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ulky" sheetId="1" r:id="rId1"/>
    <sheet name="Utkání-výsledky" sheetId="2" r:id="rId2"/>
    <sheet name="Rozlosování-přehled" sheetId="3" r:id="rId3"/>
    <sheet name="1.kolo" sheetId="4" r:id="rId4"/>
    <sheet name="2.kolo" sheetId="5" r:id="rId5"/>
    <sheet name="3.kolo" sheetId="6" r:id="rId6"/>
    <sheet name="4.kolo" sheetId="7" r:id="rId7"/>
    <sheet name="5.kolo" sheetId="8" r:id="rId8"/>
  </sheets>
  <definedNames>
    <definedName name="_xlnm.Print_Area" localSheetId="3">'1.kolo'!$A$1:$U$49</definedName>
    <definedName name="_xlnm.Print_Area" localSheetId="4">'2.kolo'!$A$1:$U$49</definedName>
    <definedName name="_xlnm.Print_Area" localSheetId="5">'3.kolo'!$A$1:$U$49</definedName>
    <definedName name="_xlnm.Print_Area" localSheetId="6">'4.kolo'!$A$1:$U$49</definedName>
    <definedName name="_xlnm.Print_Area" localSheetId="7">'5.kolo'!$A$1:$U$49</definedName>
    <definedName name="_xlnm.Print_Area" localSheetId="2">'Rozlosování-přehled'!$B$1:$N$12</definedName>
    <definedName name="_xlnm.Print_Area" localSheetId="0">'Tabulky'!$A$1:$AE$19</definedName>
    <definedName name="_xlnm.Print_Area" localSheetId="1">'Utkání-výsledky'!$A$1:$K$31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<sst xmlns="http://schemas.openxmlformats.org/spreadsheetml/2006/main" count="1132" uniqueCount="130">
  <si>
    <t xml:space="preserve">Rozlosování soutěže MPD v tenise na  r. 2009   </t>
  </si>
  <si>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</si>
  <si>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</si>
  <si>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</si>
  <si>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</si>
  <si>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</si>
  <si>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</si>
  <si>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</si>
  <si>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</si>
  <si>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</si>
  <si>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</si>
  <si>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</si>
  <si>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</si>
  <si>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</si>
  <si>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</si>
  <si>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</si>
  <si>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</si>
  <si>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</si>
  <si>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</si>
  <si>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</si>
  <si>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</si>
  <si>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</si>
  <si>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</si>
  <si>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</si>
  <si>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</si>
  <si>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Proskovice</t>
  </si>
  <si>
    <t>Koho  zvýraznit</t>
  </si>
  <si>
    <t>Body</t>
  </si>
  <si>
    <t>Skóre</t>
  </si>
  <si>
    <t>Pořadí</t>
  </si>
  <si>
    <t>U</t>
  </si>
  <si>
    <t>ŽI</t>
  </si>
  <si>
    <t>I.tř.</t>
  </si>
  <si>
    <t>ŽENY</t>
  </si>
  <si>
    <t>Krmelín</t>
  </si>
  <si>
    <t>Vratimov A</t>
  </si>
  <si>
    <t>Volný los</t>
  </si>
  <si>
    <t>17.5.</t>
  </si>
  <si>
    <t>Vratimov B</t>
  </si>
  <si>
    <t>Výškovice</t>
  </si>
  <si>
    <t>24.5.</t>
  </si>
  <si>
    <t>31.5.</t>
  </si>
  <si>
    <t>7.6.</t>
  </si>
  <si>
    <t>14.6.</t>
  </si>
  <si>
    <t>Rozlosování soutěže méněpočetných tenisových družstev r. 2009- ŽENY</t>
  </si>
  <si>
    <t>Ž</t>
  </si>
  <si>
    <t>E</t>
  </si>
  <si>
    <t>N</t>
  </si>
  <si>
    <t>Y</t>
  </si>
  <si>
    <t>TABULKA  SOUTĚŽE  -  ŽENY  -  r. 2009</t>
  </si>
  <si>
    <t>oficiální</t>
  </si>
  <si>
    <t>Odehnalová Šárka</t>
  </si>
  <si>
    <t>Břežná Pavla</t>
  </si>
  <si>
    <t>Sikorová Milena</t>
  </si>
  <si>
    <t>Jüttnerová Věra</t>
  </si>
  <si>
    <t>ZÁPIS  O  UTKÁNÍ</t>
  </si>
  <si>
    <t>SOUTĚŽ:</t>
  </si>
  <si>
    <t>TENIS -  MÉNĚPOČETNÁ  DRUŽSTVA</t>
  </si>
  <si>
    <t>ROK</t>
  </si>
  <si>
    <t>KATEGORIE:</t>
  </si>
  <si>
    <t>Muži I.</t>
  </si>
  <si>
    <t>Muži II.</t>
  </si>
  <si>
    <t>Veterání I.</t>
  </si>
  <si>
    <t>Veterání II.</t>
  </si>
  <si>
    <t>Ženy</t>
  </si>
  <si>
    <t>Místo utkání:</t>
  </si>
  <si>
    <t>MUŽI  I.</t>
  </si>
  <si>
    <t>N. Bělá  B</t>
  </si>
  <si>
    <t>Brušperk B</t>
  </si>
  <si>
    <t>Výškovice  B</t>
  </si>
  <si>
    <t>Datum:</t>
  </si>
  <si>
    <t>MUŽI  II.</t>
  </si>
  <si>
    <t>St. Bělá</t>
  </si>
  <si>
    <t>Výškovice  A</t>
  </si>
  <si>
    <t>Stará Bělá B</t>
  </si>
  <si>
    <t>VETERÁNI   I.</t>
  </si>
  <si>
    <t>Hrabová</t>
  </si>
  <si>
    <t>Nová Bělá</t>
  </si>
  <si>
    <t>Kunčičky</t>
  </si>
  <si>
    <t>Domácí:</t>
  </si>
  <si>
    <t>VETERÁNI   II.</t>
  </si>
  <si>
    <t>Paskov</t>
  </si>
  <si>
    <t xml:space="preserve">Trnávka </t>
  </si>
  <si>
    <t>Trnávka</t>
  </si>
  <si>
    <t>Vratimov</t>
  </si>
  <si>
    <t>Hosté:</t>
  </si>
  <si>
    <t>N. Bělá  A</t>
  </si>
  <si>
    <t xml:space="preserve">Vratimov  </t>
  </si>
  <si>
    <t>Příbor</t>
  </si>
  <si>
    <t xml:space="preserve">                                Jméno hráče</t>
  </si>
  <si>
    <t>Výsledky  setů</t>
  </si>
  <si>
    <t>Výsledky utkání</t>
  </si>
  <si>
    <t>Stará Bělá A</t>
  </si>
  <si>
    <t>1.</t>
  </si>
  <si>
    <t>2.</t>
  </si>
  <si>
    <t>3.</t>
  </si>
  <si>
    <t>Hry</t>
  </si>
  <si>
    <t>Sety</t>
  </si>
  <si>
    <t xml:space="preserve">     Body</t>
  </si>
  <si>
    <t>Brušperk A</t>
  </si>
  <si>
    <t>Výškovice  C</t>
  </si>
  <si>
    <t>Výsledek CELKEM:</t>
  </si>
  <si>
    <t>Vítěz:</t>
  </si>
  <si>
    <t>Podpisy</t>
  </si>
  <si>
    <t>Připomínky:</t>
  </si>
  <si>
    <t>Chobotová Eva</t>
  </si>
  <si>
    <t>Břežná Pavlína</t>
  </si>
  <si>
    <t>Vašíčková Věra</t>
  </si>
  <si>
    <t>TK Biocel  Vratimov</t>
  </si>
  <si>
    <r>
      <t>J</t>
    </r>
    <r>
      <rPr>
        <sz val="11"/>
        <color indexed="8"/>
        <rFont val="Agency FB"/>
        <family val="0"/>
      </rPr>
      <t>ü</t>
    </r>
    <r>
      <rPr>
        <sz val="11"/>
        <color indexed="8"/>
        <rFont val="Calibri"/>
        <family val="2"/>
      </rPr>
      <t>ttnerová Věra</t>
    </r>
  </si>
  <si>
    <t>23.5.</t>
  </si>
  <si>
    <t>Schmidtmeyerová Šárka</t>
  </si>
  <si>
    <t>Hatoňová</t>
  </si>
  <si>
    <t>Útratová Luďka</t>
  </si>
  <si>
    <t>Grygarová Eva</t>
  </si>
  <si>
    <t>Břežná</t>
  </si>
  <si>
    <t>Grygarová</t>
  </si>
  <si>
    <t>Pášová Renáta</t>
  </si>
  <si>
    <t>Kunzová Taťána</t>
  </si>
  <si>
    <t>Vašíčková Věrka</t>
  </si>
  <si>
    <t>Račická Eva</t>
  </si>
  <si>
    <t>Górecká Dana</t>
  </si>
  <si>
    <t>Vašíčková</t>
  </si>
  <si>
    <t>Chobotová</t>
  </si>
  <si>
    <t>5.</t>
  </si>
  <si>
    <t>4.</t>
  </si>
  <si>
    <t>Kunzová Táňa</t>
  </si>
  <si>
    <t>Schmidtmeyerová Š.</t>
  </si>
  <si>
    <t>zaslat  zápis</t>
  </si>
  <si>
    <t>srpen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</si>
</sst>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11"/>
      <color indexed="8"/>
      <name val="Agency FB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thin"/>
      <top style="thin"/>
      <bottom style="thin"/>
    </border>
    <border>
      <left style="dotted"/>
      <right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/>
      <bottom/>
    </border>
    <border>
      <left/>
      <right style="thin"/>
      <top/>
      <bottom style="dotted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 style="dotted"/>
      <right style="thin"/>
      <top style="thin"/>
      <bottom style="dotted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54">
    <xf numFmtId="0" fontId="0" fillId="0" borderId="0" xfId="0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center"/>
      <protection/>
    </xf>
    <xf numFmtId="49" fontId="1" fillId="0" borderId="0" xfId="48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0" xfId="47" applyFont="1" applyBorder="1">
      <alignment/>
      <protection/>
    </xf>
    <xf numFmtId="0" fontId="27" fillId="0" borderId="11" xfId="47" applyFont="1" applyFill="1" applyBorder="1">
      <alignment/>
      <protection/>
    </xf>
    <xf numFmtId="0" fontId="27" fillId="0" borderId="12" xfId="47" applyFont="1" applyFill="1" applyBorder="1" applyAlignment="1">
      <alignment horizontal="center"/>
      <protection/>
    </xf>
    <xf numFmtId="0" fontId="27" fillId="0" borderId="13" xfId="47" applyFont="1" applyFill="1" applyBorder="1">
      <alignment/>
      <protection/>
    </xf>
    <xf numFmtId="0" fontId="27" fillId="0" borderId="14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>
      <alignment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 applyAlignment="1">
      <alignment horizontal="center"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>
      <alignment/>
      <protection/>
    </xf>
    <xf numFmtId="0" fontId="27" fillId="0" borderId="27" xfId="47" applyFont="1" applyFill="1" applyBorder="1" applyAlignment="1">
      <alignment horizontal="center"/>
      <protection/>
    </xf>
    <xf numFmtId="0" fontId="27" fillId="0" borderId="28" xfId="47" applyFont="1" applyFill="1" applyBorder="1">
      <alignment/>
      <protection/>
    </xf>
    <xf numFmtId="0" fontId="27" fillId="0" borderId="29" xfId="47" applyFont="1" applyFill="1" applyBorder="1">
      <alignment/>
      <protection/>
    </xf>
    <xf numFmtId="0" fontId="27" fillId="0" borderId="30" xfId="47" applyFont="1" applyFill="1" applyBorder="1">
      <alignment/>
      <protection/>
    </xf>
    <xf numFmtId="0" fontId="27" fillId="0" borderId="31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4" fillId="0" borderId="0" xfId="48" applyFont="1" applyBorder="1">
      <alignment/>
      <protection/>
    </xf>
    <xf numFmtId="16" fontId="36" fillId="0" borderId="10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2" xfId="47" applyBorder="1">
      <alignment/>
      <protection/>
    </xf>
    <xf numFmtId="0" fontId="21" fillId="0" borderId="33" xfId="47" applyFont="1" applyBorder="1" applyAlignment="1">
      <alignment textRotation="90"/>
      <protection/>
    </xf>
    <xf numFmtId="0" fontId="12" fillId="0" borderId="34" xfId="47" applyBorder="1">
      <alignment/>
      <protection/>
    </xf>
    <xf numFmtId="0" fontId="21" fillId="0" borderId="32" xfId="47" applyFont="1" applyFill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8" xfId="47" applyNumberFormat="1" applyFont="1" applyFill="1" applyBorder="1" applyAlignment="1">
      <alignment horizontal="center" vertical="center"/>
      <protection/>
    </xf>
    <xf numFmtId="0" fontId="35" fillId="0" borderId="39" xfId="47" applyFont="1" applyFill="1" applyBorder="1" applyAlignment="1">
      <alignment horizontal="center" vertical="center"/>
      <protection/>
    </xf>
    <xf numFmtId="3" fontId="35" fillId="0" borderId="40" xfId="47" applyNumberFormat="1" applyFont="1" applyFill="1" applyBorder="1" applyAlignment="1">
      <alignment horizontal="center" vertical="center"/>
      <protection/>
    </xf>
    <xf numFmtId="3" fontId="35" fillId="0" borderId="41" xfId="47" applyNumberFormat="1" applyFont="1" applyFill="1" applyBorder="1" applyAlignment="1">
      <alignment horizontal="center" vertical="center"/>
      <protection/>
    </xf>
    <xf numFmtId="3" fontId="35" fillId="0" borderId="42" xfId="47" applyNumberFormat="1" applyFont="1" applyFill="1" applyBorder="1" applyAlignment="1">
      <alignment horizontal="center" vertical="center"/>
      <protection/>
    </xf>
    <xf numFmtId="3" fontId="21" fillId="0" borderId="43" xfId="47" applyNumberFormat="1" applyFont="1" applyFill="1" applyBorder="1" applyAlignment="1">
      <alignment horizontal="center" vertical="center"/>
      <protection/>
    </xf>
    <xf numFmtId="0" fontId="21" fillId="0" borderId="44" xfId="47" applyFont="1" applyBorder="1" applyAlignment="1">
      <alignment horizontal="center" vertical="center"/>
      <protection/>
    </xf>
    <xf numFmtId="3" fontId="21" fillId="0" borderId="45" xfId="47" applyNumberFormat="1" applyFont="1" applyFill="1" applyBorder="1" applyAlignment="1">
      <alignment horizontal="center" vertical="center"/>
      <protection/>
    </xf>
    <xf numFmtId="0" fontId="42" fillId="0" borderId="46" xfId="47" applyFont="1" applyBorder="1" applyAlignment="1">
      <alignment horizontal="center" vertical="center"/>
      <protection/>
    </xf>
    <xf numFmtId="0" fontId="35" fillId="0" borderId="32" xfId="47" applyFont="1" applyFill="1" applyBorder="1" applyAlignment="1">
      <alignment horizontal="center" textRotation="90"/>
      <protection/>
    </xf>
    <xf numFmtId="0" fontId="21" fillId="0" borderId="35" xfId="47" applyFont="1" applyFill="1" applyBorder="1" applyAlignment="1">
      <alignment horizontal="center" textRotation="90"/>
      <protection/>
    </xf>
    <xf numFmtId="0" fontId="21" fillId="0" borderId="36" xfId="47" applyFont="1" applyBorder="1" applyAlignment="1">
      <alignment textRotation="90"/>
      <protection/>
    </xf>
    <xf numFmtId="0" fontId="21" fillId="0" borderId="37" xfId="47" applyFont="1" applyBorder="1" applyAlignment="1">
      <alignment textRotation="90"/>
      <protection/>
    </xf>
    <xf numFmtId="0" fontId="35" fillId="0" borderId="33" xfId="47" applyFont="1" applyBorder="1" applyAlignment="1">
      <alignment horizontal="center" textRotation="90"/>
      <protection/>
    </xf>
    <xf numFmtId="0" fontId="35" fillId="0" borderId="38" xfId="47" applyFont="1" applyFill="1" applyBorder="1" applyAlignment="1">
      <alignment horizontal="center" vertical="center"/>
      <protection/>
    </xf>
    <xf numFmtId="0" fontId="35" fillId="0" borderId="40" xfId="47" applyFont="1" applyFill="1" applyBorder="1" applyAlignment="1">
      <alignment horizontal="center" vertical="center"/>
      <protection/>
    </xf>
    <xf numFmtId="0" fontId="35" fillId="0" borderId="41" xfId="47" applyFont="1" applyFill="1" applyBorder="1" applyAlignment="1">
      <alignment horizontal="center" vertical="center"/>
      <protection/>
    </xf>
    <xf numFmtId="0" fontId="35" fillId="0" borderId="42" xfId="47" applyFont="1" applyFill="1" applyBorder="1">
      <alignment/>
      <protection/>
    </xf>
    <xf numFmtId="0" fontId="35" fillId="0" borderId="44" xfId="47" applyFont="1" applyFill="1" applyBorder="1" applyAlignment="1">
      <alignment horizontal="center" vertical="center"/>
      <protection/>
    </xf>
    <xf numFmtId="0" fontId="35" fillId="0" borderId="45" xfId="47" applyFont="1" applyFill="1" applyBorder="1" applyAlignment="1">
      <alignment horizontal="center"/>
      <protection/>
    </xf>
    <xf numFmtId="0" fontId="35" fillId="0" borderId="43" xfId="47" applyFont="1" applyFill="1" applyBorder="1">
      <alignment/>
      <protection/>
    </xf>
    <xf numFmtId="0" fontId="35" fillId="0" borderId="45" xfId="47" applyFont="1" applyFill="1" applyBorder="1" applyAlignment="1">
      <alignment horizontal="center" vertical="center"/>
      <protection/>
    </xf>
    <xf numFmtId="0" fontId="21" fillId="0" borderId="45" xfId="47" applyFont="1" applyFill="1" applyBorder="1" applyAlignment="1">
      <alignment horizontal="center" vertical="center"/>
      <protection/>
    </xf>
    <xf numFmtId="0" fontId="21" fillId="0" borderId="0" xfId="47" applyFont="1" applyFill="1" applyBorder="1">
      <alignment/>
      <protection/>
    </xf>
    <xf numFmtId="49" fontId="37" fillId="25" borderId="0" xfId="47" applyNumberFormat="1" applyFont="1" applyFill="1" applyBorder="1" applyAlignment="1">
      <alignment horizontal="left"/>
      <protection/>
    </xf>
    <xf numFmtId="0" fontId="35" fillId="0" borderId="47" xfId="47" applyFont="1" applyBorder="1" applyAlignment="1">
      <alignment vertical="center"/>
      <protection/>
    </xf>
    <xf numFmtId="0" fontId="42" fillId="0" borderId="34" xfId="47" applyFont="1" applyBorder="1">
      <alignment/>
      <protection/>
    </xf>
    <xf numFmtId="0" fontId="35" fillId="0" borderId="32" xfId="47" applyFont="1" applyBorder="1" applyAlignment="1">
      <alignment horizontal="center" textRotation="90"/>
      <protection/>
    </xf>
    <xf numFmtId="0" fontId="35" fillId="0" borderId="33" xfId="47" applyFont="1" applyBorder="1" applyAlignment="1">
      <alignment textRotation="90"/>
      <protection/>
    </xf>
    <xf numFmtId="0" fontId="2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22" fillId="0" borderId="0" xfId="0" applyFont="1" applyAlignment="1">
      <alignment horizontal="center"/>
    </xf>
    <xf numFmtId="0" fontId="0" fillId="24" borderId="0" xfId="0" applyFill="1" applyAlignment="1">
      <alignment/>
    </xf>
    <xf numFmtId="0" fontId="23" fillId="24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4" borderId="0" xfId="0" applyFont="1" applyFill="1" applyAlignment="1">
      <alignment/>
    </xf>
    <xf numFmtId="0" fontId="0" fillId="0" borderId="0" xfId="0" applyAlignment="1">
      <alignment horizontal="center"/>
    </xf>
    <xf numFmtId="0" fontId="28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0" fillId="0" borderId="48" xfId="0" applyBorder="1" applyAlignment="1">
      <alignment/>
    </xf>
    <xf numFmtId="0" fontId="0" fillId="24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29" fillId="0" borderId="49" xfId="0" applyFont="1" applyBorder="1" applyAlignment="1">
      <alignment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0" fontId="0" fillId="0" borderId="0" xfId="0" applyAlignment="1">
      <alignment horizontal="right"/>
    </xf>
    <xf numFmtId="0" fontId="30" fillId="0" borderId="55" xfId="0" applyFont="1" applyBorder="1" applyAlignment="1">
      <alignment/>
    </xf>
    <xf numFmtId="0" fontId="29" fillId="0" borderId="56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57" xfId="0" applyFont="1" applyBorder="1" applyAlignment="1">
      <alignment/>
    </xf>
    <xf numFmtId="0" fontId="3" fillId="24" borderId="0" xfId="0" applyFont="1" applyFill="1" applyAlignment="1">
      <alignment/>
    </xf>
    <xf numFmtId="165" fontId="3" fillId="0" borderId="55" xfId="0" applyNumberFormat="1" applyFont="1" applyBorder="1" applyAlignment="1">
      <alignment horizontal="center"/>
    </xf>
    <xf numFmtId="0" fontId="29" fillId="0" borderId="58" xfId="0" applyNumberFormat="1" applyFont="1" applyBorder="1" applyAlignment="1">
      <alignment horizontal="left"/>
    </xf>
    <xf numFmtId="49" fontId="29" fillId="0" borderId="59" xfId="0" applyNumberFormat="1" applyFont="1" applyBorder="1" applyAlignment="1">
      <alignment horizontal="center"/>
    </xf>
    <xf numFmtId="0" fontId="37" fillId="2" borderId="60" xfId="47" applyFont="1" applyFill="1" applyBorder="1" applyAlignment="1" applyProtection="1">
      <alignment horizontal="center"/>
      <protection locked="0"/>
    </xf>
    <xf numFmtId="3" fontId="27" fillId="24" borderId="60" xfId="0" applyNumberFormat="1" applyFont="1" applyFill="1" applyBorder="1" applyAlignment="1" applyProtection="1">
      <alignment horizontal="center"/>
      <protection locked="0"/>
    </xf>
    <xf numFmtId="0" fontId="29" fillId="0" borderId="61" xfId="0" applyNumberFormat="1" applyFont="1" applyBorder="1" applyAlignment="1">
      <alignment horizontal="left"/>
    </xf>
    <xf numFmtId="3" fontId="31" fillId="0" borderId="62" xfId="0" applyNumberFormat="1" applyFont="1" applyBorder="1" applyAlignment="1">
      <alignment horizontal="center"/>
    </xf>
    <xf numFmtId="3" fontId="31" fillId="0" borderId="63" xfId="0" applyNumberFormat="1" applyFont="1" applyBorder="1" applyAlignment="1">
      <alignment horizontal="center"/>
    </xf>
    <xf numFmtId="0" fontId="29" fillId="0" borderId="64" xfId="0" applyFont="1" applyBorder="1" applyAlignment="1">
      <alignment/>
    </xf>
    <xf numFmtId="165" fontId="30" fillId="0" borderId="55" xfId="0" applyNumberFormat="1" applyFont="1" applyBorder="1" applyAlignment="1">
      <alignment/>
    </xf>
    <xf numFmtId="0" fontId="29" fillId="0" borderId="65" xfId="0" applyNumberFormat="1" applyFont="1" applyBorder="1" applyAlignment="1">
      <alignment horizontal="left"/>
    </xf>
    <xf numFmtId="49" fontId="29" fillId="0" borderId="66" xfId="0" applyNumberFormat="1" applyFont="1" applyBorder="1" applyAlignment="1">
      <alignment horizontal="center"/>
    </xf>
    <xf numFmtId="0" fontId="29" fillId="0" borderId="67" xfId="0" applyNumberFormat="1" applyFont="1" applyBorder="1" applyAlignment="1">
      <alignment horizontal="left"/>
    </xf>
    <xf numFmtId="3" fontId="31" fillId="0" borderId="68" xfId="0" applyNumberFormat="1" applyFont="1" applyBorder="1" applyAlignment="1">
      <alignment horizontal="center"/>
    </xf>
    <xf numFmtId="3" fontId="31" fillId="0" borderId="69" xfId="0" applyNumberFormat="1" applyFont="1" applyBorder="1" applyAlignment="1">
      <alignment horizontal="center"/>
    </xf>
    <xf numFmtId="0" fontId="29" fillId="0" borderId="70" xfId="0" applyFont="1" applyBorder="1" applyAlignment="1">
      <alignment/>
    </xf>
    <xf numFmtId="0" fontId="29" fillId="11" borderId="65" xfId="0" applyNumberFormat="1" applyFont="1" applyFill="1" applyBorder="1" applyAlignment="1">
      <alignment horizontal="left"/>
    </xf>
    <xf numFmtId="3" fontId="29" fillId="11" borderId="65" xfId="0" applyNumberFormat="1" applyFont="1" applyFill="1" applyBorder="1" applyAlignment="1">
      <alignment horizontal="center"/>
    </xf>
    <xf numFmtId="0" fontId="29" fillId="11" borderId="66" xfId="0" applyFont="1" applyFill="1" applyBorder="1" applyAlignment="1">
      <alignment horizontal="center"/>
    </xf>
    <xf numFmtId="3" fontId="29" fillId="11" borderId="71" xfId="0" applyNumberFormat="1" applyFont="1" applyFill="1" applyBorder="1" applyAlignment="1">
      <alignment horizontal="center"/>
    </xf>
    <xf numFmtId="0" fontId="29" fillId="0" borderId="72" xfId="0" applyNumberFormat="1" applyFont="1" applyBorder="1" applyAlignment="1">
      <alignment horizontal="left"/>
    </xf>
    <xf numFmtId="49" fontId="29" fillId="0" borderId="73" xfId="0" applyNumberFormat="1" applyFont="1" applyBorder="1" applyAlignment="1">
      <alignment horizontal="center"/>
    </xf>
    <xf numFmtId="0" fontId="29" fillId="0" borderId="74" xfId="0" applyNumberFormat="1" applyFont="1" applyBorder="1" applyAlignment="1">
      <alignment horizontal="left"/>
    </xf>
    <xf numFmtId="3" fontId="29" fillId="0" borderId="72" xfId="0" applyNumberFormat="1" applyFont="1" applyBorder="1" applyAlignment="1">
      <alignment horizontal="center"/>
    </xf>
    <xf numFmtId="0" fontId="29" fillId="0" borderId="73" xfId="0" applyFont="1" applyBorder="1" applyAlignment="1">
      <alignment horizontal="center"/>
    </xf>
    <xf numFmtId="3" fontId="29" fillId="0" borderId="75" xfId="0" applyNumberFormat="1" applyFont="1" applyBorder="1" applyAlignment="1">
      <alignment horizontal="center"/>
    </xf>
    <xf numFmtId="3" fontId="31" fillId="0" borderId="76" xfId="0" applyNumberFormat="1" applyFont="1" applyBorder="1" applyAlignment="1">
      <alignment horizontal="center"/>
    </xf>
    <xf numFmtId="3" fontId="31" fillId="0" borderId="77" xfId="0" applyNumberFormat="1" applyFont="1" applyBorder="1" applyAlignment="1">
      <alignment horizontal="center"/>
    </xf>
    <xf numFmtId="0" fontId="29" fillId="0" borderId="78" xfId="0" applyFont="1" applyBorder="1" applyAlignment="1">
      <alignment/>
    </xf>
    <xf numFmtId="0" fontId="30" fillId="0" borderId="79" xfId="0" applyFont="1" applyBorder="1" applyAlignment="1">
      <alignment/>
    </xf>
    <xf numFmtId="3" fontId="29" fillId="0" borderId="56" xfId="0" applyNumberFormat="1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3" fontId="31" fillId="0" borderId="56" xfId="0" applyNumberFormat="1" applyFont="1" applyBorder="1" applyAlignment="1">
      <alignment horizontal="center"/>
    </xf>
    <xf numFmtId="0" fontId="29" fillId="0" borderId="80" xfId="0" applyFont="1" applyBorder="1" applyAlignment="1">
      <alignment/>
    </xf>
    <xf numFmtId="0" fontId="29" fillId="11" borderId="67" xfId="0" applyNumberFormat="1" applyFont="1" applyFill="1" applyBorder="1" applyAlignment="1">
      <alignment horizontal="left"/>
    </xf>
    <xf numFmtId="0" fontId="29" fillId="11" borderId="58" xfId="0" applyNumberFormat="1" applyFont="1" applyFill="1" applyBorder="1" applyAlignment="1">
      <alignment horizontal="left"/>
    </xf>
    <xf numFmtId="0" fontId="43" fillId="24" borderId="0" xfId="0" applyFont="1" applyFill="1" applyAlignment="1">
      <alignment horizontal="left"/>
    </xf>
    <xf numFmtId="3" fontId="44" fillId="0" borderId="68" xfId="0" applyNumberFormat="1" applyFont="1" applyBorder="1" applyAlignment="1">
      <alignment horizontal="center"/>
    </xf>
    <xf numFmtId="3" fontId="44" fillId="0" borderId="69" xfId="0" applyNumberFormat="1" applyFont="1" applyBorder="1" applyAlignment="1">
      <alignment horizontal="center"/>
    </xf>
    <xf numFmtId="3" fontId="30" fillId="0" borderId="65" xfId="0" applyNumberFormat="1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3" fontId="30" fillId="0" borderId="71" xfId="0" applyNumberFormat="1" applyFont="1" applyBorder="1" applyAlignment="1">
      <alignment horizontal="center"/>
    </xf>
    <xf numFmtId="0" fontId="1" fillId="0" borderId="60" xfId="48" applyFont="1" applyBorder="1" applyProtection="1">
      <alignment/>
      <protection locked="0"/>
    </xf>
    <xf numFmtId="0" fontId="1" fillId="0" borderId="49" xfId="48" applyFont="1" applyBorder="1" applyProtection="1">
      <alignment/>
      <protection locked="0"/>
    </xf>
    <xf numFmtId="0" fontId="1" fillId="0" borderId="81" xfId="48" applyBorder="1" applyAlignment="1" applyProtection="1">
      <alignment horizontal="center"/>
      <protection locked="0"/>
    </xf>
    <xf numFmtId="0" fontId="3" fillId="0" borderId="82" xfId="48" applyFont="1" applyBorder="1" applyAlignment="1" applyProtection="1">
      <alignment horizontal="center"/>
      <protection locked="0"/>
    </xf>
    <xf numFmtId="3" fontId="1" fillId="0" borderId="54" xfId="48" applyNumberFormat="1" applyBorder="1" applyAlignment="1" applyProtection="1">
      <alignment horizontal="center"/>
      <protection locked="0"/>
    </xf>
    <xf numFmtId="0" fontId="1" fillId="0" borderId="53" xfId="48" applyBorder="1" applyAlignment="1" applyProtection="1">
      <alignment horizontal="center"/>
      <protection locked="0"/>
    </xf>
    <xf numFmtId="3" fontId="1" fillId="0" borderId="83" xfId="48" applyNumberFormat="1" applyBorder="1" applyAlignment="1" applyProtection="1">
      <alignment horizontal="center"/>
      <protection locked="0"/>
    </xf>
    <xf numFmtId="0" fontId="1" fillId="0" borderId="10" xfId="48" applyFont="1" applyBorder="1" applyProtection="1">
      <alignment/>
      <protection locked="0"/>
    </xf>
    <xf numFmtId="0" fontId="1" fillId="0" borderId="84" xfId="48" applyFont="1" applyBorder="1" applyProtection="1">
      <alignment/>
      <protection locked="0"/>
    </xf>
    <xf numFmtId="0" fontId="1" fillId="0" borderId="85" xfId="48" applyFont="1" applyBorder="1" applyProtection="1">
      <alignment/>
      <protection locked="0"/>
    </xf>
    <xf numFmtId="0" fontId="1" fillId="0" borderId="25" xfId="48" applyFont="1" applyBorder="1" applyProtection="1">
      <alignment/>
      <protection locked="0"/>
    </xf>
    <xf numFmtId="0" fontId="45" fillId="0" borderId="0" xfId="48" applyFont="1" applyAlignment="1">
      <alignment horizontal="center"/>
      <protection/>
    </xf>
    <xf numFmtId="0" fontId="46" fillId="0" borderId="0" xfId="48" applyFont="1" applyAlignment="1">
      <alignment horizontal="center"/>
      <protection/>
    </xf>
    <xf numFmtId="0" fontId="47" fillId="0" borderId="0" xfId="48" applyFont="1">
      <alignment/>
      <protection/>
    </xf>
    <xf numFmtId="0" fontId="48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60" xfId="48" applyBorder="1" applyAlignment="1" applyProtection="1">
      <alignment horizontal="center"/>
      <protection locked="0"/>
    </xf>
    <xf numFmtId="0" fontId="49" fillId="0" borderId="0" xfId="48" applyFont="1" applyAlignment="1">
      <alignment horizontal="center"/>
      <protection/>
    </xf>
    <xf numFmtId="0" fontId="50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1" fillId="25" borderId="0" xfId="48" applyNumberFormat="1" applyFont="1" applyFill="1">
      <alignment/>
      <protection/>
    </xf>
    <xf numFmtId="14" fontId="1" fillId="0" borderId="86" xfId="48" applyNumberFormat="1" applyBorder="1" applyAlignment="1" applyProtection="1">
      <alignment horizontal="left"/>
      <protection locked="0"/>
    </xf>
    <xf numFmtId="14" fontId="1" fillId="0" borderId="0" xfId="48" applyNumberFormat="1" applyBorder="1" applyAlignment="1">
      <alignment horizontal="left"/>
      <protection/>
    </xf>
    <xf numFmtId="0" fontId="1" fillId="0" borderId="60" xfId="48" applyBorder="1" applyProtection="1">
      <alignment/>
      <protection locked="0"/>
    </xf>
    <xf numFmtId="0" fontId="1" fillId="0" borderId="87" xfId="48" applyBorder="1">
      <alignment/>
      <protection/>
    </xf>
    <xf numFmtId="0" fontId="1" fillId="0" borderId="88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89" xfId="48" applyBorder="1">
      <alignment/>
      <protection/>
    </xf>
    <xf numFmtId="0" fontId="3" fillId="0" borderId="60" xfId="48" applyFont="1" applyBorder="1" applyAlignment="1">
      <alignment horizontal="center"/>
      <protection/>
    </xf>
    <xf numFmtId="0" fontId="3" fillId="0" borderId="49" xfId="48" applyFont="1" applyBorder="1" applyAlignment="1">
      <alignment horizontal="center"/>
      <protection/>
    </xf>
    <xf numFmtId="0" fontId="3" fillId="0" borderId="60" xfId="48" applyFont="1" applyBorder="1" applyAlignment="1">
      <alignment horizontal="left"/>
      <protection/>
    </xf>
    <xf numFmtId="0" fontId="3" fillId="0" borderId="60" xfId="48" applyFont="1" applyBorder="1">
      <alignment/>
      <protection/>
    </xf>
    <xf numFmtId="0" fontId="3" fillId="0" borderId="0" xfId="48" applyFont="1" applyBorder="1">
      <alignment/>
      <protection/>
    </xf>
    <xf numFmtId="0" fontId="1" fillId="24" borderId="0" xfId="48" applyFill="1" applyAlignment="1">
      <alignment horizontal="center"/>
      <protection/>
    </xf>
    <xf numFmtId="0" fontId="1" fillId="0" borderId="60" xfId="48" applyBorder="1">
      <alignment/>
      <protection/>
    </xf>
    <xf numFmtId="0" fontId="3" fillId="0" borderId="82" xfId="48" applyFont="1" applyBorder="1" applyAlignment="1">
      <alignment horizontal="center"/>
      <protection/>
    </xf>
    <xf numFmtId="0" fontId="1" fillId="7" borderId="53" xfId="48" applyFill="1" applyBorder="1" applyAlignment="1">
      <alignment horizontal="center"/>
      <protection/>
    </xf>
    <xf numFmtId="0" fontId="3" fillId="7" borderId="82" xfId="48" applyFont="1" applyFill="1" applyBorder="1" applyAlignment="1">
      <alignment horizontal="center"/>
      <protection/>
    </xf>
    <xf numFmtId="3" fontId="1" fillId="7" borderId="54" xfId="48" applyNumberFormat="1" applyFill="1" applyBorder="1" applyAlignment="1">
      <alignment horizontal="center"/>
      <protection/>
    </xf>
    <xf numFmtId="0" fontId="30" fillId="7" borderId="53" xfId="48" applyFont="1" applyFill="1" applyBorder="1" applyAlignment="1">
      <alignment horizontal="center"/>
      <protection/>
    </xf>
    <xf numFmtId="0" fontId="30" fillId="7" borderId="54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0" xfId="48" applyBorder="1" applyAlignment="1">
      <alignment horizontal="center" vertical="center"/>
      <protection/>
    </xf>
    <xf numFmtId="0" fontId="1" fillId="0" borderId="49" xfId="48" applyBorder="1">
      <alignment/>
      <protection/>
    </xf>
    <xf numFmtId="0" fontId="3" fillId="0" borderId="90" xfId="48" applyFont="1" applyBorder="1">
      <alignment/>
      <protection/>
    </xf>
    <xf numFmtId="0" fontId="1" fillId="0" borderId="90" xfId="48" applyBorder="1">
      <alignment/>
      <protection/>
    </xf>
    <xf numFmtId="3" fontId="1" fillId="7" borderId="53" xfId="48" applyNumberFormat="1" applyFill="1" applyBorder="1" applyAlignment="1">
      <alignment horizontal="center" vertical="center"/>
      <protection/>
    </xf>
    <xf numFmtId="3" fontId="1" fillId="7" borderId="54" xfId="48" applyNumberFormat="1" applyFill="1" applyBorder="1" applyAlignment="1">
      <alignment horizontal="center" vertical="center"/>
      <protection/>
    </xf>
    <xf numFmtId="0" fontId="3" fillId="7" borderId="82" xfId="48" applyFont="1" applyFill="1" applyBorder="1" applyAlignment="1">
      <alignment horizontal="center" vertical="center"/>
      <protection/>
    </xf>
    <xf numFmtId="0" fontId="1" fillId="0" borderId="48" xfId="48" applyBorder="1">
      <alignment/>
      <protection/>
    </xf>
    <xf numFmtId="0" fontId="52" fillId="7" borderId="49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91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5" fillId="0" borderId="88" xfId="48" applyFont="1" applyBorder="1" applyAlignment="1">
      <alignment horizontal="center"/>
      <protection/>
    </xf>
    <xf numFmtId="0" fontId="46" fillId="0" borderId="88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86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0" fontId="49" fillId="0" borderId="70" xfId="0" applyFont="1" applyBorder="1" applyAlignment="1">
      <alignment/>
    </xf>
    <xf numFmtId="0" fontId="49" fillId="0" borderId="64" xfId="0" applyFont="1" applyBorder="1" applyAlignment="1">
      <alignment/>
    </xf>
    <xf numFmtId="0" fontId="29" fillId="0" borderId="60" xfId="48" applyFont="1" applyBorder="1" applyProtection="1">
      <alignment/>
      <protection locked="0"/>
    </xf>
    <xf numFmtId="0" fontId="29" fillId="0" borderId="49" xfId="48" applyFont="1" applyBorder="1" applyProtection="1">
      <alignment/>
      <protection locked="0"/>
    </xf>
    <xf numFmtId="0" fontId="29" fillId="0" borderId="81" xfId="48" applyFont="1" applyBorder="1" applyAlignment="1" applyProtection="1">
      <alignment horizontal="center"/>
      <protection locked="0"/>
    </xf>
    <xf numFmtId="0" fontId="30" fillId="0" borderId="82" xfId="48" applyFont="1" applyBorder="1" applyAlignment="1" applyProtection="1">
      <alignment horizontal="center"/>
      <protection locked="0"/>
    </xf>
    <xf numFmtId="3" fontId="29" fillId="0" borderId="54" xfId="48" applyNumberFormat="1" applyFont="1" applyBorder="1" applyAlignment="1" applyProtection="1">
      <alignment horizontal="center"/>
      <protection locked="0"/>
    </xf>
    <xf numFmtId="0" fontId="29" fillId="0" borderId="53" xfId="48" applyFont="1" applyBorder="1" applyAlignment="1" applyProtection="1">
      <alignment horizontal="center"/>
      <protection locked="0"/>
    </xf>
    <xf numFmtId="3" fontId="29" fillId="0" borderId="83" xfId="48" applyNumberFormat="1" applyFont="1" applyBorder="1" applyAlignment="1" applyProtection="1">
      <alignment horizontal="center"/>
      <protection locked="0"/>
    </xf>
    <xf numFmtId="0" fontId="29" fillId="7" borderId="53" xfId="48" applyFont="1" applyFill="1" applyBorder="1" applyAlignment="1">
      <alignment horizontal="center"/>
      <protection/>
    </xf>
    <xf numFmtId="0" fontId="30" fillId="7" borderId="82" xfId="48" applyFont="1" applyFill="1" applyBorder="1" applyAlignment="1">
      <alignment horizontal="center"/>
      <protection/>
    </xf>
    <xf numFmtId="3" fontId="29" fillId="7" borderId="54" xfId="48" applyNumberFormat="1" applyFont="1" applyFill="1" applyBorder="1" applyAlignment="1">
      <alignment horizontal="center"/>
      <protection/>
    </xf>
    <xf numFmtId="0" fontId="29" fillId="0" borderId="10" xfId="48" applyFont="1" applyBorder="1" applyProtection="1">
      <alignment/>
      <protection locked="0"/>
    </xf>
    <xf numFmtId="0" fontId="29" fillId="0" borderId="84" xfId="48" applyFont="1" applyBorder="1" applyProtection="1">
      <alignment/>
      <protection locked="0"/>
    </xf>
    <xf numFmtId="0" fontId="29" fillId="0" borderId="85" xfId="48" applyFont="1" applyBorder="1" applyProtection="1">
      <alignment/>
      <protection locked="0"/>
    </xf>
    <xf numFmtId="0" fontId="29" fillId="0" borderId="25" xfId="48" applyFont="1" applyBorder="1" applyProtection="1">
      <alignment/>
      <protection locked="0"/>
    </xf>
    <xf numFmtId="3" fontId="29" fillId="7" borderId="53" xfId="48" applyNumberFormat="1" applyFont="1" applyFill="1" applyBorder="1" applyAlignment="1">
      <alignment horizontal="center" vertical="center"/>
      <protection/>
    </xf>
    <xf numFmtId="0" fontId="30" fillId="7" borderId="82" xfId="48" applyFont="1" applyFill="1" applyBorder="1" applyAlignment="1">
      <alignment horizontal="center" vertical="center"/>
      <protection/>
    </xf>
    <xf numFmtId="3" fontId="29" fillId="7" borderId="54" xfId="48" applyNumberFormat="1" applyFont="1" applyFill="1" applyBorder="1" applyAlignment="1">
      <alignment horizontal="center" vertical="center"/>
      <protection/>
    </xf>
    <xf numFmtId="14" fontId="1" fillId="0" borderId="86" xfId="48" applyNumberFormat="1" applyFont="1" applyBorder="1" applyAlignment="1" applyProtection="1">
      <alignment horizontal="left"/>
      <protection locked="0"/>
    </xf>
    <xf numFmtId="0" fontId="49" fillId="0" borderId="64" xfId="0" applyFont="1" applyBorder="1" applyAlignment="1">
      <alignment/>
    </xf>
    <xf numFmtId="0" fontId="29" fillId="0" borderId="86" xfId="48" applyFont="1" applyBorder="1" applyProtection="1">
      <alignment/>
      <protection locked="0"/>
    </xf>
    <xf numFmtId="0" fontId="35" fillId="0" borderId="42" xfId="47" applyFont="1" applyFill="1" applyBorder="1" applyAlignment="1">
      <alignment horizontal="center"/>
      <protection/>
    </xf>
    <xf numFmtId="0" fontId="35" fillId="0" borderId="43" xfId="47" applyFont="1" applyFill="1" applyBorder="1" applyAlignment="1">
      <alignment horizontal="center"/>
      <protection/>
    </xf>
    <xf numFmtId="3" fontId="30" fillId="0" borderId="58" xfId="0" applyNumberFormat="1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3" fontId="30" fillId="0" borderId="92" xfId="0" applyNumberFormat="1" applyFont="1" applyBorder="1" applyAlignment="1">
      <alignment horizontal="center"/>
    </xf>
    <xf numFmtId="3" fontId="30" fillId="0" borderId="65" xfId="0" applyNumberFormat="1" applyFont="1" applyBorder="1" applyAlignment="1">
      <alignment horizontal="center"/>
    </xf>
    <xf numFmtId="0" fontId="30" fillId="0" borderId="66" xfId="0" applyFont="1" applyBorder="1" applyAlignment="1">
      <alignment horizontal="center"/>
    </xf>
    <xf numFmtId="3" fontId="30" fillId="0" borderId="71" xfId="0" applyNumberFormat="1" applyFont="1" applyBorder="1" applyAlignment="1">
      <alignment horizontal="center"/>
    </xf>
    <xf numFmtId="3" fontId="30" fillId="11" borderId="65" xfId="0" applyNumberFormat="1" applyFont="1" applyFill="1" applyBorder="1" applyAlignment="1">
      <alignment horizontal="center"/>
    </xf>
    <xf numFmtId="0" fontId="30" fillId="11" borderId="66" xfId="0" applyFont="1" applyFill="1" applyBorder="1" applyAlignment="1">
      <alignment horizontal="center"/>
    </xf>
    <xf numFmtId="3" fontId="30" fillId="11" borderId="71" xfId="0" applyNumberFormat="1" applyFont="1" applyFill="1" applyBorder="1" applyAlignment="1">
      <alignment horizontal="center"/>
    </xf>
    <xf numFmtId="3" fontId="30" fillId="0" borderId="72" xfId="0" applyNumberFormat="1" applyFont="1" applyBorder="1" applyAlignment="1">
      <alignment horizontal="center"/>
    </xf>
    <xf numFmtId="0" fontId="30" fillId="0" borderId="73" xfId="0" applyFont="1" applyBorder="1" applyAlignment="1">
      <alignment horizontal="center"/>
    </xf>
    <xf numFmtId="3" fontId="30" fillId="0" borderId="75" xfId="0" applyNumberFormat="1" applyFont="1" applyBorder="1" applyAlignment="1">
      <alignment horizontal="center"/>
    </xf>
    <xf numFmtId="3" fontId="30" fillId="0" borderId="56" xfId="0" applyNumberFormat="1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3" fontId="30" fillId="11" borderId="58" xfId="0" applyNumberFormat="1" applyFont="1" applyFill="1" applyBorder="1" applyAlignment="1">
      <alignment horizontal="center"/>
    </xf>
    <xf numFmtId="0" fontId="30" fillId="11" borderId="59" xfId="0" applyFont="1" applyFill="1" applyBorder="1" applyAlignment="1">
      <alignment horizontal="center"/>
    </xf>
    <xf numFmtId="3" fontId="30" fillId="11" borderId="92" xfId="0" applyNumberFormat="1" applyFont="1" applyFill="1" applyBorder="1" applyAlignment="1">
      <alignment horizontal="center"/>
    </xf>
    <xf numFmtId="0" fontId="35" fillId="0" borderId="46" xfId="47" applyFont="1" applyBorder="1" applyAlignment="1">
      <alignment horizontal="center" vertical="center"/>
      <protection/>
    </xf>
    <xf numFmtId="3" fontId="1" fillId="7" borderId="93" xfId="48" applyNumberFormat="1" applyFill="1" applyBorder="1" applyAlignment="1">
      <alignment horizontal="center" vertical="center"/>
      <protection/>
    </xf>
    <xf numFmtId="3" fontId="30" fillId="7" borderId="94" xfId="48" applyNumberFormat="1" applyFont="1" applyFill="1" applyBorder="1" applyAlignment="1">
      <alignment horizontal="center" vertical="center"/>
      <protection/>
    </xf>
    <xf numFmtId="3" fontId="30" fillId="7" borderId="95" xfId="48" applyNumberFormat="1" applyFont="1" applyFill="1" applyBorder="1" applyAlignment="1">
      <alignment horizontal="center" vertical="center"/>
      <protection/>
    </xf>
    <xf numFmtId="3" fontId="1" fillId="7" borderId="96" xfId="48" applyNumberFormat="1" applyFill="1" applyBorder="1" applyAlignment="1">
      <alignment horizontal="center" vertical="center"/>
      <protection/>
    </xf>
    <xf numFmtId="0" fontId="35" fillId="24" borderId="46" xfId="47" applyFont="1" applyFill="1" applyBorder="1" applyAlignment="1">
      <alignment horizontal="center" vertical="center"/>
      <protection/>
    </xf>
    <xf numFmtId="0" fontId="29" fillId="24" borderId="64" xfId="0" applyFont="1" applyFill="1" applyBorder="1" applyAlignment="1">
      <alignment/>
    </xf>
    <xf numFmtId="0" fontId="35" fillId="0" borderId="97" xfId="47" applyFont="1" applyBorder="1" applyAlignment="1">
      <alignment horizontal="center" textRotation="90"/>
      <protection/>
    </xf>
    <xf numFmtId="0" fontId="35" fillId="0" borderId="98" xfId="47" applyFont="1" applyBorder="1" applyAlignment="1">
      <alignment horizontal="center" textRotation="90"/>
      <protection/>
    </xf>
    <xf numFmtId="0" fontId="35" fillId="0" borderId="99" xfId="47" applyFont="1" applyBorder="1" applyAlignment="1">
      <alignment horizontal="center" textRotation="90"/>
      <protection/>
    </xf>
    <xf numFmtId="0" fontId="35" fillId="0" borderId="100" xfId="47" applyFont="1" applyBorder="1" applyAlignment="1">
      <alignment horizontal="center" textRotation="90"/>
      <protection/>
    </xf>
    <xf numFmtId="3" fontId="41" fillId="0" borderId="101" xfId="47" applyNumberFormat="1" applyFont="1" applyFill="1" applyBorder="1" applyAlignment="1">
      <alignment horizontal="center"/>
      <protection/>
    </xf>
    <xf numFmtId="3" fontId="41" fillId="0" borderId="102" xfId="47" applyNumberFormat="1" applyFont="1" applyFill="1" applyBorder="1" applyAlignment="1">
      <alignment horizontal="center"/>
      <protection/>
    </xf>
    <xf numFmtId="3" fontId="41" fillId="0" borderId="103" xfId="47" applyNumberFormat="1" applyFont="1" applyFill="1" applyBorder="1" applyAlignment="1">
      <alignment horizontal="center"/>
      <protection/>
    </xf>
    <xf numFmtId="0" fontId="35" fillId="0" borderId="104" xfId="47" applyFont="1" applyBorder="1" applyAlignment="1">
      <alignment horizontal="center" textRotation="90"/>
      <protection/>
    </xf>
    <xf numFmtId="3" fontId="41" fillId="0" borderId="105" xfId="47" applyNumberFormat="1" applyFont="1" applyFill="1" applyBorder="1" applyAlignment="1">
      <alignment horizontal="center"/>
      <protection/>
    </xf>
    <xf numFmtId="0" fontId="40" fillId="2" borderId="32" xfId="47" applyFont="1" applyFill="1" applyBorder="1" applyAlignment="1">
      <alignment horizontal="center" vertical="center"/>
      <protection/>
    </xf>
    <xf numFmtId="0" fontId="40" fillId="2" borderId="36" xfId="47" applyFont="1" applyFill="1" applyBorder="1" applyAlignment="1">
      <alignment horizontal="center" vertical="center"/>
      <protection/>
    </xf>
    <xf numFmtId="0" fontId="40" fillId="2" borderId="33" xfId="47" applyFont="1" applyFill="1" applyBorder="1" applyAlignment="1">
      <alignment horizontal="center" vertical="center"/>
      <protection/>
    </xf>
    <xf numFmtId="0" fontId="40" fillId="2" borderId="42" xfId="47" applyFont="1" applyFill="1" applyBorder="1" applyAlignment="1">
      <alignment horizontal="center" vertical="center"/>
      <protection/>
    </xf>
    <xf numFmtId="0" fontId="40" fillId="2" borderId="44" xfId="47" applyFont="1" applyFill="1" applyBorder="1" applyAlignment="1">
      <alignment horizontal="center" vertical="center"/>
      <protection/>
    </xf>
    <xf numFmtId="3" fontId="41" fillId="0" borderId="106" xfId="47" applyNumberFormat="1" applyFont="1" applyFill="1" applyBorder="1" applyAlignment="1">
      <alignment horizontal="center"/>
      <protection/>
    </xf>
    <xf numFmtId="0" fontId="40" fillId="2" borderId="46" xfId="47" applyFont="1" applyFill="1" applyBorder="1" applyAlignment="1">
      <alignment horizontal="center" vertical="center"/>
      <protection/>
    </xf>
    <xf numFmtId="3" fontId="41" fillId="0" borderId="107" xfId="47" applyNumberFormat="1" applyFont="1" applyFill="1" applyBorder="1" applyAlignment="1">
      <alignment horizontal="center"/>
      <protection/>
    </xf>
    <xf numFmtId="3" fontId="41" fillId="0" borderId="108" xfId="47" applyNumberFormat="1" applyFont="1" applyFill="1" applyBorder="1" applyAlignment="1">
      <alignment horizontal="center"/>
      <protection/>
    </xf>
    <xf numFmtId="3" fontId="27" fillId="0" borderId="109" xfId="47" applyNumberFormat="1" applyFont="1" applyFill="1" applyBorder="1" applyAlignment="1">
      <alignment horizontal="center"/>
      <protection/>
    </xf>
    <xf numFmtId="3" fontId="27" fillId="0" borderId="107" xfId="47" applyNumberFormat="1" applyFont="1" applyFill="1" applyBorder="1" applyAlignment="1">
      <alignment horizontal="center"/>
      <protection/>
    </xf>
    <xf numFmtId="3" fontId="12" fillId="0" borderId="107" xfId="47" applyNumberFormat="1" applyFont="1" applyFill="1" applyBorder="1" applyAlignment="1">
      <alignment horizontal="center"/>
      <protection/>
    </xf>
    <xf numFmtId="3" fontId="27" fillId="0" borderId="108" xfId="47" applyNumberFormat="1" applyFont="1" applyFill="1" applyBorder="1" applyAlignment="1">
      <alignment horizontal="center"/>
      <protection/>
    </xf>
    <xf numFmtId="3" fontId="12" fillId="0" borderId="109" xfId="47" applyNumberFormat="1" applyFont="1" applyFill="1" applyBorder="1" applyAlignment="1">
      <alignment horizontal="center"/>
      <protection/>
    </xf>
    <xf numFmtId="3" fontId="12" fillId="0" borderId="107" xfId="47" applyNumberFormat="1" applyFont="1" applyFill="1" applyBorder="1" applyAlignment="1">
      <alignment horizontal="center"/>
      <protection/>
    </xf>
    <xf numFmtId="3" fontId="27" fillId="0" borderId="107" xfId="47" applyNumberFormat="1" applyFont="1" applyFill="1" applyBorder="1" applyAlignment="1">
      <alignment horizontal="center"/>
      <protection/>
    </xf>
    <xf numFmtId="3" fontId="35" fillId="0" borderId="109" xfId="47" applyNumberFormat="1" applyFont="1" applyFill="1" applyBorder="1" applyAlignment="1">
      <alignment horizontal="center"/>
      <protection/>
    </xf>
    <xf numFmtId="3" fontId="35" fillId="0" borderId="107" xfId="47" applyNumberFormat="1" applyFont="1" applyFill="1" applyBorder="1" applyAlignment="1">
      <alignment horizontal="center"/>
      <protection/>
    </xf>
    <xf numFmtId="0" fontId="30" fillId="0" borderId="50" xfId="0" applyFont="1" applyBorder="1" applyAlignment="1">
      <alignment horizontal="center"/>
    </xf>
    <xf numFmtId="0" fontId="30" fillId="0" borderId="51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" fillId="0" borderId="110" xfId="48" applyFont="1" applyBorder="1" applyAlignment="1" applyProtection="1">
      <alignment horizontal="center" vertical="center"/>
      <protection locked="0"/>
    </xf>
    <xf numFmtId="0" fontId="3" fillId="0" borderId="111" xfId="48" applyFont="1" applyBorder="1" applyAlignment="1" applyProtection="1">
      <alignment horizontal="center" vertical="center"/>
      <protection locked="0"/>
    </xf>
    <xf numFmtId="0" fontId="30" fillId="7" borderId="96" xfId="48" applyFont="1" applyFill="1" applyBorder="1" applyAlignment="1">
      <alignment horizontal="center" vertical="center"/>
      <protection/>
    </xf>
    <xf numFmtId="0" fontId="30" fillId="7" borderId="93" xfId="48" applyFont="1" applyFill="1" applyBorder="1" applyAlignment="1">
      <alignment horizontal="center" vertical="center"/>
      <protection/>
    </xf>
    <xf numFmtId="3" fontId="1" fillId="7" borderId="94" xfId="48" applyNumberFormat="1" applyFill="1" applyBorder="1" applyAlignment="1">
      <alignment horizontal="center" vertical="center"/>
      <protection/>
    </xf>
    <xf numFmtId="3" fontId="1" fillId="7" borderId="95" xfId="48" applyNumberFormat="1" applyFill="1" applyBorder="1" applyAlignment="1">
      <alignment horizontal="center" vertical="center"/>
      <protection/>
    </xf>
    <xf numFmtId="0" fontId="3" fillId="7" borderId="110" xfId="48" applyFont="1" applyFill="1" applyBorder="1" applyAlignment="1">
      <alignment horizontal="center" vertical="center"/>
      <protection/>
    </xf>
    <xf numFmtId="0" fontId="3" fillId="7" borderId="111" xfId="48" applyFont="1" applyFill="1" applyBorder="1" applyAlignment="1">
      <alignment horizontal="center" vertical="center"/>
      <protection/>
    </xf>
    <xf numFmtId="0" fontId="3" fillId="0" borderId="49" xfId="48" applyFont="1" applyBorder="1" applyAlignment="1">
      <alignment horizontal="center"/>
      <protection/>
    </xf>
    <xf numFmtId="0" fontId="3" fillId="0" borderId="90" xfId="48" applyFont="1" applyBorder="1" applyAlignment="1">
      <alignment horizontal="center"/>
      <protection/>
    </xf>
    <xf numFmtId="0" fontId="3" fillId="0" borderId="48" xfId="48" applyFont="1" applyBorder="1" applyAlignment="1">
      <alignment horizontal="center"/>
      <protection/>
    </xf>
    <xf numFmtId="3" fontId="1" fillId="0" borderId="112" xfId="48" applyNumberFormat="1" applyBorder="1" applyAlignment="1" applyProtection="1">
      <alignment horizontal="center" vertical="center"/>
      <protection locked="0"/>
    </xf>
    <xf numFmtId="3" fontId="1" fillId="0" borderId="113" xfId="48" applyNumberFormat="1" applyBorder="1" applyAlignment="1" applyProtection="1">
      <alignment horizontal="center" vertical="center"/>
      <protection locked="0"/>
    </xf>
    <xf numFmtId="0" fontId="1" fillId="0" borderId="114" xfId="48" applyBorder="1" applyAlignment="1">
      <alignment vertical="center"/>
      <protection/>
    </xf>
    <xf numFmtId="0" fontId="1" fillId="0" borderId="115" xfId="48" applyBorder="1" applyAlignment="1">
      <alignment vertical="center"/>
      <protection/>
    </xf>
    <xf numFmtId="3" fontId="1" fillId="0" borderId="116" xfId="48" applyNumberFormat="1" applyBorder="1" applyAlignment="1" applyProtection="1">
      <alignment horizontal="center" vertical="center"/>
      <protection locked="0"/>
    </xf>
    <xf numFmtId="3" fontId="1" fillId="0" borderId="117" xfId="48" applyNumberFormat="1" applyBorder="1" applyAlignment="1" applyProtection="1">
      <alignment horizontal="center" vertical="center"/>
      <protection locked="0"/>
    </xf>
    <xf numFmtId="0" fontId="3" fillId="0" borderId="110" xfId="48" applyFont="1" applyBorder="1" applyAlignment="1">
      <alignment horizontal="center" vertical="center"/>
      <protection/>
    </xf>
    <xf numFmtId="0" fontId="3" fillId="0" borderId="111" xfId="48" applyFont="1" applyBorder="1" applyAlignment="1">
      <alignment horizontal="center" vertical="center"/>
      <protection/>
    </xf>
    <xf numFmtId="3" fontId="1" fillId="0" borderId="96" xfId="48" applyNumberFormat="1" applyBorder="1" applyAlignment="1" applyProtection="1">
      <alignment horizontal="center" vertical="center"/>
      <protection locked="0"/>
    </xf>
    <xf numFmtId="3" fontId="1" fillId="0" borderId="93" xfId="48" applyNumberFormat="1" applyBorder="1" applyAlignment="1" applyProtection="1">
      <alignment horizontal="center" vertical="center"/>
      <protection locked="0"/>
    </xf>
    <xf numFmtId="3" fontId="1" fillId="0" borderId="94" xfId="48" applyNumberFormat="1" applyBorder="1" applyAlignment="1" applyProtection="1">
      <alignment horizontal="center" vertical="center"/>
      <protection locked="0"/>
    </xf>
    <xf numFmtId="3" fontId="1" fillId="0" borderId="95" xfId="48" applyNumberFormat="1" applyBorder="1" applyAlignment="1" applyProtection="1">
      <alignment horizontal="center" vertical="center"/>
      <protection locked="0"/>
    </xf>
    <xf numFmtId="0" fontId="3" fillId="0" borderId="118" xfId="48" applyFont="1" applyBorder="1" applyAlignment="1">
      <alignment horizontal="center"/>
      <protection/>
    </xf>
    <xf numFmtId="0" fontId="47" fillId="7" borderId="49" xfId="48" applyFont="1" applyFill="1" applyBorder="1" applyAlignment="1">
      <alignment horizontal="center"/>
      <protection/>
    </xf>
    <xf numFmtId="0" fontId="47" fillId="7" borderId="90" xfId="48" applyFont="1" applyFill="1" applyBorder="1" applyAlignment="1">
      <alignment horizontal="center"/>
      <protection/>
    </xf>
    <xf numFmtId="0" fontId="47" fillId="7" borderId="48" xfId="48" applyFont="1" applyFill="1" applyBorder="1" applyAlignment="1">
      <alignment horizontal="center"/>
      <protection/>
    </xf>
    <xf numFmtId="0" fontId="47" fillId="7" borderId="49" xfId="48" applyFont="1" applyFill="1" applyBorder="1" applyAlignment="1">
      <alignment horizontal="left"/>
      <protection/>
    </xf>
    <xf numFmtId="0" fontId="47" fillId="7" borderId="90" xfId="48" applyFont="1" applyFill="1" applyBorder="1" applyAlignment="1">
      <alignment horizontal="left"/>
      <protection/>
    </xf>
    <xf numFmtId="0" fontId="47" fillId="7" borderId="48" xfId="48" applyFont="1" applyFill="1" applyBorder="1" applyAlignment="1">
      <alignment horizontal="left"/>
      <protection/>
    </xf>
    <xf numFmtId="0" fontId="1" fillId="0" borderId="0" xfId="48" applyAlignment="1">
      <alignment horizontal="center"/>
      <protection/>
    </xf>
    <xf numFmtId="0" fontId="1" fillId="0" borderId="119" xfId="48" applyBorder="1" applyAlignment="1">
      <alignment horizontal="center"/>
      <protection/>
    </xf>
    <xf numFmtId="0" fontId="1" fillId="0" borderId="60" xfId="48" applyBorder="1" applyAlignment="1">
      <alignment horizontal="center"/>
      <protection/>
    </xf>
    <xf numFmtId="0" fontId="1" fillId="0" borderId="0" xfId="48" applyAlignment="1">
      <alignment horizontal="center" wrapText="1"/>
      <protection/>
    </xf>
    <xf numFmtId="49" fontId="47" fillId="7" borderId="49" xfId="48" applyNumberFormat="1" applyFont="1" applyFill="1" applyBorder="1" applyAlignment="1">
      <alignment horizontal="left"/>
      <protection/>
    </xf>
    <xf numFmtId="49" fontId="47" fillId="7" borderId="90" xfId="48" applyNumberFormat="1" applyFont="1" applyFill="1" applyBorder="1" applyAlignment="1">
      <alignment horizontal="left"/>
      <protection/>
    </xf>
    <xf numFmtId="49" fontId="47" fillId="7" borderId="48" xfId="48" applyNumberFormat="1" applyFont="1" applyFill="1" applyBorder="1" applyAlignment="1">
      <alignment horizontal="left"/>
      <protection/>
    </xf>
    <xf numFmtId="0" fontId="30" fillId="0" borderId="120" xfId="48" applyFont="1" applyBorder="1" applyAlignment="1">
      <alignment horizontal="center"/>
      <protection/>
    </xf>
    <xf numFmtId="0" fontId="47" fillId="0" borderId="120" xfId="48" applyFont="1" applyBorder="1" applyAlignment="1">
      <alignment horizontal="center"/>
      <protection/>
    </xf>
    <xf numFmtId="3" fontId="1" fillId="0" borderId="94" xfId="48" applyNumberFormat="1" applyFont="1" applyBorder="1" applyAlignment="1" applyProtection="1">
      <alignment horizontal="center" vertical="center"/>
      <protection locked="0"/>
    </xf>
    <xf numFmtId="3" fontId="29" fillId="0" borderId="112" xfId="48" applyNumberFormat="1" applyFont="1" applyBorder="1" applyAlignment="1" applyProtection="1">
      <alignment horizontal="center" vertical="center"/>
      <protection locked="0"/>
    </xf>
    <xf numFmtId="3" fontId="29" fillId="0" borderId="113" xfId="48" applyNumberFormat="1" applyFont="1" applyBorder="1" applyAlignment="1" applyProtection="1">
      <alignment horizontal="center" vertical="center"/>
      <protection locked="0"/>
    </xf>
    <xf numFmtId="3" fontId="29" fillId="0" borderId="121" xfId="48" applyNumberFormat="1" applyFont="1" applyBorder="1" applyAlignment="1" applyProtection="1">
      <alignment horizontal="center" vertical="center"/>
      <protection locked="0"/>
    </xf>
    <xf numFmtId="3" fontId="29" fillId="0" borderId="122" xfId="48" applyNumberFormat="1" applyFont="1" applyBorder="1" applyAlignment="1" applyProtection="1">
      <alignment horizontal="center" vertical="center"/>
      <protection locked="0"/>
    </xf>
    <xf numFmtId="0" fontId="30" fillId="0" borderId="110" xfId="48" applyFont="1" applyBorder="1" applyAlignment="1" applyProtection="1">
      <alignment horizontal="center" vertical="center"/>
      <protection locked="0"/>
    </xf>
    <xf numFmtId="0" fontId="30" fillId="0" borderId="111" xfId="48" applyFont="1" applyBorder="1" applyAlignment="1" applyProtection="1">
      <alignment horizontal="center" vertical="center"/>
      <protection locked="0"/>
    </xf>
    <xf numFmtId="3" fontId="29" fillId="0" borderId="96" xfId="48" applyNumberFormat="1" applyFont="1" applyBorder="1" applyAlignment="1" applyProtection="1">
      <alignment horizontal="center" vertical="center"/>
      <protection locked="0"/>
    </xf>
    <xf numFmtId="3" fontId="29" fillId="0" borderId="93" xfId="48" applyNumberFormat="1" applyFont="1" applyBorder="1" applyAlignment="1" applyProtection="1">
      <alignment horizontal="center" vertical="center"/>
      <protection locked="0"/>
    </xf>
    <xf numFmtId="3" fontId="29" fillId="0" borderId="94" xfId="48" applyNumberFormat="1" applyFont="1" applyBorder="1" applyAlignment="1" applyProtection="1">
      <alignment horizontal="center" vertical="center"/>
      <protection locked="0"/>
    </xf>
    <xf numFmtId="3" fontId="29" fillId="0" borderId="95" xfId="48" applyNumberFormat="1" applyFont="1" applyBorder="1" applyAlignment="1" applyProtection="1">
      <alignment horizontal="center" vertical="center"/>
      <protection locked="0"/>
    </xf>
    <xf numFmtId="3" fontId="29" fillId="7" borderId="94" xfId="48" applyNumberFormat="1" applyFont="1" applyFill="1" applyBorder="1" applyAlignment="1">
      <alignment horizontal="center" vertical="center"/>
      <protection/>
    </xf>
    <xf numFmtId="3" fontId="29" fillId="7" borderId="95" xfId="48" applyNumberFormat="1" applyFont="1" applyFill="1" applyBorder="1" applyAlignment="1">
      <alignment horizontal="center" vertical="center"/>
      <protection/>
    </xf>
    <xf numFmtId="0" fontId="30" fillId="7" borderId="110" xfId="48" applyFont="1" applyFill="1" applyBorder="1" applyAlignment="1">
      <alignment horizontal="center" vertical="center"/>
      <protection/>
    </xf>
    <xf numFmtId="0" fontId="30" fillId="7" borderId="111" xfId="48" applyFont="1" applyFill="1" applyBorder="1" applyAlignment="1">
      <alignment horizontal="center" vertical="center"/>
      <protection/>
    </xf>
    <xf numFmtId="3" fontId="29" fillId="7" borderId="96" xfId="48" applyNumberFormat="1" applyFont="1" applyFill="1" applyBorder="1" applyAlignment="1">
      <alignment horizontal="center" vertical="center"/>
      <protection/>
    </xf>
    <xf numFmtId="3" fontId="29" fillId="7" borderId="93" xfId="48" applyNumberFormat="1" applyFont="1" applyFill="1" applyBorder="1" applyAlignment="1">
      <alignment horizontal="center" vertical="center"/>
      <protection/>
    </xf>
    <xf numFmtId="3" fontId="1" fillId="0" borderId="121" xfId="48" applyNumberFormat="1" applyBorder="1" applyAlignment="1" applyProtection="1">
      <alignment horizontal="center" vertical="center"/>
      <protection locked="0"/>
    </xf>
    <xf numFmtId="3" fontId="1" fillId="0" borderId="122" xfId="48" applyNumberFormat="1" applyBorder="1" applyAlignment="1" applyProtection="1">
      <alignment horizontal="center" vertical="center"/>
      <protection locked="0"/>
    </xf>
    <xf numFmtId="3" fontId="29" fillId="7" borderId="123" xfId="48" applyNumberFormat="1" applyFont="1" applyFill="1" applyBorder="1" applyAlignment="1">
      <alignment horizontal="center" vertical="center"/>
      <protection/>
    </xf>
    <xf numFmtId="3" fontId="29" fillId="7" borderId="124" xfId="48" applyNumberFormat="1" applyFont="1" applyFill="1" applyBorder="1" applyAlignment="1">
      <alignment horizontal="center" vertical="center"/>
      <protection/>
    </xf>
    <xf numFmtId="3" fontId="29" fillId="7" borderId="125" xfId="48" applyNumberFormat="1" applyFont="1" applyFill="1" applyBorder="1" applyAlignment="1">
      <alignment horizontal="center" vertical="center"/>
      <protection/>
    </xf>
    <xf numFmtId="3" fontId="29" fillId="7" borderId="126" xfId="48" applyNumberFormat="1" applyFont="1" applyFill="1" applyBorder="1" applyAlignment="1">
      <alignment horizontal="center" vertical="center"/>
      <protection/>
    </xf>
    <xf numFmtId="0" fontId="30" fillId="7" borderId="127" xfId="48" applyFont="1" applyFill="1" applyBorder="1" applyAlignment="1">
      <alignment horizontal="center" vertical="center"/>
      <protection/>
    </xf>
    <xf numFmtId="0" fontId="30" fillId="7" borderId="128" xfId="48" applyFont="1" applyFill="1" applyBorder="1" applyAlignment="1">
      <alignment horizontal="center" vertical="center"/>
      <protection/>
    </xf>
    <xf numFmtId="0" fontId="35" fillId="24" borderId="47" xfId="47" applyFont="1" applyFill="1" applyBorder="1" applyAlignment="1">
      <alignment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1"/>
  <sheetViews>
    <sheetView tabSelected="1" zoomScale="75" zoomScaleNormal="75" zoomScalePageLayoutView="0" workbookViewId="0" topLeftCell="A1">
      <selection activeCell="B9" sqref="B9"/>
    </sheetView>
  </sheetViews>
  <sheetFormatPr defaultColWidth="10.421875" defaultRowHeight="12.75"/>
  <cols>
    <col min="1" max="1" width="1.28515625" style="4" customWidth="1"/>
    <col min="2" max="2" width="19.421875" style="4" customWidth="1"/>
    <col min="3" max="3" width="5.421875" style="4" customWidth="1"/>
    <col min="4" max="4" width="2.00390625" style="4" customWidth="1"/>
    <col min="5" max="6" width="5.421875" style="4" customWidth="1"/>
    <col min="7" max="7" width="2.00390625" style="4" customWidth="1"/>
    <col min="8" max="9" width="5.421875" style="4" customWidth="1"/>
    <col min="10" max="10" width="2.00390625" style="4" customWidth="1"/>
    <col min="11" max="12" width="5.421875" style="4" customWidth="1"/>
    <col min="13" max="13" width="2.00390625" style="4" customWidth="1"/>
    <col min="14" max="15" width="5.421875" style="4" customWidth="1"/>
    <col min="16" max="16" width="2.00390625" style="4" customWidth="1"/>
    <col min="17" max="17" width="5.421875" style="4" customWidth="1"/>
    <col min="18" max="18" width="5.421875" style="4" hidden="1" customWidth="1"/>
    <col min="19" max="19" width="2.00390625" style="4" hidden="1" customWidth="1"/>
    <col min="20" max="21" width="5.421875" style="4" hidden="1" customWidth="1"/>
    <col min="22" max="22" width="2.00390625" style="4" hidden="1" customWidth="1"/>
    <col min="23" max="24" width="5.421875" style="4" hidden="1" customWidth="1"/>
    <col min="25" max="25" width="2.00390625" style="4" hidden="1" customWidth="1"/>
    <col min="26" max="26" width="5.421875" style="4" hidden="1" customWidth="1"/>
    <col min="27" max="27" width="8.28125" style="4" customWidth="1"/>
    <col min="28" max="28" width="5.57421875" style="4" customWidth="1"/>
    <col min="29" max="29" width="1.28515625" style="4" customWidth="1"/>
    <col min="30" max="30" width="6.421875" style="4" customWidth="1"/>
    <col min="31" max="31" width="5.7109375" style="4" customWidth="1"/>
    <col min="32" max="16384" width="10.421875" style="4" customWidth="1"/>
  </cols>
  <sheetData>
    <row r="1" spans="3:28" ht="23.25">
      <c r="C1" s="33" t="s">
        <v>49</v>
      </c>
      <c r="H1" s="33"/>
      <c r="I1" s="33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</row>
    <row r="2" ht="13.5" thickBot="1"/>
    <row r="3" spans="2:31" ht="93" customHeight="1" thickBot="1">
      <c r="B3" s="35"/>
      <c r="C3" s="259" t="str">
        <f>B5</f>
        <v>Krmelín</v>
      </c>
      <c r="D3" s="260"/>
      <c r="E3" s="261"/>
      <c r="F3" s="262" t="str">
        <f>B7</f>
        <v>Vratimov A</v>
      </c>
      <c r="G3" s="260"/>
      <c r="H3" s="261"/>
      <c r="I3" s="262" t="str">
        <f>B9</f>
        <v>Výškovice</v>
      </c>
      <c r="J3" s="260"/>
      <c r="K3" s="261"/>
      <c r="L3" s="262" t="str">
        <f>B11</f>
        <v>Proskovice</v>
      </c>
      <c r="M3" s="260"/>
      <c r="N3" s="261"/>
      <c r="O3" s="262" t="str">
        <f>B13</f>
        <v>Vratimov B</v>
      </c>
      <c r="P3" s="260"/>
      <c r="Q3" s="261"/>
      <c r="R3" s="262">
        <f>B15</f>
        <v>0</v>
      </c>
      <c r="S3" s="260"/>
      <c r="T3" s="261"/>
      <c r="U3" s="262">
        <f>B17</f>
        <v>0</v>
      </c>
      <c r="V3" s="260"/>
      <c r="W3" s="261"/>
      <c r="X3" s="262">
        <f>B19</f>
        <v>0</v>
      </c>
      <c r="Y3" s="260"/>
      <c r="Z3" s="266"/>
      <c r="AA3" s="69" t="s">
        <v>27</v>
      </c>
      <c r="AB3" s="262" t="s">
        <v>28</v>
      </c>
      <c r="AC3" s="260"/>
      <c r="AD3" s="261"/>
      <c r="AE3" s="70" t="s">
        <v>29</v>
      </c>
    </row>
    <row r="4" spans="2:31" ht="9.75" customHeight="1">
      <c r="B4" s="37"/>
      <c r="C4" s="268" t="s">
        <v>45</v>
      </c>
      <c r="D4" s="269"/>
      <c r="E4" s="270"/>
      <c r="F4" s="273">
        <v>1</v>
      </c>
      <c r="G4" s="264"/>
      <c r="H4" s="267"/>
      <c r="I4" s="263">
        <v>1</v>
      </c>
      <c r="J4" s="264"/>
      <c r="K4" s="267"/>
      <c r="L4" s="263">
        <v>2</v>
      </c>
      <c r="M4" s="264"/>
      <c r="N4" s="267"/>
      <c r="O4" s="263">
        <v>2</v>
      </c>
      <c r="P4" s="264"/>
      <c r="Q4" s="267"/>
      <c r="R4" s="263"/>
      <c r="S4" s="264"/>
      <c r="T4" s="267"/>
      <c r="U4" s="263"/>
      <c r="V4" s="264"/>
      <c r="W4" s="267"/>
      <c r="X4" s="263"/>
      <c r="Y4" s="264"/>
      <c r="Z4" s="265"/>
      <c r="AA4" s="38"/>
      <c r="AB4" s="39"/>
      <c r="AC4" s="40"/>
      <c r="AD4" s="41"/>
      <c r="AE4" s="36"/>
    </row>
    <row r="5" spans="2:31" ht="30" customHeight="1" thickBot="1">
      <c r="B5" s="67" t="str">
        <f>'Utkání-výsledky'!N4</f>
        <v>Krmelín</v>
      </c>
      <c r="C5" s="271"/>
      <c r="D5" s="272"/>
      <c r="E5" s="272"/>
      <c r="F5" s="42">
        <v>0</v>
      </c>
      <c r="G5" s="43" t="s">
        <v>18</v>
      </c>
      <c r="H5" s="44">
        <v>3</v>
      </c>
      <c r="I5" s="45">
        <v>0</v>
      </c>
      <c r="J5" s="43" t="s">
        <v>18</v>
      </c>
      <c r="K5" s="44">
        <v>3</v>
      </c>
      <c r="L5" s="45">
        <v>2</v>
      </c>
      <c r="M5" s="43" t="s">
        <v>18</v>
      </c>
      <c r="N5" s="44">
        <v>1</v>
      </c>
      <c r="O5" s="45">
        <v>3</v>
      </c>
      <c r="P5" s="43" t="s">
        <v>18</v>
      </c>
      <c r="Q5" s="44">
        <v>0</v>
      </c>
      <c r="R5" s="45"/>
      <c r="S5" s="43" t="s">
        <v>18</v>
      </c>
      <c r="T5" s="44"/>
      <c r="U5" s="45"/>
      <c r="V5" s="43" t="s">
        <v>18</v>
      </c>
      <c r="W5" s="44"/>
      <c r="X5" s="45"/>
      <c r="Y5" s="43" t="s">
        <v>18</v>
      </c>
      <c r="Z5" s="44"/>
      <c r="AA5" s="46">
        <f>SUM(F4:Z4)</f>
        <v>6</v>
      </c>
      <c r="AB5" s="47">
        <f>F5+I5+L5+O5+R5+U5+X5</f>
        <v>5</v>
      </c>
      <c r="AC5" s="48" t="s">
        <v>18</v>
      </c>
      <c r="AD5" s="49">
        <f>H5+K5+N5+Q5+T5+W5+Z5</f>
        <v>7</v>
      </c>
      <c r="AE5" s="252" t="s">
        <v>95</v>
      </c>
    </row>
    <row r="6" spans="2:31" ht="9.75" customHeight="1">
      <c r="B6" s="68"/>
      <c r="C6" s="273">
        <v>2</v>
      </c>
      <c r="D6" s="264"/>
      <c r="E6" s="267"/>
      <c r="F6" s="268" t="s">
        <v>46</v>
      </c>
      <c r="G6" s="269"/>
      <c r="H6" s="270"/>
      <c r="I6" s="263">
        <v>1</v>
      </c>
      <c r="J6" s="264"/>
      <c r="K6" s="267"/>
      <c r="L6" s="263">
        <v>2</v>
      </c>
      <c r="M6" s="264"/>
      <c r="N6" s="267"/>
      <c r="O6" s="263">
        <v>2</v>
      </c>
      <c r="P6" s="264"/>
      <c r="Q6" s="267"/>
      <c r="R6" s="263"/>
      <c r="S6" s="264"/>
      <c r="T6" s="267"/>
      <c r="U6" s="263"/>
      <c r="V6" s="264"/>
      <c r="W6" s="267"/>
      <c r="X6" s="263"/>
      <c r="Y6" s="264"/>
      <c r="Z6" s="265"/>
      <c r="AA6" s="51"/>
      <c r="AB6" s="52"/>
      <c r="AC6" s="53"/>
      <c r="AD6" s="54"/>
      <c r="AE6" s="55"/>
    </row>
    <row r="7" spans="2:31" ht="30" customHeight="1" thickBot="1">
      <c r="B7" s="67" t="str">
        <f>'Utkání-výsledky'!N5</f>
        <v>Vratimov A</v>
      </c>
      <c r="C7" s="56">
        <v>3</v>
      </c>
      <c r="D7" s="43" t="s">
        <v>18</v>
      </c>
      <c r="E7" s="57">
        <v>0</v>
      </c>
      <c r="F7" s="271"/>
      <c r="G7" s="272" t="s">
        <v>30</v>
      </c>
      <c r="H7" s="274"/>
      <c r="I7" s="56">
        <v>0</v>
      </c>
      <c r="J7" s="43" t="s">
        <v>18</v>
      </c>
      <c r="K7" s="57">
        <v>3</v>
      </c>
      <c r="L7" s="58">
        <v>3</v>
      </c>
      <c r="M7" s="43" t="s">
        <v>18</v>
      </c>
      <c r="N7" s="57">
        <v>0</v>
      </c>
      <c r="O7" s="58">
        <v>3</v>
      </c>
      <c r="P7" s="43" t="s">
        <v>18</v>
      </c>
      <c r="Q7" s="57">
        <v>0</v>
      </c>
      <c r="R7" s="58"/>
      <c r="S7" s="43" t="s">
        <v>18</v>
      </c>
      <c r="T7" s="57"/>
      <c r="U7" s="58"/>
      <c r="V7" s="43" t="s">
        <v>18</v>
      </c>
      <c r="W7" s="57"/>
      <c r="X7" s="58"/>
      <c r="Y7" s="43" t="s">
        <v>18</v>
      </c>
      <c r="Z7" s="57"/>
      <c r="AA7" s="46">
        <f>SUM(C6:C6)+SUM(I6:Z6)</f>
        <v>7</v>
      </c>
      <c r="AB7" s="47">
        <f>C7+I7+L7+O7+R7+U7+X7</f>
        <v>9</v>
      </c>
      <c r="AC7" s="48" t="s">
        <v>18</v>
      </c>
      <c r="AD7" s="49">
        <f>E7+K7+N7+Q7+T7+W7+Z7</f>
        <v>3</v>
      </c>
      <c r="AE7" s="252" t="s">
        <v>94</v>
      </c>
    </row>
    <row r="8" spans="2:31" ht="9.75" customHeight="1">
      <c r="B8" s="68"/>
      <c r="C8" s="263">
        <v>2</v>
      </c>
      <c r="D8" s="264"/>
      <c r="E8" s="267"/>
      <c r="F8" s="275">
        <v>2</v>
      </c>
      <c r="G8" s="275"/>
      <c r="H8" s="276"/>
      <c r="I8" s="268" t="s">
        <v>47</v>
      </c>
      <c r="J8" s="269"/>
      <c r="K8" s="270"/>
      <c r="L8" s="263">
        <v>2</v>
      </c>
      <c r="M8" s="264"/>
      <c r="N8" s="267"/>
      <c r="O8" s="263">
        <v>2</v>
      </c>
      <c r="P8" s="264"/>
      <c r="Q8" s="267"/>
      <c r="R8" s="263"/>
      <c r="S8" s="264"/>
      <c r="T8" s="267"/>
      <c r="U8" s="263"/>
      <c r="V8" s="264"/>
      <c r="W8" s="267"/>
      <c r="X8" s="263"/>
      <c r="Y8" s="264"/>
      <c r="Z8" s="265"/>
      <c r="AA8" s="51"/>
      <c r="AB8" s="52"/>
      <c r="AC8" s="53"/>
      <c r="AD8" s="54"/>
      <c r="AE8" s="55"/>
    </row>
    <row r="9" spans="2:31" ht="30" customHeight="1" thickBot="1">
      <c r="B9" s="353" t="str">
        <f>'Utkání-výsledky'!N9</f>
        <v>Výškovice</v>
      </c>
      <c r="C9" s="59">
        <v>3</v>
      </c>
      <c r="D9" s="60" t="s">
        <v>18</v>
      </c>
      <c r="E9" s="61">
        <v>0</v>
      </c>
      <c r="F9" s="43">
        <v>3</v>
      </c>
      <c r="G9" s="43" t="s">
        <v>18</v>
      </c>
      <c r="H9" s="57">
        <v>0</v>
      </c>
      <c r="I9" s="271"/>
      <c r="J9" s="272" t="s">
        <v>31</v>
      </c>
      <c r="K9" s="274"/>
      <c r="L9" s="56">
        <v>2</v>
      </c>
      <c r="M9" s="43" t="s">
        <v>18</v>
      </c>
      <c r="N9" s="57">
        <v>1</v>
      </c>
      <c r="O9" s="58">
        <v>2</v>
      </c>
      <c r="P9" s="43" t="s">
        <v>18</v>
      </c>
      <c r="Q9" s="57">
        <v>1</v>
      </c>
      <c r="R9" s="58"/>
      <c r="S9" s="43" t="s">
        <v>18</v>
      </c>
      <c r="T9" s="57"/>
      <c r="U9" s="58"/>
      <c r="V9" s="43" t="s">
        <v>18</v>
      </c>
      <c r="W9" s="57"/>
      <c r="X9" s="58"/>
      <c r="Y9" s="43" t="s">
        <v>18</v>
      </c>
      <c r="Z9" s="57"/>
      <c r="AA9" s="46">
        <f>SUM(C8:F8)+SUM(L8:Z8)</f>
        <v>8</v>
      </c>
      <c r="AB9" s="47">
        <f>C9+F9+L9+O9+R9+U9+X9</f>
        <v>10</v>
      </c>
      <c r="AC9" s="48" t="s">
        <v>18</v>
      </c>
      <c r="AD9" s="49">
        <f>E9+H9+N9+Q9+T9+W9+Z9</f>
        <v>2</v>
      </c>
      <c r="AE9" s="257" t="s">
        <v>93</v>
      </c>
    </row>
    <row r="10" spans="2:31" ht="9.75" customHeight="1">
      <c r="B10" s="68"/>
      <c r="C10" s="277">
        <v>1</v>
      </c>
      <c r="D10" s="278"/>
      <c r="E10" s="278"/>
      <c r="F10" s="279">
        <v>1</v>
      </c>
      <c r="G10" s="279"/>
      <c r="H10" s="279"/>
      <c r="I10" s="278">
        <v>1</v>
      </c>
      <c r="J10" s="278"/>
      <c r="K10" s="280"/>
      <c r="L10" s="268" t="s">
        <v>48</v>
      </c>
      <c r="M10" s="269"/>
      <c r="N10" s="270"/>
      <c r="O10" s="263">
        <v>2</v>
      </c>
      <c r="P10" s="264"/>
      <c r="Q10" s="267"/>
      <c r="R10" s="263"/>
      <c r="S10" s="264"/>
      <c r="T10" s="267"/>
      <c r="U10" s="263"/>
      <c r="V10" s="264"/>
      <c r="W10" s="267"/>
      <c r="X10" s="263"/>
      <c r="Y10" s="264"/>
      <c r="Z10" s="265"/>
      <c r="AA10" s="51"/>
      <c r="AB10" s="52"/>
      <c r="AC10" s="53"/>
      <c r="AD10" s="54"/>
      <c r="AE10" s="55"/>
    </row>
    <row r="11" spans="2:31" ht="30" customHeight="1" thickBot="1">
      <c r="B11" s="67" t="str">
        <f>'Utkání-výsledky'!N7</f>
        <v>Proskovice</v>
      </c>
      <c r="C11" s="233">
        <v>1</v>
      </c>
      <c r="D11" s="60" t="s">
        <v>18</v>
      </c>
      <c r="E11" s="61">
        <v>2</v>
      </c>
      <c r="F11" s="234">
        <v>0</v>
      </c>
      <c r="G11" s="60" t="s">
        <v>18</v>
      </c>
      <c r="H11" s="61">
        <v>3</v>
      </c>
      <c r="I11" s="60">
        <v>1</v>
      </c>
      <c r="J11" s="60" t="s">
        <v>18</v>
      </c>
      <c r="K11" s="63">
        <v>2</v>
      </c>
      <c r="L11" s="271"/>
      <c r="M11" s="272" t="s">
        <v>32</v>
      </c>
      <c r="N11" s="274"/>
      <c r="O11" s="56">
        <v>2</v>
      </c>
      <c r="P11" s="43" t="s">
        <v>18</v>
      </c>
      <c r="Q11" s="57">
        <v>1</v>
      </c>
      <c r="R11" s="58"/>
      <c r="S11" s="43" t="s">
        <v>18</v>
      </c>
      <c r="T11" s="57"/>
      <c r="U11" s="58"/>
      <c r="V11" s="43" t="s">
        <v>18</v>
      </c>
      <c r="W11" s="57"/>
      <c r="X11" s="58"/>
      <c r="Y11" s="43" t="s">
        <v>18</v>
      </c>
      <c r="Z11" s="57"/>
      <c r="AA11" s="46">
        <f>SUM(C10:I10)+SUM(O10:Z10)</f>
        <v>5</v>
      </c>
      <c r="AB11" s="47">
        <f>C11+F11+I11+O11+R11+U11+X11</f>
        <v>4</v>
      </c>
      <c r="AC11" s="48" t="s">
        <v>18</v>
      </c>
      <c r="AD11" s="49">
        <f>E11+H11+K11+Q11+T11+W11+Z11</f>
        <v>8</v>
      </c>
      <c r="AE11" s="252" t="s">
        <v>125</v>
      </c>
    </row>
    <row r="12" spans="2:31" ht="9.75" customHeight="1">
      <c r="B12" s="68"/>
      <c r="C12" s="281">
        <v>1</v>
      </c>
      <c r="D12" s="282"/>
      <c r="E12" s="282"/>
      <c r="F12" s="282">
        <v>1</v>
      </c>
      <c r="G12" s="282"/>
      <c r="H12" s="282"/>
      <c r="I12" s="283">
        <v>1</v>
      </c>
      <c r="J12" s="283"/>
      <c r="K12" s="283"/>
      <c r="L12" s="275">
        <v>1</v>
      </c>
      <c r="M12" s="275"/>
      <c r="N12" s="276"/>
      <c r="O12" s="268">
        <v>2009</v>
      </c>
      <c r="P12" s="269"/>
      <c r="Q12" s="270"/>
      <c r="R12" s="263"/>
      <c r="S12" s="264"/>
      <c r="T12" s="267"/>
      <c r="U12" s="263"/>
      <c r="V12" s="264"/>
      <c r="W12" s="267"/>
      <c r="X12" s="263"/>
      <c r="Y12" s="264"/>
      <c r="Z12" s="265"/>
      <c r="AA12" s="51"/>
      <c r="AB12" s="52"/>
      <c r="AC12" s="53"/>
      <c r="AD12" s="54"/>
      <c r="AE12" s="55"/>
    </row>
    <row r="13" spans="2:31" ht="30" customHeight="1" thickBot="1">
      <c r="B13" s="67" t="str">
        <f>'Utkání-výsledky'!N8</f>
        <v>Vratimov B</v>
      </c>
      <c r="C13" s="233">
        <v>0</v>
      </c>
      <c r="D13" s="60" t="s">
        <v>18</v>
      </c>
      <c r="E13" s="61">
        <v>3</v>
      </c>
      <c r="F13" s="234">
        <v>0</v>
      </c>
      <c r="G13" s="60" t="s">
        <v>18</v>
      </c>
      <c r="H13" s="61">
        <v>3</v>
      </c>
      <c r="I13" s="234">
        <v>1</v>
      </c>
      <c r="J13" s="60" t="s">
        <v>18</v>
      </c>
      <c r="K13" s="61">
        <v>2</v>
      </c>
      <c r="L13" s="60">
        <v>1</v>
      </c>
      <c r="M13" s="60" t="s">
        <v>18</v>
      </c>
      <c r="N13" s="63">
        <v>2</v>
      </c>
      <c r="O13" s="271"/>
      <c r="P13" s="272">
        <v>2</v>
      </c>
      <c r="Q13" s="274"/>
      <c r="R13" s="56"/>
      <c r="S13" s="43" t="s">
        <v>18</v>
      </c>
      <c r="T13" s="57"/>
      <c r="U13" s="58"/>
      <c r="V13" s="43" t="s">
        <v>18</v>
      </c>
      <c r="W13" s="57"/>
      <c r="X13" s="58"/>
      <c r="Y13" s="43" t="s">
        <v>18</v>
      </c>
      <c r="Z13" s="57"/>
      <c r="AA13" s="46">
        <f>SUM(C12:L12)+SUM(R12:Z12)</f>
        <v>4</v>
      </c>
      <c r="AB13" s="47">
        <f>C13+F13+I13+L13+R13+U13+X13</f>
        <v>2</v>
      </c>
      <c r="AC13" s="48" t="s">
        <v>18</v>
      </c>
      <c r="AD13" s="49">
        <f>E13+H13+K13+N13+T13+W13+Z13</f>
        <v>10</v>
      </c>
      <c r="AE13" s="252" t="s">
        <v>124</v>
      </c>
    </row>
    <row r="14" spans="2:31" ht="9.75" customHeight="1" hidden="1">
      <c r="B14" s="68"/>
      <c r="C14" s="284"/>
      <c r="D14" s="285"/>
      <c r="E14" s="285"/>
      <c r="F14" s="285"/>
      <c r="G14" s="285"/>
      <c r="H14" s="285"/>
      <c r="I14" s="275"/>
      <c r="J14" s="275"/>
      <c r="K14" s="275"/>
      <c r="L14" s="275"/>
      <c r="M14" s="275"/>
      <c r="N14" s="275"/>
      <c r="O14" s="275"/>
      <c r="P14" s="275"/>
      <c r="Q14" s="276"/>
      <c r="R14" s="268"/>
      <c r="S14" s="269"/>
      <c r="T14" s="270"/>
      <c r="U14" s="263"/>
      <c r="V14" s="264"/>
      <c r="W14" s="267"/>
      <c r="X14" s="263"/>
      <c r="Y14" s="264"/>
      <c r="Z14" s="265"/>
      <c r="AA14" s="51"/>
      <c r="AB14" s="52"/>
      <c r="AC14" s="53"/>
      <c r="AD14" s="54"/>
      <c r="AE14" s="55"/>
    </row>
    <row r="15" spans="2:31" ht="30" customHeight="1" hidden="1" thickBot="1">
      <c r="B15" s="67"/>
      <c r="C15" s="59"/>
      <c r="D15" s="60" t="s">
        <v>18</v>
      </c>
      <c r="E15" s="61"/>
      <c r="F15" s="62"/>
      <c r="G15" s="60" t="s">
        <v>18</v>
      </c>
      <c r="H15" s="61"/>
      <c r="I15" s="62"/>
      <c r="J15" s="60" t="s">
        <v>18</v>
      </c>
      <c r="K15" s="61"/>
      <c r="L15" s="62"/>
      <c r="M15" s="60" t="s">
        <v>18</v>
      </c>
      <c r="N15" s="61"/>
      <c r="O15" s="60"/>
      <c r="P15" s="60" t="s">
        <v>18</v>
      </c>
      <c r="Q15" s="63"/>
      <c r="R15" s="271"/>
      <c r="S15" s="272"/>
      <c r="T15" s="274"/>
      <c r="U15" s="56"/>
      <c r="V15" s="43" t="s">
        <v>18</v>
      </c>
      <c r="W15" s="57"/>
      <c r="X15" s="58"/>
      <c r="Y15" s="43" t="s">
        <v>18</v>
      </c>
      <c r="Z15" s="57"/>
      <c r="AA15" s="46">
        <f>SUM(C14:O14)+SUM(U14:Z14)</f>
        <v>0</v>
      </c>
      <c r="AB15" s="47">
        <f>C15+F15+I15+L15+O15+U15+X15</f>
        <v>0</v>
      </c>
      <c r="AC15" s="48" t="s">
        <v>18</v>
      </c>
      <c r="AD15" s="49">
        <f>E15+H15+K15+N15+Q15+W15+Z15</f>
        <v>0</v>
      </c>
      <c r="AE15" s="50"/>
    </row>
    <row r="16" spans="2:31" ht="9.75" customHeight="1" hidden="1">
      <c r="B16" s="68"/>
      <c r="C16" s="284"/>
      <c r="D16" s="285"/>
      <c r="E16" s="285"/>
      <c r="F16" s="285"/>
      <c r="G16" s="285"/>
      <c r="H16" s="28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6"/>
      <c r="U16" s="268"/>
      <c r="V16" s="269"/>
      <c r="W16" s="270"/>
      <c r="X16" s="263"/>
      <c r="Y16" s="264"/>
      <c r="Z16" s="265"/>
      <c r="AA16" s="51"/>
      <c r="AB16" s="52"/>
      <c r="AC16" s="53"/>
      <c r="AD16" s="54"/>
      <c r="AE16" s="55"/>
    </row>
    <row r="17" spans="2:31" ht="30" customHeight="1" hidden="1" thickBot="1">
      <c r="B17" s="67">
        <f>'Utkání-výsledky'!N10</f>
        <v>0</v>
      </c>
      <c r="C17" s="59"/>
      <c r="D17" s="60" t="s">
        <v>18</v>
      </c>
      <c r="E17" s="61"/>
      <c r="F17" s="62"/>
      <c r="G17" s="60" t="s">
        <v>18</v>
      </c>
      <c r="H17" s="61"/>
      <c r="I17" s="62"/>
      <c r="J17" s="60" t="s">
        <v>18</v>
      </c>
      <c r="K17" s="61"/>
      <c r="L17" s="62"/>
      <c r="M17" s="60" t="s">
        <v>18</v>
      </c>
      <c r="N17" s="61"/>
      <c r="O17" s="62"/>
      <c r="P17" s="60" t="s">
        <v>18</v>
      </c>
      <c r="Q17" s="61"/>
      <c r="R17" s="60"/>
      <c r="S17" s="60" t="s">
        <v>18</v>
      </c>
      <c r="T17" s="64"/>
      <c r="U17" s="271"/>
      <c r="V17" s="272"/>
      <c r="W17" s="274"/>
      <c r="X17" s="56"/>
      <c r="Y17" s="43" t="s">
        <v>18</v>
      </c>
      <c r="Z17" s="57"/>
      <c r="AA17" s="46">
        <f>SUM(C16:R16)+SUM(X16:Z16)</f>
        <v>0</v>
      </c>
      <c r="AB17" s="47">
        <f>C17+F17+I17+L17+O17+R17+X17</f>
        <v>0</v>
      </c>
      <c r="AC17" s="48" t="s">
        <v>18</v>
      </c>
      <c r="AD17" s="49">
        <f>E17+H17+K17+N17+Q17+T17+Z17</f>
        <v>0</v>
      </c>
      <c r="AE17" s="50"/>
    </row>
    <row r="18" spans="2:31" ht="9.75" customHeight="1" hidden="1">
      <c r="B18" s="68"/>
      <c r="C18" s="284"/>
      <c r="D18" s="285"/>
      <c r="E18" s="285"/>
      <c r="F18" s="285"/>
      <c r="G18" s="285"/>
      <c r="H18" s="285"/>
      <c r="I18" s="263"/>
      <c r="J18" s="264"/>
      <c r="K18" s="267"/>
      <c r="L18" s="263"/>
      <c r="M18" s="264"/>
      <c r="N18" s="267"/>
      <c r="O18" s="263"/>
      <c r="P18" s="264"/>
      <c r="Q18" s="267"/>
      <c r="R18" s="275"/>
      <c r="S18" s="275"/>
      <c r="T18" s="275"/>
      <c r="U18" s="275"/>
      <c r="V18" s="275"/>
      <c r="W18" s="276"/>
      <c r="X18" s="268"/>
      <c r="Y18" s="269"/>
      <c r="Z18" s="270"/>
      <c r="AA18" s="51"/>
      <c r="AB18" s="52"/>
      <c r="AC18" s="53"/>
      <c r="AD18" s="54"/>
      <c r="AE18" s="55"/>
    </row>
    <row r="19" spans="2:31" ht="30" customHeight="1" hidden="1" thickBot="1">
      <c r="B19" s="67">
        <f>'Utkání-výsledky'!N11</f>
        <v>0</v>
      </c>
      <c r="C19" s="60"/>
      <c r="D19" s="60" t="s">
        <v>18</v>
      </c>
      <c r="E19" s="63"/>
      <c r="F19" s="60"/>
      <c r="G19" s="60" t="s">
        <v>18</v>
      </c>
      <c r="H19" s="63"/>
      <c r="I19" s="60"/>
      <c r="J19" s="60" t="s">
        <v>18</v>
      </c>
      <c r="K19" s="63"/>
      <c r="L19" s="60"/>
      <c r="M19" s="60" t="s">
        <v>18</v>
      </c>
      <c r="N19" s="63"/>
      <c r="O19" s="60"/>
      <c r="P19" s="60" t="s">
        <v>18</v>
      </c>
      <c r="Q19" s="63"/>
      <c r="R19" s="60"/>
      <c r="S19" s="60" t="s">
        <v>18</v>
      </c>
      <c r="T19" s="63"/>
      <c r="U19" s="60"/>
      <c r="V19" s="60" t="s">
        <v>18</v>
      </c>
      <c r="W19" s="63"/>
      <c r="X19" s="271"/>
      <c r="Y19" s="272"/>
      <c r="Z19" s="274"/>
      <c r="AA19" s="46">
        <f>SUM(C18:U18)</f>
        <v>0</v>
      </c>
      <c r="AB19" s="47">
        <f>C19+F19+I19+L19+O19+R19+U19</f>
        <v>0</v>
      </c>
      <c r="AC19" s="48" t="s">
        <v>18</v>
      </c>
      <c r="AD19" s="49">
        <f>E19+H19+K19+N19+Q19+T19+W19</f>
        <v>0</v>
      </c>
      <c r="AE19" s="50"/>
    </row>
    <row r="21" spans="2:9" ht="15.75">
      <c r="B21" s="65"/>
      <c r="C21" s="65"/>
      <c r="G21" s="66"/>
      <c r="H21" s="66"/>
      <c r="I21" s="66"/>
    </row>
  </sheetData>
  <sheetProtection selectLockedCells="1" selectUnlockedCells="1"/>
  <mergeCells count="73">
    <mergeCell ref="X18:Z19"/>
    <mergeCell ref="C18:E18"/>
    <mergeCell ref="F18:H18"/>
    <mergeCell ref="I18:K18"/>
    <mergeCell ref="L18:N18"/>
    <mergeCell ref="U18:W18"/>
    <mergeCell ref="O18:Q18"/>
    <mergeCell ref="R18:T18"/>
    <mergeCell ref="U14:W14"/>
    <mergeCell ref="X14:Z14"/>
    <mergeCell ref="C16:E16"/>
    <mergeCell ref="F16:H16"/>
    <mergeCell ref="I16:K16"/>
    <mergeCell ref="L16:N16"/>
    <mergeCell ref="O16:Q16"/>
    <mergeCell ref="R16:T16"/>
    <mergeCell ref="U16:W17"/>
    <mergeCell ref="X16:Z16"/>
    <mergeCell ref="C14:E14"/>
    <mergeCell ref="F14:H14"/>
    <mergeCell ref="I14:K14"/>
    <mergeCell ref="L14:N14"/>
    <mergeCell ref="O14:Q14"/>
    <mergeCell ref="R14:T15"/>
    <mergeCell ref="U10:W10"/>
    <mergeCell ref="X10:Z10"/>
    <mergeCell ref="O12:Q13"/>
    <mergeCell ref="R12:T12"/>
    <mergeCell ref="U12:W12"/>
    <mergeCell ref="X12:Z12"/>
    <mergeCell ref="O10:Q10"/>
    <mergeCell ref="R10:T10"/>
    <mergeCell ref="C12:E12"/>
    <mergeCell ref="F12:H12"/>
    <mergeCell ref="I12:K12"/>
    <mergeCell ref="L12:N12"/>
    <mergeCell ref="C10:E10"/>
    <mergeCell ref="F10:H10"/>
    <mergeCell ref="I10:K10"/>
    <mergeCell ref="L10:N11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O3:Q3"/>
    <mergeCell ref="R3:T3"/>
    <mergeCell ref="U3:W3"/>
    <mergeCell ref="X3:Z3"/>
    <mergeCell ref="C3:E3"/>
    <mergeCell ref="F3:H3"/>
    <mergeCell ref="I3:K3"/>
    <mergeCell ref="L3:N3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  <rowBreaks count="1" manualBreakCount="1">
    <brk id="19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31"/>
  <sheetViews>
    <sheetView zoomScalePageLayoutView="0" workbookViewId="0" topLeftCell="B1">
      <selection activeCell="K17" sqref="K17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8.0039062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6.281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2:26" ht="15.75">
      <c r="B1"/>
      <c r="C1"/>
      <c r="D1"/>
      <c r="E1" s="71" t="s">
        <v>0</v>
      </c>
      <c r="F1"/>
      <c r="G1"/>
      <c r="H1"/>
      <c r="I1" s="72"/>
      <c r="J1" s="72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2:26" ht="27.75" customHeight="1">
      <c r="B2"/>
      <c r="C2"/>
      <c r="D2"/>
      <c r="E2" s="73" t="s">
        <v>33</v>
      </c>
      <c r="F2"/>
      <c r="G2"/>
      <c r="H2"/>
      <c r="I2" s="72"/>
      <c r="J2" s="72"/>
      <c r="K2"/>
      <c r="L2"/>
      <c r="M2" s="74"/>
      <c r="N2" s="75" t="s">
        <v>1</v>
      </c>
      <c r="O2"/>
      <c r="P2"/>
      <c r="Q2"/>
      <c r="R2"/>
      <c r="S2"/>
      <c r="T2"/>
      <c r="U2"/>
      <c r="V2"/>
      <c r="W2"/>
      <c r="X2"/>
      <c r="Y2"/>
      <c r="Z2"/>
    </row>
    <row r="3" spans="2:26" ht="15.75">
      <c r="B3"/>
      <c r="C3"/>
      <c r="D3" s="76" t="s">
        <v>2</v>
      </c>
      <c r="E3" s="77"/>
      <c r="F3"/>
      <c r="G3"/>
      <c r="H3"/>
      <c r="I3" s="72"/>
      <c r="J3" s="72"/>
      <c r="K3"/>
      <c r="L3"/>
      <c r="M3" s="78" t="s">
        <v>2</v>
      </c>
      <c r="N3" s="135" t="s">
        <v>3</v>
      </c>
      <c r="O3"/>
      <c r="P3"/>
      <c r="Q3"/>
      <c r="R3"/>
      <c r="S3"/>
      <c r="T3" s="79" t="s">
        <v>4</v>
      </c>
      <c r="U3"/>
      <c r="V3"/>
      <c r="W3"/>
      <c r="X3"/>
      <c r="Y3"/>
      <c r="Z3"/>
    </row>
    <row r="4" spans="2:27" ht="15">
      <c r="B4"/>
      <c r="C4" s="79" t="s">
        <v>5</v>
      </c>
      <c r="D4" s="103">
        <v>6</v>
      </c>
      <c r="E4" s="80" t="str">
        <f>IF(D4=1,N4,IF(D4=2,N5,IF(D4=3,N6,IF(D4=4,N7,IF(D4=5,N8,IF(D4=6,N9,IF(D4=7,N10,IF(D4=8,N11," "))))))))</f>
        <v>Výškovice</v>
      </c>
      <c r="F4"/>
      <c r="G4"/>
      <c r="H4"/>
      <c r="I4" s="81" t="s">
        <v>6</v>
      </c>
      <c r="J4" s="82"/>
      <c r="K4"/>
      <c r="L4"/>
      <c r="M4" s="83">
        <v>1</v>
      </c>
      <c r="N4" s="74" t="s">
        <v>34</v>
      </c>
      <c r="O4"/>
      <c r="P4" t="s">
        <v>7</v>
      </c>
      <c r="Q4" s="79">
        <v>1</v>
      </c>
      <c r="R4" s="79">
        <v>6</v>
      </c>
      <c r="S4" s="84"/>
      <c r="T4" s="79">
        <v>2</v>
      </c>
      <c r="U4" s="79">
        <v>5</v>
      </c>
      <c r="V4" s="84"/>
      <c r="W4" s="79">
        <v>3</v>
      </c>
      <c r="X4" s="79">
        <v>4</v>
      </c>
      <c r="Y4"/>
      <c r="Z4"/>
      <c r="AA4" s="2"/>
    </row>
    <row r="5" spans="2:27" ht="15.75">
      <c r="B5" s="85"/>
      <c r="C5" s="86" t="s">
        <v>8</v>
      </c>
      <c r="D5" s="87"/>
      <c r="E5" s="88" t="s">
        <v>9</v>
      </c>
      <c r="F5" s="286" t="s">
        <v>10</v>
      </c>
      <c r="G5" s="287"/>
      <c r="H5" s="288"/>
      <c r="I5" s="89" t="s">
        <v>11</v>
      </c>
      <c r="J5" s="90" t="s">
        <v>12</v>
      </c>
      <c r="K5" s="91" t="s">
        <v>13</v>
      </c>
      <c r="L5" s="92"/>
      <c r="M5" s="83">
        <v>2</v>
      </c>
      <c r="N5" s="74" t="s">
        <v>35</v>
      </c>
      <c r="O5" s="92"/>
      <c r="P5" t="s">
        <v>14</v>
      </c>
      <c r="Q5" s="79">
        <v>6</v>
      </c>
      <c r="R5" s="79">
        <v>4</v>
      </c>
      <c r="S5" s="84"/>
      <c r="T5" s="79">
        <v>5</v>
      </c>
      <c r="U5" s="79">
        <v>3</v>
      </c>
      <c r="V5" s="84"/>
      <c r="W5" s="79">
        <v>1</v>
      </c>
      <c r="X5" s="79">
        <v>2</v>
      </c>
      <c r="Y5"/>
      <c r="Z5"/>
      <c r="AA5" s="2"/>
    </row>
    <row r="6" spans="2:27" ht="15.75">
      <c r="B6" s="93" t="s">
        <v>15</v>
      </c>
      <c r="C6" s="94"/>
      <c r="D6" s="95"/>
      <c r="E6" s="95"/>
      <c r="F6" s="95"/>
      <c r="G6" s="95"/>
      <c r="H6" s="95"/>
      <c r="I6" s="96"/>
      <c r="J6" s="96"/>
      <c r="K6" s="97"/>
      <c r="L6"/>
      <c r="M6" s="83">
        <v>3</v>
      </c>
      <c r="N6" s="98" t="s">
        <v>36</v>
      </c>
      <c r="O6"/>
      <c r="P6" t="s">
        <v>16</v>
      </c>
      <c r="Q6" s="79">
        <v>2</v>
      </c>
      <c r="R6" s="79">
        <v>6</v>
      </c>
      <c r="S6" s="84"/>
      <c r="T6" s="79">
        <v>3</v>
      </c>
      <c r="U6" s="79">
        <v>1</v>
      </c>
      <c r="V6" s="84"/>
      <c r="W6" s="79">
        <v>4</v>
      </c>
      <c r="X6" s="79">
        <v>5</v>
      </c>
      <c r="Y6"/>
      <c r="Z6"/>
      <c r="AA6" s="2"/>
    </row>
    <row r="7" spans="2:27" ht="15.75">
      <c r="B7" s="99" t="s">
        <v>37</v>
      </c>
      <c r="C7" s="100" t="str">
        <f>N4</f>
        <v>Krmelín</v>
      </c>
      <c r="D7" s="101" t="s">
        <v>17</v>
      </c>
      <c r="E7" s="104" t="str">
        <f>N9</f>
        <v>Výškovice</v>
      </c>
      <c r="F7" s="235">
        <v>0</v>
      </c>
      <c r="G7" s="236" t="s">
        <v>18</v>
      </c>
      <c r="H7" s="237">
        <v>3</v>
      </c>
      <c r="I7" s="105"/>
      <c r="J7" s="106"/>
      <c r="K7" s="212" t="s">
        <v>50</v>
      </c>
      <c r="L7"/>
      <c r="M7" s="83">
        <v>4</v>
      </c>
      <c r="N7" s="74" t="s">
        <v>25</v>
      </c>
      <c r="O7"/>
      <c r="P7" t="s">
        <v>19</v>
      </c>
      <c r="Q7" s="79">
        <v>6</v>
      </c>
      <c r="R7" s="79">
        <v>5</v>
      </c>
      <c r="S7" s="84"/>
      <c r="T7" s="79">
        <v>1</v>
      </c>
      <c r="U7" s="79">
        <v>4</v>
      </c>
      <c r="V7" s="84"/>
      <c r="W7" s="79">
        <v>2</v>
      </c>
      <c r="X7" s="79">
        <v>3</v>
      </c>
      <c r="Y7"/>
      <c r="Z7"/>
      <c r="AA7" s="2"/>
    </row>
    <row r="8" spans="2:27" ht="15.75">
      <c r="B8" s="108"/>
      <c r="C8" s="109" t="str">
        <f>N5</f>
        <v>Vratimov A</v>
      </c>
      <c r="D8" s="110" t="s">
        <v>17</v>
      </c>
      <c r="E8" s="111" t="str">
        <f>N8</f>
        <v>Vratimov B</v>
      </c>
      <c r="F8" s="138">
        <v>3</v>
      </c>
      <c r="G8" s="139" t="s">
        <v>18</v>
      </c>
      <c r="H8" s="140">
        <v>0</v>
      </c>
      <c r="I8" s="112">
        <v>2</v>
      </c>
      <c r="J8" s="113">
        <v>1</v>
      </c>
      <c r="K8" s="211" t="s">
        <v>50</v>
      </c>
      <c r="L8"/>
      <c r="M8" s="83">
        <v>5</v>
      </c>
      <c r="N8" s="74" t="s">
        <v>38</v>
      </c>
      <c r="O8"/>
      <c r="P8" t="s">
        <v>20</v>
      </c>
      <c r="Q8" s="79">
        <v>3</v>
      </c>
      <c r="R8" s="79">
        <v>6</v>
      </c>
      <c r="S8" s="84"/>
      <c r="T8" s="79">
        <v>4</v>
      </c>
      <c r="U8" s="79">
        <v>2</v>
      </c>
      <c r="V8" s="84"/>
      <c r="W8" s="79">
        <v>5</v>
      </c>
      <c r="X8" s="79">
        <v>1</v>
      </c>
      <c r="Y8"/>
      <c r="Z8"/>
      <c r="AA8" s="2"/>
    </row>
    <row r="9" spans="2:27" ht="15.75">
      <c r="B9" s="108"/>
      <c r="C9" s="115" t="str">
        <f>N6</f>
        <v>Volný los</v>
      </c>
      <c r="D9" s="110" t="s">
        <v>17</v>
      </c>
      <c r="E9" s="111" t="str">
        <f>N7</f>
        <v>Proskovice</v>
      </c>
      <c r="F9" s="116"/>
      <c r="G9" s="117" t="s">
        <v>18</v>
      </c>
      <c r="H9" s="118"/>
      <c r="I9" s="112"/>
      <c r="J9" s="113"/>
      <c r="K9" s="114"/>
      <c r="L9"/>
      <c r="M9" s="83">
        <v>6</v>
      </c>
      <c r="N9" s="74" t="s">
        <v>39</v>
      </c>
      <c r="O9"/>
      <c r="P9"/>
      <c r="Q9"/>
      <c r="R9"/>
      <c r="S9"/>
      <c r="T9"/>
      <c r="U9"/>
      <c r="V9"/>
      <c r="W9"/>
      <c r="X9"/>
      <c r="Y9"/>
      <c r="Z9"/>
      <c r="AA9" s="2"/>
    </row>
    <row r="10" spans="2:27" ht="15.75">
      <c r="B10" s="108"/>
      <c r="C10" s="119"/>
      <c r="D10" s="120" t="s">
        <v>17</v>
      </c>
      <c r="E10" s="121"/>
      <c r="F10" s="122"/>
      <c r="G10" s="123" t="s">
        <v>18</v>
      </c>
      <c r="H10" s="124"/>
      <c r="I10" s="125"/>
      <c r="J10" s="126"/>
      <c r="K10" s="127"/>
      <c r="L10"/>
      <c r="M10" s="83">
        <v>7</v>
      </c>
      <c r="N10" s="74"/>
      <c r="O10"/>
      <c r="P10"/>
      <c r="Q10"/>
      <c r="R10"/>
      <c r="S10"/>
      <c r="T10"/>
      <c r="U10"/>
      <c r="V10"/>
      <c r="W10"/>
      <c r="X10"/>
      <c r="Y10"/>
      <c r="Z10"/>
      <c r="AA10" s="2"/>
    </row>
    <row r="11" spans="2:26" ht="15.75">
      <c r="B11" s="128" t="s">
        <v>21</v>
      </c>
      <c r="C11" s="94"/>
      <c r="D11" s="94"/>
      <c r="E11" s="94"/>
      <c r="F11" s="129"/>
      <c r="G11" s="130"/>
      <c r="H11" s="129"/>
      <c r="I11" s="131"/>
      <c r="J11" s="131"/>
      <c r="K11" s="132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</row>
    <row r="12" spans="2:26" ht="15.75">
      <c r="B12" s="99" t="s">
        <v>40</v>
      </c>
      <c r="C12" s="100" t="str">
        <f>N9</f>
        <v>Výškovice</v>
      </c>
      <c r="D12" s="101" t="s">
        <v>17</v>
      </c>
      <c r="E12" s="104" t="str">
        <f>N7</f>
        <v>Proskovice</v>
      </c>
      <c r="F12" s="235">
        <v>2</v>
      </c>
      <c r="G12" s="236" t="s">
        <v>18</v>
      </c>
      <c r="H12" s="237">
        <v>1</v>
      </c>
      <c r="I12" s="105">
        <v>2</v>
      </c>
      <c r="J12" s="106">
        <v>1</v>
      </c>
      <c r="K12" s="231" t="s">
        <v>50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  <row r="13" spans="2:26" ht="15.75">
      <c r="B13" s="108"/>
      <c r="C13" s="109" t="str">
        <f>N8</f>
        <v>Vratimov B</v>
      </c>
      <c r="D13" s="110" t="s">
        <v>17</v>
      </c>
      <c r="E13" s="133" t="str">
        <f>N6</f>
        <v>Volný los</v>
      </c>
      <c r="F13" s="116"/>
      <c r="G13" s="117" t="s">
        <v>18</v>
      </c>
      <c r="H13" s="118"/>
      <c r="I13" s="112"/>
      <c r="J13" s="113"/>
      <c r="K13" s="114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</row>
    <row r="14" spans="2:13" ht="15.75">
      <c r="B14" s="108"/>
      <c r="C14" s="109" t="str">
        <f>N4</f>
        <v>Krmelín</v>
      </c>
      <c r="D14" s="110" t="s">
        <v>17</v>
      </c>
      <c r="E14" s="111" t="str">
        <f>N5</f>
        <v>Vratimov A</v>
      </c>
      <c r="F14" s="138">
        <v>0</v>
      </c>
      <c r="G14" s="139" t="s">
        <v>18</v>
      </c>
      <c r="H14" s="140">
        <v>3</v>
      </c>
      <c r="I14" s="136">
        <v>1</v>
      </c>
      <c r="J14" s="137">
        <v>2</v>
      </c>
      <c r="K14" s="211" t="s">
        <v>50</v>
      </c>
      <c r="L14"/>
      <c r="M14"/>
    </row>
    <row r="15" spans="2:13" ht="15.75">
      <c r="B15" s="108"/>
      <c r="C15" s="119"/>
      <c r="D15" s="120" t="s">
        <v>17</v>
      </c>
      <c r="E15" s="121"/>
      <c r="F15" s="122"/>
      <c r="G15" s="123" t="s">
        <v>18</v>
      </c>
      <c r="H15" s="124"/>
      <c r="I15" s="125"/>
      <c r="J15" s="126"/>
      <c r="K15" s="127"/>
      <c r="L15"/>
      <c r="M15"/>
    </row>
    <row r="16" spans="2:13" ht="15.75">
      <c r="B16" s="128" t="s">
        <v>22</v>
      </c>
      <c r="C16" s="94"/>
      <c r="D16" s="94"/>
      <c r="E16" s="94"/>
      <c r="F16" s="129"/>
      <c r="G16" s="130"/>
      <c r="H16" s="129"/>
      <c r="I16" s="131"/>
      <c r="J16" s="131"/>
      <c r="K16" s="132"/>
      <c r="L16"/>
      <c r="M16"/>
    </row>
    <row r="17" spans="2:26" ht="15.75">
      <c r="B17" s="99" t="s">
        <v>41</v>
      </c>
      <c r="C17" s="100" t="str">
        <f>N5</f>
        <v>Vratimov A</v>
      </c>
      <c r="D17" s="101" t="s">
        <v>17</v>
      </c>
      <c r="E17" s="104" t="str">
        <f>N9</f>
        <v>Výškovice</v>
      </c>
      <c r="F17" s="235">
        <v>0</v>
      </c>
      <c r="G17" s="236" t="s">
        <v>18</v>
      </c>
      <c r="H17" s="237">
        <v>3</v>
      </c>
      <c r="I17" s="105">
        <v>1</v>
      </c>
      <c r="J17" s="106">
        <v>2</v>
      </c>
      <c r="K17" s="258" t="s">
        <v>128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2:27" ht="15.75">
      <c r="B18" s="108"/>
      <c r="C18" s="115" t="str">
        <f>N6</f>
        <v>Volný los</v>
      </c>
      <c r="D18" s="110" t="s">
        <v>17</v>
      </c>
      <c r="E18" s="111" t="str">
        <f>N4</f>
        <v>Krmelín</v>
      </c>
      <c r="F18" s="116"/>
      <c r="G18" s="117" t="s">
        <v>18</v>
      </c>
      <c r="H18" s="118"/>
      <c r="I18" s="112"/>
      <c r="J18" s="113"/>
      <c r="K18" s="114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 s="3"/>
    </row>
    <row r="19" spans="2:27" ht="15.75">
      <c r="B19" s="108"/>
      <c r="C19" s="109" t="str">
        <f>N7</f>
        <v>Proskovice</v>
      </c>
      <c r="D19" s="110" t="s">
        <v>17</v>
      </c>
      <c r="E19" s="111" t="str">
        <f>N8</f>
        <v>Vratimov B</v>
      </c>
      <c r="F19" s="138">
        <v>2</v>
      </c>
      <c r="G19" s="139" t="s">
        <v>18</v>
      </c>
      <c r="H19" s="140">
        <v>1</v>
      </c>
      <c r="I19" s="136">
        <v>2</v>
      </c>
      <c r="J19" s="137">
        <v>1</v>
      </c>
      <c r="K19" s="211" t="s">
        <v>50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 s="3"/>
    </row>
    <row r="20" spans="2:27" ht="15.75">
      <c r="B20" s="108"/>
      <c r="C20" s="119"/>
      <c r="D20" s="120" t="s">
        <v>17</v>
      </c>
      <c r="E20" s="121"/>
      <c r="F20" s="122"/>
      <c r="G20" s="123" t="s">
        <v>18</v>
      </c>
      <c r="H20" s="124"/>
      <c r="I20" s="125"/>
      <c r="J20" s="126"/>
      <c r="K20" s="12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 s="3"/>
    </row>
    <row r="21" spans="2:27" ht="15.75">
      <c r="B21" s="128" t="s">
        <v>23</v>
      </c>
      <c r="C21" s="94"/>
      <c r="D21" s="94"/>
      <c r="E21" s="94"/>
      <c r="F21" s="129"/>
      <c r="G21" s="130"/>
      <c r="H21" s="129"/>
      <c r="I21" s="131"/>
      <c r="J21" s="131"/>
      <c r="K21" s="132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 s="3"/>
    </row>
    <row r="22" spans="2:26" ht="15.75">
      <c r="B22" s="99" t="s">
        <v>42</v>
      </c>
      <c r="C22" s="100" t="str">
        <f>N9</f>
        <v>Výškovice</v>
      </c>
      <c r="D22" s="101" t="s">
        <v>17</v>
      </c>
      <c r="E22" s="104" t="str">
        <f>N8</f>
        <v>Vratimov B</v>
      </c>
      <c r="F22" s="235">
        <v>2</v>
      </c>
      <c r="G22" s="236" t="s">
        <v>18</v>
      </c>
      <c r="H22" s="237">
        <v>1</v>
      </c>
      <c r="I22" s="105">
        <v>2</v>
      </c>
      <c r="J22" s="106">
        <v>1</v>
      </c>
      <c r="K22" s="231" t="s">
        <v>50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2:26" ht="15.75">
      <c r="B23" s="108"/>
      <c r="C23" s="109" t="str">
        <f>N4</f>
        <v>Krmelín</v>
      </c>
      <c r="D23" s="110" t="s">
        <v>17</v>
      </c>
      <c r="E23" s="111" t="str">
        <f>N7</f>
        <v>Proskovice</v>
      </c>
      <c r="F23" s="138">
        <v>2</v>
      </c>
      <c r="G23" s="139" t="s">
        <v>18</v>
      </c>
      <c r="H23" s="140">
        <v>1</v>
      </c>
      <c r="I23" s="136">
        <v>2</v>
      </c>
      <c r="J23" s="137">
        <v>1</v>
      </c>
      <c r="K23" s="211" t="s">
        <v>50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2:26" ht="15.75">
      <c r="B24" s="108"/>
      <c r="C24" s="109" t="str">
        <f>N5</f>
        <v>Vratimov A</v>
      </c>
      <c r="D24" s="110" t="s">
        <v>17</v>
      </c>
      <c r="E24" s="133" t="str">
        <f>N6</f>
        <v>Volný los</v>
      </c>
      <c r="F24" s="241"/>
      <c r="G24" s="242" t="s">
        <v>18</v>
      </c>
      <c r="H24" s="243"/>
      <c r="I24" s="112"/>
      <c r="J24" s="113"/>
      <c r="K24" s="11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2:26" ht="15.75">
      <c r="B25" s="108"/>
      <c r="C25" s="119"/>
      <c r="D25" s="120" t="s">
        <v>17</v>
      </c>
      <c r="E25" s="121"/>
      <c r="F25" s="244"/>
      <c r="G25" s="245" t="s">
        <v>18</v>
      </c>
      <c r="H25" s="246"/>
      <c r="I25" s="125"/>
      <c r="J25" s="126"/>
      <c r="K25" s="12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2:26" ht="15.75">
      <c r="B26" s="128" t="s">
        <v>24</v>
      </c>
      <c r="C26" s="94"/>
      <c r="D26" s="94"/>
      <c r="E26" s="94"/>
      <c r="F26" s="247"/>
      <c r="G26" s="248"/>
      <c r="H26" s="247"/>
      <c r="I26" s="131"/>
      <c r="J26" s="131"/>
      <c r="K26" s="132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2:26" ht="15.75">
      <c r="B27" s="99" t="s">
        <v>43</v>
      </c>
      <c r="C27" s="134" t="str">
        <f>N6</f>
        <v>Volný los</v>
      </c>
      <c r="D27" s="101" t="s">
        <v>17</v>
      </c>
      <c r="E27" s="104" t="str">
        <f>N9</f>
        <v>Výškovice</v>
      </c>
      <c r="F27" s="249"/>
      <c r="G27" s="250" t="s">
        <v>18</v>
      </c>
      <c r="H27" s="251"/>
      <c r="I27" s="105"/>
      <c r="J27" s="106"/>
      <c r="K27" s="10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2:26" ht="15.75">
      <c r="B28" s="108"/>
      <c r="C28" s="109" t="str">
        <f>N7</f>
        <v>Proskovice</v>
      </c>
      <c r="D28" s="110" t="s">
        <v>17</v>
      </c>
      <c r="E28" s="111" t="str">
        <f>N5</f>
        <v>Vratimov A</v>
      </c>
      <c r="F28" s="238">
        <v>0</v>
      </c>
      <c r="G28" s="239" t="s">
        <v>18</v>
      </c>
      <c r="H28" s="240">
        <v>3</v>
      </c>
      <c r="I28" s="112">
        <v>1</v>
      </c>
      <c r="J28" s="113">
        <v>2</v>
      </c>
      <c r="K28" s="211" t="s">
        <v>50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2:26" ht="15.75">
      <c r="B29" s="108"/>
      <c r="C29" s="109" t="str">
        <f>N8</f>
        <v>Vratimov B</v>
      </c>
      <c r="D29" s="110" t="s">
        <v>17</v>
      </c>
      <c r="E29" s="111" t="str">
        <f>N4</f>
        <v>Krmelín</v>
      </c>
      <c r="F29" s="238">
        <v>0</v>
      </c>
      <c r="G29" s="239" t="s">
        <v>18</v>
      </c>
      <c r="H29" s="240">
        <v>3</v>
      </c>
      <c r="I29" s="112">
        <v>1</v>
      </c>
      <c r="J29" s="113">
        <v>2</v>
      </c>
      <c r="K29" s="211" t="s">
        <v>50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2:26" ht="15.75">
      <c r="B30" s="108"/>
      <c r="C30" s="119"/>
      <c r="D30" s="120" t="s">
        <v>17</v>
      </c>
      <c r="E30" s="121"/>
      <c r="F30" s="244"/>
      <c r="G30" s="245" t="s">
        <v>18</v>
      </c>
      <c r="H30" s="246"/>
      <c r="I30" s="125"/>
      <c r="J30" s="126"/>
      <c r="K30" s="12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2:26" ht="14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</sheetData>
  <sheetProtection selectLockedCells="1"/>
  <mergeCells count="1">
    <mergeCell ref="F5:H5"/>
  </mergeCells>
  <conditionalFormatting sqref="C31:E31">
    <cfRule type="cellIs" priority="1" dxfId="6" operator="equal" stopIfTrue="1">
      <formula>$E$69</formula>
    </cfRule>
  </conditionalFormatting>
  <conditionalFormatting sqref="C7:E30">
    <cfRule type="cellIs" priority="2" dxfId="5" operator="equal" stopIfTrue="1">
      <formula>$E$4</formula>
    </cfRule>
  </conditionalFormatting>
  <printOptions horizontalCentered="1"/>
  <pageMargins left="1.1023622047244095" right="0.31496062992125984" top="0.984251968503937" bottom="0.3937007874015748" header="0.31496062992125984" footer="0.31496062992125984"/>
  <pageSetup fitToHeight="4" horizontalDpi="600" verticalDpi="600" orientation="portrait" paperSize="9" scale="10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6"/>
  <sheetViews>
    <sheetView zoomScale="80" zoomScaleNormal="80" zoomScalePageLayoutView="0" workbookViewId="0" topLeftCell="A1">
      <selection activeCell="P11" sqref="P11"/>
    </sheetView>
  </sheetViews>
  <sheetFormatPr defaultColWidth="10.421875" defaultRowHeight="12.75"/>
  <cols>
    <col min="1" max="1" width="0.85546875" style="4" customWidth="1"/>
    <col min="2" max="2" width="5.7109375" style="4" customWidth="1"/>
    <col min="3" max="3" width="15.140625" style="4" customWidth="1"/>
    <col min="4" max="4" width="3.421875" style="4" customWidth="1"/>
    <col min="5" max="6" width="15.00390625" style="4" customWidth="1"/>
    <col min="7" max="7" width="2.7109375" style="4" customWidth="1"/>
    <col min="8" max="8" width="15.28125" style="4" customWidth="1"/>
    <col min="9" max="9" width="15.00390625" style="4" customWidth="1"/>
    <col min="10" max="10" width="3.00390625" style="4" customWidth="1"/>
    <col min="11" max="11" width="15.00390625" style="4" customWidth="1"/>
    <col min="12" max="12" width="13.7109375" style="4" hidden="1" customWidth="1"/>
    <col min="13" max="13" width="2.57421875" style="4" hidden="1" customWidth="1"/>
    <col min="14" max="14" width="13.7109375" style="4" hidden="1" customWidth="1"/>
    <col min="15" max="15" width="2.140625" style="4" customWidth="1"/>
    <col min="16" max="16" width="11.8515625" style="4" customWidth="1"/>
    <col min="17" max="17" width="17.140625" style="4" customWidth="1"/>
    <col min="18" max="16384" width="10.421875" style="4" customWidth="1"/>
  </cols>
  <sheetData>
    <row r="1" ht="18">
      <c r="G1" s="5" t="s">
        <v>44</v>
      </c>
    </row>
    <row r="2" ht="17.25" customHeight="1"/>
    <row r="3" spans="2:17" ht="30" customHeight="1">
      <c r="B3" s="6" t="str">
        <f>'Utkání-výsledky'!B7</f>
        <v>17.5.</v>
      </c>
      <c r="C3" s="7" t="str">
        <f>Q3</f>
        <v>Krmelín</v>
      </c>
      <c r="D3" s="8" t="s">
        <v>17</v>
      </c>
      <c r="E3" s="9" t="str">
        <f>Q8</f>
        <v>Výškovice</v>
      </c>
      <c r="F3" s="10" t="str">
        <f>Q4</f>
        <v>Vratimov A</v>
      </c>
      <c r="G3" s="8" t="s">
        <v>17</v>
      </c>
      <c r="H3" s="9" t="str">
        <f>Q7</f>
        <v>Vratimov B</v>
      </c>
      <c r="I3" s="10" t="str">
        <f>Q5</f>
        <v>Volný los</v>
      </c>
      <c r="J3" s="8" t="s">
        <v>17</v>
      </c>
      <c r="K3" s="9" t="str">
        <f>Q6</f>
        <v>Proskovice</v>
      </c>
      <c r="L3" s="10"/>
      <c r="M3" s="8" t="s">
        <v>17</v>
      </c>
      <c r="N3" s="9"/>
      <c r="P3" s="11">
        <v>1</v>
      </c>
      <c r="Q3" s="12" t="str">
        <f>'Utkání-výsledky'!N4</f>
        <v>Krmelín</v>
      </c>
    </row>
    <row r="4" spans="2:17" ht="30" customHeight="1">
      <c r="B4" s="13"/>
      <c r="C4" s="14"/>
      <c r="D4" s="15"/>
      <c r="E4" s="16"/>
      <c r="F4" s="17"/>
      <c r="G4" s="15"/>
      <c r="H4" s="16"/>
      <c r="I4" s="17"/>
      <c r="J4" s="15"/>
      <c r="K4" s="16"/>
      <c r="L4" s="17"/>
      <c r="M4" s="15"/>
      <c r="N4" s="16"/>
      <c r="P4" s="11">
        <v>2</v>
      </c>
      <c r="Q4" s="12" t="str">
        <f>'Utkání-výsledky'!N5</f>
        <v>Vratimov A</v>
      </c>
    </row>
    <row r="5" spans="2:17" ht="30" customHeight="1">
      <c r="B5" s="18" t="str">
        <f>'Utkání-výsledky'!B12</f>
        <v>24.5.</v>
      </c>
      <c r="C5" s="19" t="str">
        <f>Q8</f>
        <v>Výškovice</v>
      </c>
      <c r="D5" s="20" t="s">
        <v>17</v>
      </c>
      <c r="E5" s="21" t="str">
        <f>Q6</f>
        <v>Proskovice</v>
      </c>
      <c r="F5" s="22" t="str">
        <f>Q7</f>
        <v>Vratimov B</v>
      </c>
      <c r="G5" s="20" t="s">
        <v>17</v>
      </c>
      <c r="H5" s="21" t="str">
        <f>Q5</f>
        <v>Volný los</v>
      </c>
      <c r="I5" s="22" t="str">
        <f>Q3</f>
        <v>Krmelín</v>
      </c>
      <c r="J5" s="20" t="s">
        <v>17</v>
      </c>
      <c r="K5" s="21" t="str">
        <f>Q4</f>
        <v>Vratimov A</v>
      </c>
      <c r="L5" s="22"/>
      <c r="M5" s="20" t="s">
        <v>17</v>
      </c>
      <c r="N5" s="21"/>
      <c r="P5" s="11">
        <v>3</v>
      </c>
      <c r="Q5" s="12" t="str">
        <f>'Utkání-výsledky'!N6</f>
        <v>Volný los</v>
      </c>
    </row>
    <row r="6" spans="2:17" ht="30" customHeight="1">
      <c r="B6" s="23"/>
      <c r="C6" s="24"/>
      <c r="D6" s="25" t="s">
        <v>17</v>
      </c>
      <c r="E6" s="26"/>
      <c r="F6" s="27"/>
      <c r="G6" s="25" t="s">
        <v>17</v>
      </c>
      <c r="H6" s="26"/>
      <c r="I6" s="27"/>
      <c r="J6" s="25" t="s">
        <v>17</v>
      </c>
      <c r="K6" s="26"/>
      <c r="L6" s="28"/>
      <c r="M6" s="25" t="s">
        <v>17</v>
      </c>
      <c r="N6" s="26"/>
      <c r="P6" s="11">
        <v>4</v>
      </c>
      <c r="Q6" s="12" t="str">
        <f>'Utkání-výsledky'!N7</f>
        <v>Proskovice</v>
      </c>
    </row>
    <row r="7" spans="2:17" ht="30" customHeight="1">
      <c r="B7" s="6" t="str">
        <f>'Utkání-výsledky'!B17</f>
        <v>31.5.</v>
      </c>
      <c r="C7" s="7" t="str">
        <f>Q4</f>
        <v>Vratimov A</v>
      </c>
      <c r="D7" s="20" t="s">
        <v>17</v>
      </c>
      <c r="E7" s="9" t="str">
        <f>Q8</f>
        <v>Výškovice</v>
      </c>
      <c r="F7" s="10" t="str">
        <f>Q5</f>
        <v>Volný los</v>
      </c>
      <c r="G7" s="20" t="s">
        <v>17</v>
      </c>
      <c r="H7" s="9" t="str">
        <f>Q3</f>
        <v>Krmelín</v>
      </c>
      <c r="I7" s="10" t="str">
        <f>Q6</f>
        <v>Proskovice</v>
      </c>
      <c r="J7" s="20" t="s">
        <v>17</v>
      </c>
      <c r="K7" s="9" t="str">
        <f>Q7</f>
        <v>Vratimov B</v>
      </c>
      <c r="L7" s="10"/>
      <c r="M7" s="20" t="s">
        <v>17</v>
      </c>
      <c r="N7" s="9"/>
      <c r="P7" s="11">
        <v>5</v>
      </c>
      <c r="Q7" s="12" t="str">
        <f>'Utkání-výsledky'!N8</f>
        <v>Vratimov B</v>
      </c>
    </row>
    <row r="8" spans="2:17" ht="30" customHeight="1">
      <c r="B8" s="13"/>
      <c r="C8" s="14"/>
      <c r="D8" s="25" t="s">
        <v>17</v>
      </c>
      <c r="E8" s="16"/>
      <c r="F8" s="17"/>
      <c r="G8" s="25" t="s">
        <v>17</v>
      </c>
      <c r="H8" s="16"/>
      <c r="I8" s="17"/>
      <c r="J8" s="25" t="s">
        <v>17</v>
      </c>
      <c r="K8" s="16"/>
      <c r="L8" s="17"/>
      <c r="M8" s="25" t="s">
        <v>17</v>
      </c>
      <c r="N8" s="16"/>
      <c r="P8" s="11">
        <v>6</v>
      </c>
      <c r="Q8" s="12" t="str">
        <f>'Utkání-výsledky'!N9</f>
        <v>Výškovice</v>
      </c>
    </row>
    <row r="9" spans="2:16" ht="30" customHeight="1">
      <c r="B9" s="6" t="str">
        <f>'Utkání-výsledky'!B22</f>
        <v>7.6.</v>
      </c>
      <c r="C9" s="19" t="str">
        <f>Q8</f>
        <v>Výškovice</v>
      </c>
      <c r="D9" s="20" t="s">
        <v>17</v>
      </c>
      <c r="E9" s="21" t="str">
        <f>Q7</f>
        <v>Vratimov B</v>
      </c>
      <c r="F9" s="22" t="str">
        <f>Q3</f>
        <v>Krmelín</v>
      </c>
      <c r="G9" s="20" t="s">
        <v>17</v>
      </c>
      <c r="H9" s="21" t="str">
        <f>Q6</f>
        <v>Proskovice</v>
      </c>
      <c r="I9" s="22" t="str">
        <f>Q4</f>
        <v>Vratimov A</v>
      </c>
      <c r="J9" s="20" t="s">
        <v>17</v>
      </c>
      <c r="K9" s="21" t="str">
        <f>Q5</f>
        <v>Volný los</v>
      </c>
      <c r="L9" s="22"/>
      <c r="M9" s="20" t="s">
        <v>17</v>
      </c>
      <c r="N9" s="21"/>
      <c r="P9" s="30" t="s">
        <v>26</v>
      </c>
    </row>
    <row r="10" spans="2:17" ht="30" customHeight="1">
      <c r="B10" s="23"/>
      <c r="C10" s="24"/>
      <c r="D10" s="25" t="s">
        <v>17</v>
      </c>
      <c r="E10" s="26"/>
      <c r="F10" s="28"/>
      <c r="G10" s="25" t="s">
        <v>17</v>
      </c>
      <c r="H10" s="26"/>
      <c r="I10" s="28"/>
      <c r="J10" s="25" t="s">
        <v>17</v>
      </c>
      <c r="K10" s="26"/>
      <c r="L10" s="28"/>
      <c r="M10" s="25" t="s">
        <v>17</v>
      </c>
      <c r="N10" s="26"/>
      <c r="P10" s="102">
        <v>2</v>
      </c>
      <c r="Q10" s="31" t="str">
        <f>IF(P10=1,Q3,IF(P10=2,Q4,IF(P10=3,Q5,IF(P10=4,Q6,IF(P10=5,Q7,IF(P10=6,Q8,IF(P10=7,#REF!,IF(P10=8,#REF!," "))))))))</f>
        <v>Vratimov A</v>
      </c>
    </row>
    <row r="11" spans="2:17" ht="30" customHeight="1">
      <c r="B11" s="6" t="str">
        <f>'Utkání-výsledky'!B27</f>
        <v>14.6.</v>
      </c>
      <c r="C11" s="7" t="str">
        <f>Q5</f>
        <v>Volný los</v>
      </c>
      <c r="D11" s="20" t="s">
        <v>17</v>
      </c>
      <c r="E11" s="9" t="str">
        <f>Q8</f>
        <v>Výškovice</v>
      </c>
      <c r="F11" s="10" t="str">
        <f>Q6</f>
        <v>Proskovice</v>
      </c>
      <c r="G11" s="20" t="s">
        <v>17</v>
      </c>
      <c r="H11" s="9" t="str">
        <f>Q4</f>
        <v>Vratimov A</v>
      </c>
      <c r="I11" s="10" t="str">
        <f>Q7</f>
        <v>Vratimov B</v>
      </c>
      <c r="J11" s="20" t="s">
        <v>17</v>
      </c>
      <c r="K11" s="9" t="str">
        <f>Q3</f>
        <v>Krmelín</v>
      </c>
      <c r="L11" s="10"/>
      <c r="M11" s="20" t="s">
        <v>17</v>
      </c>
      <c r="N11" s="9"/>
      <c r="P11" s="102">
        <v>5</v>
      </c>
      <c r="Q11" s="31" t="str">
        <f>IF(P11=1,Q3,IF(P11=2,Q4,IF(P11=3,Q5,IF(P11=4,Q6,IF(P11=5,Q7,IF(P11=6,Q8,IF(P11=7,#REF!,IF(P11=8,#REF!," "))))))))</f>
        <v>Vratimov B</v>
      </c>
    </row>
    <row r="12" spans="2:17" ht="30" customHeight="1">
      <c r="B12" s="13"/>
      <c r="C12" s="14"/>
      <c r="D12" s="25" t="s">
        <v>17</v>
      </c>
      <c r="E12" s="16"/>
      <c r="F12" s="17"/>
      <c r="G12" s="25" t="s">
        <v>17</v>
      </c>
      <c r="H12" s="16"/>
      <c r="I12" s="29"/>
      <c r="J12" s="25" t="s">
        <v>17</v>
      </c>
      <c r="K12" s="16"/>
      <c r="L12" s="17"/>
      <c r="M12" s="25" t="s">
        <v>17</v>
      </c>
      <c r="N12" s="16"/>
      <c r="P12" s="102"/>
      <c r="Q12" s="31" t="str">
        <f>IF(P12=1,Q3,IF(P12=2,Q4,IF(P12=3,Q5,IF(P12=4,Q6,IF(P12=5,Q7,IF(P12=6,Q8,IF(P12=7,#REF!,IF(P12=8,#REF!," "))))))))</f>
        <v> </v>
      </c>
    </row>
    <row r="13" spans="2:14" ht="30" customHeight="1" hidden="1">
      <c r="B13" s="18"/>
      <c r="C13" s="19"/>
      <c r="D13" s="20" t="s">
        <v>17</v>
      </c>
      <c r="E13" s="21"/>
      <c r="F13" s="22"/>
      <c r="G13" s="20" t="s">
        <v>17</v>
      </c>
      <c r="H13" s="9"/>
      <c r="I13" s="10"/>
      <c r="J13" s="20" t="s">
        <v>17</v>
      </c>
      <c r="K13" s="21"/>
      <c r="L13" s="22"/>
      <c r="M13" s="20" t="s">
        <v>17</v>
      </c>
      <c r="N13" s="21"/>
    </row>
    <row r="14" spans="2:14" ht="30" customHeight="1" hidden="1">
      <c r="B14" s="23"/>
      <c r="C14" s="24"/>
      <c r="D14" s="25" t="s">
        <v>17</v>
      </c>
      <c r="E14" s="26"/>
      <c r="F14" s="28"/>
      <c r="G14" s="25" t="s">
        <v>17</v>
      </c>
      <c r="H14" s="16"/>
      <c r="I14" s="29"/>
      <c r="J14" s="25" t="s">
        <v>17</v>
      </c>
      <c r="K14" s="26"/>
      <c r="L14" s="28"/>
      <c r="M14" s="25" t="s">
        <v>17</v>
      </c>
      <c r="N14" s="26"/>
    </row>
    <row r="15" spans="2:14" ht="30" customHeight="1" hidden="1">
      <c r="B15" s="32"/>
      <c r="C15" s="7"/>
      <c r="D15" s="20" t="s">
        <v>17</v>
      </c>
      <c r="E15" s="9"/>
      <c r="F15" s="10"/>
      <c r="G15" s="20" t="s">
        <v>17</v>
      </c>
      <c r="H15" s="21"/>
      <c r="I15" s="22"/>
      <c r="J15" s="20" t="s">
        <v>17</v>
      </c>
      <c r="K15" s="9"/>
      <c r="L15" s="10" t="e">
        <f>#REF!</f>
        <v>#REF!</v>
      </c>
      <c r="M15" s="20" t="s">
        <v>17</v>
      </c>
      <c r="N15" s="9"/>
    </row>
    <row r="16" spans="2:14" ht="30" customHeight="1" hidden="1">
      <c r="B16" s="13"/>
      <c r="C16" s="14"/>
      <c r="D16" s="25"/>
      <c r="E16" s="16"/>
      <c r="F16" s="17"/>
      <c r="G16" s="25"/>
      <c r="H16" s="16"/>
      <c r="I16" s="17"/>
      <c r="J16" s="25"/>
      <c r="K16" s="16"/>
      <c r="L16" s="17"/>
      <c r="M16" s="25"/>
      <c r="N16" s="16"/>
    </row>
  </sheetData>
  <sheetProtection password="83FF" sheet="1" selectLockedCells="1"/>
  <conditionalFormatting sqref="C3:N16">
    <cfRule type="cellIs" priority="1" dxfId="4" operator="equal" stopIfTrue="1">
      <formula>$Q$12</formula>
    </cfRule>
    <cfRule type="cellIs" priority="2" dxfId="3" operator="equal" stopIfTrue="1">
      <formula>$Q$11</formula>
    </cfRule>
    <cfRule type="cellIs" priority="3" dxfId="2" operator="equal" stopIfTrue="1">
      <formula>$Q$10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49"/>
  <sheetViews>
    <sheetView zoomScale="75" zoomScaleNormal="75" zoomScalePageLayoutView="0" workbookViewId="0" topLeftCell="A14">
      <selection activeCell="C14" sqref="C14:J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52" t="s">
        <v>55</v>
      </c>
      <c r="H1" s="153"/>
      <c r="I1" s="153"/>
    </row>
    <row r="2" spans="6:9" ht="4.5" customHeight="1">
      <c r="F2" s="152"/>
      <c r="H2" s="153"/>
      <c r="I2" s="153"/>
    </row>
    <row r="3" spans="3:24" ht="21">
      <c r="C3" s="154" t="s">
        <v>56</v>
      </c>
      <c r="D3" s="155" t="s">
        <v>57</v>
      </c>
      <c r="E3" s="154"/>
      <c r="F3" s="154"/>
      <c r="G3" s="154"/>
      <c r="H3" s="154"/>
      <c r="I3" s="154"/>
      <c r="J3" s="154"/>
      <c r="K3" s="154"/>
      <c r="L3" s="154"/>
      <c r="P3" s="326" t="s">
        <v>58</v>
      </c>
      <c r="Q3" s="326"/>
      <c r="R3" s="156"/>
      <c r="S3" s="156"/>
      <c r="T3" s="327">
        <v>2009</v>
      </c>
      <c r="U3" s="327"/>
      <c r="X3" s="157" t="s">
        <v>1</v>
      </c>
    </row>
    <row r="4" spans="3:31" ht="18.75">
      <c r="C4" s="158" t="s">
        <v>59</v>
      </c>
      <c r="D4" s="159"/>
      <c r="N4" s="160">
        <v>5</v>
      </c>
      <c r="P4" s="313" t="str">
        <f>IF(N4=1,P6,IF(N4=2,P7,IF(N4=3,P8,IF(N4=4,P9,IF(N4=5,P10," ")))))</f>
        <v>ŽENY</v>
      </c>
      <c r="Q4" s="314"/>
      <c r="R4" s="314"/>
      <c r="S4" s="314"/>
      <c r="T4" s="314"/>
      <c r="U4" s="315"/>
      <c r="W4" s="161" t="s">
        <v>2</v>
      </c>
      <c r="X4" s="162" t="s">
        <v>3</v>
      </c>
      <c r="AA4" s="1" t="s">
        <v>60</v>
      </c>
      <c r="AB4" s="1" t="s">
        <v>61</v>
      </c>
      <c r="AC4" s="1" t="s">
        <v>62</v>
      </c>
      <c r="AD4" s="1" t="s">
        <v>63</v>
      </c>
      <c r="AE4" s="1" t="s">
        <v>64</v>
      </c>
    </row>
    <row r="5" spans="3:21" ht="9" customHeight="1">
      <c r="C5" s="158"/>
      <c r="D5" s="163"/>
      <c r="E5" s="163"/>
      <c r="F5" s="163"/>
      <c r="G5" s="158"/>
      <c r="H5" s="158"/>
      <c r="I5" s="158"/>
      <c r="J5" s="163"/>
      <c r="K5" s="163"/>
      <c r="L5" s="163"/>
      <c r="M5" s="158"/>
      <c r="N5" s="158"/>
      <c r="O5" s="158"/>
      <c r="P5" s="164"/>
      <c r="Q5" s="164"/>
      <c r="R5" s="164"/>
      <c r="S5" s="158"/>
      <c r="T5" s="158"/>
      <c r="U5" s="163"/>
    </row>
    <row r="6" spans="3:31" ht="14.25" customHeight="1">
      <c r="C6" s="158" t="s">
        <v>65</v>
      </c>
      <c r="D6" s="208" t="s">
        <v>34</v>
      </c>
      <c r="E6" s="165"/>
      <c r="F6" s="165"/>
      <c r="N6" s="166">
        <v>1</v>
      </c>
      <c r="P6" s="322" t="s">
        <v>66</v>
      </c>
      <c r="Q6" s="322"/>
      <c r="R6" s="322"/>
      <c r="S6" s="322"/>
      <c r="T6" s="322"/>
      <c r="U6" s="322"/>
      <c r="W6" s="167">
        <v>1</v>
      </c>
      <c r="X6" s="168" t="str">
        <f aca="true" t="shared" si="0" ref="X6:X13">IF($N$4=1,AA6,IF($N$4=2,AB6,IF($N$4=3,AC6,IF($N$4=4,AD6,IF($N$4=5,AE6," ")))))</f>
        <v>Krmelín</v>
      </c>
      <c r="AA6" s="1" t="s">
        <v>67</v>
      </c>
      <c r="AB6" s="1" t="s">
        <v>68</v>
      </c>
      <c r="AC6" s="1" t="s">
        <v>69</v>
      </c>
      <c r="AD6" s="1" t="s">
        <v>25</v>
      </c>
      <c r="AE6" s="1" t="s">
        <v>34</v>
      </c>
    </row>
    <row r="7" spans="3:31" ht="16.5" customHeight="1">
      <c r="C7" s="158" t="s">
        <v>70</v>
      </c>
      <c r="D7" s="169">
        <v>40048</v>
      </c>
      <c r="E7" s="170"/>
      <c r="F7" s="170"/>
      <c r="N7" s="166">
        <v>2</v>
      </c>
      <c r="P7" s="322" t="s">
        <v>71</v>
      </c>
      <c r="Q7" s="322"/>
      <c r="R7" s="322"/>
      <c r="S7" s="322"/>
      <c r="T7" s="322"/>
      <c r="U7" s="322"/>
      <c r="W7" s="167">
        <v>2</v>
      </c>
      <c r="X7" s="168" t="str">
        <f t="shared" si="0"/>
        <v>Vratimov A</v>
      </c>
      <c r="AA7" s="1" t="s">
        <v>72</v>
      </c>
      <c r="AB7" s="1" t="s">
        <v>73</v>
      </c>
      <c r="AC7" s="1" t="s">
        <v>34</v>
      </c>
      <c r="AD7" s="1" t="s">
        <v>74</v>
      </c>
      <c r="AE7" s="1" t="s">
        <v>35</v>
      </c>
    </row>
    <row r="8" spans="3:31" ht="15" customHeight="1">
      <c r="C8" s="158"/>
      <c r="N8" s="166">
        <v>3</v>
      </c>
      <c r="P8" s="319" t="s">
        <v>75</v>
      </c>
      <c r="Q8" s="319"/>
      <c r="R8" s="319"/>
      <c r="S8" s="319"/>
      <c r="T8" s="319"/>
      <c r="U8" s="319"/>
      <c r="W8" s="167">
        <v>3</v>
      </c>
      <c r="X8" s="168" t="str">
        <f t="shared" si="0"/>
        <v>Volný los</v>
      </c>
      <c r="AA8" s="1" t="s">
        <v>76</v>
      </c>
      <c r="AB8" s="1" t="s">
        <v>25</v>
      </c>
      <c r="AC8" s="1" t="s">
        <v>77</v>
      </c>
      <c r="AD8" s="1" t="s">
        <v>78</v>
      </c>
      <c r="AE8" s="1" t="s">
        <v>36</v>
      </c>
    </row>
    <row r="9" spans="2:31" ht="18.75">
      <c r="B9" s="171">
        <v>1</v>
      </c>
      <c r="C9" s="154" t="s">
        <v>79</v>
      </c>
      <c r="D9" s="323" t="str">
        <f>IF(B9=1,X6,IF(B9=2,X7,IF(B9=3,X8,IF(B9=4,X9,IF(B9=5,X10,IF(B9=6,X11,IF(B9=7,X12,IF(B9=8,X13," "))))))))</f>
        <v>Krmelín</v>
      </c>
      <c r="E9" s="324"/>
      <c r="F9" s="324"/>
      <c r="G9" s="324"/>
      <c r="H9" s="324"/>
      <c r="I9" s="325"/>
      <c r="N9" s="166">
        <v>4</v>
      </c>
      <c r="P9" s="319" t="s">
        <v>80</v>
      </c>
      <c r="Q9" s="319"/>
      <c r="R9" s="319"/>
      <c r="S9" s="319"/>
      <c r="T9" s="319"/>
      <c r="U9" s="319"/>
      <c r="W9" s="167">
        <v>4</v>
      </c>
      <c r="X9" s="168" t="str">
        <f t="shared" si="0"/>
        <v>Proskovice</v>
      </c>
      <c r="AA9" s="1" t="s">
        <v>81</v>
      </c>
      <c r="AB9" s="1" t="s">
        <v>82</v>
      </c>
      <c r="AC9" s="1" t="s">
        <v>83</v>
      </c>
      <c r="AD9" s="1" t="s">
        <v>84</v>
      </c>
      <c r="AE9" s="1" t="s">
        <v>25</v>
      </c>
    </row>
    <row r="10" spans="2:31" ht="19.5" customHeight="1">
      <c r="B10" s="171">
        <v>6</v>
      </c>
      <c r="C10" s="154" t="s">
        <v>85</v>
      </c>
      <c r="D10" s="323" t="str">
        <f>IF(B10=1,X6,IF(B10=2,X7,IF(B10=3,X8,IF(B10=4,X9,IF(B10=5,X10,IF(B10=6,X11,IF(B10=7,X12,IF(B10=8,X13," "))))))))</f>
        <v>Výškovice</v>
      </c>
      <c r="E10" s="324"/>
      <c r="F10" s="324"/>
      <c r="G10" s="324"/>
      <c r="H10" s="324"/>
      <c r="I10" s="325"/>
      <c r="N10" s="166">
        <v>5</v>
      </c>
      <c r="P10" s="319" t="s">
        <v>33</v>
      </c>
      <c r="Q10" s="319"/>
      <c r="R10" s="319"/>
      <c r="S10" s="319"/>
      <c r="T10" s="319"/>
      <c r="U10" s="319"/>
      <c r="W10" s="167">
        <v>5</v>
      </c>
      <c r="X10" s="168" t="str">
        <f t="shared" si="0"/>
        <v>Vratimov B</v>
      </c>
      <c r="AA10" s="1" t="s">
        <v>86</v>
      </c>
      <c r="AC10" s="1" t="s">
        <v>73</v>
      </c>
      <c r="AE10" s="1" t="s">
        <v>38</v>
      </c>
    </row>
    <row r="11" spans="23:31" ht="15.75" customHeight="1">
      <c r="W11" s="167">
        <v>6</v>
      </c>
      <c r="X11" s="168" t="str">
        <f t="shared" si="0"/>
        <v>Výškovice</v>
      </c>
      <c r="AA11" s="1" t="s">
        <v>87</v>
      </c>
      <c r="AC11" s="1" t="s">
        <v>88</v>
      </c>
      <c r="AE11" s="1" t="s">
        <v>39</v>
      </c>
    </row>
    <row r="12" spans="3:37" ht="15">
      <c r="C12" s="172" t="s">
        <v>89</v>
      </c>
      <c r="D12" s="173"/>
      <c r="E12" s="320" t="s">
        <v>90</v>
      </c>
      <c r="F12" s="321"/>
      <c r="G12" s="321"/>
      <c r="H12" s="321"/>
      <c r="I12" s="321"/>
      <c r="J12" s="321"/>
      <c r="K12" s="321"/>
      <c r="L12" s="321"/>
      <c r="M12" s="321"/>
      <c r="N12" s="321" t="s">
        <v>91</v>
      </c>
      <c r="O12" s="321"/>
      <c r="P12" s="321"/>
      <c r="Q12" s="321"/>
      <c r="R12" s="321"/>
      <c r="S12" s="321"/>
      <c r="T12" s="321"/>
      <c r="U12" s="321"/>
      <c r="V12" s="174"/>
      <c r="W12" s="167">
        <v>7</v>
      </c>
      <c r="X12" s="168">
        <f t="shared" si="0"/>
        <v>0</v>
      </c>
      <c r="AA12" s="1" t="s">
        <v>69</v>
      </c>
      <c r="AC12" s="1" t="s">
        <v>92</v>
      </c>
      <c r="AF12" s="158"/>
      <c r="AG12" s="175"/>
      <c r="AH12" s="175"/>
      <c r="AI12" s="157" t="s">
        <v>1</v>
      </c>
      <c r="AJ12" s="175"/>
      <c r="AK12" s="175"/>
    </row>
    <row r="13" spans="2:37" ht="21" customHeight="1">
      <c r="B13" s="176"/>
      <c r="C13" s="177" t="s">
        <v>8</v>
      </c>
      <c r="D13" s="178" t="s">
        <v>9</v>
      </c>
      <c r="E13" s="312" t="s">
        <v>93</v>
      </c>
      <c r="F13" s="298"/>
      <c r="G13" s="299"/>
      <c r="H13" s="297" t="s">
        <v>94</v>
      </c>
      <c r="I13" s="298"/>
      <c r="J13" s="299" t="s">
        <v>94</v>
      </c>
      <c r="K13" s="297" t="s">
        <v>95</v>
      </c>
      <c r="L13" s="298"/>
      <c r="M13" s="298" t="s">
        <v>95</v>
      </c>
      <c r="N13" s="297" t="s">
        <v>96</v>
      </c>
      <c r="O13" s="298"/>
      <c r="P13" s="299"/>
      <c r="Q13" s="297" t="s">
        <v>97</v>
      </c>
      <c r="R13" s="298"/>
      <c r="S13" s="299"/>
      <c r="T13" s="179" t="s">
        <v>98</v>
      </c>
      <c r="U13" s="180"/>
      <c r="V13" s="181"/>
      <c r="W13" s="167">
        <v>8</v>
      </c>
      <c r="X13" s="168">
        <f t="shared" si="0"/>
        <v>0</v>
      </c>
      <c r="AA13" s="1" t="s">
        <v>99</v>
      </c>
      <c r="AC13" s="1" t="s">
        <v>100</v>
      </c>
      <c r="AF13" s="182" t="s">
        <v>93</v>
      </c>
      <c r="AG13" s="182" t="s">
        <v>94</v>
      </c>
      <c r="AH13" s="182" t="s">
        <v>95</v>
      </c>
      <c r="AI13" s="182" t="s">
        <v>93</v>
      </c>
      <c r="AJ13" s="182" t="s">
        <v>94</v>
      </c>
      <c r="AK13" s="182" t="s">
        <v>95</v>
      </c>
    </row>
    <row r="14" spans="2:37" ht="24.75" customHeight="1">
      <c r="B14" s="183" t="s">
        <v>93</v>
      </c>
      <c r="C14" s="141" t="s">
        <v>51</v>
      </c>
      <c r="D14" s="142" t="s">
        <v>120</v>
      </c>
      <c r="E14" s="143">
        <v>3</v>
      </c>
      <c r="F14" s="184" t="s">
        <v>18</v>
      </c>
      <c r="G14" s="145">
        <v>6</v>
      </c>
      <c r="H14" s="146">
        <v>1</v>
      </c>
      <c r="I14" s="184" t="s">
        <v>18</v>
      </c>
      <c r="J14" s="145">
        <v>6</v>
      </c>
      <c r="K14" s="146"/>
      <c r="L14" s="184" t="s">
        <v>18</v>
      </c>
      <c r="M14" s="147"/>
      <c r="N14" s="185">
        <f>E14+H14+K14</f>
        <v>4</v>
      </c>
      <c r="O14" s="186" t="s">
        <v>18</v>
      </c>
      <c r="P14" s="187">
        <f>G14+J14+M14</f>
        <v>12</v>
      </c>
      <c r="Q14" s="185">
        <f>SUM(AF14:AH14)</f>
        <v>0</v>
      </c>
      <c r="R14" s="186" t="s">
        <v>18</v>
      </c>
      <c r="S14" s="187">
        <f>SUM(AI14:AK14)</f>
        <v>2</v>
      </c>
      <c r="T14" s="188">
        <f>IF(Q14&gt;S14,1,0)</f>
        <v>0</v>
      </c>
      <c r="U14" s="189">
        <f>IF(S14&gt;Q14,1,0)</f>
        <v>1</v>
      </c>
      <c r="V14" s="174"/>
      <c r="X14" s="190"/>
      <c r="AF14" s="191">
        <f>IF(E14&gt;G14,1,0)</f>
        <v>0</v>
      </c>
      <c r="AG14" s="191">
        <f>IF(H14&gt;J14,1,0)</f>
        <v>0</v>
      </c>
      <c r="AH14" s="191">
        <f>IF(K14+M14&gt;0,IF(K14&gt;M14,1,0),0)</f>
        <v>0</v>
      </c>
      <c r="AI14" s="191">
        <f>IF(G14&gt;E14,1,0)</f>
        <v>1</v>
      </c>
      <c r="AJ14" s="191">
        <f>IF(J14&gt;H14,1,0)</f>
        <v>1</v>
      </c>
      <c r="AK14" s="191">
        <f>IF(K14+M14&gt;0,IF(M14&gt;K14,1,0),0)</f>
        <v>0</v>
      </c>
    </row>
    <row r="15" spans="2:37" ht="24" customHeight="1">
      <c r="B15" s="183" t="s">
        <v>94</v>
      </c>
      <c r="C15" s="141" t="s">
        <v>126</v>
      </c>
      <c r="D15" s="148" t="s">
        <v>127</v>
      </c>
      <c r="E15" s="143">
        <v>1</v>
      </c>
      <c r="F15" s="184" t="s">
        <v>18</v>
      </c>
      <c r="G15" s="145">
        <v>6</v>
      </c>
      <c r="H15" s="146">
        <v>3</v>
      </c>
      <c r="I15" s="184" t="s">
        <v>18</v>
      </c>
      <c r="J15" s="145">
        <v>6</v>
      </c>
      <c r="K15" s="146"/>
      <c r="L15" s="184" t="s">
        <v>18</v>
      </c>
      <c r="M15" s="147"/>
      <c r="N15" s="185">
        <f>E15+H15+K15</f>
        <v>4</v>
      </c>
      <c r="O15" s="186" t="s">
        <v>18</v>
      </c>
      <c r="P15" s="187">
        <f>G15+J15+M15</f>
        <v>12</v>
      </c>
      <c r="Q15" s="185">
        <f>SUM(AF15:AH15)</f>
        <v>0</v>
      </c>
      <c r="R15" s="186" t="s">
        <v>18</v>
      </c>
      <c r="S15" s="187">
        <f>SUM(AI15:AK15)</f>
        <v>2</v>
      </c>
      <c r="T15" s="188">
        <f>IF(Q15&gt;S15,1,0)</f>
        <v>0</v>
      </c>
      <c r="U15" s="189">
        <f>IF(S15&gt;Q15,1,0)</f>
        <v>1</v>
      </c>
      <c r="V15" s="174"/>
      <c r="AF15" s="191">
        <f>IF(E15&gt;G15,1,0)</f>
        <v>0</v>
      </c>
      <c r="AG15" s="191">
        <f>IF(H15&gt;J15,1,0)</f>
        <v>0</v>
      </c>
      <c r="AH15" s="191">
        <f>IF(K15+M15&gt;0,IF(K15&gt;M15,1,0),0)</f>
        <v>0</v>
      </c>
      <c r="AI15" s="191">
        <f>IF(G15&gt;E15,1,0)</f>
        <v>1</v>
      </c>
      <c r="AJ15" s="191">
        <f>IF(J15&gt;H15,1,0)</f>
        <v>1</v>
      </c>
      <c r="AK15" s="191">
        <f>IF(K15+M15&gt;0,IF(M15&gt;K15,1,0),0)</f>
        <v>0</v>
      </c>
    </row>
    <row r="16" spans="2:37" ht="20.25" customHeight="1">
      <c r="B16" s="302" t="s">
        <v>95</v>
      </c>
      <c r="C16" s="149" t="s">
        <v>51</v>
      </c>
      <c r="D16" s="148" t="s">
        <v>120</v>
      </c>
      <c r="E16" s="304">
        <v>4</v>
      </c>
      <c r="F16" s="306" t="s">
        <v>18</v>
      </c>
      <c r="G16" s="308">
        <v>6</v>
      </c>
      <c r="H16" s="310">
        <v>1</v>
      </c>
      <c r="I16" s="306" t="s">
        <v>18</v>
      </c>
      <c r="J16" s="308">
        <v>6</v>
      </c>
      <c r="K16" s="328"/>
      <c r="L16" s="306" t="s">
        <v>18</v>
      </c>
      <c r="M16" s="300"/>
      <c r="N16" s="293">
        <f>E16+H16+K16</f>
        <v>5</v>
      </c>
      <c r="O16" s="295" t="s">
        <v>18</v>
      </c>
      <c r="P16" s="256">
        <f>G16+J16+M16</f>
        <v>12</v>
      </c>
      <c r="Q16" s="293">
        <f>SUM(AF16:AH16)</f>
        <v>0</v>
      </c>
      <c r="R16" s="295" t="s">
        <v>18</v>
      </c>
      <c r="S16" s="256">
        <f>SUM(AI16:AK16)</f>
        <v>2</v>
      </c>
      <c r="T16" s="254">
        <f>IF(Q16&gt;S16,1,0)</f>
        <v>0</v>
      </c>
      <c r="U16" s="291">
        <f>IF(S16&gt;Q16,1,0)</f>
        <v>1</v>
      </c>
      <c r="V16" s="192"/>
      <c r="AF16" s="191">
        <f>IF(E16&gt;G16,1,0)</f>
        <v>0</v>
      </c>
      <c r="AG16" s="191">
        <f>IF(H16&gt;J16,1,0)</f>
        <v>0</v>
      </c>
      <c r="AH16" s="191">
        <f>IF(K16+M16&gt;0,IF(K16&gt;M16,1,0),0)</f>
        <v>0</v>
      </c>
      <c r="AI16" s="191">
        <f>IF(G16&gt;E16,1,0)</f>
        <v>1</v>
      </c>
      <c r="AJ16" s="191">
        <f>IF(J16&gt;H16,1,0)</f>
        <v>1</v>
      </c>
      <c r="AK16" s="191">
        <f>IF(K16+M16&gt;0,IF(M16&gt;K16,1,0),0)</f>
        <v>0</v>
      </c>
    </row>
    <row r="17" spans="2:22" ht="21" customHeight="1">
      <c r="B17" s="303"/>
      <c r="C17" s="150" t="s">
        <v>126</v>
      </c>
      <c r="D17" s="151" t="s">
        <v>127</v>
      </c>
      <c r="E17" s="305"/>
      <c r="F17" s="307"/>
      <c r="G17" s="309"/>
      <c r="H17" s="311"/>
      <c r="I17" s="307"/>
      <c r="J17" s="309"/>
      <c r="K17" s="311"/>
      <c r="L17" s="307"/>
      <c r="M17" s="301"/>
      <c r="N17" s="294"/>
      <c r="O17" s="296"/>
      <c r="P17" s="253"/>
      <c r="Q17" s="294"/>
      <c r="R17" s="296"/>
      <c r="S17" s="253"/>
      <c r="T17" s="255"/>
      <c r="U17" s="292"/>
      <c r="V17" s="192"/>
    </row>
    <row r="18" spans="2:22" ht="23.25" customHeight="1">
      <c r="B18" s="193"/>
      <c r="C18" s="194" t="s">
        <v>101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>
        <f>SUM(N14:N17)</f>
        <v>13</v>
      </c>
      <c r="O18" s="186" t="s">
        <v>18</v>
      </c>
      <c r="P18" s="197">
        <f>SUM(P14:P17)</f>
        <v>36</v>
      </c>
      <c r="Q18" s="196">
        <f>SUM(Q14:Q17)</f>
        <v>0</v>
      </c>
      <c r="R18" s="198" t="s">
        <v>18</v>
      </c>
      <c r="S18" s="197">
        <f>SUM(S14:S17)</f>
        <v>6</v>
      </c>
      <c r="T18" s="188">
        <f>SUM(T14:T17)</f>
        <v>0</v>
      </c>
      <c r="U18" s="189">
        <f>SUM(U14:U17)</f>
        <v>3</v>
      </c>
      <c r="V18" s="174"/>
    </row>
    <row r="19" spans="2:27" ht="21" customHeight="1">
      <c r="B19" s="193"/>
      <c r="C19" s="199" t="s">
        <v>102</v>
      </c>
      <c r="D19" s="200" t="str">
        <f>IF(T18&gt;U18,D9,IF(U18&gt;T18,D10,IF(U18+T18=0," ","CHYBA ZADÁNÍ")))</f>
        <v>Výškovice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9"/>
      <c r="V19" s="201"/>
      <c r="AA19" s="202"/>
    </row>
    <row r="20" spans="2:22" ht="19.5" customHeight="1">
      <c r="B20" s="193"/>
      <c r="C20" s="199" t="s">
        <v>103</v>
      </c>
      <c r="G20" s="203"/>
      <c r="H20" s="203"/>
      <c r="I20" s="203"/>
      <c r="J20" s="203"/>
      <c r="K20" s="203"/>
      <c r="L20" s="203"/>
      <c r="M20" s="203"/>
      <c r="N20" s="201"/>
      <c r="O20" s="201"/>
      <c r="Q20" s="204"/>
      <c r="R20" s="204"/>
      <c r="S20" s="203"/>
      <c r="T20" s="203"/>
      <c r="U20" s="203"/>
      <c r="V20" s="201"/>
    </row>
    <row r="21" spans="10:20" ht="15">
      <c r="J21" s="2" t="s">
        <v>79</v>
      </c>
      <c r="K21" s="2"/>
      <c r="L21" s="2"/>
      <c r="T21" s="2" t="s">
        <v>85</v>
      </c>
    </row>
    <row r="22" spans="3:21" ht="15">
      <c r="C22" s="158" t="s">
        <v>104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3:21" ht="15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</row>
    <row r="24" spans="3:21" ht="15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3:21" ht="15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2:21" ht="28.5" customHeight="1">
      <c r="B26" s="173"/>
      <c r="C26" s="173"/>
      <c r="D26" s="173"/>
      <c r="E26" s="173"/>
      <c r="F26" s="205" t="s">
        <v>55</v>
      </c>
      <c r="G26" s="173"/>
      <c r="H26" s="206"/>
      <c r="I26" s="206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6:9" ht="8.25" customHeight="1">
      <c r="F27" s="152"/>
      <c r="H27" s="153"/>
      <c r="I27" s="153"/>
    </row>
    <row r="28" spans="3:24" ht="21">
      <c r="C28" s="154" t="s">
        <v>56</v>
      </c>
      <c r="D28" s="155" t="s">
        <v>57</v>
      </c>
      <c r="E28" s="154"/>
      <c r="F28" s="154"/>
      <c r="G28" s="154"/>
      <c r="H28" s="154"/>
      <c r="I28" s="154"/>
      <c r="J28" s="154"/>
      <c r="K28" s="154"/>
      <c r="L28" s="154"/>
      <c r="P28" s="326" t="s">
        <v>58</v>
      </c>
      <c r="Q28" s="326"/>
      <c r="R28" s="156"/>
      <c r="S28" s="156"/>
      <c r="T28" s="327">
        <v>2009</v>
      </c>
      <c r="U28" s="327"/>
      <c r="X28" s="157" t="s">
        <v>1</v>
      </c>
    </row>
    <row r="29" spans="3:31" ht="18.75">
      <c r="C29" s="158" t="s">
        <v>59</v>
      </c>
      <c r="D29" s="207"/>
      <c r="N29" s="160">
        <v>5</v>
      </c>
      <c r="P29" s="313" t="str">
        <f>IF(N29=1,P31,IF(N29=2,P32,IF(N29=3,P33,IF(N29=4,P34,IF(N29=5,P35," ")))))</f>
        <v>ŽENY</v>
      </c>
      <c r="Q29" s="314"/>
      <c r="R29" s="314"/>
      <c r="S29" s="314"/>
      <c r="T29" s="314"/>
      <c r="U29" s="315"/>
      <c r="W29" s="161" t="s">
        <v>2</v>
      </c>
      <c r="X29" s="158" t="s">
        <v>3</v>
      </c>
      <c r="AA29" s="1" t="s">
        <v>60</v>
      </c>
      <c r="AB29" s="1" t="s">
        <v>61</v>
      </c>
      <c r="AC29" s="1" t="s">
        <v>62</v>
      </c>
      <c r="AD29" s="1" t="s">
        <v>63</v>
      </c>
      <c r="AE29" s="1" t="s">
        <v>64</v>
      </c>
    </row>
    <row r="30" spans="3:21" ht="6.75" customHeight="1">
      <c r="C30" s="158"/>
      <c r="D30" s="163"/>
      <c r="E30" s="163"/>
      <c r="F30" s="163"/>
      <c r="G30" s="158"/>
      <c r="H30" s="158"/>
      <c r="I30" s="158"/>
      <c r="J30" s="163"/>
      <c r="K30" s="163"/>
      <c r="L30" s="163"/>
      <c r="M30" s="158"/>
      <c r="N30" s="158"/>
      <c r="O30" s="158"/>
      <c r="P30" s="164"/>
      <c r="Q30" s="164"/>
      <c r="R30" s="164"/>
      <c r="S30" s="158"/>
      <c r="T30" s="158"/>
      <c r="U30" s="163"/>
    </row>
    <row r="31" spans="3:31" ht="15.75">
      <c r="C31" s="158" t="s">
        <v>65</v>
      </c>
      <c r="D31" s="208" t="s">
        <v>108</v>
      </c>
      <c r="E31" s="165"/>
      <c r="F31" s="165"/>
      <c r="N31" s="1">
        <v>1</v>
      </c>
      <c r="P31" s="322" t="s">
        <v>66</v>
      </c>
      <c r="Q31" s="322"/>
      <c r="R31" s="322"/>
      <c r="S31" s="322"/>
      <c r="T31" s="322"/>
      <c r="U31" s="322"/>
      <c r="W31" s="167">
        <v>1</v>
      </c>
      <c r="X31" s="168" t="str">
        <f aca="true" t="shared" si="1" ref="X31:X38">IF($N$29=1,AA31,IF($N$29=2,AB31,IF($N$29=3,AC31,IF($N$29=4,AD31,IF($N$29=5,AE31," ")))))</f>
        <v>Krmelín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58" t="s">
        <v>70</v>
      </c>
      <c r="D32" s="169">
        <v>39949</v>
      </c>
      <c r="E32" s="170"/>
      <c r="F32" s="170"/>
      <c r="N32" s="1">
        <v>2</v>
      </c>
      <c r="P32" s="322" t="s">
        <v>71</v>
      </c>
      <c r="Q32" s="322"/>
      <c r="R32" s="322"/>
      <c r="S32" s="322"/>
      <c r="T32" s="322"/>
      <c r="U32" s="322"/>
      <c r="W32" s="167">
        <v>2</v>
      </c>
      <c r="X32" s="168" t="str">
        <f t="shared" si="1"/>
        <v>Vratimov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58"/>
      <c r="N33" s="1">
        <v>3</v>
      </c>
      <c r="P33" s="319" t="s">
        <v>75</v>
      </c>
      <c r="Q33" s="319"/>
      <c r="R33" s="319"/>
      <c r="S33" s="319"/>
      <c r="T33" s="319"/>
      <c r="U33" s="319"/>
      <c r="W33" s="167">
        <v>3</v>
      </c>
      <c r="X33" s="168" t="str">
        <f t="shared" si="1"/>
        <v>Volný los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71">
        <v>2</v>
      </c>
      <c r="C34" s="154" t="s">
        <v>79</v>
      </c>
      <c r="D34" s="316" t="str">
        <f>IF(B34=1,X31,IF(B34=2,X32,IF(B34=3,X33,IF(B34=4,X34,IF(B34=5,X35,IF(B34=6,X36,IF(B34=7,X37,IF(B34=8,X38," "))))))))</f>
        <v>Vratimov A</v>
      </c>
      <c r="E34" s="317"/>
      <c r="F34" s="317"/>
      <c r="G34" s="317"/>
      <c r="H34" s="317"/>
      <c r="I34" s="318"/>
      <c r="N34" s="1">
        <v>4</v>
      </c>
      <c r="P34" s="319" t="s">
        <v>80</v>
      </c>
      <c r="Q34" s="319"/>
      <c r="R34" s="319"/>
      <c r="S34" s="319"/>
      <c r="T34" s="319"/>
      <c r="U34" s="319"/>
      <c r="W34" s="167">
        <v>4</v>
      </c>
      <c r="X34" s="168" t="str">
        <f t="shared" si="1"/>
        <v>Proskovice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71">
        <v>5</v>
      </c>
      <c r="C35" s="154" t="s">
        <v>85</v>
      </c>
      <c r="D35" s="316" t="str">
        <f>IF(B35=1,X31,IF(B35=2,X32,IF(B35=3,X33,IF(B35=4,X34,IF(B35=5,X35,IF(B35=6,X36,IF(B35=7,X37,IF(B35=8,X38," "))))))))</f>
        <v>Vratimov B</v>
      </c>
      <c r="E35" s="317"/>
      <c r="F35" s="317"/>
      <c r="G35" s="317"/>
      <c r="H35" s="317"/>
      <c r="I35" s="318"/>
      <c r="N35" s="1">
        <v>5</v>
      </c>
      <c r="P35" s="319" t="s">
        <v>33</v>
      </c>
      <c r="Q35" s="319"/>
      <c r="R35" s="319"/>
      <c r="S35" s="319"/>
      <c r="T35" s="319"/>
      <c r="U35" s="319"/>
      <c r="W35" s="167">
        <v>5</v>
      </c>
      <c r="X35" s="168" t="str">
        <f t="shared" si="1"/>
        <v>Vratimov B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67">
        <v>6</v>
      </c>
      <c r="X36" s="168" t="str">
        <f t="shared" si="1"/>
        <v>Výškovice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72" t="s">
        <v>89</v>
      </c>
      <c r="D37" s="173"/>
      <c r="E37" s="320" t="s">
        <v>90</v>
      </c>
      <c r="F37" s="321"/>
      <c r="G37" s="321"/>
      <c r="H37" s="321"/>
      <c r="I37" s="321"/>
      <c r="J37" s="321"/>
      <c r="K37" s="321"/>
      <c r="L37" s="321"/>
      <c r="M37" s="321"/>
      <c r="N37" s="321" t="s">
        <v>91</v>
      </c>
      <c r="O37" s="321"/>
      <c r="P37" s="321"/>
      <c r="Q37" s="321"/>
      <c r="R37" s="321"/>
      <c r="S37" s="321"/>
      <c r="T37" s="321"/>
      <c r="U37" s="321"/>
      <c r="V37" s="174"/>
      <c r="W37" s="167">
        <v>7</v>
      </c>
      <c r="X37" s="168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176"/>
      <c r="C38" s="177" t="s">
        <v>8</v>
      </c>
      <c r="D38" s="178" t="s">
        <v>9</v>
      </c>
      <c r="E38" s="312" t="s">
        <v>93</v>
      </c>
      <c r="F38" s="298"/>
      <c r="G38" s="299"/>
      <c r="H38" s="297" t="s">
        <v>94</v>
      </c>
      <c r="I38" s="298"/>
      <c r="J38" s="299" t="s">
        <v>94</v>
      </c>
      <c r="K38" s="297" t="s">
        <v>95</v>
      </c>
      <c r="L38" s="298"/>
      <c r="M38" s="298" t="s">
        <v>95</v>
      </c>
      <c r="N38" s="297" t="s">
        <v>96</v>
      </c>
      <c r="O38" s="298"/>
      <c r="P38" s="299"/>
      <c r="Q38" s="297" t="s">
        <v>97</v>
      </c>
      <c r="R38" s="298"/>
      <c r="S38" s="299"/>
      <c r="T38" s="179" t="s">
        <v>98</v>
      </c>
      <c r="U38" s="180"/>
      <c r="V38" s="181"/>
      <c r="W38" s="167">
        <v>8</v>
      </c>
      <c r="X38" s="168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82" t="s">
        <v>93</v>
      </c>
      <c r="AG38" s="182" t="s">
        <v>94</v>
      </c>
      <c r="AH38" s="182" t="s">
        <v>95</v>
      </c>
      <c r="AI38" s="182" t="s">
        <v>93</v>
      </c>
      <c r="AJ38" s="182" t="s">
        <v>94</v>
      </c>
      <c r="AK38" s="182" t="s">
        <v>95</v>
      </c>
    </row>
    <row r="39" spans="2:37" ht="24.75" customHeight="1">
      <c r="B39" s="183" t="s">
        <v>93</v>
      </c>
      <c r="C39" s="141" t="s">
        <v>109</v>
      </c>
      <c r="D39" s="142" t="s">
        <v>105</v>
      </c>
      <c r="E39" s="143">
        <v>6</v>
      </c>
      <c r="F39" s="184" t="s">
        <v>18</v>
      </c>
      <c r="G39" s="145">
        <v>2</v>
      </c>
      <c r="H39" s="146">
        <v>6</v>
      </c>
      <c r="I39" s="184" t="s">
        <v>18</v>
      </c>
      <c r="J39" s="145">
        <v>4</v>
      </c>
      <c r="K39" s="146"/>
      <c r="L39" s="144" t="s">
        <v>18</v>
      </c>
      <c r="M39" s="147"/>
      <c r="N39" s="185">
        <f>E39+H39+K39</f>
        <v>12</v>
      </c>
      <c r="O39" s="186" t="s">
        <v>18</v>
      </c>
      <c r="P39" s="187">
        <f>G39+J39+M39</f>
        <v>6</v>
      </c>
      <c r="Q39" s="185">
        <f>SUM(AF39:AH39)</f>
        <v>2</v>
      </c>
      <c r="R39" s="186" t="s">
        <v>18</v>
      </c>
      <c r="S39" s="187">
        <f>SUM(AI39:AK39)</f>
        <v>0</v>
      </c>
      <c r="T39" s="188">
        <f>IF(Q39&gt;S39,1,0)</f>
        <v>1</v>
      </c>
      <c r="U39" s="189">
        <f>IF(S39&gt;Q39,1,0)</f>
        <v>0</v>
      </c>
      <c r="V39" s="174"/>
      <c r="X39" s="190"/>
      <c r="AF39" s="191">
        <f>IF(E39&gt;G39,1,0)</f>
        <v>1</v>
      </c>
      <c r="AG39" s="191">
        <f>IF(H39&gt;J39,1,0)</f>
        <v>1</v>
      </c>
      <c r="AH39" s="191">
        <f>IF(K39+M39&gt;0,IF(K39&gt;M39,1,0),0)</f>
        <v>0</v>
      </c>
      <c r="AI39" s="191">
        <f>IF(G39&gt;E39,1,0)</f>
        <v>0</v>
      </c>
      <c r="AJ39" s="191">
        <f>IF(J39&gt;H39,1,0)</f>
        <v>0</v>
      </c>
      <c r="AK39" s="191">
        <f>IF(K39+M39&gt;0,IF(M39&gt;K39,1,0),0)</f>
        <v>0</v>
      </c>
    </row>
    <row r="40" spans="2:37" ht="24.75" customHeight="1">
      <c r="B40" s="183" t="s">
        <v>94</v>
      </c>
      <c r="C40" s="141" t="s">
        <v>106</v>
      </c>
      <c r="D40" s="148" t="s">
        <v>107</v>
      </c>
      <c r="E40" s="143">
        <v>6</v>
      </c>
      <c r="F40" s="184" t="s">
        <v>18</v>
      </c>
      <c r="G40" s="145">
        <v>2</v>
      </c>
      <c r="H40" s="146">
        <v>6</v>
      </c>
      <c r="I40" s="184" t="s">
        <v>18</v>
      </c>
      <c r="J40" s="145">
        <v>2</v>
      </c>
      <c r="K40" s="146"/>
      <c r="L40" s="144" t="s">
        <v>18</v>
      </c>
      <c r="M40" s="147"/>
      <c r="N40" s="185">
        <f>E40+H40+K40</f>
        <v>12</v>
      </c>
      <c r="O40" s="186" t="s">
        <v>18</v>
      </c>
      <c r="P40" s="187">
        <f>G40+J40+M40</f>
        <v>4</v>
      </c>
      <c r="Q40" s="185">
        <f>SUM(AF40:AH40)</f>
        <v>2</v>
      </c>
      <c r="R40" s="186" t="s">
        <v>18</v>
      </c>
      <c r="S40" s="187">
        <f>SUM(AI40:AK40)</f>
        <v>0</v>
      </c>
      <c r="T40" s="188">
        <f>IF(Q40&gt;S40,1,0)</f>
        <v>1</v>
      </c>
      <c r="U40" s="189">
        <f>IF(S40&gt;Q40,1,0)</f>
        <v>0</v>
      </c>
      <c r="V40" s="174"/>
      <c r="AF40" s="191">
        <f>IF(E40&gt;G40,1,0)</f>
        <v>1</v>
      </c>
      <c r="AG40" s="191">
        <f>IF(H40&gt;J40,1,0)</f>
        <v>1</v>
      </c>
      <c r="AH40" s="191">
        <f>IF(K40+M40&gt;0,IF(K40&gt;M40,1,0),0)</f>
        <v>0</v>
      </c>
      <c r="AI40" s="191">
        <f>IF(G40&gt;E40,1,0)</f>
        <v>0</v>
      </c>
      <c r="AJ40" s="191">
        <f>IF(J40&gt;H40,1,0)</f>
        <v>0</v>
      </c>
      <c r="AK40" s="191">
        <f>IF(K40+M40&gt;0,IF(M40&gt;K40,1,0),0)</f>
        <v>0</v>
      </c>
    </row>
    <row r="41" spans="2:37" ht="24.75" customHeight="1">
      <c r="B41" s="302" t="s">
        <v>95</v>
      </c>
      <c r="C41" s="141" t="s">
        <v>109</v>
      </c>
      <c r="D41" s="142" t="s">
        <v>105</v>
      </c>
      <c r="E41" s="304">
        <v>7</v>
      </c>
      <c r="F41" s="306" t="s">
        <v>18</v>
      </c>
      <c r="G41" s="308">
        <v>5</v>
      </c>
      <c r="H41" s="310">
        <v>6</v>
      </c>
      <c r="I41" s="306" t="s">
        <v>18</v>
      </c>
      <c r="J41" s="308">
        <v>0</v>
      </c>
      <c r="K41" s="310"/>
      <c r="L41" s="289" t="s">
        <v>18</v>
      </c>
      <c r="M41" s="300"/>
      <c r="N41" s="293">
        <f>E41+H41+K41</f>
        <v>13</v>
      </c>
      <c r="O41" s="295" t="s">
        <v>18</v>
      </c>
      <c r="P41" s="256">
        <f>G41+J41+M41</f>
        <v>5</v>
      </c>
      <c r="Q41" s="293">
        <f>SUM(AF41:AH41)</f>
        <v>2</v>
      </c>
      <c r="R41" s="295" t="s">
        <v>18</v>
      </c>
      <c r="S41" s="256">
        <f>SUM(AI41:AK41)</f>
        <v>0</v>
      </c>
      <c r="T41" s="254">
        <f>IF(Q41&gt;S41,1,0)</f>
        <v>1</v>
      </c>
      <c r="U41" s="291">
        <f>IF(S41&gt;Q41,1,0)</f>
        <v>0</v>
      </c>
      <c r="V41" s="192"/>
      <c r="AF41" s="191">
        <f>IF(E41&gt;G41,1,0)</f>
        <v>1</v>
      </c>
      <c r="AG41" s="191">
        <f>IF(H41&gt;J41,1,0)</f>
        <v>1</v>
      </c>
      <c r="AH41" s="191">
        <f>IF(K41+M41&gt;0,IF(K41&gt;M41,1,0),0)</f>
        <v>0</v>
      </c>
      <c r="AI41" s="191">
        <f>IF(G41&gt;E41,1,0)</f>
        <v>0</v>
      </c>
      <c r="AJ41" s="191">
        <f>IF(J41&gt;H41,1,0)</f>
        <v>0</v>
      </c>
      <c r="AK41" s="191">
        <f>IF(K41+M41&gt;0,IF(M41&gt;K41,1,0),0)</f>
        <v>0</v>
      </c>
    </row>
    <row r="42" spans="2:22" ht="24.75" customHeight="1">
      <c r="B42" s="303"/>
      <c r="C42" s="141" t="s">
        <v>106</v>
      </c>
      <c r="D42" s="148" t="s">
        <v>107</v>
      </c>
      <c r="E42" s="305"/>
      <c r="F42" s="307"/>
      <c r="G42" s="309"/>
      <c r="H42" s="311"/>
      <c r="I42" s="307"/>
      <c r="J42" s="309"/>
      <c r="K42" s="311"/>
      <c r="L42" s="290"/>
      <c r="M42" s="301"/>
      <c r="N42" s="294"/>
      <c r="O42" s="296"/>
      <c r="P42" s="253"/>
      <c r="Q42" s="294"/>
      <c r="R42" s="296"/>
      <c r="S42" s="253"/>
      <c r="T42" s="255"/>
      <c r="U42" s="292"/>
      <c r="V42" s="192"/>
    </row>
    <row r="43" spans="2:22" ht="24.75" customHeight="1">
      <c r="B43" s="193"/>
      <c r="C43" s="194" t="s">
        <v>101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6">
        <f>SUM(N39:N42)</f>
        <v>37</v>
      </c>
      <c r="O43" s="186" t="s">
        <v>18</v>
      </c>
      <c r="P43" s="197">
        <f>SUM(P39:P42)</f>
        <v>15</v>
      </c>
      <c r="Q43" s="196">
        <f>SUM(Q39:Q42)</f>
        <v>6</v>
      </c>
      <c r="R43" s="198" t="s">
        <v>18</v>
      </c>
      <c r="S43" s="197">
        <f>SUM(S39:S42)</f>
        <v>0</v>
      </c>
      <c r="T43" s="188">
        <f>SUM(T39:T42)</f>
        <v>3</v>
      </c>
      <c r="U43" s="189">
        <f>SUM(U39:U42)</f>
        <v>0</v>
      </c>
      <c r="V43" s="174"/>
    </row>
    <row r="44" spans="2:22" ht="24.75" customHeight="1">
      <c r="B44" s="193"/>
      <c r="C44" s="199" t="s">
        <v>102</v>
      </c>
      <c r="D44" s="200" t="str">
        <f>IF(T43&gt;U43,D34,IF(U43&gt;T43,D35,IF(U43+T43=0," ","CHYBA ZADÁNÍ")))</f>
        <v>Vratimov A</v>
      </c>
      <c r="E44" s="194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9"/>
      <c r="V44" s="201"/>
    </row>
    <row r="45" spans="2:22" ht="14.25">
      <c r="B45" s="193"/>
      <c r="C45" s="199" t="s">
        <v>103</v>
      </c>
      <c r="G45" s="203"/>
      <c r="H45" s="203"/>
      <c r="I45" s="203"/>
      <c r="J45" s="203"/>
      <c r="K45" s="203"/>
      <c r="L45" s="203"/>
      <c r="M45" s="203"/>
      <c r="N45" s="201"/>
      <c r="O45" s="201"/>
      <c r="Q45" s="204"/>
      <c r="R45" s="204"/>
      <c r="S45" s="203"/>
      <c r="T45" s="203"/>
      <c r="U45" s="203"/>
      <c r="V45" s="201"/>
    </row>
    <row r="46" spans="3:21" ht="14.25">
      <c r="C46" s="204"/>
      <c r="D46" s="204"/>
      <c r="E46" s="204"/>
      <c r="F46" s="204"/>
      <c r="G46" s="204"/>
      <c r="H46" s="204"/>
      <c r="I46" s="204"/>
      <c r="J46" s="209" t="s">
        <v>79</v>
      </c>
      <c r="K46" s="209"/>
      <c r="L46" s="209"/>
      <c r="M46" s="204"/>
      <c r="N46" s="204"/>
      <c r="O46" s="204"/>
      <c r="P46" s="204"/>
      <c r="Q46" s="204"/>
      <c r="R46" s="204"/>
      <c r="S46" s="204"/>
      <c r="T46" s="209" t="s">
        <v>85</v>
      </c>
      <c r="U46" s="204"/>
    </row>
    <row r="47" spans="3:21" ht="15">
      <c r="C47" s="210" t="s">
        <v>104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3:21" ht="14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</row>
    <row r="49" spans="3:21" ht="14.25"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</sheetData>
  <sheetProtection selectLockedCells="1"/>
  <mergeCells count="70">
    <mergeCell ref="S16:S17"/>
    <mergeCell ref="R16:R17"/>
    <mergeCell ref="P7:U7"/>
    <mergeCell ref="N13:P13"/>
    <mergeCell ref="Q13:S13"/>
    <mergeCell ref="O16:O17"/>
    <mergeCell ref="Q16:Q17"/>
    <mergeCell ref="P6:U6"/>
    <mergeCell ref="P10:U10"/>
    <mergeCell ref="P9:U9"/>
    <mergeCell ref="P8:U8"/>
    <mergeCell ref="M16:M17"/>
    <mergeCell ref="P16:P17"/>
    <mergeCell ref="K13:M13"/>
    <mergeCell ref="K16:K17"/>
    <mergeCell ref="L16:L17"/>
    <mergeCell ref="N16:N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E38:G38"/>
    <mergeCell ref="H38:J38"/>
    <mergeCell ref="K38:M38"/>
    <mergeCell ref="N38:P38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49"/>
  <sheetViews>
    <sheetView zoomScale="75" zoomScaleNormal="75" zoomScalePageLayoutView="0" workbookViewId="0" topLeftCell="A7">
      <selection activeCell="C14" sqref="C14:M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52" t="s">
        <v>55</v>
      </c>
      <c r="H1" s="153"/>
      <c r="I1" s="153"/>
    </row>
    <row r="2" spans="6:9" ht="4.5" customHeight="1">
      <c r="F2" s="152"/>
      <c r="H2" s="153"/>
      <c r="I2" s="153"/>
    </row>
    <row r="3" spans="3:24" ht="21">
      <c r="C3" s="154" t="s">
        <v>56</v>
      </c>
      <c r="D3" s="155" t="s">
        <v>57</v>
      </c>
      <c r="E3" s="154"/>
      <c r="F3" s="154"/>
      <c r="G3" s="154"/>
      <c r="H3" s="154"/>
      <c r="I3" s="154"/>
      <c r="J3" s="154"/>
      <c r="K3" s="154"/>
      <c r="L3" s="154"/>
      <c r="P3" s="326" t="s">
        <v>58</v>
      </c>
      <c r="Q3" s="326"/>
      <c r="R3" s="156"/>
      <c r="S3" s="156"/>
      <c r="T3" s="327">
        <v>2009</v>
      </c>
      <c r="U3" s="327"/>
      <c r="X3" s="157" t="s">
        <v>1</v>
      </c>
    </row>
    <row r="4" spans="3:31" ht="18.75">
      <c r="C4" s="158" t="s">
        <v>59</v>
      </c>
      <c r="D4" s="159"/>
      <c r="N4" s="160">
        <v>5</v>
      </c>
      <c r="P4" s="313" t="str">
        <f>IF(N4=1,P6,IF(N4=2,P7,IF(N4=3,P8,IF(N4=4,P9,IF(N4=5,P10," ")))))</f>
        <v>ŽENY</v>
      </c>
      <c r="Q4" s="314"/>
      <c r="R4" s="314"/>
      <c r="S4" s="314"/>
      <c r="T4" s="314"/>
      <c r="U4" s="315"/>
      <c r="W4" s="161" t="s">
        <v>2</v>
      </c>
      <c r="X4" s="162" t="s">
        <v>3</v>
      </c>
      <c r="AA4" s="1" t="s">
        <v>60</v>
      </c>
      <c r="AB4" s="1" t="s">
        <v>61</v>
      </c>
      <c r="AC4" s="1" t="s">
        <v>62</v>
      </c>
      <c r="AD4" s="1" t="s">
        <v>63</v>
      </c>
      <c r="AE4" s="1" t="s">
        <v>64</v>
      </c>
    </row>
    <row r="5" spans="3:21" ht="9" customHeight="1">
      <c r="C5" s="158"/>
      <c r="D5" s="163"/>
      <c r="E5" s="163"/>
      <c r="F5" s="163"/>
      <c r="G5" s="158"/>
      <c r="H5" s="158"/>
      <c r="I5" s="158"/>
      <c r="J5" s="163"/>
      <c r="K5" s="163"/>
      <c r="L5" s="163"/>
      <c r="M5" s="158"/>
      <c r="N5" s="158"/>
      <c r="O5" s="158"/>
      <c r="P5" s="164"/>
      <c r="Q5" s="164"/>
      <c r="R5" s="164"/>
      <c r="S5" s="158"/>
      <c r="T5" s="158"/>
      <c r="U5" s="163"/>
    </row>
    <row r="6" spans="3:31" ht="14.25" customHeight="1">
      <c r="C6" s="158" t="s">
        <v>65</v>
      </c>
      <c r="D6" s="208" t="s">
        <v>39</v>
      </c>
      <c r="E6" s="165"/>
      <c r="F6" s="165"/>
      <c r="N6" s="166">
        <v>1</v>
      </c>
      <c r="P6" s="322" t="s">
        <v>66</v>
      </c>
      <c r="Q6" s="322"/>
      <c r="R6" s="322"/>
      <c r="S6" s="322"/>
      <c r="T6" s="322"/>
      <c r="U6" s="322"/>
      <c r="W6" s="167">
        <v>1</v>
      </c>
      <c r="X6" s="168" t="str">
        <f aca="true" t="shared" si="0" ref="X6:X13">IF($N$4=1,AA6,IF($N$4=2,AB6,IF($N$4=3,AC6,IF($N$4=4,AD6,IF($N$4=5,AE6," ")))))</f>
        <v>Krmelín</v>
      </c>
      <c r="AA6" s="1" t="s">
        <v>67</v>
      </c>
      <c r="AB6" s="1" t="s">
        <v>68</v>
      </c>
      <c r="AC6" s="1" t="s">
        <v>69</v>
      </c>
      <c r="AD6" s="1" t="s">
        <v>25</v>
      </c>
      <c r="AE6" s="1" t="s">
        <v>34</v>
      </c>
    </row>
    <row r="7" spans="3:31" ht="16.5" customHeight="1">
      <c r="C7" s="158" t="s">
        <v>70</v>
      </c>
      <c r="D7" s="230" t="s">
        <v>110</v>
      </c>
      <c r="E7" s="170"/>
      <c r="F7" s="170"/>
      <c r="N7" s="166">
        <v>2</v>
      </c>
      <c r="P7" s="322" t="s">
        <v>71</v>
      </c>
      <c r="Q7" s="322"/>
      <c r="R7" s="322"/>
      <c r="S7" s="322"/>
      <c r="T7" s="322"/>
      <c r="U7" s="322"/>
      <c r="W7" s="167">
        <v>2</v>
      </c>
      <c r="X7" s="168" t="str">
        <f t="shared" si="0"/>
        <v>Vratimov A</v>
      </c>
      <c r="AA7" s="1" t="s">
        <v>72</v>
      </c>
      <c r="AB7" s="1" t="s">
        <v>73</v>
      </c>
      <c r="AC7" s="1" t="s">
        <v>34</v>
      </c>
      <c r="AD7" s="1" t="s">
        <v>74</v>
      </c>
      <c r="AE7" s="1" t="s">
        <v>35</v>
      </c>
    </row>
    <row r="8" spans="3:31" ht="15" customHeight="1">
      <c r="C8" s="158"/>
      <c r="N8" s="166">
        <v>3</v>
      </c>
      <c r="P8" s="319" t="s">
        <v>75</v>
      </c>
      <c r="Q8" s="319"/>
      <c r="R8" s="319"/>
      <c r="S8" s="319"/>
      <c r="T8" s="319"/>
      <c r="U8" s="319"/>
      <c r="W8" s="167">
        <v>3</v>
      </c>
      <c r="X8" s="168" t="str">
        <f t="shared" si="0"/>
        <v>Volný los</v>
      </c>
      <c r="AA8" s="1" t="s">
        <v>76</v>
      </c>
      <c r="AB8" s="1" t="s">
        <v>25</v>
      </c>
      <c r="AC8" s="1" t="s">
        <v>77</v>
      </c>
      <c r="AD8" s="1" t="s">
        <v>78</v>
      </c>
      <c r="AE8" s="1" t="s">
        <v>36</v>
      </c>
    </row>
    <row r="9" spans="2:31" ht="18.75">
      <c r="B9" s="171">
        <v>6</v>
      </c>
      <c r="C9" s="154" t="s">
        <v>79</v>
      </c>
      <c r="D9" s="323" t="str">
        <f>IF(B9=1,X6,IF(B9=2,X7,IF(B9=3,X8,IF(B9=4,X9,IF(B9=5,X10,IF(B9=6,X11,IF(B9=7,X12,IF(B9=8,X13," "))))))))</f>
        <v>Výškovice</v>
      </c>
      <c r="E9" s="324"/>
      <c r="F9" s="324"/>
      <c r="G9" s="324"/>
      <c r="H9" s="324"/>
      <c r="I9" s="325"/>
      <c r="N9" s="166">
        <v>4</v>
      </c>
      <c r="P9" s="319" t="s">
        <v>80</v>
      </c>
      <c r="Q9" s="319"/>
      <c r="R9" s="319"/>
      <c r="S9" s="319"/>
      <c r="T9" s="319"/>
      <c r="U9" s="319"/>
      <c r="W9" s="167">
        <v>4</v>
      </c>
      <c r="X9" s="168" t="str">
        <f t="shared" si="0"/>
        <v>Proskovice</v>
      </c>
      <c r="AA9" s="1" t="s">
        <v>81</v>
      </c>
      <c r="AB9" s="1" t="s">
        <v>82</v>
      </c>
      <c r="AC9" s="1" t="s">
        <v>83</v>
      </c>
      <c r="AD9" s="1" t="s">
        <v>84</v>
      </c>
      <c r="AE9" s="1" t="s">
        <v>25</v>
      </c>
    </row>
    <row r="10" spans="2:31" ht="19.5" customHeight="1">
      <c r="B10" s="171">
        <v>4</v>
      </c>
      <c r="C10" s="154" t="s">
        <v>85</v>
      </c>
      <c r="D10" s="323" t="str">
        <f>IF(B10=1,X6,IF(B10=2,X7,IF(B10=3,X8,IF(B10=4,X9,IF(B10=5,X10,IF(B10=6,X11,IF(B10=7,X12,IF(B10=8,X13," "))))))))</f>
        <v>Proskovice</v>
      </c>
      <c r="E10" s="324"/>
      <c r="F10" s="324"/>
      <c r="G10" s="324"/>
      <c r="H10" s="324"/>
      <c r="I10" s="325"/>
      <c r="N10" s="166">
        <v>5</v>
      </c>
      <c r="P10" s="319" t="s">
        <v>33</v>
      </c>
      <c r="Q10" s="319"/>
      <c r="R10" s="319"/>
      <c r="S10" s="319"/>
      <c r="T10" s="319"/>
      <c r="U10" s="319"/>
      <c r="W10" s="167">
        <v>5</v>
      </c>
      <c r="X10" s="168" t="str">
        <f t="shared" si="0"/>
        <v>Vratimov B</v>
      </c>
      <c r="AA10" s="1" t="s">
        <v>86</v>
      </c>
      <c r="AC10" s="1" t="s">
        <v>73</v>
      </c>
      <c r="AE10" s="1" t="s">
        <v>38</v>
      </c>
    </row>
    <row r="11" spans="23:31" ht="15.75" customHeight="1">
      <c r="W11" s="167">
        <v>6</v>
      </c>
      <c r="X11" s="168" t="str">
        <f t="shared" si="0"/>
        <v>Výškovice</v>
      </c>
      <c r="AA11" s="1" t="s">
        <v>87</v>
      </c>
      <c r="AC11" s="1" t="s">
        <v>88</v>
      </c>
      <c r="AE11" s="1" t="s">
        <v>39</v>
      </c>
    </row>
    <row r="12" spans="3:37" ht="15">
      <c r="C12" s="172" t="s">
        <v>89</v>
      </c>
      <c r="D12" s="173"/>
      <c r="E12" s="320" t="s">
        <v>90</v>
      </c>
      <c r="F12" s="321"/>
      <c r="G12" s="321"/>
      <c r="H12" s="321"/>
      <c r="I12" s="321"/>
      <c r="J12" s="321"/>
      <c r="K12" s="321"/>
      <c r="L12" s="321"/>
      <c r="M12" s="321"/>
      <c r="N12" s="321" t="s">
        <v>91</v>
      </c>
      <c r="O12" s="321"/>
      <c r="P12" s="321"/>
      <c r="Q12" s="321"/>
      <c r="R12" s="321"/>
      <c r="S12" s="321"/>
      <c r="T12" s="321"/>
      <c r="U12" s="321"/>
      <c r="V12" s="174"/>
      <c r="W12" s="167">
        <v>7</v>
      </c>
      <c r="X12" s="168">
        <f t="shared" si="0"/>
        <v>0</v>
      </c>
      <c r="AA12" s="1" t="s">
        <v>69</v>
      </c>
      <c r="AC12" s="1" t="s">
        <v>92</v>
      </c>
      <c r="AF12" s="158"/>
      <c r="AG12" s="175"/>
      <c r="AH12" s="175"/>
      <c r="AI12" s="157" t="s">
        <v>1</v>
      </c>
      <c r="AJ12" s="175"/>
      <c r="AK12" s="175"/>
    </row>
    <row r="13" spans="2:37" ht="21" customHeight="1">
      <c r="B13" s="176"/>
      <c r="C13" s="177" t="s">
        <v>8</v>
      </c>
      <c r="D13" s="178" t="s">
        <v>9</v>
      </c>
      <c r="E13" s="312" t="s">
        <v>93</v>
      </c>
      <c r="F13" s="298"/>
      <c r="G13" s="299"/>
      <c r="H13" s="297" t="s">
        <v>94</v>
      </c>
      <c r="I13" s="298"/>
      <c r="J13" s="299" t="s">
        <v>94</v>
      </c>
      <c r="K13" s="297" t="s">
        <v>95</v>
      </c>
      <c r="L13" s="298"/>
      <c r="M13" s="298" t="s">
        <v>95</v>
      </c>
      <c r="N13" s="297" t="s">
        <v>96</v>
      </c>
      <c r="O13" s="298"/>
      <c r="P13" s="299"/>
      <c r="Q13" s="297" t="s">
        <v>97</v>
      </c>
      <c r="R13" s="298"/>
      <c r="S13" s="299"/>
      <c r="T13" s="179" t="s">
        <v>98</v>
      </c>
      <c r="U13" s="180"/>
      <c r="V13" s="181"/>
      <c r="W13" s="167">
        <v>8</v>
      </c>
      <c r="X13" s="168">
        <f t="shared" si="0"/>
        <v>0</v>
      </c>
      <c r="AA13" s="1" t="s">
        <v>99</v>
      </c>
      <c r="AC13" s="1" t="s">
        <v>100</v>
      </c>
      <c r="AF13" s="182" t="s">
        <v>93</v>
      </c>
      <c r="AG13" s="182" t="s">
        <v>94</v>
      </c>
      <c r="AH13" s="182" t="s">
        <v>95</v>
      </c>
      <c r="AI13" s="182" t="s">
        <v>93</v>
      </c>
      <c r="AJ13" s="182" t="s">
        <v>94</v>
      </c>
      <c r="AK13" s="182" t="s">
        <v>95</v>
      </c>
    </row>
    <row r="14" spans="2:37" ht="24.75" customHeight="1">
      <c r="B14" s="183" t="s">
        <v>93</v>
      </c>
      <c r="C14" s="141" t="s">
        <v>111</v>
      </c>
      <c r="D14" s="142" t="s">
        <v>112</v>
      </c>
      <c r="E14" s="143">
        <v>4</v>
      </c>
      <c r="F14" s="184" t="s">
        <v>18</v>
      </c>
      <c r="G14" s="145">
        <v>6</v>
      </c>
      <c r="H14" s="146">
        <v>2</v>
      </c>
      <c r="I14" s="184" t="s">
        <v>18</v>
      </c>
      <c r="J14" s="145">
        <v>6</v>
      </c>
      <c r="K14" s="146"/>
      <c r="L14" s="184" t="s">
        <v>18</v>
      </c>
      <c r="M14" s="147"/>
      <c r="N14" s="185">
        <f>E14+H14+K14</f>
        <v>6</v>
      </c>
      <c r="O14" s="186" t="s">
        <v>18</v>
      </c>
      <c r="P14" s="187">
        <f>G14+J14+M14</f>
        <v>12</v>
      </c>
      <c r="Q14" s="185">
        <f>SUM(AF14:AH14)</f>
        <v>0</v>
      </c>
      <c r="R14" s="186" t="s">
        <v>18</v>
      </c>
      <c r="S14" s="187">
        <f>SUM(AI14:AK14)</f>
        <v>2</v>
      </c>
      <c r="T14" s="188">
        <f>IF(Q14&gt;S14,1,0)</f>
        <v>0</v>
      </c>
      <c r="U14" s="189">
        <f>IF(S14&gt;Q14,1,0)</f>
        <v>1</v>
      </c>
      <c r="V14" s="174"/>
      <c r="X14" s="190"/>
      <c r="AF14" s="191">
        <f>IF(E14&gt;G14,1,0)</f>
        <v>0</v>
      </c>
      <c r="AG14" s="191">
        <f>IF(H14&gt;J14,1,0)</f>
        <v>0</v>
      </c>
      <c r="AH14" s="191">
        <f>IF(K14+M14&gt;0,IF(K14&gt;M14,1,0),0)</f>
        <v>0</v>
      </c>
      <c r="AI14" s="191">
        <f>IF(G14&gt;E14,1,0)</f>
        <v>1</v>
      </c>
      <c r="AJ14" s="191">
        <f>IF(J14&gt;H14,1,0)</f>
        <v>1</v>
      </c>
      <c r="AK14" s="191">
        <f>IF(K14+M14&gt;0,IF(M14&gt;K14,1,0),0)</f>
        <v>0</v>
      </c>
    </row>
    <row r="15" spans="2:37" ht="24" customHeight="1">
      <c r="B15" s="183" t="s">
        <v>94</v>
      </c>
      <c r="C15" s="141" t="s">
        <v>113</v>
      </c>
      <c r="D15" s="148" t="s">
        <v>114</v>
      </c>
      <c r="E15" s="143">
        <v>3</v>
      </c>
      <c r="F15" s="184" t="s">
        <v>18</v>
      </c>
      <c r="G15" s="145">
        <v>6</v>
      </c>
      <c r="H15" s="146">
        <v>6</v>
      </c>
      <c r="I15" s="184" t="s">
        <v>18</v>
      </c>
      <c r="J15" s="145">
        <v>3</v>
      </c>
      <c r="K15" s="146">
        <v>6</v>
      </c>
      <c r="L15" s="184" t="s">
        <v>18</v>
      </c>
      <c r="M15" s="147">
        <v>1</v>
      </c>
      <c r="N15" s="185">
        <f>E15+H15+K15</f>
        <v>15</v>
      </c>
      <c r="O15" s="186" t="s">
        <v>18</v>
      </c>
      <c r="P15" s="187">
        <f>G15+J15+M15</f>
        <v>10</v>
      </c>
      <c r="Q15" s="185">
        <f>SUM(AF15:AH15)</f>
        <v>2</v>
      </c>
      <c r="R15" s="186" t="s">
        <v>18</v>
      </c>
      <c r="S15" s="187">
        <f>SUM(AI15:AK15)</f>
        <v>1</v>
      </c>
      <c r="T15" s="188">
        <f>IF(Q15&gt;S15,1,0)</f>
        <v>1</v>
      </c>
      <c r="U15" s="189">
        <f>IF(S15&gt;Q15,1,0)</f>
        <v>0</v>
      </c>
      <c r="V15" s="174"/>
      <c r="AF15" s="191">
        <f>IF(E15&gt;G15,1,0)</f>
        <v>0</v>
      </c>
      <c r="AG15" s="191">
        <f>IF(H15&gt;J15,1,0)</f>
        <v>1</v>
      </c>
      <c r="AH15" s="191">
        <f>IF(K15+M15&gt;0,IF(K15&gt;M15,1,0),0)</f>
        <v>1</v>
      </c>
      <c r="AI15" s="191">
        <f>IF(G15&gt;E15,1,0)</f>
        <v>1</v>
      </c>
      <c r="AJ15" s="191">
        <f>IF(J15&gt;H15,1,0)</f>
        <v>0</v>
      </c>
      <c r="AK15" s="191">
        <f>IF(K15+M15&gt;0,IF(M15&gt;K15,1,0),0)</f>
        <v>0</v>
      </c>
    </row>
    <row r="16" spans="2:37" ht="20.25" customHeight="1">
      <c r="B16" s="302" t="s">
        <v>95</v>
      </c>
      <c r="C16" s="149" t="s">
        <v>111</v>
      </c>
      <c r="D16" s="148" t="s">
        <v>112</v>
      </c>
      <c r="E16" s="304">
        <v>6</v>
      </c>
      <c r="F16" s="306" t="s">
        <v>18</v>
      </c>
      <c r="G16" s="308">
        <v>2</v>
      </c>
      <c r="H16" s="310">
        <v>6</v>
      </c>
      <c r="I16" s="306" t="s">
        <v>18</v>
      </c>
      <c r="J16" s="308">
        <v>3</v>
      </c>
      <c r="K16" s="310"/>
      <c r="L16" s="306" t="s">
        <v>18</v>
      </c>
      <c r="M16" s="300"/>
      <c r="N16" s="293">
        <f>E16+H16+K16</f>
        <v>12</v>
      </c>
      <c r="O16" s="295" t="s">
        <v>18</v>
      </c>
      <c r="P16" s="256">
        <f>G16+J16+M16</f>
        <v>5</v>
      </c>
      <c r="Q16" s="293">
        <f>SUM(AF16:AH16)</f>
        <v>2</v>
      </c>
      <c r="R16" s="295" t="s">
        <v>18</v>
      </c>
      <c r="S16" s="256">
        <f>SUM(AI16:AK16)</f>
        <v>0</v>
      </c>
      <c r="T16" s="254">
        <f>IF(Q16&gt;S16,1,0)</f>
        <v>1</v>
      </c>
      <c r="U16" s="291">
        <f>IF(S16&gt;Q16,1,0)</f>
        <v>0</v>
      </c>
      <c r="V16" s="192"/>
      <c r="AF16" s="191">
        <f>IF(E16&gt;G16,1,0)</f>
        <v>1</v>
      </c>
      <c r="AG16" s="191">
        <f>IF(H16&gt;J16,1,0)</f>
        <v>1</v>
      </c>
      <c r="AH16" s="191">
        <f>IF(K16+M16&gt;0,IF(K16&gt;M16,1,0),0)</f>
        <v>0</v>
      </c>
      <c r="AI16" s="191">
        <f>IF(G16&gt;E16,1,0)</f>
        <v>0</v>
      </c>
      <c r="AJ16" s="191">
        <f>IF(J16&gt;H16,1,0)</f>
        <v>0</v>
      </c>
      <c r="AK16" s="191">
        <f>IF(K16+M16&gt;0,IF(M16&gt;K16,1,0),0)</f>
        <v>0</v>
      </c>
    </row>
    <row r="17" spans="2:22" ht="21" customHeight="1">
      <c r="B17" s="303"/>
      <c r="C17" s="150" t="s">
        <v>113</v>
      </c>
      <c r="D17" s="151" t="s">
        <v>114</v>
      </c>
      <c r="E17" s="305"/>
      <c r="F17" s="307"/>
      <c r="G17" s="309"/>
      <c r="H17" s="311"/>
      <c r="I17" s="307"/>
      <c r="J17" s="309"/>
      <c r="K17" s="311"/>
      <c r="L17" s="307"/>
      <c r="M17" s="301"/>
      <c r="N17" s="294"/>
      <c r="O17" s="296"/>
      <c r="P17" s="253"/>
      <c r="Q17" s="294"/>
      <c r="R17" s="296"/>
      <c r="S17" s="253"/>
      <c r="T17" s="255"/>
      <c r="U17" s="292"/>
      <c r="V17" s="192"/>
    </row>
    <row r="18" spans="2:22" ht="23.25" customHeight="1">
      <c r="B18" s="193"/>
      <c r="C18" s="194" t="s">
        <v>101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>
        <f>SUM(N14:N17)</f>
        <v>33</v>
      </c>
      <c r="O18" s="186" t="s">
        <v>18</v>
      </c>
      <c r="P18" s="197">
        <f>SUM(P14:P17)</f>
        <v>27</v>
      </c>
      <c r="Q18" s="196">
        <f>SUM(Q14:Q17)</f>
        <v>4</v>
      </c>
      <c r="R18" s="198" t="s">
        <v>18</v>
      </c>
      <c r="S18" s="197">
        <f>SUM(S14:S17)</f>
        <v>3</v>
      </c>
      <c r="T18" s="188">
        <f>SUM(T14:T17)</f>
        <v>2</v>
      </c>
      <c r="U18" s="189">
        <f>SUM(U14:U17)</f>
        <v>1</v>
      </c>
      <c r="V18" s="174"/>
    </row>
    <row r="19" spans="2:27" ht="21" customHeight="1">
      <c r="B19" s="193"/>
      <c r="C19" s="199" t="s">
        <v>102</v>
      </c>
      <c r="D19" s="200" t="str">
        <f>IF(T18&gt;U18,D9,IF(U18&gt;T18,D10,IF(U18+T18=0," ","CHYBA ZADÁNÍ")))</f>
        <v>Výškovice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9"/>
      <c r="V19" s="201"/>
      <c r="AA19" s="202"/>
    </row>
    <row r="20" spans="2:22" ht="19.5" customHeight="1">
      <c r="B20" s="193"/>
      <c r="C20" s="199" t="s">
        <v>103</v>
      </c>
      <c r="G20" s="203"/>
      <c r="H20" s="203"/>
      <c r="I20" s="203"/>
      <c r="J20" s="203"/>
      <c r="K20" s="203"/>
      <c r="L20" s="203"/>
      <c r="M20" s="203"/>
      <c r="N20" s="201"/>
      <c r="O20" s="201"/>
      <c r="Q20" s="204"/>
      <c r="R20" s="204"/>
      <c r="S20" s="203"/>
      <c r="T20" s="203"/>
      <c r="U20" s="203"/>
      <c r="V20" s="201"/>
    </row>
    <row r="21" spans="10:20" ht="15">
      <c r="J21" s="2" t="s">
        <v>79</v>
      </c>
      <c r="K21" s="2"/>
      <c r="L21" s="2"/>
      <c r="T21" s="2" t="s">
        <v>85</v>
      </c>
    </row>
    <row r="22" spans="3:21" ht="15">
      <c r="C22" s="158" t="s">
        <v>104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3:21" ht="15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</row>
    <row r="24" spans="3:21" ht="15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3:21" ht="15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2:21" ht="28.5" customHeight="1">
      <c r="B26" s="173"/>
      <c r="C26" s="173"/>
      <c r="D26" s="173"/>
      <c r="E26" s="173"/>
      <c r="F26" s="205" t="s">
        <v>55</v>
      </c>
      <c r="G26" s="173"/>
      <c r="H26" s="206"/>
      <c r="I26" s="206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6:9" ht="8.25" customHeight="1">
      <c r="F27" s="152"/>
      <c r="H27" s="153"/>
      <c r="I27" s="153"/>
    </row>
    <row r="28" spans="3:24" ht="21">
      <c r="C28" s="154" t="s">
        <v>56</v>
      </c>
      <c r="D28" s="155" t="s">
        <v>57</v>
      </c>
      <c r="E28" s="154"/>
      <c r="F28" s="154"/>
      <c r="G28" s="154"/>
      <c r="H28" s="154"/>
      <c r="I28" s="154"/>
      <c r="J28" s="154"/>
      <c r="K28" s="154"/>
      <c r="L28" s="154"/>
      <c r="P28" s="326" t="s">
        <v>58</v>
      </c>
      <c r="Q28" s="326"/>
      <c r="R28" s="156"/>
      <c r="S28" s="156"/>
      <c r="T28" s="327">
        <v>2009</v>
      </c>
      <c r="U28" s="327"/>
      <c r="X28" s="157" t="s">
        <v>1</v>
      </c>
    </row>
    <row r="29" spans="3:31" ht="18.75">
      <c r="C29" s="158" t="s">
        <v>59</v>
      </c>
      <c r="D29" s="207"/>
      <c r="N29" s="160">
        <v>5</v>
      </c>
      <c r="P29" s="313" t="str">
        <f>IF(N29=1,P31,IF(N29=2,P32,IF(N29=3,P33,IF(N29=4,P34,IF(N29=5,P35," ")))))</f>
        <v>ŽENY</v>
      </c>
      <c r="Q29" s="314"/>
      <c r="R29" s="314"/>
      <c r="S29" s="314"/>
      <c r="T29" s="314"/>
      <c r="U29" s="315"/>
      <c r="W29" s="161" t="s">
        <v>2</v>
      </c>
      <c r="X29" s="158" t="s">
        <v>3</v>
      </c>
      <c r="AA29" s="1" t="s">
        <v>60</v>
      </c>
      <c r="AB29" s="1" t="s">
        <v>61</v>
      </c>
      <c r="AC29" s="1" t="s">
        <v>62</v>
      </c>
      <c r="AD29" s="1" t="s">
        <v>63</v>
      </c>
      <c r="AE29" s="1" t="s">
        <v>64</v>
      </c>
    </row>
    <row r="30" spans="3:21" ht="6.75" customHeight="1">
      <c r="C30" s="158"/>
      <c r="D30" s="163"/>
      <c r="E30" s="163"/>
      <c r="F30" s="163"/>
      <c r="G30" s="158"/>
      <c r="H30" s="158"/>
      <c r="I30" s="158"/>
      <c r="J30" s="163"/>
      <c r="K30" s="163"/>
      <c r="L30" s="163"/>
      <c r="M30" s="158"/>
      <c r="N30" s="158"/>
      <c r="O30" s="158"/>
      <c r="P30" s="164"/>
      <c r="Q30" s="164"/>
      <c r="R30" s="164"/>
      <c r="S30" s="158"/>
      <c r="T30" s="158"/>
      <c r="U30" s="163"/>
    </row>
    <row r="31" spans="3:31" ht="15.75">
      <c r="C31" s="158" t="s">
        <v>65</v>
      </c>
      <c r="D31" s="208" t="s">
        <v>34</v>
      </c>
      <c r="E31" s="165"/>
      <c r="F31" s="165"/>
      <c r="N31" s="1">
        <v>1</v>
      </c>
      <c r="P31" s="322" t="s">
        <v>66</v>
      </c>
      <c r="Q31" s="322"/>
      <c r="R31" s="322"/>
      <c r="S31" s="322"/>
      <c r="T31" s="322"/>
      <c r="U31" s="322"/>
      <c r="W31" s="167">
        <v>1</v>
      </c>
      <c r="X31" s="168" t="str">
        <f aca="true" t="shared" si="1" ref="X31:X38">IF($N$29=1,AA31,IF($N$29=2,AB31,IF($N$29=3,AC31,IF($N$29=4,AD31,IF($N$29=5,AE31," ")))))</f>
        <v>Krmelín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58" t="s">
        <v>70</v>
      </c>
      <c r="D32" s="169">
        <v>39934</v>
      </c>
      <c r="E32" s="170"/>
      <c r="F32" s="170"/>
      <c r="N32" s="1">
        <v>2</v>
      </c>
      <c r="P32" s="322" t="s">
        <v>71</v>
      </c>
      <c r="Q32" s="322"/>
      <c r="R32" s="322"/>
      <c r="S32" s="322"/>
      <c r="T32" s="322"/>
      <c r="U32" s="322"/>
      <c r="W32" s="167">
        <v>2</v>
      </c>
      <c r="X32" s="168" t="str">
        <f t="shared" si="1"/>
        <v>Vratimov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58"/>
      <c r="N33" s="1">
        <v>3</v>
      </c>
      <c r="P33" s="319" t="s">
        <v>75</v>
      </c>
      <c r="Q33" s="319"/>
      <c r="R33" s="319"/>
      <c r="S33" s="319"/>
      <c r="T33" s="319"/>
      <c r="U33" s="319"/>
      <c r="W33" s="167">
        <v>3</v>
      </c>
      <c r="X33" s="168" t="str">
        <f t="shared" si="1"/>
        <v>Volný los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71">
        <v>1</v>
      </c>
      <c r="C34" s="154" t="s">
        <v>79</v>
      </c>
      <c r="D34" s="316" t="str">
        <f>IF(B34=1,X31,IF(B34=2,X32,IF(B34=3,X33,IF(B34=4,X34,IF(B34=5,X35,IF(B34=6,X36,IF(B34=7,X37,IF(B34=8,X38," "))))))))</f>
        <v>Krmelín</v>
      </c>
      <c r="E34" s="317"/>
      <c r="F34" s="317"/>
      <c r="G34" s="317"/>
      <c r="H34" s="317"/>
      <c r="I34" s="318"/>
      <c r="N34" s="1">
        <v>4</v>
      </c>
      <c r="P34" s="319" t="s">
        <v>80</v>
      </c>
      <c r="Q34" s="319"/>
      <c r="R34" s="319"/>
      <c r="S34" s="319"/>
      <c r="T34" s="319"/>
      <c r="U34" s="319"/>
      <c r="W34" s="167">
        <v>4</v>
      </c>
      <c r="X34" s="168" t="str">
        <f t="shared" si="1"/>
        <v>Proskovice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71">
        <v>2</v>
      </c>
      <c r="C35" s="154" t="s">
        <v>85</v>
      </c>
      <c r="D35" s="316" t="str">
        <f>IF(B35=1,X31,IF(B35=2,X32,IF(B35=3,X33,IF(B35=4,X34,IF(B35=5,X35,IF(B35=6,X36,IF(B35=7,X37,IF(B35=8,X38," "))))))))</f>
        <v>Vratimov A</v>
      </c>
      <c r="E35" s="317"/>
      <c r="F35" s="317"/>
      <c r="G35" s="317"/>
      <c r="H35" s="317"/>
      <c r="I35" s="318"/>
      <c r="N35" s="1">
        <v>5</v>
      </c>
      <c r="P35" s="319" t="s">
        <v>33</v>
      </c>
      <c r="Q35" s="319"/>
      <c r="R35" s="319"/>
      <c r="S35" s="319"/>
      <c r="T35" s="319"/>
      <c r="U35" s="319"/>
      <c r="W35" s="167">
        <v>5</v>
      </c>
      <c r="X35" s="168" t="str">
        <f t="shared" si="1"/>
        <v>Vratimov B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67">
        <v>6</v>
      </c>
      <c r="X36" s="168" t="str">
        <f t="shared" si="1"/>
        <v>Výškovice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72" t="s">
        <v>89</v>
      </c>
      <c r="D37" s="173"/>
      <c r="E37" s="320" t="s">
        <v>90</v>
      </c>
      <c r="F37" s="321"/>
      <c r="G37" s="321"/>
      <c r="H37" s="321"/>
      <c r="I37" s="321"/>
      <c r="J37" s="321"/>
      <c r="K37" s="321"/>
      <c r="L37" s="321"/>
      <c r="M37" s="321"/>
      <c r="N37" s="321" t="s">
        <v>91</v>
      </c>
      <c r="O37" s="321"/>
      <c r="P37" s="321"/>
      <c r="Q37" s="321"/>
      <c r="R37" s="321"/>
      <c r="S37" s="321"/>
      <c r="T37" s="321"/>
      <c r="U37" s="321"/>
      <c r="V37" s="174"/>
      <c r="W37" s="167">
        <v>7</v>
      </c>
      <c r="X37" s="168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176"/>
      <c r="C38" s="177" t="s">
        <v>8</v>
      </c>
      <c r="D38" s="178" t="s">
        <v>9</v>
      </c>
      <c r="E38" s="312" t="s">
        <v>93</v>
      </c>
      <c r="F38" s="298"/>
      <c r="G38" s="299"/>
      <c r="H38" s="297" t="s">
        <v>94</v>
      </c>
      <c r="I38" s="298"/>
      <c r="J38" s="299" t="s">
        <v>94</v>
      </c>
      <c r="K38" s="297" t="s">
        <v>95</v>
      </c>
      <c r="L38" s="298"/>
      <c r="M38" s="298" t="s">
        <v>95</v>
      </c>
      <c r="N38" s="297" t="s">
        <v>96</v>
      </c>
      <c r="O38" s="298"/>
      <c r="P38" s="299"/>
      <c r="Q38" s="297" t="s">
        <v>97</v>
      </c>
      <c r="R38" s="298"/>
      <c r="S38" s="299"/>
      <c r="T38" s="179" t="s">
        <v>98</v>
      </c>
      <c r="U38" s="180"/>
      <c r="V38" s="181"/>
      <c r="W38" s="167">
        <v>8</v>
      </c>
      <c r="X38" s="168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82" t="s">
        <v>93</v>
      </c>
      <c r="AG38" s="182" t="s">
        <v>94</v>
      </c>
      <c r="AH38" s="182" t="s">
        <v>95</v>
      </c>
      <c r="AI38" s="182" t="s">
        <v>93</v>
      </c>
      <c r="AJ38" s="182" t="s">
        <v>94</v>
      </c>
      <c r="AK38" s="182" t="s">
        <v>95</v>
      </c>
    </row>
    <row r="39" spans="2:37" ht="24.75" customHeight="1">
      <c r="B39" s="183" t="s">
        <v>93</v>
      </c>
      <c r="C39" s="213" t="s">
        <v>51</v>
      </c>
      <c r="D39" s="214" t="s">
        <v>52</v>
      </c>
      <c r="E39" s="215">
        <v>4</v>
      </c>
      <c r="F39" s="216" t="s">
        <v>18</v>
      </c>
      <c r="G39" s="217">
        <v>6</v>
      </c>
      <c r="H39" s="218">
        <v>6</v>
      </c>
      <c r="I39" s="216" t="s">
        <v>18</v>
      </c>
      <c r="J39" s="217">
        <v>3</v>
      </c>
      <c r="K39" s="218">
        <v>3</v>
      </c>
      <c r="L39" s="216" t="s">
        <v>18</v>
      </c>
      <c r="M39" s="219">
        <v>6</v>
      </c>
      <c r="N39" s="220">
        <f>E39+H39+K39</f>
        <v>13</v>
      </c>
      <c r="O39" s="221" t="s">
        <v>18</v>
      </c>
      <c r="P39" s="222">
        <f>G39+J39+M39</f>
        <v>15</v>
      </c>
      <c r="Q39" s="220">
        <f>SUM(AF39:AH39)</f>
        <v>1</v>
      </c>
      <c r="R39" s="221" t="s">
        <v>18</v>
      </c>
      <c r="S39" s="222">
        <f>SUM(AI39:AK39)</f>
        <v>2</v>
      </c>
      <c r="T39" s="188">
        <f>IF(Q39&gt;S39,1,0)</f>
        <v>0</v>
      </c>
      <c r="U39" s="189">
        <f>IF(S39&gt;Q39,1,0)</f>
        <v>1</v>
      </c>
      <c r="V39" s="174"/>
      <c r="X39" s="190"/>
      <c r="AF39" s="191">
        <f>IF(E39&gt;G39,1,0)</f>
        <v>0</v>
      </c>
      <c r="AG39" s="191">
        <f>IF(H39&gt;J39,1,0)</f>
        <v>1</v>
      </c>
      <c r="AH39" s="191">
        <f>IF(K39+M39&gt;0,IF(K39&gt;M39,1,0),0)</f>
        <v>0</v>
      </c>
      <c r="AI39" s="191">
        <f>IF(G39&gt;E39,1,0)</f>
        <v>1</v>
      </c>
      <c r="AJ39" s="191">
        <f>IF(J39&gt;H39,1,0)</f>
        <v>0</v>
      </c>
      <c r="AK39" s="191">
        <f>IF(K39+M39&gt;0,IF(M39&gt;K39,1,0),0)</f>
        <v>1</v>
      </c>
    </row>
    <row r="40" spans="2:37" ht="24.75" customHeight="1">
      <c r="B40" s="183" t="s">
        <v>94</v>
      </c>
      <c r="C40" s="213" t="s">
        <v>53</v>
      </c>
      <c r="D40" s="223" t="s">
        <v>54</v>
      </c>
      <c r="E40" s="215">
        <v>3</v>
      </c>
      <c r="F40" s="216" t="s">
        <v>18</v>
      </c>
      <c r="G40" s="217">
        <v>6</v>
      </c>
      <c r="H40" s="218">
        <v>0</v>
      </c>
      <c r="I40" s="216" t="s">
        <v>18</v>
      </c>
      <c r="J40" s="217">
        <v>6</v>
      </c>
      <c r="K40" s="218"/>
      <c r="L40" s="216" t="s">
        <v>18</v>
      </c>
      <c r="M40" s="219"/>
      <c r="N40" s="220">
        <f>E40+H40+K40</f>
        <v>3</v>
      </c>
      <c r="O40" s="221" t="s">
        <v>18</v>
      </c>
      <c r="P40" s="222">
        <f>G40+J40+M40</f>
        <v>12</v>
      </c>
      <c r="Q40" s="220">
        <f>SUM(AF40:AH40)</f>
        <v>0</v>
      </c>
      <c r="R40" s="221" t="s">
        <v>18</v>
      </c>
      <c r="S40" s="222">
        <f>SUM(AI40:AK40)</f>
        <v>2</v>
      </c>
      <c r="T40" s="188">
        <f>IF(Q40&gt;S40,1,0)</f>
        <v>0</v>
      </c>
      <c r="U40" s="189">
        <f>IF(S40&gt;Q40,1,0)</f>
        <v>1</v>
      </c>
      <c r="V40" s="174"/>
      <c r="AF40" s="191">
        <f>IF(E40&gt;G40,1,0)</f>
        <v>0</v>
      </c>
      <c r="AG40" s="191">
        <f>IF(H40&gt;J40,1,0)</f>
        <v>0</v>
      </c>
      <c r="AH40" s="191">
        <f>IF(K40+M40&gt;0,IF(K40&gt;M40,1,0),0)</f>
        <v>0</v>
      </c>
      <c r="AI40" s="191">
        <f>IF(G40&gt;E40,1,0)</f>
        <v>1</v>
      </c>
      <c r="AJ40" s="191">
        <f>IF(J40&gt;H40,1,0)</f>
        <v>1</v>
      </c>
      <c r="AK40" s="191">
        <f>IF(K40+M40&gt;0,IF(M40&gt;K40,1,0),0)</f>
        <v>0</v>
      </c>
    </row>
    <row r="41" spans="2:37" ht="24.75" customHeight="1">
      <c r="B41" s="302" t="s">
        <v>95</v>
      </c>
      <c r="C41" s="224" t="s">
        <v>51</v>
      </c>
      <c r="D41" s="223" t="s">
        <v>52</v>
      </c>
      <c r="E41" s="331">
        <v>6</v>
      </c>
      <c r="F41" s="333" t="s">
        <v>18</v>
      </c>
      <c r="G41" s="335">
        <v>4</v>
      </c>
      <c r="H41" s="337">
        <v>2</v>
      </c>
      <c r="I41" s="333" t="s">
        <v>18</v>
      </c>
      <c r="J41" s="335">
        <v>6</v>
      </c>
      <c r="K41" s="337">
        <v>3</v>
      </c>
      <c r="L41" s="333" t="s">
        <v>18</v>
      </c>
      <c r="M41" s="329">
        <v>6</v>
      </c>
      <c r="N41" s="339">
        <f>E41+H41+K41</f>
        <v>11</v>
      </c>
      <c r="O41" s="341" t="s">
        <v>18</v>
      </c>
      <c r="P41" s="343">
        <f>G41+J41+M41</f>
        <v>16</v>
      </c>
      <c r="Q41" s="339">
        <f>SUM(AF41:AH41)</f>
        <v>1</v>
      </c>
      <c r="R41" s="341" t="s">
        <v>18</v>
      </c>
      <c r="S41" s="343">
        <f>SUM(AI41:AK41)</f>
        <v>2</v>
      </c>
      <c r="T41" s="254">
        <f>IF(Q41&gt;S41,1,0)</f>
        <v>0</v>
      </c>
      <c r="U41" s="291">
        <f>IF(S41&gt;Q41,1,0)</f>
        <v>1</v>
      </c>
      <c r="V41" s="192"/>
      <c r="AF41" s="191">
        <f>IF(E41&gt;G41,1,0)</f>
        <v>1</v>
      </c>
      <c r="AG41" s="191">
        <f>IF(H41&gt;J41,1,0)</f>
        <v>0</v>
      </c>
      <c r="AH41" s="191">
        <f>IF(K41+M41&gt;0,IF(K41&gt;M41,1,0),0)</f>
        <v>0</v>
      </c>
      <c r="AI41" s="191">
        <f>IF(G41&gt;E41,1,0)</f>
        <v>0</v>
      </c>
      <c r="AJ41" s="191">
        <f>IF(J41&gt;H41,1,0)</f>
        <v>1</v>
      </c>
      <c r="AK41" s="191">
        <f>IF(K41+M41&gt;0,IF(M41&gt;K41,1,0),0)</f>
        <v>1</v>
      </c>
    </row>
    <row r="42" spans="2:22" ht="24.75" customHeight="1">
      <c r="B42" s="303"/>
      <c r="C42" s="225" t="s">
        <v>53</v>
      </c>
      <c r="D42" s="226" t="s">
        <v>54</v>
      </c>
      <c r="E42" s="332"/>
      <c r="F42" s="334"/>
      <c r="G42" s="336"/>
      <c r="H42" s="338"/>
      <c r="I42" s="334"/>
      <c r="J42" s="336"/>
      <c r="K42" s="338"/>
      <c r="L42" s="334"/>
      <c r="M42" s="330"/>
      <c r="N42" s="340"/>
      <c r="O42" s="342"/>
      <c r="P42" s="344"/>
      <c r="Q42" s="340"/>
      <c r="R42" s="342"/>
      <c r="S42" s="344"/>
      <c r="T42" s="255"/>
      <c r="U42" s="292"/>
      <c r="V42" s="192"/>
    </row>
    <row r="43" spans="2:22" ht="24.75" customHeight="1">
      <c r="B43" s="193"/>
      <c r="C43" s="194" t="s">
        <v>101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6">
        <f>SUM(N39:N42)</f>
        <v>27</v>
      </c>
      <c r="O43" s="186" t="s">
        <v>18</v>
      </c>
      <c r="P43" s="197">
        <f>SUM(P39:P42)</f>
        <v>43</v>
      </c>
      <c r="Q43" s="227">
        <f>SUM(Q39:Q42)</f>
        <v>2</v>
      </c>
      <c r="R43" s="228" t="s">
        <v>18</v>
      </c>
      <c r="S43" s="229">
        <f>SUM(S39:S42)</f>
        <v>6</v>
      </c>
      <c r="T43" s="188">
        <f>SUM(T39:T42)</f>
        <v>0</v>
      </c>
      <c r="U43" s="189">
        <f>SUM(U39:U42)</f>
        <v>3</v>
      </c>
      <c r="V43" s="174"/>
    </row>
    <row r="44" spans="2:22" ht="24.75" customHeight="1">
      <c r="B44" s="193"/>
      <c r="C44" s="199" t="s">
        <v>102</v>
      </c>
      <c r="D44" s="200" t="str">
        <f>IF(T43&gt;U43,D34,IF(U43&gt;T43,D35,IF(U43+T43=0," ","CHYBA ZADÁNÍ")))</f>
        <v>Vratimov A</v>
      </c>
      <c r="E44" s="194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9"/>
      <c r="V44" s="201"/>
    </row>
    <row r="45" spans="2:22" ht="14.25">
      <c r="B45" s="193"/>
      <c r="C45" s="199" t="s">
        <v>103</v>
      </c>
      <c r="G45" s="203"/>
      <c r="H45" s="203"/>
      <c r="I45" s="203"/>
      <c r="J45" s="203"/>
      <c r="K45" s="203"/>
      <c r="L45" s="203"/>
      <c r="M45" s="203"/>
      <c r="N45" s="201"/>
      <c r="O45" s="201"/>
      <c r="Q45" s="204"/>
      <c r="R45" s="204"/>
      <c r="S45" s="203"/>
      <c r="T45" s="203"/>
      <c r="U45" s="203"/>
      <c r="V45" s="201"/>
    </row>
    <row r="46" spans="3:21" ht="14.25">
      <c r="C46" s="204"/>
      <c r="D46" s="204"/>
      <c r="E46" s="204"/>
      <c r="F46" s="204"/>
      <c r="G46" s="204"/>
      <c r="H46" s="204"/>
      <c r="I46" s="204"/>
      <c r="J46" s="209" t="s">
        <v>79</v>
      </c>
      <c r="K46" s="209"/>
      <c r="L46" s="209"/>
      <c r="M46" s="204"/>
      <c r="N46" s="204"/>
      <c r="O46" s="204"/>
      <c r="P46" s="204"/>
      <c r="Q46" s="204"/>
      <c r="R46" s="204"/>
      <c r="S46" s="204"/>
      <c r="T46" s="209" t="s">
        <v>85</v>
      </c>
      <c r="U46" s="204"/>
    </row>
    <row r="47" spans="3:21" ht="15">
      <c r="C47" s="210" t="s">
        <v>104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3:21" ht="14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</row>
    <row r="49" spans="3:21" ht="14.25"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</sheetData>
  <sheetProtection selectLockedCells="1"/>
  <mergeCells count="70"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E38:G38"/>
    <mergeCell ref="H38:J38"/>
    <mergeCell ref="K38:M38"/>
    <mergeCell ref="N38:P38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13:G13"/>
    <mergeCell ref="H13:J13"/>
    <mergeCell ref="H16:H17"/>
    <mergeCell ref="I16:I17"/>
    <mergeCell ref="G16:G17"/>
    <mergeCell ref="J16:J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K16:K17"/>
    <mergeCell ref="L16:L17"/>
    <mergeCell ref="N16:N17"/>
    <mergeCell ref="O16:O17"/>
    <mergeCell ref="P6:U6"/>
    <mergeCell ref="P10:U10"/>
    <mergeCell ref="P9:U9"/>
    <mergeCell ref="P8:U8"/>
    <mergeCell ref="P7:U7"/>
    <mergeCell ref="N13:P13"/>
    <mergeCell ref="Q13:S13"/>
    <mergeCell ref="Q16:Q17"/>
    <mergeCell ref="M16:M17"/>
    <mergeCell ref="P16:P17"/>
    <mergeCell ref="S16:S17"/>
    <mergeCell ref="R16:R17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49"/>
  <sheetViews>
    <sheetView zoomScale="75" zoomScaleNormal="75" workbookViewId="0" topLeftCell="A1">
      <selection activeCell="Y19" sqref="Y1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52" t="s">
        <v>55</v>
      </c>
      <c r="H1" s="153"/>
      <c r="I1" s="153"/>
    </row>
    <row r="2" spans="6:9" ht="4.5" customHeight="1">
      <c r="F2" s="152"/>
      <c r="H2" s="153"/>
      <c r="I2" s="153"/>
    </row>
    <row r="3" spans="3:24" ht="21">
      <c r="C3" s="154" t="s">
        <v>56</v>
      </c>
      <c r="D3" s="155" t="s">
        <v>57</v>
      </c>
      <c r="E3" s="154"/>
      <c r="F3" s="154"/>
      <c r="G3" s="154"/>
      <c r="H3" s="154"/>
      <c r="I3" s="154"/>
      <c r="J3" s="154"/>
      <c r="K3" s="154"/>
      <c r="L3" s="154"/>
      <c r="P3" s="326" t="s">
        <v>58</v>
      </c>
      <c r="Q3" s="326"/>
      <c r="R3" s="156"/>
      <c r="S3" s="156"/>
      <c r="T3" s="327">
        <v>2009</v>
      </c>
      <c r="U3" s="327"/>
      <c r="X3" s="157" t="s">
        <v>1</v>
      </c>
    </row>
    <row r="4" spans="3:31" ht="18.75">
      <c r="C4" s="158" t="s">
        <v>59</v>
      </c>
      <c r="D4" s="159"/>
      <c r="N4" s="160">
        <v>5</v>
      </c>
      <c r="P4" s="313" t="str">
        <f>IF(N4=1,P6,IF(N4=2,P7,IF(N4=3,P8,IF(N4=4,P9,IF(N4=5,P10," ")))))</f>
        <v>ŽENY</v>
      </c>
      <c r="Q4" s="314"/>
      <c r="R4" s="314"/>
      <c r="S4" s="314"/>
      <c r="T4" s="314"/>
      <c r="U4" s="315"/>
      <c r="W4" s="161" t="s">
        <v>2</v>
      </c>
      <c r="X4" s="162" t="s">
        <v>3</v>
      </c>
      <c r="AA4" s="1" t="s">
        <v>60</v>
      </c>
      <c r="AB4" s="1" t="s">
        <v>61</v>
      </c>
      <c r="AC4" s="1" t="s">
        <v>62</v>
      </c>
      <c r="AD4" s="1" t="s">
        <v>63</v>
      </c>
      <c r="AE4" s="1" t="s">
        <v>64</v>
      </c>
    </row>
    <row r="5" spans="3:21" ht="9" customHeight="1">
      <c r="C5" s="158"/>
      <c r="D5" s="163"/>
      <c r="E5" s="163"/>
      <c r="F5" s="163"/>
      <c r="G5" s="158"/>
      <c r="H5" s="158"/>
      <c r="I5" s="158"/>
      <c r="J5" s="163"/>
      <c r="K5" s="163"/>
      <c r="L5" s="163"/>
      <c r="M5" s="158"/>
      <c r="N5" s="158"/>
      <c r="O5" s="158"/>
      <c r="P5" s="164"/>
      <c r="Q5" s="164"/>
      <c r="R5" s="164"/>
      <c r="S5" s="158"/>
      <c r="T5" s="158"/>
      <c r="U5" s="163"/>
    </row>
    <row r="6" spans="3:31" ht="14.25" customHeight="1">
      <c r="C6" s="158" t="s">
        <v>65</v>
      </c>
      <c r="D6" s="232" t="s">
        <v>84</v>
      </c>
      <c r="E6" s="165"/>
      <c r="F6" s="165"/>
      <c r="N6" s="166">
        <v>1</v>
      </c>
      <c r="P6" s="322" t="s">
        <v>66</v>
      </c>
      <c r="Q6" s="322"/>
      <c r="R6" s="322"/>
      <c r="S6" s="322"/>
      <c r="T6" s="322"/>
      <c r="U6" s="322"/>
      <c r="W6" s="167">
        <v>1</v>
      </c>
      <c r="X6" s="168" t="str">
        <f aca="true" t="shared" si="0" ref="X6:X13">IF($N$4=1,AA6,IF($N$4=2,AB6,IF($N$4=3,AC6,IF($N$4=4,AD6,IF($N$4=5,AE6," ")))))</f>
        <v>Krmelín</v>
      </c>
      <c r="AA6" s="1" t="s">
        <v>67</v>
      </c>
      <c r="AB6" s="1" t="s">
        <v>68</v>
      </c>
      <c r="AC6" s="1" t="s">
        <v>69</v>
      </c>
      <c r="AD6" s="1" t="s">
        <v>25</v>
      </c>
      <c r="AE6" s="1" t="s">
        <v>34</v>
      </c>
    </row>
    <row r="7" spans="3:31" ht="16.5" customHeight="1">
      <c r="C7" s="158" t="s">
        <v>70</v>
      </c>
      <c r="D7" s="230" t="s">
        <v>129</v>
      </c>
      <c r="E7" s="170"/>
      <c r="F7" s="170"/>
      <c r="N7" s="166">
        <v>2</v>
      </c>
      <c r="P7" s="322" t="s">
        <v>71</v>
      </c>
      <c r="Q7" s="322"/>
      <c r="R7" s="322"/>
      <c r="S7" s="322"/>
      <c r="T7" s="322"/>
      <c r="U7" s="322"/>
      <c r="W7" s="167">
        <v>2</v>
      </c>
      <c r="X7" s="168" t="str">
        <f t="shared" si="0"/>
        <v>Vratimov A</v>
      </c>
      <c r="AA7" s="1" t="s">
        <v>72</v>
      </c>
      <c r="AB7" s="1" t="s">
        <v>73</v>
      </c>
      <c r="AC7" s="1" t="s">
        <v>34</v>
      </c>
      <c r="AD7" s="1" t="s">
        <v>74</v>
      </c>
      <c r="AE7" s="1" t="s">
        <v>35</v>
      </c>
    </row>
    <row r="8" spans="3:31" ht="15" customHeight="1">
      <c r="C8" s="158"/>
      <c r="N8" s="166">
        <v>3</v>
      </c>
      <c r="P8" s="319" t="s">
        <v>75</v>
      </c>
      <c r="Q8" s="319"/>
      <c r="R8" s="319"/>
      <c r="S8" s="319"/>
      <c r="T8" s="319"/>
      <c r="U8" s="319"/>
      <c r="W8" s="167">
        <v>3</v>
      </c>
      <c r="X8" s="168" t="str">
        <f t="shared" si="0"/>
        <v>Volný los</v>
      </c>
      <c r="AA8" s="1" t="s">
        <v>76</v>
      </c>
      <c r="AB8" s="1" t="s">
        <v>25</v>
      </c>
      <c r="AC8" s="1" t="s">
        <v>77</v>
      </c>
      <c r="AD8" s="1" t="s">
        <v>78</v>
      </c>
      <c r="AE8" s="1" t="s">
        <v>36</v>
      </c>
    </row>
    <row r="9" spans="2:31" ht="18.75">
      <c r="B9" s="171">
        <v>2</v>
      </c>
      <c r="C9" s="154" t="s">
        <v>79</v>
      </c>
      <c r="D9" s="323" t="str">
        <f>IF(B9=1,X6,IF(B9=2,X7,IF(B9=3,X8,IF(B9=4,X9,IF(B9=5,X10,IF(B9=6,X11,IF(B9=7,X12,IF(B9=8,X13," "))))))))</f>
        <v>Vratimov A</v>
      </c>
      <c r="E9" s="324"/>
      <c r="F9" s="324"/>
      <c r="G9" s="324"/>
      <c r="H9" s="324"/>
      <c r="I9" s="325"/>
      <c r="N9" s="166">
        <v>4</v>
      </c>
      <c r="P9" s="319" t="s">
        <v>80</v>
      </c>
      <c r="Q9" s="319"/>
      <c r="R9" s="319"/>
      <c r="S9" s="319"/>
      <c r="T9" s="319"/>
      <c r="U9" s="319"/>
      <c r="W9" s="167">
        <v>4</v>
      </c>
      <c r="X9" s="168" t="str">
        <f t="shared" si="0"/>
        <v>Proskovice</v>
      </c>
      <c r="AA9" s="1" t="s">
        <v>81</v>
      </c>
      <c r="AB9" s="1" t="s">
        <v>82</v>
      </c>
      <c r="AC9" s="1" t="s">
        <v>83</v>
      </c>
      <c r="AD9" s="1" t="s">
        <v>84</v>
      </c>
      <c r="AE9" s="1" t="s">
        <v>25</v>
      </c>
    </row>
    <row r="10" spans="2:31" ht="19.5" customHeight="1">
      <c r="B10" s="171">
        <v>6</v>
      </c>
      <c r="C10" s="154" t="s">
        <v>85</v>
      </c>
      <c r="D10" s="323" t="str">
        <f>IF(B10=1,X6,IF(B10=2,X7,IF(B10=3,X8,IF(B10=4,X9,IF(B10=5,X10,IF(B10=6,X11,IF(B10=7,X12,IF(B10=8,X13," "))))))))</f>
        <v>Výškovice</v>
      </c>
      <c r="E10" s="324"/>
      <c r="F10" s="324"/>
      <c r="G10" s="324"/>
      <c r="H10" s="324"/>
      <c r="I10" s="325"/>
      <c r="N10" s="166">
        <v>5</v>
      </c>
      <c r="P10" s="319" t="s">
        <v>33</v>
      </c>
      <c r="Q10" s="319"/>
      <c r="R10" s="319"/>
      <c r="S10" s="319"/>
      <c r="T10" s="319"/>
      <c r="U10" s="319"/>
      <c r="W10" s="167">
        <v>5</v>
      </c>
      <c r="X10" s="168" t="str">
        <f t="shared" si="0"/>
        <v>Vratimov B</v>
      </c>
      <c r="AA10" s="1" t="s">
        <v>86</v>
      </c>
      <c r="AC10" s="1" t="s">
        <v>73</v>
      </c>
      <c r="AE10" s="1" t="s">
        <v>38</v>
      </c>
    </row>
    <row r="11" spans="23:31" ht="15.75" customHeight="1">
      <c r="W11" s="167">
        <v>6</v>
      </c>
      <c r="X11" s="168" t="str">
        <f t="shared" si="0"/>
        <v>Výškovice</v>
      </c>
      <c r="AA11" s="1" t="s">
        <v>87</v>
      </c>
      <c r="AC11" s="1" t="s">
        <v>88</v>
      </c>
      <c r="AE11" s="1" t="s">
        <v>39</v>
      </c>
    </row>
    <row r="12" spans="3:37" ht="15">
      <c r="C12" s="172" t="s">
        <v>89</v>
      </c>
      <c r="D12" s="173"/>
      <c r="E12" s="320" t="s">
        <v>90</v>
      </c>
      <c r="F12" s="321"/>
      <c r="G12" s="321"/>
      <c r="H12" s="321"/>
      <c r="I12" s="321"/>
      <c r="J12" s="321"/>
      <c r="K12" s="321"/>
      <c r="L12" s="321"/>
      <c r="M12" s="321"/>
      <c r="N12" s="321" t="s">
        <v>91</v>
      </c>
      <c r="O12" s="321"/>
      <c r="P12" s="321"/>
      <c r="Q12" s="321"/>
      <c r="R12" s="321"/>
      <c r="S12" s="321"/>
      <c r="T12" s="321"/>
      <c r="U12" s="321"/>
      <c r="V12" s="174"/>
      <c r="W12" s="167">
        <v>7</v>
      </c>
      <c r="X12" s="168">
        <f t="shared" si="0"/>
        <v>0</v>
      </c>
      <c r="AA12" s="1" t="s">
        <v>69</v>
      </c>
      <c r="AC12" s="1" t="s">
        <v>92</v>
      </c>
      <c r="AF12" s="158"/>
      <c r="AG12" s="175"/>
      <c r="AH12" s="175"/>
      <c r="AI12" s="157" t="s">
        <v>1</v>
      </c>
      <c r="AJ12" s="175"/>
      <c r="AK12" s="175"/>
    </row>
    <row r="13" spans="2:37" ht="21" customHeight="1">
      <c r="B13" s="176"/>
      <c r="C13" s="177" t="s">
        <v>8</v>
      </c>
      <c r="D13" s="178" t="s">
        <v>9</v>
      </c>
      <c r="E13" s="312" t="s">
        <v>93</v>
      </c>
      <c r="F13" s="298"/>
      <c r="G13" s="299"/>
      <c r="H13" s="297" t="s">
        <v>94</v>
      </c>
      <c r="I13" s="298"/>
      <c r="J13" s="299" t="s">
        <v>94</v>
      </c>
      <c r="K13" s="297" t="s">
        <v>95</v>
      </c>
      <c r="L13" s="298"/>
      <c r="M13" s="298" t="s">
        <v>95</v>
      </c>
      <c r="N13" s="297" t="s">
        <v>96</v>
      </c>
      <c r="O13" s="298"/>
      <c r="P13" s="299"/>
      <c r="Q13" s="297" t="s">
        <v>97</v>
      </c>
      <c r="R13" s="298"/>
      <c r="S13" s="299"/>
      <c r="T13" s="179" t="s">
        <v>98</v>
      </c>
      <c r="U13" s="180"/>
      <c r="V13" s="181"/>
      <c r="W13" s="167">
        <v>8</v>
      </c>
      <c r="X13" s="168">
        <f t="shared" si="0"/>
        <v>0</v>
      </c>
      <c r="AA13" s="1" t="s">
        <v>99</v>
      </c>
      <c r="AC13" s="1" t="s">
        <v>100</v>
      </c>
      <c r="AF13" s="182" t="s">
        <v>93</v>
      </c>
      <c r="AG13" s="182" t="s">
        <v>94</v>
      </c>
      <c r="AH13" s="182" t="s">
        <v>95</v>
      </c>
      <c r="AI13" s="182" t="s">
        <v>93</v>
      </c>
      <c r="AJ13" s="182" t="s">
        <v>94</v>
      </c>
      <c r="AK13" s="182" t="s">
        <v>95</v>
      </c>
    </row>
    <row r="14" spans="2:37" ht="24.75" customHeight="1">
      <c r="B14" s="183" t="s">
        <v>93</v>
      </c>
      <c r="C14" s="141" t="s">
        <v>115</v>
      </c>
      <c r="D14" s="142" t="s">
        <v>120</v>
      </c>
      <c r="E14" s="143">
        <v>6</v>
      </c>
      <c r="F14" s="184" t="s">
        <v>18</v>
      </c>
      <c r="G14" s="145">
        <v>1</v>
      </c>
      <c r="H14" s="146">
        <v>1</v>
      </c>
      <c r="I14" s="184" t="s">
        <v>18</v>
      </c>
      <c r="J14" s="145">
        <v>6</v>
      </c>
      <c r="K14" s="146">
        <v>1</v>
      </c>
      <c r="L14" s="184" t="s">
        <v>18</v>
      </c>
      <c r="M14" s="145">
        <v>6</v>
      </c>
      <c r="N14" s="185">
        <f>E14+H14+K14</f>
        <v>8</v>
      </c>
      <c r="O14" s="186" t="s">
        <v>18</v>
      </c>
      <c r="P14" s="187">
        <f>G14+J14+M14</f>
        <v>13</v>
      </c>
      <c r="Q14" s="185">
        <f>SUM(AF14:AH14)</f>
        <v>1</v>
      </c>
      <c r="R14" s="186" t="s">
        <v>18</v>
      </c>
      <c r="S14" s="187">
        <f>SUM(AI14:AK14)</f>
        <v>2</v>
      </c>
      <c r="T14" s="188">
        <f>IF(Q14&gt;S14,1,0)</f>
        <v>0</v>
      </c>
      <c r="U14" s="189">
        <f>IF(S14&gt;Q14,1,0)</f>
        <v>1</v>
      </c>
      <c r="V14" s="174"/>
      <c r="X14" s="190"/>
      <c r="AF14" s="191">
        <f>IF(E14&gt;G14,1,0)</f>
        <v>1</v>
      </c>
      <c r="AG14" s="191">
        <f>IF(H14&gt;J14,1,0)</f>
        <v>0</v>
      </c>
      <c r="AH14" s="191">
        <f>IF(K14+M14&gt;0,IF(K14&gt;M14,1,0),0)</f>
        <v>0</v>
      </c>
      <c r="AI14" s="191">
        <f>IF(G14&gt;E14,1,0)</f>
        <v>0</v>
      </c>
      <c r="AJ14" s="191">
        <f>IF(J14&gt;H14,1,0)</f>
        <v>1</v>
      </c>
      <c r="AK14" s="191">
        <f>IF(K14+M14&gt;0,IF(M14&gt;K14,1,0),0)</f>
        <v>1</v>
      </c>
    </row>
    <row r="15" spans="2:37" ht="24" customHeight="1">
      <c r="B15" s="183" t="s">
        <v>94</v>
      </c>
      <c r="C15" s="141" t="s">
        <v>54</v>
      </c>
      <c r="D15" s="148" t="s">
        <v>111</v>
      </c>
      <c r="E15" s="143">
        <v>3</v>
      </c>
      <c r="F15" s="184" t="s">
        <v>18</v>
      </c>
      <c r="G15" s="145">
        <v>6</v>
      </c>
      <c r="H15" s="146">
        <v>3</v>
      </c>
      <c r="I15" s="184" t="s">
        <v>18</v>
      </c>
      <c r="J15" s="145">
        <v>6</v>
      </c>
      <c r="K15" s="146"/>
      <c r="L15" s="184" t="s">
        <v>18</v>
      </c>
      <c r="M15" s="145"/>
      <c r="N15" s="185">
        <f>E15+H15+K15</f>
        <v>6</v>
      </c>
      <c r="O15" s="186" t="s">
        <v>18</v>
      </c>
      <c r="P15" s="187">
        <f>G15+J15+M15</f>
        <v>12</v>
      </c>
      <c r="Q15" s="185">
        <f>SUM(AF15:AH15)</f>
        <v>0</v>
      </c>
      <c r="R15" s="186" t="s">
        <v>18</v>
      </c>
      <c r="S15" s="187">
        <f>SUM(AI15:AK15)</f>
        <v>2</v>
      </c>
      <c r="T15" s="188">
        <f>IF(Q15&gt;S15,1,0)</f>
        <v>0</v>
      </c>
      <c r="U15" s="189">
        <f>IF(S15&gt;Q15,1,0)</f>
        <v>1</v>
      </c>
      <c r="V15" s="174"/>
      <c r="AF15" s="191">
        <f>IF(E15&gt;G15,1,0)</f>
        <v>0</v>
      </c>
      <c r="AG15" s="191">
        <f>IF(H15&gt;J15,1,0)</f>
        <v>0</v>
      </c>
      <c r="AH15" s="191">
        <f>IF(K15+M15&gt;0,IF(K15&gt;M15,1,0),0)</f>
        <v>0</v>
      </c>
      <c r="AI15" s="191">
        <f>IF(G15&gt;E15,1,0)</f>
        <v>1</v>
      </c>
      <c r="AJ15" s="191">
        <f>IF(J15&gt;H15,1,0)</f>
        <v>1</v>
      </c>
      <c r="AK15" s="191">
        <f>IF(K15+M15&gt;0,IF(M15&gt;K15,1,0),0)</f>
        <v>0</v>
      </c>
    </row>
    <row r="16" spans="2:37" ht="20.25" customHeight="1">
      <c r="B16" s="302" t="s">
        <v>95</v>
      </c>
      <c r="C16" s="149" t="s">
        <v>115</v>
      </c>
      <c r="D16" s="148" t="s">
        <v>120</v>
      </c>
      <c r="E16" s="345">
        <v>6</v>
      </c>
      <c r="F16" s="306" t="s">
        <v>18</v>
      </c>
      <c r="G16" s="308">
        <v>4</v>
      </c>
      <c r="H16" s="310">
        <v>4</v>
      </c>
      <c r="I16" s="306" t="s">
        <v>18</v>
      </c>
      <c r="J16" s="308">
        <v>6</v>
      </c>
      <c r="K16" s="310">
        <v>0</v>
      </c>
      <c r="L16" s="306" t="s">
        <v>18</v>
      </c>
      <c r="M16" s="308">
        <v>6</v>
      </c>
      <c r="N16" s="293">
        <f>E16+H16+K16</f>
        <v>10</v>
      </c>
      <c r="O16" s="295" t="s">
        <v>18</v>
      </c>
      <c r="P16" s="256">
        <f>G16+J16+M16</f>
        <v>16</v>
      </c>
      <c r="Q16" s="293">
        <f>SUM(AF16:AH16)</f>
        <v>1</v>
      </c>
      <c r="R16" s="295" t="s">
        <v>18</v>
      </c>
      <c r="S16" s="256">
        <f>SUM(AI16:AK16)</f>
        <v>2</v>
      </c>
      <c r="T16" s="254">
        <f>IF(Q16&gt;S16,1,0)</f>
        <v>0</v>
      </c>
      <c r="U16" s="291">
        <f>IF(S16&gt;Q16,1,0)</f>
        <v>1</v>
      </c>
      <c r="V16" s="192"/>
      <c r="AF16" s="191">
        <f>IF(E16&gt;G16,1,0)</f>
        <v>1</v>
      </c>
      <c r="AG16" s="191">
        <f>IF(H16&gt;J16,1,0)</f>
        <v>0</v>
      </c>
      <c r="AH16" s="191">
        <f>IF(K16+M16&gt;0,IF(K16&gt;M16,1,0),0)</f>
        <v>0</v>
      </c>
      <c r="AI16" s="191">
        <f>IF(G16&gt;E16,1,0)</f>
        <v>0</v>
      </c>
      <c r="AJ16" s="191">
        <f>IF(J16&gt;H16,1,0)</f>
        <v>1</v>
      </c>
      <c r="AK16" s="191">
        <f>IF(K16+M16&gt;0,IF(M16&gt;K16,1,0),0)</f>
        <v>1</v>
      </c>
    </row>
    <row r="17" spans="2:22" ht="21" customHeight="1">
      <c r="B17" s="303"/>
      <c r="C17" s="150" t="s">
        <v>54</v>
      </c>
      <c r="D17" s="151" t="s">
        <v>111</v>
      </c>
      <c r="E17" s="346"/>
      <c r="F17" s="307"/>
      <c r="G17" s="309"/>
      <c r="H17" s="311"/>
      <c r="I17" s="307"/>
      <c r="J17" s="309"/>
      <c r="K17" s="311"/>
      <c r="L17" s="307"/>
      <c r="M17" s="309"/>
      <c r="N17" s="294"/>
      <c r="O17" s="296"/>
      <c r="P17" s="253"/>
      <c r="Q17" s="294"/>
      <c r="R17" s="296"/>
      <c r="S17" s="253"/>
      <c r="T17" s="255"/>
      <c r="U17" s="292"/>
      <c r="V17" s="192"/>
    </row>
    <row r="18" spans="2:22" ht="23.25" customHeight="1">
      <c r="B18" s="193"/>
      <c r="C18" s="194" t="s">
        <v>101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>
        <f>SUM(N14:N17)</f>
        <v>24</v>
      </c>
      <c r="O18" s="186" t="s">
        <v>18</v>
      </c>
      <c r="P18" s="197">
        <f>SUM(P14:P17)</f>
        <v>41</v>
      </c>
      <c r="Q18" s="196">
        <f>SUM(Q14:Q17)</f>
        <v>2</v>
      </c>
      <c r="R18" s="198" t="s">
        <v>18</v>
      </c>
      <c r="S18" s="197">
        <f>SUM(S14:S17)</f>
        <v>6</v>
      </c>
      <c r="T18" s="188">
        <f>SUM(T14:T17)</f>
        <v>0</v>
      </c>
      <c r="U18" s="189">
        <f>SUM(U14:U17)</f>
        <v>3</v>
      </c>
      <c r="V18" s="174"/>
    </row>
    <row r="19" spans="2:27" ht="21" customHeight="1">
      <c r="B19" s="193"/>
      <c r="C19" s="199" t="s">
        <v>102</v>
      </c>
      <c r="D19" s="200" t="str">
        <f>IF(T18&gt;U18,D9,IF(U18&gt;T18,D10,IF(U18+T18=0," ","CHYBA ZADÁNÍ")))</f>
        <v>Výškovice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9"/>
      <c r="V19" s="201"/>
      <c r="AA19" s="202"/>
    </row>
    <row r="20" spans="2:22" ht="19.5" customHeight="1">
      <c r="B20" s="193"/>
      <c r="C20" s="199" t="s">
        <v>103</v>
      </c>
      <c r="G20" s="203"/>
      <c r="H20" s="203"/>
      <c r="I20" s="203"/>
      <c r="J20" s="203"/>
      <c r="K20" s="203"/>
      <c r="L20" s="203"/>
      <c r="M20" s="203"/>
      <c r="N20" s="201"/>
      <c r="O20" s="201"/>
      <c r="Q20" s="204"/>
      <c r="R20" s="204"/>
      <c r="S20" s="203"/>
      <c r="T20" s="203"/>
      <c r="U20" s="203"/>
      <c r="V20" s="201"/>
    </row>
    <row r="21" spans="10:20" ht="15">
      <c r="J21" s="2" t="s">
        <v>79</v>
      </c>
      <c r="K21" s="2"/>
      <c r="L21" s="2"/>
      <c r="T21" s="2" t="s">
        <v>85</v>
      </c>
    </row>
    <row r="22" spans="3:21" ht="15">
      <c r="C22" s="158" t="s">
        <v>104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3:21" ht="15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</row>
    <row r="24" spans="3:21" ht="15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3:21" ht="15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2:21" ht="28.5" customHeight="1">
      <c r="B26" s="173"/>
      <c r="C26" s="173"/>
      <c r="D26" s="173"/>
      <c r="E26" s="173"/>
      <c r="F26" s="205" t="s">
        <v>55</v>
      </c>
      <c r="G26" s="173"/>
      <c r="H26" s="206"/>
      <c r="I26" s="206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6:9" ht="8.25" customHeight="1">
      <c r="F27" s="152"/>
      <c r="H27" s="153"/>
      <c r="I27" s="153"/>
    </row>
    <row r="28" spans="3:24" ht="21">
      <c r="C28" s="154" t="s">
        <v>56</v>
      </c>
      <c r="D28" s="155" t="s">
        <v>57</v>
      </c>
      <c r="E28" s="154"/>
      <c r="F28" s="154"/>
      <c r="G28" s="154"/>
      <c r="H28" s="154"/>
      <c r="I28" s="154"/>
      <c r="J28" s="154"/>
      <c r="K28" s="154"/>
      <c r="L28" s="154"/>
      <c r="P28" s="326" t="s">
        <v>58</v>
      </c>
      <c r="Q28" s="326"/>
      <c r="R28" s="156"/>
      <c r="S28" s="156"/>
      <c r="T28" s="327">
        <v>2009</v>
      </c>
      <c r="U28" s="327"/>
      <c r="X28" s="157" t="s">
        <v>1</v>
      </c>
    </row>
    <row r="29" spans="3:31" ht="18.75">
      <c r="C29" s="158" t="s">
        <v>59</v>
      </c>
      <c r="D29" s="207"/>
      <c r="N29" s="160">
        <v>5</v>
      </c>
      <c r="P29" s="313" t="str">
        <f>IF(N29=1,P31,IF(N29=2,P32,IF(N29=3,P33,IF(N29=4,P34,IF(N29=5,P35," ")))))</f>
        <v>ŽENY</v>
      </c>
      <c r="Q29" s="314"/>
      <c r="R29" s="314"/>
      <c r="S29" s="314"/>
      <c r="T29" s="314"/>
      <c r="U29" s="315"/>
      <c r="W29" s="161" t="s">
        <v>2</v>
      </c>
      <c r="X29" s="158" t="s">
        <v>3</v>
      </c>
      <c r="AA29" s="1" t="s">
        <v>60</v>
      </c>
      <c r="AB29" s="1" t="s">
        <v>61</v>
      </c>
      <c r="AC29" s="1" t="s">
        <v>62</v>
      </c>
      <c r="AD29" s="1" t="s">
        <v>63</v>
      </c>
      <c r="AE29" s="1" t="s">
        <v>64</v>
      </c>
    </row>
    <row r="30" spans="3:21" ht="6.75" customHeight="1">
      <c r="C30" s="158"/>
      <c r="D30" s="163"/>
      <c r="E30" s="163"/>
      <c r="F30" s="163"/>
      <c r="G30" s="158"/>
      <c r="H30" s="158"/>
      <c r="I30" s="158"/>
      <c r="J30" s="163"/>
      <c r="K30" s="163"/>
      <c r="L30" s="163"/>
      <c r="M30" s="158"/>
      <c r="N30" s="158"/>
      <c r="O30" s="158"/>
      <c r="P30" s="164"/>
      <c r="Q30" s="164"/>
      <c r="R30" s="164"/>
      <c r="S30" s="158"/>
      <c r="T30" s="158"/>
      <c r="U30" s="163"/>
    </row>
    <row r="31" spans="3:31" ht="15.75">
      <c r="C31" s="158" t="s">
        <v>65</v>
      </c>
      <c r="D31" s="208" t="s">
        <v>25</v>
      </c>
      <c r="E31" s="165"/>
      <c r="F31" s="165"/>
      <c r="N31" s="1">
        <v>1</v>
      </c>
      <c r="P31" s="322" t="s">
        <v>66</v>
      </c>
      <c r="Q31" s="322"/>
      <c r="R31" s="322"/>
      <c r="S31" s="322"/>
      <c r="T31" s="322"/>
      <c r="U31" s="322"/>
      <c r="W31" s="167">
        <v>1</v>
      </c>
      <c r="X31" s="168" t="str">
        <f aca="true" t="shared" si="1" ref="X31:X38">IF($N$29=1,AA31,IF($N$29=2,AB31,IF($N$29=3,AC31,IF($N$29=4,AD31,IF($N$29=5,AE31," ")))))</f>
        <v>Krmelín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58" t="s">
        <v>70</v>
      </c>
      <c r="D32" s="169">
        <v>39981</v>
      </c>
      <c r="E32" s="170"/>
      <c r="F32" s="170"/>
      <c r="N32" s="1">
        <v>2</v>
      </c>
      <c r="P32" s="322" t="s">
        <v>71</v>
      </c>
      <c r="Q32" s="322"/>
      <c r="R32" s="322"/>
      <c r="S32" s="322"/>
      <c r="T32" s="322"/>
      <c r="U32" s="322"/>
      <c r="W32" s="167">
        <v>2</v>
      </c>
      <c r="X32" s="168" t="str">
        <f t="shared" si="1"/>
        <v>Vratimov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58"/>
      <c r="N33" s="1">
        <v>3</v>
      </c>
      <c r="P33" s="319" t="s">
        <v>75</v>
      </c>
      <c r="Q33" s="319"/>
      <c r="R33" s="319"/>
      <c r="S33" s="319"/>
      <c r="T33" s="319"/>
      <c r="U33" s="319"/>
      <c r="W33" s="167">
        <v>3</v>
      </c>
      <c r="X33" s="168" t="str">
        <f t="shared" si="1"/>
        <v>Volný los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71">
        <v>4</v>
      </c>
      <c r="C34" s="154" t="s">
        <v>79</v>
      </c>
      <c r="D34" s="316" t="str">
        <f>IF(B34=1,X31,IF(B34=2,X32,IF(B34=3,X33,IF(B34=4,X34,IF(B34=5,X35,IF(B34=6,X36,IF(B34=7,X37,IF(B34=8,X38," "))))))))</f>
        <v>Proskovice</v>
      </c>
      <c r="E34" s="317"/>
      <c r="F34" s="317"/>
      <c r="G34" s="317"/>
      <c r="H34" s="317"/>
      <c r="I34" s="318"/>
      <c r="N34" s="1">
        <v>4</v>
      </c>
      <c r="P34" s="319" t="s">
        <v>80</v>
      </c>
      <c r="Q34" s="319"/>
      <c r="R34" s="319"/>
      <c r="S34" s="319"/>
      <c r="T34" s="319"/>
      <c r="U34" s="319"/>
      <c r="W34" s="167">
        <v>4</v>
      </c>
      <c r="X34" s="168" t="str">
        <f t="shared" si="1"/>
        <v>Proskovice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71">
        <v>5</v>
      </c>
      <c r="C35" s="154" t="s">
        <v>85</v>
      </c>
      <c r="D35" s="316" t="str">
        <f>IF(B35=1,X31,IF(B35=2,X32,IF(B35=3,X33,IF(B35=4,X34,IF(B35=5,X35,IF(B35=6,X36,IF(B35=7,X37,IF(B35=8,X38," "))))))))</f>
        <v>Vratimov B</v>
      </c>
      <c r="E35" s="317"/>
      <c r="F35" s="317"/>
      <c r="G35" s="317"/>
      <c r="H35" s="317"/>
      <c r="I35" s="318"/>
      <c r="N35" s="1">
        <v>5</v>
      </c>
      <c r="P35" s="319" t="s">
        <v>33</v>
      </c>
      <c r="Q35" s="319"/>
      <c r="R35" s="319"/>
      <c r="S35" s="319"/>
      <c r="T35" s="319"/>
      <c r="U35" s="319"/>
      <c r="W35" s="167">
        <v>5</v>
      </c>
      <c r="X35" s="168" t="str">
        <f t="shared" si="1"/>
        <v>Vratimov B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67">
        <v>6</v>
      </c>
      <c r="X36" s="168" t="str">
        <f t="shared" si="1"/>
        <v>Výškovice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72" t="s">
        <v>89</v>
      </c>
      <c r="D37" s="173"/>
      <c r="E37" s="320" t="s">
        <v>90</v>
      </c>
      <c r="F37" s="321"/>
      <c r="G37" s="321"/>
      <c r="H37" s="321"/>
      <c r="I37" s="321"/>
      <c r="J37" s="321"/>
      <c r="K37" s="321"/>
      <c r="L37" s="321"/>
      <c r="M37" s="321"/>
      <c r="N37" s="321" t="s">
        <v>91</v>
      </c>
      <c r="O37" s="321"/>
      <c r="P37" s="321"/>
      <c r="Q37" s="321"/>
      <c r="R37" s="321"/>
      <c r="S37" s="321"/>
      <c r="T37" s="321"/>
      <c r="U37" s="321"/>
      <c r="V37" s="174"/>
      <c r="W37" s="167">
        <v>7</v>
      </c>
      <c r="X37" s="168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176"/>
      <c r="C38" s="177" t="s">
        <v>8</v>
      </c>
      <c r="D38" s="178" t="s">
        <v>9</v>
      </c>
      <c r="E38" s="312" t="s">
        <v>93</v>
      </c>
      <c r="F38" s="298"/>
      <c r="G38" s="299"/>
      <c r="H38" s="297" t="s">
        <v>94</v>
      </c>
      <c r="I38" s="298"/>
      <c r="J38" s="299" t="s">
        <v>94</v>
      </c>
      <c r="K38" s="297" t="s">
        <v>95</v>
      </c>
      <c r="L38" s="298"/>
      <c r="M38" s="298" t="s">
        <v>95</v>
      </c>
      <c r="N38" s="297" t="s">
        <v>96</v>
      </c>
      <c r="O38" s="298"/>
      <c r="P38" s="299"/>
      <c r="Q38" s="297" t="s">
        <v>97</v>
      </c>
      <c r="R38" s="298"/>
      <c r="S38" s="299"/>
      <c r="T38" s="179" t="s">
        <v>98</v>
      </c>
      <c r="U38" s="180"/>
      <c r="V38" s="181"/>
      <c r="W38" s="167">
        <v>8</v>
      </c>
      <c r="X38" s="168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82" t="s">
        <v>93</v>
      </c>
      <c r="AG38" s="182" t="s">
        <v>94</v>
      </c>
      <c r="AH38" s="182" t="s">
        <v>95</v>
      </c>
      <c r="AI38" s="182" t="s">
        <v>93</v>
      </c>
      <c r="AJ38" s="182" t="s">
        <v>94</v>
      </c>
      <c r="AK38" s="182" t="s">
        <v>95</v>
      </c>
    </row>
    <row r="39" spans="2:37" ht="24.75" customHeight="1">
      <c r="B39" s="183" t="s">
        <v>93</v>
      </c>
      <c r="C39" s="141" t="s">
        <v>112</v>
      </c>
      <c r="D39" s="142" t="s">
        <v>122</v>
      </c>
      <c r="E39" s="143">
        <v>5</v>
      </c>
      <c r="F39" s="184" t="s">
        <v>18</v>
      </c>
      <c r="G39" s="145">
        <v>7</v>
      </c>
      <c r="H39" s="146">
        <v>6</v>
      </c>
      <c r="I39" s="184" t="s">
        <v>18</v>
      </c>
      <c r="J39" s="145">
        <v>2</v>
      </c>
      <c r="K39" s="146">
        <v>6</v>
      </c>
      <c r="L39" s="184" t="s">
        <v>18</v>
      </c>
      <c r="M39" s="147">
        <v>2</v>
      </c>
      <c r="N39" s="185">
        <f>E39+H39+K39</f>
        <v>17</v>
      </c>
      <c r="O39" s="186" t="s">
        <v>18</v>
      </c>
      <c r="P39" s="187">
        <f>G39+J39+M39</f>
        <v>11</v>
      </c>
      <c r="Q39" s="185">
        <f>SUM(AF39:AH39)</f>
        <v>2</v>
      </c>
      <c r="R39" s="186" t="s">
        <v>18</v>
      </c>
      <c r="S39" s="187">
        <f>SUM(AI39:AK39)</f>
        <v>1</v>
      </c>
      <c r="T39" s="188">
        <f>IF(Q39&gt;S39,1,0)</f>
        <v>1</v>
      </c>
      <c r="U39" s="189">
        <f>IF(S39&gt;Q39,1,0)</f>
        <v>0</v>
      </c>
      <c r="V39" s="174"/>
      <c r="X39" s="190"/>
      <c r="AF39" s="191">
        <f>IF(E39&gt;G39,1,0)</f>
        <v>0</v>
      </c>
      <c r="AG39" s="191">
        <f>IF(H39&gt;J39,1,0)</f>
        <v>1</v>
      </c>
      <c r="AH39" s="191">
        <f>IF(K39+M39&gt;0,IF(K39&gt;M39,1,0),0)</f>
        <v>1</v>
      </c>
      <c r="AI39" s="191">
        <f>IF(G39&gt;E39,1,0)</f>
        <v>1</v>
      </c>
      <c r="AJ39" s="191">
        <f>IF(J39&gt;H39,1,0)</f>
        <v>0</v>
      </c>
      <c r="AK39" s="191">
        <f>IF(K39+M39&gt;0,IF(M39&gt;K39,1,0),0)</f>
        <v>0</v>
      </c>
    </row>
    <row r="40" spans="2:37" ht="24.75" customHeight="1">
      <c r="B40" s="183" t="s">
        <v>94</v>
      </c>
      <c r="C40" s="141" t="s">
        <v>116</v>
      </c>
      <c r="D40" s="148" t="s">
        <v>123</v>
      </c>
      <c r="E40" s="143">
        <v>6</v>
      </c>
      <c r="F40" s="184" t="s">
        <v>18</v>
      </c>
      <c r="G40" s="145">
        <v>1</v>
      </c>
      <c r="H40" s="146">
        <v>6</v>
      </c>
      <c r="I40" s="184" t="s">
        <v>18</v>
      </c>
      <c r="J40" s="145">
        <v>2</v>
      </c>
      <c r="K40" s="146"/>
      <c r="L40" s="184" t="s">
        <v>18</v>
      </c>
      <c r="M40" s="147"/>
      <c r="N40" s="185">
        <f>E40+H40+K40</f>
        <v>12</v>
      </c>
      <c r="O40" s="186" t="s">
        <v>18</v>
      </c>
      <c r="P40" s="187">
        <f>G40+J40+M40</f>
        <v>3</v>
      </c>
      <c r="Q40" s="185">
        <f>SUM(AF40:AH40)</f>
        <v>2</v>
      </c>
      <c r="R40" s="186" t="s">
        <v>18</v>
      </c>
      <c r="S40" s="187">
        <f>SUM(AI40:AK40)</f>
        <v>0</v>
      </c>
      <c r="T40" s="188">
        <f>IF(Q40&gt;S40,1,0)</f>
        <v>1</v>
      </c>
      <c r="U40" s="189">
        <f>IF(S40&gt;Q40,1,0)</f>
        <v>0</v>
      </c>
      <c r="V40" s="174"/>
      <c r="AF40" s="191">
        <f>IF(E40&gt;G40,1,0)</f>
        <v>1</v>
      </c>
      <c r="AG40" s="191">
        <f>IF(H40&gt;J40,1,0)</f>
        <v>1</v>
      </c>
      <c r="AH40" s="191">
        <f>IF(K40+M40&gt;0,IF(K40&gt;M40,1,0),0)</f>
        <v>0</v>
      </c>
      <c r="AI40" s="191">
        <f>IF(G40&gt;E40,1,0)</f>
        <v>0</v>
      </c>
      <c r="AJ40" s="191">
        <f>IF(J40&gt;H40,1,0)</f>
        <v>0</v>
      </c>
      <c r="AK40" s="191">
        <f>IF(K40+M40&gt;0,IF(M40&gt;K40,1,0),0)</f>
        <v>0</v>
      </c>
    </row>
    <row r="41" spans="2:37" ht="24.75" customHeight="1">
      <c r="B41" s="302" t="s">
        <v>95</v>
      </c>
      <c r="C41" s="149" t="s">
        <v>112</v>
      </c>
      <c r="D41" s="148" t="s">
        <v>122</v>
      </c>
      <c r="E41" s="345">
        <v>5</v>
      </c>
      <c r="F41" s="306" t="s">
        <v>18</v>
      </c>
      <c r="G41" s="308">
        <v>7</v>
      </c>
      <c r="H41" s="310">
        <v>3</v>
      </c>
      <c r="I41" s="306" t="s">
        <v>18</v>
      </c>
      <c r="J41" s="308">
        <v>6</v>
      </c>
      <c r="K41" s="328"/>
      <c r="L41" s="306" t="s">
        <v>18</v>
      </c>
      <c r="M41" s="300"/>
      <c r="N41" s="293">
        <f>E41+H41+K41</f>
        <v>8</v>
      </c>
      <c r="O41" s="295" t="s">
        <v>18</v>
      </c>
      <c r="P41" s="256">
        <f>G41+J41+M41</f>
        <v>13</v>
      </c>
      <c r="Q41" s="293">
        <f>SUM(AF41:AH41)</f>
        <v>0</v>
      </c>
      <c r="R41" s="295" t="s">
        <v>18</v>
      </c>
      <c r="S41" s="256">
        <f>SUM(AI41:AK41)</f>
        <v>2</v>
      </c>
      <c r="T41" s="254">
        <f>IF(Q41&gt;S41,1,0)</f>
        <v>0</v>
      </c>
      <c r="U41" s="291">
        <f>IF(S41&gt;Q41,1,0)</f>
        <v>1</v>
      </c>
      <c r="V41" s="192"/>
      <c r="AF41" s="191">
        <f>IF(E41&gt;G41,1,0)</f>
        <v>0</v>
      </c>
      <c r="AG41" s="191">
        <f>IF(H41&gt;J41,1,0)</f>
        <v>0</v>
      </c>
      <c r="AH41" s="191">
        <f>IF(K41+M41&gt;0,IF(K41&gt;M41,1,0),0)</f>
        <v>0</v>
      </c>
      <c r="AI41" s="191">
        <f>IF(G41&gt;E41,1,0)</f>
        <v>1</v>
      </c>
      <c r="AJ41" s="191">
        <f>IF(J41&gt;H41,1,0)</f>
        <v>1</v>
      </c>
      <c r="AK41" s="191">
        <f>IF(K41+M41&gt;0,IF(M41&gt;K41,1,0),0)</f>
        <v>0</v>
      </c>
    </row>
    <row r="42" spans="2:22" ht="24.75" customHeight="1">
      <c r="B42" s="303"/>
      <c r="C42" s="150" t="s">
        <v>116</v>
      </c>
      <c r="D42" s="151" t="s">
        <v>123</v>
      </c>
      <c r="E42" s="346"/>
      <c r="F42" s="307"/>
      <c r="G42" s="309"/>
      <c r="H42" s="311"/>
      <c r="I42" s="307"/>
      <c r="J42" s="309"/>
      <c r="K42" s="311"/>
      <c r="L42" s="307"/>
      <c r="M42" s="301"/>
      <c r="N42" s="294"/>
      <c r="O42" s="296"/>
      <c r="P42" s="253"/>
      <c r="Q42" s="294"/>
      <c r="R42" s="296"/>
      <c r="S42" s="253"/>
      <c r="T42" s="255"/>
      <c r="U42" s="292"/>
      <c r="V42" s="192"/>
    </row>
    <row r="43" spans="2:22" ht="24.75" customHeight="1">
      <c r="B43" s="193"/>
      <c r="C43" s="194" t="s">
        <v>101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6">
        <f>SUM(N39:N42)</f>
        <v>37</v>
      </c>
      <c r="O43" s="186" t="s">
        <v>18</v>
      </c>
      <c r="P43" s="197">
        <f>SUM(P39:P42)</f>
        <v>27</v>
      </c>
      <c r="Q43" s="196">
        <f>SUM(Q39:Q42)</f>
        <v>4</v>
      </c>
      <c r="R43" s="198" t="s">
        <v>18</v>
      </c>
      <c r="S43" s="197">
        <f>SUM(S39:S42)</f>
        <v>3</v>
      </c>
      <c r="T43" s="188">
        <f>SUM(T39:T42)</f>
        <v>2</v>
      </c>
      <c r="U43" s="189">
        <f>SUM(U39:U42)</f>
        <v>1</v>
      </c>
      <c r="V43" s="174"/>
    </row>
    <row r="44" spans="2:22" ht="24.75" customHeight="1">
      <c r="B44" s="193"/>
      <c r="C44" s="199" t="s">
        <v>102</v>
      </c>
      <c r="D44" s="200" t="str">
        <f>IF(T43&gt;U43,D34,IF(U43&gt;T43,D35,IF(U43+T43=0," ","CHYBA ZADÁNÍ")))</f>
        <v>Proskovice</v>
      </c>
      <c r="E44" s="194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9"/>
      <c r="V44" s="201"/>
    </row>
    <row r="45" spans="2:22" ht="14.25">
      <c r="B45" s="193"/>
      <c r="C45" s="199" t="s">
        <v>103</v>
      </c>
      <c r="G45" s="203"/>
      <c r="H45" s="203"/>
      <c r="I45" s="203"/>
      <c r="J45" s="203"/>
      <c r="K45" s="203"/>
      <c r="L45" s="203"/>
      <c r="M45" s="203"/>
      <c r="N45" s="201"/>
      <c r="O45" s="201"/>
      <c r="Q45" s="204"/>
      <c r="R45" s="204"/>
      <c r="S45" s="203"/>
      <c r="T45" s="203"/>
      <c r="U45" s="203"/>
      <c r="V45" s="201"/>
    </row>
    <row r="46" spans="3:21" ht="14.25">
      <c r="C46" s="204"/>
      <c r="D46" s="204"/>
      <c r="E46" s="204"/>
      <c r="F46" s="204"/>
      <c r="G46" s="204"/>
      <c r="H46" s="204"/>
      <c r="I46" s="204"/>
      <c r="J46" s="209" t="s">
        <v>79</v>
      </c>
      <c r="K46" s="209"/>
      <c r="L46" s="209"/>
      <c r="M46" s="204"/>
      <c r="N46" s="204"/>
      <c r="O46" s="204"/>
      <c r="P46" s="204"/>
      <c r="Q46" s="204"/>
      <c r="R46" s="204"/>
      <c r="S46" s="204"/>
      <c r="T46" s="209" t="s">
        <v>85</v>
      </c>
      <c r="U46" s="204"/>
    </row>
    <row r="47" spans="3:21" ht="15">
      <c r="C47" s="210" t="s">
        <v>104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3:21" ht="14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</row>
    <row r="49" spans="3:21" ht="14.25"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</sheetData>
  <sheetProtection selectLockedCells="1"/>
  <mergeCells count="70"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38:G38"/>
    <mergeCell ref="H38:J38"/>
    <mergeCell ref="K38:M38"/>
    <mergeCell ref="N38:P38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M16:M17"/>
    <mergeCell ref="P16:P17"/>
    <mergeCell ref="K13:M13"/>
    <mergeCell ref="K16:K17"/>
    <mergeCell ref="L16:L17"/>
    <mergeCell ref="N16:N17"/>
    <mergeCell ref="P6:U6"/>
    <mergeCell ref="P10:U10"/>
    <mergeCell ref="P9:U9"/>
    <mergeCell ref="P8:U8"/>
    <mergeCell ref="S16:S17"/>
    <mergeCell ref="R16:R17"/>
    <mergeCell ref="P7:U7"/>
    <mergeCell ref="N13:P13"/>
    <mergeCell ref="Q13:S13"/>
    <mergeCell ref="O16:O17"/>
    <mergeCell ref="Q16:Q17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49"/>
  <sheetViews>
    <sheetView zoomScale="75" zoomScaleNormal="75" workbookViewId="0" topLeftCell="A3">
      <selection activeCell="C15" sqref="C15:C1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52" t="s">
        <v>55</v>
      </c>
      <c r="H1" s="153"/>
      <c r="I1" s="153"/>
    </row>
    <row r="2" spans="6:9" ht="4.5" customHeight="1">
      <c r="F2" s="152"/>
      <c r="H2" s="153"/>
      <c r="I2" s="153"/>
    </row>
    <row r="3" spans="3:24" ht="21">
      <c r="C3" s="154" t="s">
        <v>56</v>
      </c>
      <c r="D3" s="155" t="s">
        <v>57</v>
      </c>
      <c r="E3" s="154"/>
      <c r="F3" s="154"/>
      <c r="G3" s="154"/>
      <c r="H3" s="154"/>
      <c r="I3" s="154"/>
      <c r="J3" s="154"/>
      <c r="K3" s="154"/>
      <c r="L3" s="154"/>
      <c r="P3" s="326" t="s">
        <v>58</v>
      </c>
      <c r="Q3" s="326"/>
      <c r="R3" s="156"/>
      <c r="S3" s="156"/>
      <c r="T3" s="327">
        <v>2009</v>
      </c>
      <c r="U3" s="327"/>
      <c r="X3" s="157" t="s">
        <v>1</v>
      </c>
    </row>
    <row r="4" spans="3:31" ht="18.75">
      <c r="C4" s="158" t="s">
        <v>59</v>
      </c>
      <c r="D4" s="159"/>
      <c r="N4" s="160">
        <v>5</v>
      </c>
      <c r="P4" s="313" t="str">
        <f>IF(N4=1,P6,IF(N4=2,P7,IF(N4=3,P8,IF(N4=4,P9,IF(N4=5,P10," ")))))</f>
        <v>ŽENY</v>
      </c>
      <c r="Q4" s="314"/>
      <c r="R4" s="314"/>
      <c r="S4" s="314"/>
      <c r="T4" s="314"/>
      <c r="U4" s="315"/>
      <c r="W4" s="161" t="s">
        <v>2</v>
      </c>
      <c r="X4" s="162" t="s">
        <v>3</v>
      </c>
      <c r="AA4" s="1" t="s">
        <v>60</v>
      </c>
      <c r="AB4" s="1" t="s">
        <v>61</v>
      </c>
      <c r="AC4" s="1" t="s">
        <v>62</v>
      </c>
      <c r="AD4" s="1" t="s">
        <v>63</v>
      </c>
      <c r="AE4" s="1" t="s">
        <v>64</v>
      </c>
    </row>
    <row r="5" spans="3:21" ht="9" customHeight="1">
      <c r="C5" s="158"/>
      <c r="D5" s="163"/>
      <c r="E5" s="163"/>
      <c r="F5" s="163"/>
      <c r="G5" s="158"/>
      <c r="H5" s="158"/>
      <c r="I5" s="158"/>
      <c r="J5" s="163"/>
      <c r="K5" s="163"/>
      <c r="L5" s="163"/>
      <c r="M5" s="158"/>
      <c r="N5" s="158"/>
      <c r="O5" s="158"/>
      <c r="P5" s="164"/>
      <c r="Q5" s="164"/>
      <c r="R5" s="164"/>
      <c r="S5" s="158"/>
      <c r="T5" s="158"/>
      <c r="U5" s="163"/>
    </row>
    <row r="6" spans="3:31" ht="14.25" customHeight="1">
      <c r="C6" s="158" t="s">
        <v>65</v>
      </c>
      <c r="D6" s="208" t="s">
        <v>39</v>
      </c>
      <c r="E6" s="165"/>
      <c r="F6" s="165"/>
      <c r="N6" s="166">
        <v>1</v>
      </c>
      <c r="P6" s="322" t="s">
        <v>66</v>
      </c>
      <c r="Q6" s="322"/>
      <c r="R6" s="322"/>
      <c r="S6" s="322"/>
      <c r="T6" s="322"/>
      <c r="U6" s="322"/>
      <c r="W6" s="167">
        <v>1</v>
      </c>
      <c r="X6" s="168" t="str">
        <f aca="true" t="shared" si="0" ref="X6:X13">IF($N$4=1,AA6,IF($N$4=2,AB6,IF($N$4=3,AC6,IF($N$4=4,AD6,IF($N$4=5,AE6," ")))))</f>
        <v>Krmelín</v>
      </c>
      <c r="AA6" s="1" t="s">
        <v>67</v>
      </c>
      <c r="AB6" s="1" t="s">
        <v>68</v>
      </c>
      <c r="AC6" s="1" t="s">
        <v>69</v>
      </c>
      <c r="AD6" s="1" t="s">
        <v>25</v>
      </c>
      <c r="AE6" s="1" t="s">
        <v>34</v>
      </c>
    </row>
    <row r="7" spans="3:31" ht="16.5" customHeight="1">
      <c r="C7" s="158" t="s">
        <v>70</v>
      </c>
      <c r="D7" s="230">
        <v>39997</v>
      </c>
      <c r="E7" s="170"/>
      <c r="F7" s="170"/>
      <c r="N7" s="166">
        <v>2</v>
      </c>
      <c r="P7" s="322" t="s">
        <v>71</v>
      </c>
      <c r="Q7" s="322"/>
      <c r="R7" s="322"/>
      <c r="S7" s="322"/>
      <c r="T7" s="322"/>
      <c r="U7" s="322"/>
      <c r="W7" s="167">
        <v>2</v>
      </c>
      <c r="X7" s="168" t="str">
        <f t="shared" si="0"/>
        <v>Vratimov A</v>
      </c>
      <c r="AA7" s="1" t="s">
        <v>72</v>
      </c>
      <c r="AB7" s="1" t="s">
        <v>73</v>
      </c>
      <c r="AC7" s="1" t="s">
        <v>34</v>
      </c>
      <c r="AD7" s="1" t="s">
        <v>74</v>
      </c>
      <c r="AE7" s="1" t="s">
        <v>35</v>
      </c>
    </row>
    <row r="8" spans="3:31" ht="15" customHeight="1">
      <c r="C8" s="158"/>
      <c r="N8" s="166">
        <v>3</v>
      </c>
      <c r="P8" s="319" t="s">
        <v>75</v>
      </c>
      <c r="Q8" s="319"/>
      <c r="R8" s="319"/>
      <c r="S8" s="319"/>
      <c r="T8" s="319"/>
      <c r="U8" s="319"/>
      <c r="W8" s="167">
        <v>3</v>
      </c>
      <c r="X8" s="168" t="str">
        <f t="shared" si="0"/>
        <v>Volný los</v>
      </c>
      <c r="AA8" s="1" t="s">
        <v>76</v>
      </c>
      <c r="AB8" s="1" t="s">
        <v>25</v>
      </c>
      <c r="AC8" s="1" t="s">
        <v>77</v>
      </c>
      <c r="AD8" s="1" t="s">
        <v>78</v>
      </c>
      <c r="AE8" s="1" t="s">
        <v>36</v>
      </c>
    </row>
    <row r="9" spans="2:31" ht="18.75">
      <c r="B9" s="171">
        <v>6</v>
      </c>
      <c r="C9" s="154" t="s">
        <v>79</v>
      </c>
      <c r="D9" s="323" t="str">
        <f>IF(B9=1,X6,IF(B9=2,X7,IF(B9=3,X8,IF(B9=4,X9,IF(B9=5,X10,IF(B9=6,X11,IF(B9=7,X12,IF(B9=8,X13," "))))))))</f>
        <v>Výškovice</v>
      </c>
      <c r="E9" s="324"/>
      <c r="F9" s="324"/>
      <c r="G9" s="324"/>
      <c r="H9" s="324"/>
      <c r="I9" s="325"/>
      <c r="N9" s="166">
        <v>4</v>
      </c>
      <c r="P9" s="319" t="s">
        <v>80</v>
      </c>
      <c r="Q9" s="319"/>
      <c r="R9" s="319"/>
      <c r="S9" s="319"/>
      <c r="T9" s="319"/>
      <c r="U9" s="319"/>
      <c r="W9" s="167">
        <v>4</v>
      </c>
      <c r="X9" s="168" t="str">
        <f t="shared" si="0"/>
        <v>Proskovice</v>
      </c>
      <c r="AA9" s="1" t="s">
        <v>81</v>
      </c>
      <c r="AB9" s="1" t="s">
        <v>82</v>
      </c>
      <c r="AC9" s="1" t="s">
        <v>83</v>
      </c>
      <c r="AD9" s="1" t="s">
        <v>84</v>
      </c>
      <c r="AE9" s="1" t="s">
        <v>25</v>
      </c>
    </row>
    <row r="10" spans="2:31" ht="19.5" customHeight="1">
      <c r="B10" s="171">
        <v>5</v>
      </c>
      <c r="C10" s="154" t="s">
        <v>85</v>
      </c>
      <c r="D10" s="323" t="str">
        <f>IF(B10=1,X6,IF(B10=2,X7,IF(B10=3,X8,IF(B10=4,X9,IF(B10=5,X10,IF(B10=6,X11,IF(B10=7,X12,IF(B10=8,X13," "))))))))</f>
        <v>Vratimov B</v>
      </c>
      <c r="E10" s="324"/>
      <c r="F10" s="324"/>
      <c r="G10" s="324"/>
      <c r="H10" s="324"/>
      <c r="I10" s="325"/>
      <c r="N10" s="166">
        <v>5</v>
      </c>
      <c r="P10" s="319" t="s">
        <v>33</v>
      </c>
      <c r="Q10" s="319"/>
      <c r="R10" s="319"/>
      <c r="S10" s="319"/>
      <c r="T10" s="319"/>
      <c r="U10" s="319"/>
      <c r="W10" s="167">
        <v>5</v>
      </c>
      <c r="X10" s="168" t="str">
        <f t="shared" si="0"/>
        <v>Vratimov B</v>
      </c>
      <c r="AA10" s="1" t="s">
        <v>86</v>
      </c>
      <c r="AC10" s="1" t="s">
        <v>73</v>
      </c>
      <c r="AE10" s="1" t="s">
        <v>38</v>
      </c>
    </row>
    <row r="11" spans="23:31" ht="15.75" customHeight="1">
      <c r="W11" s="167">
        <v>6</v>
      </c>
      <c r="X11" s="168" t="str">
        <f t="shared" si="0"/>
        <v>Výškovice</v>
      </c>
      <c r="AA11" s="1" t="s">
        <v>87</v>
      </c>
      <c r="AC11" s="1" t="s">
        <v>88</v>
      </c>
      <c r="AE11" s="1" t="s">
        <v>39</v>
      </c>
    </row>
    <row r="12" spans="3:37" ht="15">
      <c r="C12" s="172" t="s">
        <v>89</v>
      </c>
      <c r="D12" s="173"/>
      <c r="E12" s="320" t="s">
        <v>90</v>
      </c>
      <c r="F12" s="321"/>
      <c r="G12" s="321"/>
      <c r="H12" s="321"/>
      <c r="I12" s="321"/>
      <c r="J12" s="321"/>
      <c r="K12" s="321"/>
      <c r="L12" s="321"/>
      <c r="M12" s="321"/>
      <c r="N12" s="321" t="s">
        <v>91</v>
      </c>
      <c r="O12" s="321"/>
      <c r="P12" s="321"/>
      <c r="Q12" s="321"/>
      <c r="R12" s="321"/>
      <c r="S12" s="321"/>
      <c r="T12" s="321"/>
      <c r="U12" s="321"/>
      <c r="V12" s="174"/>
      <c r="W12" s="167">
        <v>7</v>
      </c>
      <c r="X12" s="168">
        <f t="shared" si="0"/>
        <v>0</v>
      </c>
      <c r="AA12" s="1" t="s">
        <v>69</v>
      </c>
      <c r="AC12" s="1" t="s">
        <v>92</v>
      </c>
      <c r="AF12" s="158"/>
      <c r="AG12" s="175"/>
      <c r="AH12" s="175"/>
      <c r="AI12" s="157" t="s">
        <v>1</v>
      </c>
      <c r="AJ12" s="175"/>
      <c r="AK12" s="175"/>
    </row>
    <row r="13" spans="2:37" ht="21" customHeight="1">
      <c r="B13" s="176"/>
      <c r="C13" s="177" t="s">
        <v>8</v>
      </c>
      <c r="D13" s="178" t="s">
        <v>9</v>
      </c>
      <c r="E13" s="312" t="s">
        <v>93</v>
      </c>
      <c r="F13" s="298"/>
      <c r="G13" s="299"/>
      <c r="H13" s="297" t="s">
        <v>94</v>
      </c>
      <c r="I13" s="298"/>
      <c r="J13" s="299" t="s">
        <v>94</v>
      </c>
      <c r="K13" s="297" t="s">
        <v>95</v>
      </c>
      <c r="L13" s="298"/>
      <c r="M13" s="298" t="s">
        <v>95</v>
      </c>
      <c r="N13" s="297" t="s">
        <v>96</v>
      </c>
      <c r="O13" s="298"/>
      <c r="P13" s="299"/>
      <c r="Q13" s="297" t="s">
        <v>97</v>
      </c>
      <c r="R13" s="298"/>
      <c r="S13" s="299"/>
      <c r="T13" s="179" t="s">
        <v>98</v>
      </c>
      <c r="U13" s="180"/>
      <c r="V13" s="181"/>
      <c r="W13" s="167">
        <v>8</v>
      </c>
      <c r="X13" s="168">
        <f t="shared" si="0"/>
        <v>0</v>
      </c>
      <c r="AA13" s="1" t="s">
        <v>99</v>
      </c>
      <c r="AC13" s="1" t="s">
        <v>100</v>
      </c>
      <c r="AF13" s="182" t="s">
        <v>93</v>
      </c>
      <c r="AG13" s="182" t="s">
        <v>94</v>
      </c>
      <c r="AH13" s="182" t="s">
        <v>95</v>
      </c>
      <c r="AI13" s="182" t="s">
        <v>93</v>
      </c>
      <c r="AJ13" s="182" t="s">
        <v>94</v>
      </c>
      <c r="AK13" s="182" t="s">
        <v>95</v>
      </c>
    </row>
    <row r="14" spans="2:37" ht="24.75" customHeight="1">
      <c r="B14" s="183" t="s">
        <v>93</v>
      </c>
      <c r="C14" s="141" t="s">
        <v>111</v>
      </c>
      <c r="D14" s="142" t="s">
        <v>119</v>
      </c>
      <c r="E14" s="143">
        <v>6</v>
      </c>
      <c r="F14" s="184" t="s">
        <v>18</v>
      </c>
      <c r="G14" s="145">
        <v>3</v>
      </c>
      <c r="H14" s="146">
        <v>6</v>
      </c>
      <c r="I14" s="184" t="s">
        <v>18</v>
      </c>
      <c r="J14" s="145">
        <v>1</v>
      </c>
      <c r="K14" s="146"/>
      <c r="L14" s="184" t="s">
        <v>18</v>
      </c>
      <c r="M14" s="147"/>
      <c r="N14" s="185">
        <f>E14+H14+K14</f>
        <v>12</v>
      </c>
      <c r="O14" s="186" t="s">
        <v>18</v>
      </c>
      <c r="P14" s="187">
        <f>G14+J14+M14</f>
        <v>4</v>
      </c>
      <c r="Q14" s="185">
        <f>SUM(AF14:AH14)</f>
        <v>2</v>
      </c>
      <c r="R14" s="186" t="s">
        <v>18</v>
      </c>
      <c r="S14" s="187">
        <f>SUM(AI14:AK14)</f>
        <v>0</v>
      </c>
      <c r="T14" s="188">
        <f>IF(Q14&gt;S14,1,0)</f>
        <v>1</v>
      </c>
      <c r="U14" s="189">
        <f>IF(S14&gt;Q14,1,0)</f>
        <v>0</v>
      </c>
      <c r="V14" s="174"/>
      <c r="X14" s="190"/>
      <c r="AF14" s="191">
        <f>IF(E14&gt;G14,1,0)</f>
        <v>1</v>
      </c>
      <c r="AG14" s="191">
        <f>IF(H14&gt;J14,1,0)</f>
        <v>1</v>
      </c>
      <c r="AH14" s="191">
        <f>IF(K14+M14&gt;0,IF(K14&gt;M14,1,0),0)</f>
        <v>0</v>
      </c>
      <c r="AI14" s="191">
        <f>IF(G14&gt;E14,1,0)</f>
        <v>0</v>
      </c>
      <c r="AJ14" s="191">
        <f>IF(J14&gt;H14,1,0)</f>
        <v>0</v>
      </c>
      <c r="AK14" s="191">
        <f>IF(K14+M14&gt;0,IF(M14&gt;K14,1,0),0)</f>
        <v>0</v>
      </c>
    </row>
    <row r="15" spans="2:37" ht="24" customHeight="1">
      <c r="B15" s="183" t="s">
        <v>94</v>
      </c>
      <c r="C15" s="141" t="s">
        <v>120</v>
      </c>
      <c r="D15" s="148" t="s">
        <v>121</v>
      </c>
      <c r="E15" s="143">
        <v>7</v>
      </c>
      <c r="F15" s="184" t="s">
        <v>18</v>
      </c>
      <c r="G15" s="145">
        <v>5</v>
      </c>
      <c r="H15" s="146">
        <v>6</v>
      </c>
      <c r="I15" s="184" t="s">
        <v>18</v>
      </c>
      <c r="J15" s="145">
        <v>7</v>
      </c>
      <c r="K15" s="146">
        <v>4</v>
      </c>
      <c r="L15" s="184" t="s">
        <v>18</v>
      </c>
      <c r="M15" s="147">
        <v>6</v>
      </c>
      <c r="N15" s="185">
        <f>E15+H15+K15</f>
        <v>17</v>
      </c>
      <c r="O15" s="186" t="s">
        <v>18</v>
      </c>
      <c r="P15" s="187">
        <f>G15+J15+M15</f>
        <v>18</v>
      </c>
      <c r="Q15" s="185">
        <f>SUM(AF15:AH15)</f>
        <v>1</v>
      </c>
      <c r="R15" s="186" t="s">
        <v>18</v>
      </c>
      <c r="S15" s="187">
        <f>SUM(AI15:AK15)</f>
        <v>2</v>
      </c>
      <c r="T15" s="188">
        <f>IF(Q15&gt;S15,1,0)</f>
        <v>0</v>
      </c>
      <c r="U15" s="189">
        <f>IF(S15&gt;Q15,1,0)</f>
        <v>1</v>
      </c>
      <c r="V15" s="174"/>
      <c r="AF15" s="191">
        <f>IF(E15&gt;G15,1,0)</f>
        <v>1</v>
      </c>
      <c r="AG15" s="191">
        <f>IF(H15&gt;J15,1,0)</f>
        <v>0</v>
      </c>
      <c r="AH15" s="191">
        <f>IF(K15+M15&gt;0,IF(K15&gt;M15,1,0),0)</f>
        <v>0</v>
      </c>
      <c r="AI15" s="191">
        <f>IF(G15&gt;E15,1,0)</f>
        <v>0</v>
      </c>
      <c r="AJ15" s="191">
        <f>IF(J15&gt;H15,1,0)</f>
        <v>1</v>
      </c>
      <c r="AK15" s="191">
        <f>IF(K15+M15&gt;0,IF(M15&gt;K15,1,0),0)</f>
        <v>1</v>
      </c>
    </row>
    <row r="16" spans="2:37" ht="20.25" customHeight="1">
      <c r="B16" s="302" t="s">
        <v>95</v>
      </c>
      <c r="C16" s="149" t="s">
        <v>111</v>
      </c>
      <c r="D16" s="148" t="s">
        <v>119</v>
      </c>
      <c r="E16" s="304">
        <v>6</v>
      </c>
      <c r="F16" s="306" t="s">
        <v>18</v>
      </c>
      <c r="G16" s="308">
        <v>3</v>
      </c>
      <c r="H16" s="310">
        <v>6</v>
      </c>
      <c r="I16" s="306" t="s">
        <v>18</v>
      </c>
      <c r="J16" s="308">
        <v>4</v>
      </c>
      <c r="K16" s="310"/>
      <c r="L16" s="306" t="s">
        <v>18</v>
      </c>
      <c r="M16" s="300"/>
      <c r="N16" s="293">
        <f>E16+H16+K16</f>
        <v>12</v>
      </c>
      <c r="O16" s="295" t="s">
        <v>18</v>
      </c>
      <c r="P16" s="256">
        <f>G16+J16+M16</f>
        <v>7</v>
      </c>
      <c r="Q16" s="293">
        <f>SUM(AF16:AH16)</f>
        <v>2</v>
      </c>
      <c r="R16" s="295" t="s">
        <v>18</v>
      </c>
      <c r="S16" s="256">
        <f>SUM(AI16:AK16)</f>
        <v>0</v>
      </c>
      <c r="T16" s="254">
        <f>IF(Q16&gt;S16,1,0)</f>
        <v>1</v>
      </c>
      <c r="U16" s="291">
        <f>IF(S16&gt;Q16,1,0)</f>
        <v>0</v>
      </c>
      <c r="V16" s="192"/>
      <c r="AF16" s="191">
        <f>IF(E16&gt;G16,1,0)</f>
        <v>1</v>
      </c>
      <c r="AG16" s="191">
        <f>IF(H16&gt;J16,1,0)</f>
        <v>1</v>
      </c>
      <c r="AH16" s="191">
        <f>IF(K16+M16&gt;0,IF(K16&gt;M16,1,0),0)</f>
        <v>0</v>
      </c>
      <c r="AI16" s="191">
        <f>IF(G16&gt;E16,1,0)</f>
        <v>0</v>
      </c>
      <c r="AJ16" s="191">
        <f>IF(J16&gt;H16,1,0)</f>
        <v>0</v>
      </c>
      <c r="AK16" s="191">
        <f>IF(K16+M16&gt;0,IF(M16&gt;K16,1,0),0)</f>
        <v>0</v>
      </c>
    </row>
    <row r="17" spans="2:22" ht="21" customHeight="1">
      <c r="B17" s="303"/>
      <c r="C17" s="150" t="s">
        <v>120</v>
      </c>
      <c r="D17" s="151" t="s">
        <v>105</v>
      </c>
      <c r="E17" s="305"/>
      <c r="F17" s="307"/>
      <c r="G17" s="309"/>
      <c r="H17" s="311"/>
      <c r="I17" s="307"/>
      <c r="J17" s="309"/>
      <c r="K17" s="311"/>
      <c r="L17" s="307"/>
      <c r="M17" s="301"/>
      <c r="N17" s="294"/>
      <c r="O17" s="296"/>
      <c r="P17" s="253"/>
      <c r="Q17" s="294"/>
      <c r="R17" s="296"/>
      <c r="S17" s="253"/>
      <c r="T17" s="255"/>
      <c r="U17" s="292"/>
      <c r="V17" s="192"/>
    </row>
    <row r="18" spans="2:22" ht="23.25" customHeight="1">
      <c r="B18" s="193"/>
      <c r="C18" s="194" t="s">
        <v>101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>
        <f>SUM(N14:N17)</f>
        <v>41</v>
      </c>
      <c r="O18" s="186" t="s">
        <v>18</v>
      </c>
      <c r="P18" s="197">
        <f>SUM(P14:P17)</f>
        <v>29</v>
      </c>
      <c r="Q18" s="196">
        <f>SUM(Q14:Q17)</f>
        <v>5</v>
      </c>
      <c r="R18" s="198" t="s">
        <v>18</v>
      </c>
      <c r="S18" s="197">
        <f>SUM(S14:S17)</f>
        <v>2</v>
      </c>
      <c r="T18" s="188">
        <f>SUM(T14:T17)</f>
        <v>2</v>
      </c>
      <c r="U18" s="189">
        <f>SUM(U14:U17)</f>
        <v>1</v>
      </c>
      <c r="V18" s="174"/>
    </row>
    <row r="19" spans="2:27" ht="21" customHeight="1">
      <c r="B19" s="193"/>
      <c r="C19" s="199" t="s">
        <v>102</v>
      </c>
      <c r="D19" s="200" t="str">
        <f>IF(T18&gt;U18,D9,IF(U18&gt;T18,D10,IF(U18+T18=0," ","CHYBA ZADÁNÍ")))</f>
        <v>Výškovice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9"/>
      <c r="V19" s="201"/>
      <c r="AA19" s="202"/>
    </row>
    <row r="20" spans="2:22" ht="19.5" customHeight="1">
      <c r="B20" s="193"/>
      <c r="C20" s="199" t="s">
        <v>103</v>
      </c>
      <c r="G20" s="203"/>
      <c r="H20" s="203"/>
      <c r="I20" s="203"/>
      <c r="J20" s="203"/>
      <c r="K20" s="203"/>
      <c r="L20" s="203"/>
      <c r="M20" s="203"/>
      <c r="N20" s="201"/>
      <c r="O20" s="201"/>
      <c r="Q20" s="204"/>
      <c r="R20" s="204"/>
      <c r="S20" s="203"/>
      <c r="T20" s="203"/>
      <c r="U20" s="203"/>
      <c r="V20" s="201"/>
    </row>
    <row r="21" spans="10:20" ht="15">
      <c r="J21" s="2" t="s">
        <v>79</v>
      </c>
      <c r="K21" s="2"/>
      <c r="L21" s="2"/>
      <c r="T21" s="2" t="s">
        <v>85</v>
      </c>
    </row>
    <row r="22" spans="3:21" ht="15">
      <c r="C22" s="158" t="s">
        <v>104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3:21" ht="15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</row>
    <row r="24" spans="3:21" ht="15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3:21" ht="15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2:21" ht="28.5" customHeight="1">
      <c r="B26" s="173"/>
      <c r="C26" s="173"/>
      <c r="D26" s="173"/>
      <c r="E26" s="173"/>
      <c r="F26" s="205" t="s">
        <v>55</v>
      </c>
      <c r="G26" s="173"/>
      <c r="H26" s="206"/>
      <c r="I26" s="206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6:9" ht="8.25" customHeight="1">
      <c r="F27" s="152"/>
      <c r="H27" s="153"/>
      <c r="I27" s="153"/>
    </row>
    <row r="28" spans="3:24" ht="21">
      <c r="C28" s="154" t="s">
        <v>56</v>
      </c>
      <c r="D28" s="155" t="s">
        <v>57</v>
      </c>
      <c r="E28" s="154"/>
      <c r="F28" s="154"/>
      <c r="G28" s="154"/>
      <c r="H28" s="154"/>
      <c r="I28" s="154"/>
      <c r="J28" s="154"/>
      <c r="K28" s="154"/>
      <c r="L28" s="154"/>
      <c r="P28" s="326" t="s">
        <v>58</v>
      </c>
      <c r="Q28" s="326"/>
      <c r="R28" s="156"/>
      <c r="S28" s="156"/>
      <c r="T28" s="327">
        <v>2009</v>
      </c>
      <c r="U28" s="327"/>
      <c r="X28" s="157" t="s">
        <v>1</v>
      </c>
    </row>
    <row r="29" spans="3:31" ht="18.75">
      <c r="C29" s="158" t="s">
        <v>59</v>
      </c>
      <c r="D29" s="207"/>
      <c r="N29" s="160">
        <v>5</v>
      </c>
      <c r="P29" s="313" t="str">
        <f>IF(N29=1,P31,IF(N29=2,P32,IF(N29=3,P33,IF(N29=4,P34,IF(N29=5,P35," ")))))</f>
        <v>ŽENY</v>
      </c>
      <c r="Q29" s="314"/>
      <c r="R29" s="314"/>
      <c r="S29" s="314"/>
      <c r="T29" s="314"/>
      <c r="U29" s="315"/>
      <c r="W29" s="161" t="s">
        <v>2</v>
      </c>
      <c r="X29" s="158" t="s">
        <v>3</v>
      </c>
      <c r="AA29" s="1" t="s">
        <v>60</v>
      </c>
      <c r="AB29" s="1" t="s">
        <v>61</v>
      </c>
      <c r="AC29" s="1" t="s">
        <v>62</v>
      </c>
      <c r="AD29" s="1" t="s">
        <v>63</v>
      </c>
      <c r="AE29" s="1" t="s">
        <v>64</v>
      </c>
    </row>
    <row r="30" spans="3:21" ht="6.75" customHeight="1">
      <c r="C30" s="158"/>
      <c r="D30" s="163"/>
      <c r="E30" s="163"/>
      <c r="F30" s="163"/>
      <c r="G30" s="158"/>
      <c r="H30" s="158"/>
      <c r="I30" s="158"/>
      <c r="J30" s="163"/>
      <c r="K30" s="163"/>
      <c r="L30" s="163"/>
      <c r="M30" s="158"/>
      <c r="N30" s="158"/>
      <c r="O30" s="158"/>
      <c r="P30" s="164"/>
      <c r="Q30" s="164"/>
      <c r="R30" s="164"/>
      <c r="S30" s="158"/>
      <c r="T30" s="158"/>
      <c r="U30" s="163"/>
    </row>
    <row r="31" spans="3:31" ht="15.75">
      <c r="C31" s="158" t="s">
        <v>65</v>
      </c>
      <c r="D31" s="208" t="s">
        <v>34</v>
      </c>
      <c r="E31" s="165"/>
      <c r="F31" s="165"/>
      <c r="N31" s="1">
        <v>1</v>
      </c>
      <c r="P31" s="322" t="s">
        <v>66</v>
      </c>
      <c r="Q31" s="322"/>
      <c r="R31" s="322"/>
      <c r="S31" s="322"/>
      <c r="T31" s="322"/>
      <c r="U31" s="322"/>
      <c r="W31" s="167">
        <v>1</v>
      </c>
      <c r="X31" s="168" t="str">
        <f aca="true" t="shared" si="1" ref="X31:X38">IF($N$29=1,AA31,IF($N$29=2,AB31,IF($N$29=3,AC31,IF($N$29=4,AD31,IF($N$29=5,AE31," ")))))</f>
        <v>Krmelín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58" t="s">
        <v>70</v>
      </c>
      <c r="D32" s="169">
        <v>39974</v>
      </c>
      <c r="E32" s="170"/>
      <c r="F32" s="170"/>
      <c r="N32" s="1">
        <v>2</v>
      </c>
      <c r="P32" s="322" t="s">
        <v>71</v>
      </c>
      <c r="Q32" s="322"/>
      <c r="R32" s="322"/>
      <c r="S32" s="322"/>
      <c r="T32" s="322"/>
      <c r="U32" s="322"/>
      <c r="W32" s="167">
        <v>2</v>
      </c>
      <c r="X32" s="168" t="str">
        <f t="shared" si="1"/>
        <v>Vratimov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58"/>
      <c r="N33" s="1">
        <v>3</v>
      </c>
      <c r="P33" s="319" t="s">
        <v>75</v>
      </c>
      <c r="Q33" s="319"/>
      <c r="R33" s="319"/>
      <c r="S33" s="319"/>
      <c r="T33" s="319"/>
      <c r="U33" s="319"/>
      <c r="W33" s="167">
        <v>3</v>
      </c>
      <c r="X33" s="168" t="str">
        <f t="shared" si="1"/>
        <v>Volný los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71">
        <v>1</v>
      </c>
      <c r="C34" s="154" t="s">
        <v>79</v>
      </c>
      <c r="D34" s="316" t="str">
        <f>IF(B34=1,X31,IF(B34=2,X32,IF(B34=3,X33,IF(B34=4,X34,IF(B34=5,X35,IF(B34=6,X36,IF(B34=7,X37,IF(B34=8,X38," "))))))))</f>
        <v>Krmelín</v>
      </c>
      <c r="E34" s="317"/>
      <c r="F34" s="317"/>
      <c r="G34" s="317"/>
      <c r="H34" s="317"/>
      <c r="I34" s="318"/>
      <c r="N34" s="1">
        <v>4</v>
      </c>
      <c r="P34" s="319" t="s">
        <v>80</v>
      </c>
      <c r="Q34" s="319"/>
      <c r="R34" s="319"/>
      <c r="S34" s="319"/>
      <c r="T34" s="319"/>
      <c r="U34" s="319"/>
      <c r="W34" s="167">
        <v>4</v>
      </c>
      <c r="X34" s="168" t="str">
        <f t="shared" si="1"/>
        <v>Proskovice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71">
        <v>4</v>
      </c>
      <c r="C35" s="154" t="s">
        <v>85</v>
      </c>
      <c r="D35" s="316" t="str">
        <f>IF(B35=1,X31,IF(B35=2,X32,IF(B35=3,X33,IF(B35=4,X34,IF(B35=5,X35,IF(B35=6,X36,IF(B35=7,X37,IF(B35=8,X38," "))))))))</f>
        <v>Proskovice</v>
      </c>
      <c r="E35" s="317"/>
      <c r="F35" s="317"/>
      <c r="G35" s="317"/>
      <c r="H35" s="317"/>
      <c r="I35" s="318"/>
      <c r="N35" s="1">
        <v>5</v>
      </c>
      <c r="P35" s="319" t="s">
        <v>33</v>
      </c>
      <c r="Q35" s="319"/>
      <c r="R35" s="319"/>
      <c r="S35" s="319"/>
      <c r="T35" s="319"/>
      <c r="U35" s="319"/>
      <c r="W35" s="167">
        <v>5</v>
      </c>
      <c r="X35" s="168" t="str">
        <f t="shared" si="1"/>
        <v>Vratimov B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67">
        <v>6</v>
      </c>
      <c r="X36" s="168" t="str">
        <f t="shared" si="1"/>
        <v>Výškovice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72" t="s">
        <v>89</v>
      </c>
      <c r="D37" s="173"/>
      <c r="E37" s="320" t="s">
        <v>90</v>
      </c>
      <c r="F37" s="321"/>
      <c r="G37" s="321"/>
      <c r="H37" s="321"/>
      <c r="I37" s="321"/>
      <c r="J37" s="321"/>
      <c r="K37" s="321"/>
      <c r="L37" s="321"/>
      <c r="M37" s="321"/>
      <c r="N37" s="321" t="s">
        <v>91</v>
      </c>
      <c r="O37" s="321"/>
      <c r="P37" s="321"/>
      <c r="Q37" s="321"/>
      <c r="R37" s="321"/>
      <c r="S37" s="321"/>
      <c r="T37" s="321"/>
      <c r="U37" s="321"/>
      <c r="V37" s="174"/>
      <c r="W37" s="167">
        <v>7</v>
      </c>
      <c r="X37" s="168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176"/>
      <c r="C38" s="177" t="s">
        <v>8</v>
      </c>
      <c r="D38" s="178" t="s">
        <v>9</v>
      </c>
      <c r="E38" s="312" t="s">
        <v>93</v>
      </c>
      <c r="F38" s="298"/>
      <c r="G38" s="299"/>
      <c r="H38" s="297" t="s">
        <v>94</v>
      </c>
      <c r="I38" s="298"/>
      <c r="J38" s="299" t="s">
        <v>94</v>
      </c>
      <c r="K38" s="297" t="s">
        <v>95</v>
      </c>
      <c r="L38" s="298"/>
      <c r="M38" s="298" t="s">
        <v>95</v>
      </c>
      <c r="N38" s="297" t="s">
        <v>96</v>
      </c>
      <c r="O38" s="298"/>
      <c r="P38" s="299"/>
      <c r="Q38" s="297" t="s">
        <v>97</v>
      </c>
      <c r="R38" s="298"/>
      <c r="S38" s="299"/>
      <c r="T38" s="179" t="s">
        <v>98</v>
      </c>
      <c r="U38" s="180"/>
      <c r="V38" s="181"/>
      <c r="W38" s="167">
        <v>8</v>
      </c>
      <c r="X38" s="168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82" t="s">
        <v>93</v>
      </c>
      <c r="AG38" s="182" t="s">
        <v>94</v>
      </c>
      <c r="AH38" s="182" t="s">
        <v>95</v>
      </c>
      <c r="AI38" s="182" t="s">
        <v>93</v>
      </c>
      <c r="AJ38" s="182" t="s">
        <v>94</v>
      </c>
      <c r="AK38" s="182" t="s">
        <v>95</v>
      </c>
    </row>
    <row r="39" spans="2:37" ht="24.75" customHeight="1">
      <c r="B39" s="183" t="s">
        <v>93</v>
      </c>
      <c r="C39" s="141" t="s">
        <v>51</v>
      </c>
      <c r="D39" s="142" t="s">
        <v>117</v>
      </c>
      <c r="E39" s="143">
        <v>6</v>
      </c>
      <c r="F39" s="184" t="s">
        <v>18</v>
      </c>
      <c r="G39" s="145">
        <v>1</v>
      </c>
      <c r="H39" s="146">
        <v>6</v>
      </c>
      <c r="I39" s="184" t="s">
        <v>18</v>
      </c>
      <c r="J39" s="145">
        <v>1</v>
      </c>
      <c r="K39" s="146"/>
      <c r="L39" s="184" t="s">
        <v>18</v>
      </c>
      <c r="M39" s="147"/>
      <c r="N39" s="220">
        <f>E39+H39+K39</f>
        <v>12</v>
      </c>
      <c r="O39" s="221" t="s">
        <v>18</v>
      </c>
      <c r="P39" s="222">
        <f>G39+J39+M39</f>
        <v>2</v>
      </c>
      <c r="Q39" s="220">
        <f>SUM(AF39:AH39)</f>
        <v>2</v>
      </c>
      <c r="R39" s="221" t="s">
        <v>18</v>
      </c>
      <c r="S39" s="222">
        <f>SUM(AI39:AK39)</f>
        <v>0</v>
      </c>
      <c r="T39" s="188">
        <f>IF(Q39&gt;S39,1,0)</f>
        <v>1</v>
      </c>
      <c r="U39" s="189">
        <f>IF(S39&gt;Q39,1,0)</f>
        <v>0</v>
      </c>
      <c r="V39" s="174"/>
      <c r="X39" s="190"/>
      <c r="AF39" s="191">
        <f>IF(E39&gt;G39,1,0)</f>
        <v>1</v>
      </c>
      <c r="AG39" s="191">
        <f>IF(H39&gt;J39,1,0)</f>
        <v>1</v>
      </c>
      <c r="AH39" s="191">
        <f>IF(K39+M39&gt;0,IF(K39&gt;M39,1,0),0)</f>
        <v>0</v>
      </c>
      <c r="AI39" s="191">
        <f>IF(G39&gt;E39,1,0)</f>
        <v>0</v>
      </c>
      <c r="AJ39" s="191">
        <f>IF(J39&gt;H39,1,0)</f>
        <v>0</v>
      </c>
      <c r="AK39" s="191">
        <f>IF(K39+M39&gt;0,IF(M39&gt;K39,1,0),0)</f>
        <v>0</v>
      </c>
    </row>
    <row r="40" spans="2:37" ht="24.75" customHeight="1">
      <c r="B40" s="183" t="s">
        <v>94</v>
      </c>
      <c r="C40" s="141" t="s">
        <v>118</v>
      </c>
      <c r="D40" s="148" t="s">
        <v>114</v>
      </c>
      <c r="E40" s="143">
        <v>4</v>
      </c>
      <c r="F40" s="184" t="s">
        <v>18</v>
      </c>
      <c r="G40" s="145">
        <v>6</v>
      </c>
      <c r="H40" s="146">
        <v>6</v>
      </c>
      <c r="I40" s="184" t="s">
        <v>18</v>
      </c>
      <c r="J40" s="145">
        <v>7</v>
      </c>
      <c r="K40" s="146"/>
      <c r="L40" s="184" t="s">
        <v>18</v>
      </c>
      <c r="M40" s="147"/>
      <c r="N40" s="220">
        <f>E40+H40+K40</f>
        <v>10</v>
      </c>
      <c r="O40" s="221" t="s">
        <v>18</v>
      </c>
      <c r="P40" s="222">
        <f>G40+J40+M40</f>
        <v>13</v>
      </c>
      <c r="Q40" s="220">
        <f>SUM(AF40:AH40)</f>
        <v>0</v>
      </c>
      <c r="R40" s="221" t="s">
        <v>18</v>
      </c>
      <c r="S40" s="222">
        <f>SUM(AI40:AK40)</f>
        <v>2</v>
      </c>
      <c r="T40" s="188">
        <f>IF(Q40&gt;S40,1,0)</f>
        <v>0</v>
      </c>
      <c r="U40" s="189">
        <f>IF(S40&gt;Q40,1,0)</f>
        <v>1</v>
      </c>
      <c r="V40" s="174"/>
      <c r="AF40" s="191">
        <f>IF(E40&gt;G40,1,0)</f>
        <v>0</v>
      </c>
      <c r="AG40" s="191">
        <f>IF(H40&gt;J40,1,0)</f>
        <v>0</v>
      </c>
      <c r="AH40" s="191">
        <f>IF(K40+M40&gt;0,IF(K40&gt;M40,1,0),0)</f>
        <v>0</v>
      </c>
      <c r="AI40" s="191">
        <f>IF(G40&gt;E40,1,0)</f>
        <v>1</v>
      </c>
      <c r="AJ40" s="191">
        <f>IF(J40&gt;H40,1,0)</f>
        <v>1</v>
      </c>
      <c r="AK40" s="191">
        <f>IF(K40+M40&gt;0,IF(M40&gt;K40,1,0),0)</f>
        <v>0</v>
      </c>
    </row>
    <row r="41" spans="2:37" ht="24.75" customHeight="1">
      <c r="B41" s="302" t="s">
        <v>95</v>
      </c>
      <c r="C41" s="149" t="s">
        <v>53</v>
      </c>
      <c r="D41" s="148" t="s">
        <v>117</v>
      </c>
      <c r="E41" s="304">
        <v>6</v>
      </c>
      <c r="F41" s="306" t="s">
        <v>18</v>
      </c>
      <c r="G41" s="308">
        <v>0</v>
      </c>
      <c r="H41" s="310">
        <v>6</v>
      </c>
      <c r="I41" s="306" t="s">
        <v>18</v>
      </c>
      <c r="J41" s="308">
        <v>1</v>
      </c>
      <c r="K41" s="328"/>
      <c r="L41" s="306" t="s">
        <v>18</v>
      </c>
      <c r="M41" s="300"/>
      <c r="N41" s="339">
        <f>E41+H41+K41</f>
        <v>12</v>
      </c>
      <c r="O41" s="341" t="s">
        <v>18</v>
      </c>
      <c r="P41" s="343">
        <f>G41+J41+M41</f>
        <v>1</v>
      </c>
      <c r="Q41" s="339">
        <f>SUM(AF41:AH41)</f>
        <v>2</v>
      </c>
      <c r="R41" s="341" t="s">
        <v>18</v>
      </c>
      <c r="S41" s="343">
        <f>SUM(AI41:AK41)</f>
        <v>0</v>
      </c>
      <c r="T41" s="254">
        <f>IF(Q41&gt;S41,1,0)</f>
        <v>1</v>
      </c>
      <c r="U41" s="291">
        <f>IF(S41&gt;Q41,1,0)</f>
        <v>0</v>
      </c>
      <c r="V41" s="192"/>
      <c r="AF41" s="191">
        <f>IF(E41&gt;G41,1,0)</f>
        <v>1</v>
      </c>
      <c r="AG41" s="191">
        <f>IF(H41&gt;J41,1,0)</f>
        <v>1</v>
      </c>
      <c r="AH41" s="191">
        <f>IF(K41+M41&gt;0,IF(K41&gt;M41,1,0),0)</f>
        <v>0</v>
      </c>
      <c r="AI41" s="191">
        <f>IF(G41&gt;E41,1,0)</f>
        <v>0</v>
      </c>
      <c r="AJ41" s="191">
        <f>IF(J41&gt;H41,1,0)</f>
        <v>0</v>
      </c>
      <c r="AK41" s="191">
        <f>IF(K41+M41&gt;0,IF(M41&gt;K41,1,0),0)</f>
        <v>0</v>
      </c>
    </row>
    <row r="42" spans="2:22" ht="24.75" customHeight="1">
      <c r="B42" s="303"/>
      <c r="C42" s="150" t="s">
        <v>51</v>
      </c>
      <c r="D42" s="151" t="s">
        <v>114</v>
      </c>
      <c r="E42" s="305"/>
      <c r="F42" s="307"/>
      <c r="G42" s="309"/>
      <c r="H42" s="311"/>
      <c r="I42" s="307"/>
      <c r="J42" s="309"/>
      <c r="K42" s="311"/>
      <c r="L42" s="307"/>
      <c r="M42" s="301"/>
      <c r="N42" s="340"/>
      <c r="O42" s="342"/>
      <c r="P42" s="344"/>
      <c r="Q42" s="340"/>
      <c r="R42" s="342"/>
      <c r="S42" s="344"/>
      <c r="T42" s="255"/>
      <c r="U42" s="292"/>
      <c r="V42" s="192"/>
    </row>
    <row r="43" spans="2:22" ht="24.75" customHeight="1">
      <c r="B43" s="193"/>
      <c r="C43" s="194" t="s">
        <v>101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6">
        <f>SUM(N39:N42)</f>
        <v>34</v>
      </c>
      <c r="O43" s="186" t="s">
        <v>18</v>
      </c>
      <c r="P43" s="197">
        <f>SUM(P39:P42)</f>
        <v>16</v>
      </c>
      <c r="Q43" s="227">
        <f>SUM(Q39:Q42)</f>
        <v>4</v>
      </c>
      <c r="R43" s="228" t="s">
        <v>18</v>
      </c>
      <c r="S43" s="229">
        <f>SUM(S39:S42)</f>
        <v>2</v>
      </c>
      <c r="T43" s="188">
        <f>SUM(T39:T42)</f>
        <v>2</v>
      </c>
      <c r="U43" s="189">
        <f>SUM(U39:U42)</f>
        <v>1</v>
      </c>
      <c r="V43" s="174"/>
    </row>
    <row r="44" spans="2:22" ht="24.75" customHeight="1">
      <c r="B44" s="193"/>
      <c r="C44" s="199" t="s">
        <v>102</v>
      </c>
      <c r="D44" s="200" t="str">
        <f>IF(T43&gt;U43,D34,IF(U43&gt;T43,D35,IF(U43+T43=0," ","CHYBA ZADÁNÍ")))</f>
        <v>Krmelín</v>
      </c>
      <c r="E44" s="194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9"/>
      <c r="V44" s="201"/>
    </row>
    <row r="45" spans="2:22" ht="14.25">
      <c r="B45" s="193"/>
      <c r="C45" s="199" t="s">
        <v>103</v>
      </c>
      <c r="G45" s="203"/>
      <c r="H45" s="203"/>
      <c r="I45" s="203"/>
      <c r="J45" s="203"/>
      <c r="K45" s="203"/>
      <c r="L45" s="203"/>
      <c r="M45" s="203"/>
      <c r="N45" s="201"/>
      <c r="O45" s="201"/>
      <c r="Q45" s="204"/>
      <c r="R45" s="204"/>
      <c r="S45" s="203"/>
      <c r="T45" s="203"/>
      <c r="U45" s="203"/>
      <c r="V45" s="201"/>
    </row>
    <row r="46" spans="3:21" ht="14.25">
      <c r="C46" s="204"/>
      <c r="D46" s="204"/>
      <c r="E46" s="204"/>
      <c r="F46" s="204"/>
      <c r="G46" s="204"/>
      <c r="H46" s="204"/>
      <c r="I46" s="204"/>
      <c r="J46" s="209" t="s">
        <v>79</v>
      </c>
      <c r="K46" s="209"/>
      <c r="L46" s="209"/>
      <c r="M46" s="204"/>
      <c r="N46" s="204"/>
      <c r="O46" s="204"/>
      <c r="P46" s="204"/>
      <c r="Q46" s="204"/>
      <c r="R46" s="204"/>
      <c r="S46" s="204"/>
      <c r="T46" s="209" t="s">
        <v>85</v>
      </c>
      <c r="U46" s="204"/>
    </row>
    <row r="47" spans="3:21" ht="15">
      <c r="C47" s="210" t="s">
        <v>104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3:21" ht="14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</row>
    <row r="49" spans="3:21" ht="14.25"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</sheetData>
  <sheetProtection selectLockedCells="1"/>
  <mergeCells count="70">
    <mergeCell ref="N13:P13"/>
    <mergeCell ref="Q13:S13"/>
    <mergeCell ref="Q16:Q17"/>
    <mergeCell ref="M16:M17"/>
    <mergeCell ref="P16:P17"/>
    <mergeCell ref="S16:S17"/>
    <mergeCell ref="R16:R17"/>
    <mergeCell ref="P6:U6"/>
    <mergeCell ref="P10:U10"/>
    <mergeCell ref="P9:U9"/>
    <mergeCell ref="P8:U8"/>
    <mergeCell ref="P7:U7"/>
    <mergeCell ref="K16:K17"/>
    <mergeCell ref="L16:L17"/>
    <mergeCell ref="N16:N17"/>
    <mergeCell ref="O16:O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E13:G13"/>
    <mergeCell ref="H13:J13"/>
    <mergeCell ref="H16:H17"/>
    <mergeCell ref="I16:I17"/>
    <mergeCell ref="G16:G17"/>
    <mergeCell ref="J16:J17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38:G38"/>
    <mergeCell ref="H38:J38"/>
    <mergeCell ref="K38:M38"/>
    <mergeCell ref="N38:P38"/>
    <mergeCell ref="Q38:S38"/>
    <mergeCell ref="P31:U31"/>
    <mergeCell ref="P32:U32"/>
    <mergeCell ref="P33:U33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K41:K42"/>
    <mergeCell ref="L41:L42"/>
    <mergeCell ref="S41:S42"/>
    <mergeCell ref="T41:T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49"/>
  <sheetViews>
    <sheetView zoomScale="75" zoomScaleNormal="75" workbookViewId="0" topLeftCell="A1">
      <selection activeCell="D14" sqref="D14:D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52" t="s">
        <v>55</v>
      </c>
      <c r="H1" s="153"/>
      <c r="I1" s="153"/>
    </row>
    <row r="2" spans="6:9" ht="4.5" customHeight="1">
      <c r="F2" s="152"/>
      <c r="H2" s="153"/>
      <c r="I2" s="153"/>
    </row>
    <row r="3" spans="3:24" ht="21">
      <c r="C3" s="154" t="s">
        <v>56</v>
      </c>
      <c r="D3" s="155" t="s">
        <v>57</v>
      </c>
      <c r="E3" s="154"/>
      <c r="F3" s="154"/>
      <c r="G3" s="154"/>
      <c r="H3" s="154"/>
      <c r="I3" s="154"/>
      <c r="J3" s="154"/>
      <c r="K3" s="154"/>
      <c r="L3" s="154"/>
      <c r="P3" s="326" t="s">
        <v>58</v>
      </c>
      <c r="Q3" s="326"/>
      <c r="R3" s="156"/>
      <c r="S3" s="156"/>
      <c r="T3" s="327">
        <v>2009</v>
      </c>
      <c r="U3" s="327"/>
      <c r="X3" s="157" t="s">
        <v>1</v>
      </c>
    </row>
    <row r="4" spans="3:31" ht="18.75">
      <c r="C4" s="158" t="s">
        <v>59</v>
      </c>
      <c r="D4" s="159"/>
      <c r="N4" s="160">
        <v>5</v>
      </c>
      <c r="P4" s="313" t="str">
        <f>IF(N4=1,P6,IF(N4=2,P7,IF(N4=3,P8,IF(N4=4,P9,IF(N4=5,P10," ")))))</f>
        <v>ŽENY</v>
      </c>
      <c r="Q4" s="314"/>
      <c r="R4" s="314"/>
      <c r="S4" s="314"/>
      <c r="T4" s="314"/>
      <c r="U4" s="315"/>
      <c r="W4" s="161" t="s">
        <v>2</v>
      </c>
      <c r="X4" s="162" t="s">
        <v>3</v>
      </c>
      <c r="AA4" s="1" t="s">
        <v>60</v>
      </c>
      <c r="AB4" s="1" t="s">
        <v>61</v>
      </c>
      <c r="AC4" s="1" t="s">
        <v>62</v>
      </c>
      <c r="AD4" s="1" t="s">
        <v>63</v>
      </c>
      <c r="AE4" s="1" t="s">
        <v>64</v>
      </c>
    </row>
    <row r="5" spans="3:21" ht="9" customHeight="1">
      <c r="C5" s="158"/>
      <c r="D5" s="163"/>
      <c r="E5" s="163"/>
      <c r="F5" s="163"/>
      <c r="G5" s="158"/>
      <c r="H5" s="158"/>
      <c r="I5" s="158"/>
      <c r="J5" s="163"/>
      <c r="K5" s="163"/>
      <c r="L5" s="163"/>
      <c r="M5" s="158"/>
      <c r="N5" s="158"/>
      <c r="O5" s="158"/>
      <c r="P5" s="164"/>
      <c r="Q5" s="164"/>
      <c r="R5" s="164"/>
      <c r="S5" s="158"/>
      <c r="T5" s="158"/>
      <c r="U5" s="163"/>
    </row>
    <row r="6" spans="3:31" ht="14.25" customHeight="1">
      <c r="C6" s="158" t="s">
        <v>65</v>
      </c>
      <c r="D6" s="208"/>
      <c r="E6" s="165"/>
      <c r="F6" s="165"/>
      <c r="N6" s="166">
        <v>1</v>
      </c>
      <c r="P6" s="322" t="s">
        <v>66</v>
      </c>
      <c r="Q6" s="322"/>
      <c r="R6" s="322"/>
      <c r="S6" s="322"/>
      <c r="T6" s="322"/>
      <c r="U6" s="322"/>
      <c r="W6" s="167">
        <v>1</v>
      </c>
      <c r="X6" s="168" t="str">
        <f aca="true" t="shared" si="0" ref="X6:X13">IF($N$4=1,AA6,IF($N$4=2,AB6,IF($N$4=3,AC6,IF($N$4=4,AD6,IF($N$4=5,AE6," ")))))</f>
        <v>Krmelín</v>
      </c>
      <c r="AA6" s="1" t="s">
        <v>67</v>
      </c>
      <c r="AB6" s="1" t="s">
        <v>68</v>
      </c>
      <c r="AC6" s="1" t="s">
        <v>69</v>
      </c>
      <c r="AD6" s="1" t="s">
        <v>25</v>
      </c>
      <c r="AE6" s="1" t="s">
        <v>34</v>
      </c>
    </row>
    <row r="7" spans="3:31" ht="16.5" customHeight="1">
      <c r="C7" s="158" t="s">
        <v>70</v>
      </c>
      <c r="D7" s="169"/>
      <c r="E7" s="170"/>
      <c r="F7" s="170"/>
      <c r="N7" s="166">
        <v>2</v>
      </c>
      <c r="P7" s="322" t="s">
        <v>71</v>
      </c>
      <c r="Q7" s="322"/>
      <c r="R7" s="322"/>
      <c r="S7" s="322"/>
      <c r="T7" s="322"/>
      <c r="U7" s="322"/>
      <c r="W7" s="167">
        <v>2</v>
      </c>
      <c r="X7" s="168" t="str">
        <f t="shared" si="0"/>
        <v>Vratimov A</v>
      </c>
      <c r="AA7" s="1" t="s">
        <v>72</v>
      </c>
      <c r="AB7" s="1" t="s">
        <v>73</v>
      </c>
      <c r="AC7" s="1" t="s">
        <v>34</v>
      </c>
      <c r="AD7" s="1" t="s">
        <v>74</v>
      </c>
      <c r="AE7" s="1" t="s">
        <v>35</v>
      </c>
    </row>
    <row r="8" spans="3:31" ht="15" customHeight="1">
      <c r="C8" s="158"/>
      <c r="N8" s="166">
        <v>3</v>
      </c>
      <c r="P8" s="319" t="s">
        <v>75</v>
      </c>
      <c r="Q8" s="319"/>
      <c r="R8" s="319"/>
      <c r="S8" s="319"/>
      <c r="T8" s="319"/>
      <c r="U8" s="319"/>
      <c r="W8" s="167">
        <v>3</v>
      </c>
      <c r="X8" s="168" t="str">
        <f t="shared" si="0"/>
        <v>Volný los</v>
      </c>
      <c r="AA8" s="1" t="s">
        <v>76</v>
      </c>
      <c r="AB8" s="1" t="s">
        <v>25</v>
      </c>
      <c r="AC8" s="1" t="s">
        <v>77</v>
      </c>
      <c r="AD8" s="1" t="s">
        <v>78</v>
      </c>
      <c r="AE8" s="1" t="s">
        <v>36</v>
      </c>
    </row>
    <row r="9" spans="2:31" ht="18.75">
      <c r="B9" s="171">
        <v>4</v>
      </c>
      <c r="C9" s="154" t="s">
        <v>79</v>
      </c>
      <c r="D9" s="323" t="str">
        <f>IF(B9=1,X6,IF(B9=2,X7,IF(B9=3,X8,IF(B9=4,X9,IF(B9=5,X10,IF(B9=6,X11,IF(B9=7,X12,IF(B9=8,X13," "))))))))</f>
        <v>Proskovice</v>
      </c>
      <c r="E9" s="324"/>
      <c r="F9" s="324"/>
      <c r="G9" s="324"/>
      <c r="H9" s="324"/>
      <c r="I9" s="325"/>
      <c r="N9" s="166">
        <v>4</v>
      </c>
      <c r="P9" s="319" t="s">
        <v>80</v>
      </c>
      <c r="Q9" s="319"/>
      <c r="R9" s="319"/>
      <c r="S9" s="319"/>
      <c r="T9" s="319"/>
      <c r="U9" s="319"/>
      <c r="W9" s="167">
        <v>4</v>
      </c>
      <c r="X9" s="168" t="str">
        <f t="shared" si="0"/>
        <v>Proskovice</v>
      </c>
      <c r="AA9" s="1" t="s">
        <v>81</v>
      </c>
      <c r="AB9" s="1" t="s">
        <v>82</v>
      </c>
      <c r="AC9" s="1" t="s">
        <v>83</v>
      </c>
      <c r="AD9" s="1" t="s">
        <v>84</v>
      </c>
      <c r="AE9" s="1" t="s">
        <v>25</v>
      </c>
    </row>
    <row r="10" spans="2:31" ht="19.5" customHeight="1">
      <c r="B10" s="171">
        <v>2</v>
      </c>
      <c r="C10" s="154" t="s">
        <v>85</v>
      </c>
      <c r="D10" s="323" t="str">
        <f>IF(B10=1,X6,IF(B10=2,X7,IF(B10=3,X8,IF(B10=4,X9,IF(B10=5,X10,IF(B10=6,X11,IF(B10=7,X12,IF(B10=8,X13," "))))))))</f>
        <v>Vratimov A</v>
      </c>
      <c r="E10" s="324"/>
      <c r="F10" s="324"/>
      <c r="G10" s="324"/>
      <c r="H10" s="324"/>
      <c r="I10" s="325"/>
      <c r="N10" s="166">
        <v>5</v>
      </c>
      <c r="P10" s="319" t="s">
        <v>33</v>
      </c>
      <c r="Q10" s="319"/>
      <c r="R10" s="319"/>
      <c r="S10" s="319"/>
      <c r="T10" s="319"/>
      <c r="U10" s="319"/>
      <c r="W10" s="167">
        <v>5</v>
      </c>
      <c r="X10" s="168" t="str">
        <f t="shared" si="0"/>
        <v>Vratimov B</v>
      </c>
      <c r="AA10" s="1" t="s">
        <v>86</v>
      </c>
      <c r="AC10" s="1" t="s">
        <v>73</v>
      </c>
      <c r="AE10" s="1" t="s">
        <v>38</v>
      </c>
    </row>
    <row r="11" spans="23:31" ht="15.75" customHeight="1">
      <c r="W11" s="167">
        <v>6</v>
      </c>
      <c r="X11" s="168" t="str">
        <f t="shared" si="0"/>
        <v>Výškovice</v>
      </c>
      <c r="AA11" s="1" t="s">
        <v>87</v>
      </c>
      <c r="AC11" s="1" t="s">
        <v>88</v>
      </c>
      <c r="AE11" s="1" t="s">
        <v>39</v>
      </c>
    </row>
    <row r="12" spans="3:37" ht="15">
      <c r="C12" s="172" t="s">
        <v>89</v>
      </c>
      <c r="D12" s="173"/>
      <c r="E12" s="320" t="s">
        <v>90</v>
      </c>
      <c r="F12" s="321"/>
      <c r="G12" s="321"/>
      <c r="H12" s="321"/>
      <c r="I12" s="321"/>
      <c r="J12" s="321"/>
      <c r="K12" s="321"/>
      <c r="L12" s="321"/>
      <c r="M12" s="321"/>
      <c r="N12" s="321" t="s">
        <v>91</v>
      </c>
      <c r="O12" s="321"/>
      <c r="P12" s="321"/>
      <c r="Q12" s="321"/>
      <c r="R12" s="321"/>
      <c r="S12" s="321"/>
      <c r="T12" s="321"/>
      <c r="U12" s="321"/>
      <c r="V12" s="174"/>
      <c r="W12" s="167">
        <v>7</v>
      </c>
      <c r="X12" s="168">
        <f t="shared" si="0"/>
        <v>0</v>
      </c>
      <c r="AA12" s="1" t="s">
        <v>69</v>
      </c>
      <c r="AC12" s="1" t="s">
        <v>92</v>
      </c>
      <c r="AF12" s="158"/>
      <c r="AG12" s="175"/>
      <c r="AH12" s="175"/>
      <c r="AI12" s="157" t="s">
        <v>1</v>
      </c>
      <c r="AJ12" s="175"/>
      <c r="AK12" s="175"/>
    </row>
    <row r="13" spans="2:37" ht="21" customHeight="1">
      <c r="B13" s="176"/>
      <c r="C13" s="177" t="s">
        <v>8</v>
      </c>
      <c r="D13" s="178" t="s">
        <v>9</v>
      </c>
      <c r="E13" s="312" t="s">
        <v>93</v>
      </c>
      <c r="F13" s="298"/>
      <c r="G13" s="299"/>
      <c r="H13" s="297" t="s">
        <v>94</v>
      </c>
      <c r="I13" s="298"/>
      <c r="J13" s="299" t="s">
        <v>94</v>
      </c>
      <c r="K13" s="297" t="s">
        <v>95</v>
      </c>
      <c r="L13" s="298"/>
      <c r="M13" s="298" t="s">
        <v>95</v>
      </c>
      <c r="N13" s="297" t="s">
        <v>96</v>
      </c>
      <c r="O13" s="298"/>
      <c r="P13" s="299"/>
      <c r="Q13" s="297" t="s">
        <v>97</v>
      </c>
      <c r="R13" s="298"/>
      <c r="S13" s="299"/>
      <c r="T13" s="179" t="s">
        <v>98</v>
      </c>
      <c r="U13" s="180"/>
      <c r="V13" s="181"/>
      <c r="W13" s="167">
        <v>8</v>
      </c>
      <c r="X13" s="168">
        <f t="shared" si="0"/>
        <v>0</v>
      </c>
      <c r="AA13" s="1" t="s">
        <v>99</v>
      </c>
      <c r="AC13" s="1" t="s">
        <v>100</v>
      </c>
      <c r="AF13" s="182" t="s">
        <v>93</v>
      </c>
      <c r="AG13" s="182" t="s">
        <v>94</v>
      </c>
      <c r="AH13" s="182" t="s">
        <v>95</v>
      </c>
      <c r="AI13" s="182" t="s">
        <v>93</v>
      </c>
      <c r="AJ13" s="182" t="s">
        <v>94</v>
      </c>
      <c r="AK13" s="182" t="s">
        <v>95</v>
      </c>
    </row>
    <row r="14" spans="2:37" ht="24.75" customHeight="1">
      <c r="B14" s="183" t="s">
        <v>93</v>
      </c>
      <c r="C14" s="141" t="s">
        <v>112</v>
      </c>
      <c r="D14" s="148" t="s">
        <v>115</v>
      </c>
      <c r="E14" s="143">
        <v>6</v>
      </c>
      <c r="F14" s="184" t="s">
        <v>18</v>
      </c>
      <c r="G14" s="145">
        <v>4</v>
      </c>
      <c r="H14" s="146">
        <v>3</v>
      </c>
      <c r="I14" s="184" t="s">
        <v>18</v>
      </c>
      <c r="J14" s="145">
        <v>6</v>
      </c>
      <c r="K14" s="146">
        <v>1</v>
      </c>
      <c r="L14" s="184" t="s">
        <v>18</v>
      </c>
      <c r="M14" s="147">
        <v>6</v>
      </c>
      <c r="N14" s="185">
        <f>E14+H14+K14</f>
        <v>10</v>
      </c>
      <c r="O14" s="186" t="s">
        <v>18</v>
      </c>
      <c r="P14" s="187">
        <f>G14+J14+M14</f>
        <v>16</v>
      </c>
      <c r="Q14" s="220">
        <f>SUM(AF14:AH14)</f>
        <v>1</v>
      </c>
      <c r="R14" s="221" t="s">
        <v>18</v>
      </c>
      <c r="S14" s="222">
        <f>SUM(AI14:AK14)</f>
        <v>2</v>
      </c>
      <c r="T14" s="188">
        <f>IF(Q14&gt;S14,1,0)</f>
        <v>0</v>
      </c>
      <c r="U14" s="189">
        <f>IF(S14&gt;Q14,1,0)</f>
        <v>1</v>
      </c>
      <c r="V14" s="174"/>
      <c r="X14" s="190"/>
      <c r="AF14" s="191">
        <f>IF(E14&gt;G14,1,0)</f>
        <v>1</v>
      </c>
      <c r="AG14" s="191">
        <f>IF(H14&gt;J14,1,0)</f>
        <v>0</v>
      </c>
      <c r="AH14" s="191">
        <f>IF(K14+M14&gt;0,IF(K14&gt;M14,1,0),0)</f>
        <v>0</v>
      </c>
      <c r="AI14" s="191">
        <f>IF(G14&gt;E14,1,0)</f>
        <v>0</v>
      </c>
      <c r="AJ14" s="191">
        <f>IF(J14&gt;H14,1,0)</f>
        <v>1</v>
      </c>
      <c r="AK14" s="191">
        <f>IF(K14+M14&gt;0,IF(M14&gt;K14,1,0),0)</f>
        <v>1</v>
      </c>
    </row>
    <row r="15" spans="2:37" ht="24" customHeight="1">
      <c r="B15" s="183" t="s">
        <v>94</v>
      </c>
      <c r="C15" s="149" t="s">
        <v>116</v>
      </c>
      <c r="D15" s="141" t="s">
        <v>109</v>
      </c>
      <c r="E15" s="143">
        <v>4</v>
      </c>
      <c r="F15" s="184" t="s">
        <v>18</v>
      </c>
      <c r="G15" s="145">
        <v>6</v>
      </c>
      <c r="H15" s="146">
        <v>6</v>
      </c>
      <c r="I15" s="184" t="s">
        <v>18</v>
      </c>
      <c r="J15" s="145">
        <v>4</v>
      </c>
      <c r="K15" s="146">
        <v>4</v>
      </c>
      <c r="L15" s="184" t="s">
        <v>18</v>
      </c>
      <c r="M15" s="147">
        <v>6</v>
      </c>
      <c r="N15" s="185">
        <f>E15+H15+K15</f>
        <v>14</v>
      </c>
      <c r="O15" s="186" t="s">
        <v>18</v>
      </c>
      <c r="P15" s="187">
        <f>G15+J15+M15</f>
        <v>16</v>
      </c>
      <c r="Q15" s="220">
        <f>SUM(AF15:AH15)</f>
        <v>1</v>
      </c>
      <c r="R15" s="221" t="s">
        <v>18</v>
      </c>
      <c r="S15" s="222">
        <f>SUM(AI15:AK15)</f>
        <v>2</v>
      </c>
      <c r="T15" s="188">
        <f>IF(Q15&gt;S15,1,0)</f>
        <v>0</v>
      </c>
      <c r="U15" s="189">
        <f>IF(S15&gt;Q15,1,0)</f>
        <v>1</v>
      </c>
      <c r="V15" s="174"/>
      <c r="AF15" s="191">
        <f>IF(E15&gt;G15,1,0)</f>
        <v>0</v>
      </c>
      <c r="AG15" s="191">
        <f>IF(H15&gt;J15,1,0)</f>
        <v>1</v>
      </c>
      <c r="AH15" s="191">
        <f>IF(K15+M15&gt;0,IF(K15&gt;M15,1,0),0)</f>
        <v>0</v>
      </c>
      <c r="AI15" s="191">
        <f>IF(G15&gt;E15,1,0)</f>
        <v>1</v>
      </c>
      <c r="AJ15" s="191">
        <f>IF(J15&gt;H15,1,0)</f>
        <v>0</v>
      </c>
      <c r="AK15" s="191">
        <f>IF(K15+M15&gt;0,IF(M15&gt;K15,1,0),0)</f>
        <v>1</v>
      </c>
    </row>
    <row r="16" spans="2:37" ht="20.25" customHeight="1">
      <c r="B16" s="302" t="s">
        <v>95</v>
      </c>
      <c r="C16" s="149" t="s">
        <v>112</v>
      </c>
      <c r="D16" s="148" t="s">
        <v>115</v>
      </c>
      <c r="E16" s="304">
        <v>4</v>
      </c>
      <c r="F16" s="306" t="s">
        <v>18</v>
      </c>
      <c r="G16" s="308">
        <v>6</v>
      </c>
      <c r="H16" s="310">
        <v>1</v>
      </c>
      <c r="I16" s="306" t="s">
        <v>18</v>
      </c>
      <c r="J16" s="308">
        <v>6</v>
      </c>
      <c r="K16" s="310"/>
      <c r="L16" s="306" t="s">
        <v>18</v>
      </c>
      <c r="M16" s="300"/>
      <c r="N16" s="293">
        <f>E16+H16+K16</f>
        <v>5</v>
      </c>
      <c r="O16" s="295" t="s">
        <v>18</v>
      </c>
      <c r="P16" s="256">
        <f>G16+J16+M16</f>
        <v>12</v>
      </c>
      <c r="Q16" s="347">
        <f>SUM(AF16:AH16)</f>
        <v>0</v>
      </c>
      <c r="R16" s="351" t="s">
        <v>18</v>
      </c>
      <c r="S16" s="349">
        <f>SUM(AI16:AK16)</f>
        <v>2</v>
      </c>
      <c r="T16" s="254">
        <f>IF(Q16&gt;S16,1,0)</f>
        <v>0</v>
      </c>
      <c r="U16" s="291">
        <f>IF(S16&gt;Q16,1,0)</f>
        <v>1</v>
      </c>
      <c r="V16" s="192"/>
      <c r="AF16" s="191">
        <f>IF(E16&gt;G16,1,0)</f>
        <v>0</v>
      </c>
      <c r="AG16" s="191">
        <f>IF(H16&gt;J16,1,0)</f>
        <v>0</v>
      </c>
      <c r="AH16" s="191">
        <f>IF(K16+M16&gt;0,IF(K16&gt;M16,1,0),0)</f>
        <v>0</v>
      </c>
      <c r="AI16" s="191">
        <f>IF(G16&gt;E16,1,0)</f>
        <v>1</v>
      </c>
      <c r="AJ16" s="191">
        <f>IF(J16&gt;H16,1,0)</f>
        <v>1</v>
      </c>
      <c r="AK16" s="191">
        <f>IF(K16+M16&gt;0,IF(M16&gt;K16,1,0),0)</f>
        <v>0</v>
      </c>
    </row>
    <row r="17" spans="2:22" ht="21" customHeight="1">
      <c r="B17" s="303"/>
      <c r="C17" s="150" t="s">
        <v>116</v>
      </c>
      <c r="D17" s="151" t="s">
        <v>54</v>
      </c>
      <c r="E17" s="305"/>
      <c r="F17" s="307"/>
      <c r="G17" s="309"/>
      <c r="H17" s="311"/>
      <c r="I17" s="307"/>
      <c r="J17" s="309"/>
      <c r="K17" s="311"/>
      <c r="L17" s="307"/>
      <c r="M17" s="301"/>
      <c r="N17" s="294"/>
      <c r="O17" s="296"/>
      <c r="P17" s="253"/>
      <c r="Q17" s="348"/>
      <c r="R17" s="352"/>
      <c r="S17" s="350"/>
      <c r="T17" s="255"/>
      <c r="U17" s="292"/>
      <c r="V17" s="192"/>
    </row>
    <row r="18" spans="2:22" ht="23.25" customHeight="1">
      <c r="B18" s="193"/>
      <c r="C18" s="194" t="s">
        <v>101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6">
        <f>SUM(N14:N17)</f>
        <v>29</v>
      </c>
      <c r="O18" s="186" t="s">
        <v>18</v>
      </c>
      <c r="P18" s="197">
        <f>SUM(P14:P17)</f>
        <v>44</v>
      </c>
      <c r="Q18" s="227">
        <f>SUM(Q14:Q17)</f>
        <v>2</v>
      </c>
      <c r="R18" s="228" t="s">
        <v>18</v>
      </c>
      <c r="S18" s="229">
        <f>SUM(S14:S17)</f>
        <v>6</v>
      </c>
      <c r="T18" s="188">
        <f>SUM(T14:T17)</f>
        <v>0</v>
      </c>
      <c r="U18" s="189">
        <f>SUM(U14:U17)</f>
        <v>3</v>
      </c>
      <c r="V18" s="174"/>
    </row>
    <row r="19" spans="2:27" ht="21" customHeight="1">
      <c r="B19" s="193"/>
      <c r="C19" s="199" t="s">
        <v>102</v>
      </c>
      <c r="D19" s="200" t="str">
        <f>IF(T18&gt;U18,D9,IF(U18&gt;T18,D10,IF(U18+T18=0," ","CHYBA ZADÁNÍ")))</f>
        <v>Vratimov A</v>
      </c>
      <c r="E19" s="194"/>
      <c r="F19" s="194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9"/>
      <c r="V19" s="201"/>
      <c r="AA19" s="202"/>
    </row>
    <row r="20" spans="2:22" ht="19.5" customHeight="1">
      <c r="B20" s="193"/>
      <c r="C20" s="199" t="s">
        <v>103</v>
      </c>
      <c r="G20" s="203"/>
      <c r="H20" s="203"/>
      <c r="I20" s="203"/>
      <c r="J20" s="203"/>
      <c r="K20" s="203"/>
      <c r="L20" s="203"/>
      <c r="M20" s="203"/>
      <c r="N20" s="201"/>
      <c r="O20" s="201"/>
      <c r="Q20" s="204"/>
      <c r="R20" s="204"/>
      <c r="S20" s="203"/>
      <c r="T20" s="203"/>
      <c r="U20" s="203"/>
      <c r="V20" s="201"/>
    </row>
    <row r="21" spans="10:20" ht="15">
      <c r="J21" s="2" t="s">
        <v>79</v>
      </c>
      <c r="K21" s="2"/>
      <c r="L21" s="2"/>
      <c r="T21" s="2" t="s">
        <v>85</v>
      </c>
    </row>
    <row r="22" spans="3:21" ht="15">
      <c r="C22" s="158" t="s">
        <v>104</v>
      </c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</row>
    <row r="23" spans="3:21" ht="15"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</row>
    <row r="24" spans="3:21" ht="15"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</row>
    <row r="25" spans="3:21" ht="15"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</row>
    <row r="26" spans="2:21" ht="28.5" customHeight="1">
      <c r="B26" s="173"/>
      <c r="C26" s="173"/>
      <c r="D26" s="173"/>
      <c r="E26" s="173"/>
      <c r="F26" s="205" t="s">
        <v>55</v>
      </c>
      <c r="G26" s="173"/>
      <c r="H26" s="206"/>
      <c r="I26" s="206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</row>
    <row r="27" spans="6:9" ht="8.25" customHeight="1">
      <c r="F27" s="152"/>
      <c r="H27" s="153"/>
      <c r="I27" s="153"/>
    </row>
    <row r="28" spans="3:24" ht="21">
      <c r="C28" s="154" t="s">
        <v>56</v>
      </c>
      <c r="D28" s="155" t="s">
        <v>57</v>
      </c>
      <c r="E28" s="154"/>
      <c r="F28" s="154"/>
      <c r="G28" s="154"/>
      <c r="H28" s="154"/>
      <c r="I28" s="154"/>
      <c r="J28" s="154"/>
      <c r="K28" s="154"/>
      <c r="L28" s="154"/>
      <c r="P28" s="326" t="s">
        <v>58</v>
      </c>
      <c r="Q28" s="326"/>
      <c r="R28" s="156"/>
      <c r="S28" s="156"/>
      <c r="T28" s="327">
        <v>2009</v>
      </c>
      <c r="U28" s="327"/>
      <c r="X28" s="157" t="s">
        <v>1</v>
      </c>
    </row>
    <row r="29" spans="3:31" ht="18.75">
      <c r="C29" s="158" t="s">
        <v>59</v>
      </c>
      <c r="D29" s="207"/>
      <c r="N29" s="160">
        <v>5</v>
      </c>
      <c r="P29" s="313" t="str">
        <f>IF(N29=1,P31,IF(N29=2,P32,IF(N29=3,P33,IF(N29=4,P34,IF(N29=5,P35," ")))))</f>
        <v>ŽENY</v>
      </c>
      <c r="Q29" s="314"/>
      <c r="R29" s="314"/>
      <c r="S29" s="314"/>
      <c r="T29" s="314"/>
      <c r="U29" s="315"/>
      <c r="W29" s="161" t="s">
        <v>2</v>
      </c>
      <c r="X29" s="158" t="s">
        <v>3</v>
      </c>
      <c r="AA29" s="1" t="s">
        <v>60</v>
      </c>
      <c r="AB29" s="1" t="s">
        <v>61</v>
      </c>
      <c r="AC29" s="1" t="s">
        <v>62</v>
      </c>
      <c r="AD29" s="1" t="s">
        <v>63</v>
      </c>
      <c r="AE29" s="1" t="s">
        <v>64</v>
      </c>
    </row>
    <row r="30" spans="3:21" ht="6.75" customHeight="1">
      <c r="C30" s="158"/>
      <c r="D30" s="163"/>
      <c r="E30" s="163"/>
      <c r="F30" s="163"/>
      <c r="G30" s="158"/>
      <c r="H30" s="158"/>
      <c r="I30" s="158"/>
      <c r="J30" s="163"/>
      <c r="K30" s="163"/>
      <c r="L30" s="163"/>
      <c r="M30" s="158"/>
      <c r="N30" s="158"/>
      <c r="O30" s="158"/>
      <c r="P30" s="164"/>
      <c r="Q30" s="164"/>
      <c r="R30" s="164"/>
      <c r="S30" s="158"/>
      <c r="T30" s="158"/>
      <c r="U30" s="163"/>
    </row>
    <row r="31" spans="3:31" ht="15.75">
      <c r="C31" s="158" t="s">
        <v>65</v>
      </c>
      <c r="D31" s="208" t="s">
        <v>34</v>
      </c>
      <c r="E31" s="165"/>
      <c r="F31" s="165"/>
      <c r="N31" s="1">
        <v>1</v>
      </c>
      <c r="P31" s="322" t="s">
        <v>66</v>
      </c>
      <c r="Q31" s="322"/>
      <c r="R31" s="322"/>
      <c r="S31" s="322"/>
      <c r="T31" s="322"/>
      <c r="U31" s="322"/>
      <c r="W31" s="167">
        <v>1</v>
      </c>
      <c r="X31" s="168" t="str">
        <f aca="true" t="shared" si="1" ref="X31:X38">IF($N$29=1,AA31,IF($N$29=2,AB31,IF($N$29=3,AC31,IF($N$29=4,AD31,IF($N$29=5,AE31," ")))))</f>
        <v>Krmelín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58" t="s">
        <v>70</v>
      </c>
      <c r="D32" s="169">
        <v>39957</v>
      </c>
      <c r="E32" s="170"/>
      <c r="F32" s="170"/>
      <c r="N32" s="1">
        <v>2</v>
      </c>
      <c r="P32" s="322" t="s">
        <v>71</v>
      </c>
      <c r="Q32" s="322"/>
      <c r="R32" s="322"/>
      <c r="S32" s="322"/>
      <c r="T32" s="322"/>
      <c r="U32" s="322"/>
      <c r="W32" s="167">
        <v>2</v>
      </c>
      <c r="X32" s="168" t="str">
        <f t="shared" si="1"/>
        <v>Vratimov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58"/>
      <c r="N33" s="1">
        <v>3</v>
      </c>
      <c r="P33" s="319" t="s">
        <v>75</v>
      </c>
      <c r="Q33" s="319"/>
      <c r="R33" s="319"/>
      <c r="S33" s="319"/>
      <c r="T33" s="319"/>
      <c r="U33" s="319"/>
      <c r="W33" s="167">
        <v>3</v>
      </c>
      <c r="X33" s="168" t="str">
        <f t="shared" si="1"/>
        <v>Volný los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71">
        <v>5</v>
      </c>
      <c r="C34" s="154" t="s">
        <v>79</v>
      </c>
      <c r="D34" s="316" t="str">
        <f>IF(B34=1,X31,IF(B34=2,X32,IF(B34=3,X33,IF(B34=4,X34,IF(B34=5,X35,IF(B34=6,X36,IF(B34=7,X37,IF(B34=8,X38," "))))))))</f>
        <v>Vratimov B</v>
      </c>
      <c r="E34" s="317"/>
      <c r="F34" s="317"/>
      <c r="G34" s="317"/>
      <c r="H34" s="317"/>
      <c r="I34" s="318"/>
      <c r="N34" s="1">
        <v>4</v>
      </c>
      <c r="P34" s="319" t="s">
        <v>80</v>
      </c>
      <c r="Q34" s="319"/>
      <c r="R34" s="319"/>
      <c r="S34" s="319"/>
      <c r="T34" s="319"/>
      <c r="U34" s="319"/>
      <c r="W34" s="167">
        <v>4</v>
      </c>
      <c r="X34" s="168" t="str">
        <f t="shared" si="1"/>
        <v>Proskovice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71">
        <v>1</v>
      </c>
      <c r="C35" s="154" t="s">
        <v>85</v>
      </c>
      <c r="D35" s="316" t="str">
        <f>IF(B35=1,X31,IF(B35=2,X32,IF(B35=3,X33,IF(B35=4,X34,IF(B35=5,X35,IF(B35=6,X36,IF(B35=7,X37,IF(B35=8,X38," "))))))))</f>
        <v>Krmelín</v>
      </c>
      <c r="E35" s="317"/>
      <c r="F35" s="317"/>
      <c r="G35" s="317"/>
      <c r="H35" s="317"/>
      <c r="I35" s="318"/>
      <c r="N35" s="1">
        <v>5</v>
      </c>
      <c r="P35" s="319" t="s">
        <v>33</v>
      </c>
      <c r="Q35" s="319"/>
      <c r="R35" s="319"/>
      <c r="S35" s="319"/>
      <c r="T35" s="319"/>
      <c r="U35" s="319"/>
      <c r="W35" s="167">
        <v>5</v>
      </c>
      <c r="X35" s="168" t="str">
        <f t="shared" si="1"/>
        <v>Vratimov B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67">
        <v>6</v>
      </c>
      <c r="X36" s="168" t="str">
        <f t="shared" si="1"/>
        <v>Výškovice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72" t="s">
        <v>89</v>
      </c>
      <c r="D37" s="173"/>
      <c r="E37" s="320" t="s">
        <v>90</v>
      </c>
      <c r="F37" s="321"/>
      <c r="G37" s="321"/>
      <c r="H37" s="321"/>
      <c r="I37" s="321"/>
      <c r="J37" s="321"/>
      <c r="K37" s="321"/>
      <c r="L37" s="321"/>
      <c r="M37" s="321"/>
      <c r="N37" s="321" t="s">
        <v>91</v>
      </c>
      <c r="O37" s="321"/>
      <c r="P37" s="321"/>
      <c r="Q37" s="321"/>
      <c r="R37" s="321"/>
      <c r="S37" s="321"/>
      <c r="T37" s="321"/>
      <c r="U37" s="321"/>
      <c r="V37" s="174"/>
      <c r="W37" s="167">
        <v>7</v>
      </c>
      <c r="X37" s="168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176"/>
      <c r="C38" s="177" t="s">
        <v>8</v>
      </c>
      <c r="D38" s="178" t="s">
        <v>9</v>
      </c>
      <c r="E38" s="312" t="s">
        <v>93</v>
      </c>
      <c r="F38" s="298"/>
      <c r="G38" s="299"/>
      <c r="H38" s="297" t="s">
        <v>94</v>
      </c>
      <c r="I38" s="298"/>
      <c r="J38" s="299" t="s">
        <v>94</v>
      </c>
      <c r="K38" s="297" t="s">
        <v>95</v>
      </c>
      <c r="L38" s="298"/>
      <c r="M38" s="298" t="s">
        <v>95</v>
      </c>
      <c r="N38" s="297" t="s">
        <v>96</v>
      </c>
      <c r="O38" s="298"/>
      <c r="P38" s="299"/>
      <c r="Q38" s="297" t="s">
        <v>97</v>
      </c>
      <c r="R38" s="298"/>
      <c r="S38" s="299"/>
      <c r="T38" s="179" t="s">
        <v>98</v>
      </c>
      <c r="U38" s="180"/>
      <c r="V38" s="181"/>
      <c r="W38" s="167">
        <v>8</v>
      </c>
      <c r="X38" s="168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82" t="s">
        <v>93</v>
      </c>
      <c r="AG38" s="182" t="s">
        <v>94</v>
      </c>
      <c r="AH38" s="182" t="s">
        <v>95</v>
      </c>
      <c r="AI38" s="182" t="s">
        <v>93</v>
      </c>
      <c r="AJ38" s="182" t="s">
        <v>94</v>
      </c>
      <c r="AK38" s="182" t="s">
        <v>95</v>
      </c>
    </row>
    <row r="39" spans="2:37" ht="24.75" customHeight="1">
      <c r="B39" s="183" t="s">
        <v>93</v>
      </c>
      <c r="C39" s="142" t="s">
        <v>107</v>
      </c>
      <c r="D39" s="141" t="s">
        <v>51</v>
      </c>
      <c r="E39" s="215">
        <v>4</v>
      </c>
      <c r="F39" s="216" t="s">
        <v>18</v>
      </c>
      <c r="G39" s="217">
        <v>6</v>
      </c>
      <c r="H39" s="218">
        <v>2</v>
      </c>
      <c r="I39" s="216" t="s">
        <v>18</v>
      </c>
      <c r="J39" s="217">
        <v>6</v>
      </c>
      <c r="K39" s="218"/>
      <c r="L39" s="216" t="s">
        <v>18</v>
      </c>
      <c r="M39" s="219"/>
      <c r="N39" s="220">
        <f>E39+H39+K39</f>
        <v>6</v>
      </c>
      <c r="O39" s="221" t="s">
        <v>18</v>
      </c>
      <c r="P39" s="222">
        <f>G39+J39+M39</f>
        <v>12</v>
      </c>
      <c r="Q39" s="220">
        <f>SUM(AF39:AH39)</f>
        <v>0</v>
      </c>
      <c r="R39" s="221" t="s">
        <v>18</v>
      </c>
      <c r="S39" s="222">
        <f>SUM(AI39:AK39)</f>
        <v>2</v>
      </c>
      <c r="T39" s="188">
        <f>IF(Q39&gt;S39,1,0)</f>
        <v>0</v>
      </c>
      <c r="U39" s="189">
        <f>IF(S39&gt;Q39,1,0)</f>
        <v>1</v>
      </c>
      <c r="V39" s="174"/>
      <c r="X39" s="190"/>
      <c r="AF39" s="191">
        <f>IF(E39&gt;G39,1,0)</f>
        <v>0</v>
      </c>
      <c r="AG39" s="191">
        <f>IF(H39&gt;J39,1,0)</f>
        <v>0</v>
      </c>
      <c r="AH39" s="191">
        <f>IF(K39+M39&gt;0,IF(K39&gt;M39,1,0),0)</f>
        <v>0</v>
      </c>
      <c r="AI39" s="191">
        <f>IF(G39&gt;E39,1,0)</f>
        <v>1</v>
      </c>
      <c r="AJ39" s="191">
        <f>IF(J39&gt;H39,1,0)</f>
        <v>1</v>
      </c>
      <c r="AK39" s="191">
        <f>IF(K39+M39&gt;0,IF(M39&gt;K39,1,0),0)</f>
        <v>0</v>
      </c>
    </row>
    <row r="40" spans="2:37" ht="24.75" customHeight="1">
      <c r="B40" s="183" t="s">
        <v>94</v>
      </c>
      <c r="C40" s="148" t="s">
        <v>105</v>
      </c>
      <c r="D40" s="141" t="s">
        <v>53</v>
      </c>
      <c r="E40" s="215">
        <v>6</v>
      </c>
      <c r="F40" s="216" t="s">
        <v>18</v>
      </c>
      <c r="G40" s="217">
        <v>4</v>
      </c>
      <c r="H40" s="218">
        <v>1</v>
      </c>
      <c r="I40" s="216" t="s">
        <v>18</v>
      </c>
      <c r="J40" s="217">
        <v>6</v>
      </c>
      <c r="K40" s="218">
        <v>4</v>
      </c>
      <c r="L40" s="216" t="s">
        <v>18</v>
      </c>
      <c r="M40" s="219">
        <v>6</v>
      </c>
      <c r="N40" s="220">
        <f>E40+H40+K40</f>
        <v>11</v>
      </c>
      <c r="O40" s="221" t="s">
        <v>18</v>
      </c>
      <c r="P40" s="222">
        <f>G40+J40+M40</f>
        <v>16</v>
      </c>
      <c r="Q40" s="220">
        <f>SUM(AF40:AH40)</f>
        <v>1</v>
      </c>
      <c r="R40" s="221" t="s">
        <v>18</v>
      </c>
      <c r="S40" s="222">
        <f>SUM(AI40:AK40)</f>
        <v>2</v>
      </c>
      <c r="T40" s="188">
        <f>IF(Q40&gt;S40,1,0)</f>
        <v>0</v>
      </c>
      <c r="U40" s="189">
        <f>IF(S40&gt;Q40,1,0)</f>
        <v>1</v>
      </c>
      <c r="V40" s="174"/>
      <c r="AF40" s="191">
        <f>IF(E40&gt;G40,1,0)</f>
        <v>1</v>
      </c>
      <c r="AG40" s="191">
        <f>IF(H40&gt;J40,1,0)</f>
        <v>0</v>
      </c>
      <c r="AH40" s="191">
        <f>IF(K40+M40&gt;0,IF(K40&gt;M40,1,0),0)</f>
        <v>0</v>
      </c>
      <c r="AI40" s="191">
        <f>IF(G40&gt;E40,1,0)</f>
        <v>0</v>
      </c>
      <c r="AJ40" s="191">
        <f>IF(J40&gt;H40,1,0)</f>
        <v>1</v>
      </c>
      <c r="AK40" s="191">
        <f>IF(K40+M40&gt;0,IF(M40&gt;K40,1,0),0)</f>
        <v>1</v>
      </c>
    </row>
    <row r="41" spans="2:37" ht="24.75" customHeight="1">
      <c r="B41" s="302" t="s">
        <v>95</v>
      </c>
      <c r="C41" s="148" t="s">
        <v>107</v>
      </c>
      <c r="D41" s="149" t="s">
        <v>51</v>
      </c>
      <c r="E41" s="331">
        <v>6</v>
      </c>
      <c r="F41" s="333" t="s">
        <v>18</v>
      </c>
      <c r="G41" s="335">
        <v>7</v>
      </c>
      <c r="H41" s="337">
        <v>2</v>
      </c>
      <c r="I41" s="333" t="s">
        <v>18</v>
      </c>
      <c r="J41" s="335">
        <v>6</v>
      </c>
      <c r="K41" s="337"/>
      <c r="L41" s="333" t="s">
        <v>18</v>
      </c>
      <c r="M41" s="329"/>
      <c r="N41" s="339">
        <f>E41+H41+K41</f>
        <v>8</v>
      </c>
      <c r="O41" s="341" t="s">
        <v>18</v>
      </c>
      <c r="P41" s="343">
        <f>G41+J41+M41</f>
        <v>13</v>
      </c>
      <c r="Q41" s="339">
        <f>SUM(AF41:AH41)</f>
        <v>0</v>
      </c>
      <c r="R41" s="341" t="s">
        <v>18</v>
      </c>
      <c r="S41" s="343">
        <f>SUM(AI41:AK41)</f>
        <v>2</v>
      </c>
      <c r="T41" s="254">
        <f>IF(Q41&gt;S41,1,0)</f>
        <v>0</v>
      </c>
      <c r="U41" s="291">
        <f>IF(S41&gt;Q41,1,0)</f>
        <v>1</v>
      </c>
      <c r="V41" s="192"/>
      <c r="AF41" s="191">
        <f>IF(E41&gt;G41,1,0)</f>
        <v>0</v>
      </c>
      <c r="AG41" s="191">
        <f>IF(H41&gt;J41,1,0)</f>
        <v>0</v>
      </c>
      <c r="AH41" s="191">
        <f>IF(K41+M41&gt;0,IF(K41&gt;M41,1,0),0)</f>
        <v>0</v>
      </c>
      <c r="AI41" s="191">
        <f>IF(G41&gt;E41,1,0)</f>
        <v>1</v>
      </c>
      <c r="AJ41" s="191">
        <f>IF(J41&gt;H41,1,0)</f>
        <v>1</v>
      </c>
      <c r="AK41" s="191">
        <f>IF(K41+M41&gt;0,IF(M41&gt;K41,1,0),0)</f>
        <v>0</v>
      </c>
    </row>
    <row r="42" spans="2:22" ht="24.75" customHeight="1">
      <c r="B42" s="303"/>
      <c r="C42" s="151" t="s">
        <v>105</v>
      </c>
      <c r="D42" s="150" t="s">
        <v>53</v>
      </c>
      <c r="E42" s="332"/>
      <c r="F42" s="334"/>
      <c r="G42" s="336"/>
      <c r="H42" s="338"/>
      <c r="I42" s="334"/>
      <c r="J42" s="336"/>
      <c r="K42" s="338"/>
      <c r="L42" s="334"/>
      <c r="M42" s="330"/>
      <c r="N42" s="340"/>
      <c r="O42" s="342"/>
      <c r="P42" s="344"/>
      <c r="Q42" s="340"/>
      <c r="R42" s="342"/>
      <c r="S42" s="344"/>
      <c r="T42" s="255"/>
      <c r="U42" s="292"/>
      <c r="V42" s="192"/>
    </row>
    <row r="43" spans="2:22" ht="24.75" customHeight="1">
      <c r="B43" s="193"/>
      <c r="C43" s="194" t="s">
        <v>101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6">
        <f>SUM(N39:N42)</f>
        <v>25</v>
      </c>
      <c r="O43" s="186" t="s">
        <v>18</v>
      </c>
      <c r="P43" s="197">
        <f>SUM(P39:P42)</f>
        <v>41</v>
      </c>
      <c r="Q43" s="227">
        <f>SUM(Q39:Q42)</f>
        <v>1</v>
      </c>
      <c r="R43" s="228" t="s">
        <v>18</v>
      </c>
      <c r="S43" s="229">
        <f>SUM(S39:S42)</f>
        <v>6</v>
      </c>
      <c r="T43" s="188">
        <f>SUM(T39:T42)</f>
        <v>0</v>
      </c>
      <c r="U43" s="189">
        <f>SUM(U39:U42)</f>
        <v>3</v>
      </c>
      <c r="V43" s="174"/>
    </row>
    <row r="44" spans="2:22" ht="24.75" customHeight="1">
      <c r="B44" s="193"/>
      <c r="C44" s="199" t="s">
        <v>102</v>
      </c>
      <c r="D44" s="200" t="str">
        <f>IF(T43&gt;U43,D34,IF(U43&gt;T43,D35,IF(U43+T43=0," ","CHYBA ZADÁNÍ")))</f>
        <v>Krmelín</v>
      </c>
      <c r="E44" s="194"/>
      <c r="F44" s="194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9"/>
      <c r="V44" s="201"/>
    </row>
    <row r="45" spans="2:22" ht="14.25">
      <c r="B45" s="193"/>
      <c r="C45" s="199" t="s">
        <v>103</v>
      </c>
      <c r="G45" s="203"/>
      <c r="H45" s="203"/>
      <c r="I45" s="203"/>
      <c r="J45" s="203"/>
      <c r="K45" s="203"/>
      <c r="L45" s="203"/>
      <c r="M45" s="203"/>
      <c r="N45" s="201"/>
      <c r="O45" s="201"/>
      <c r="Q45" s="204"/>
      <c r="R45" s="204"/>
      <c r="S45" s="203"/>
      <c r="T45" s="203"/>
      <c r="U45" s="203"/>
      <c r="V45" s="201"/>
    </row>
    <row r="46" spans="3:21" ht="14.25">
      <c r="C46" s="204"/>
      <c r="D46" s="204"/>
      <c r="E46" s="204"/>
      <c r="F46" s="204"/>
      <c r="G46" s="204"/>
      <c r="H46" s="204"/>
      <c r="I46" s="204"/>
      <c r="J46" s="209" t="s">
        <v>79</v>
      </c>
      <c r="K46" s="209"/>
      <c r="L46" s="209"/>
      <c r="M46" s="204"/>
      <c r="N46" s="204"/>
      <c r="O46" s="204"/>
      <c r="P46" s="204"/>
      <c r="Q46" s="204"/>
      <c r="R46" s="204"/>
      <c r="S46" s="204"/>
      <c r="T46" s="209" t="s">
        <v>85</v>
      </c>
      <c r="U46" s="204"/>
    </row>
    <row r="47" spans="3:21" ht="15">
      <c r="C47" s="210" t="s">
        <v>104</v>
      </c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</row>
    <row r="48" spans="3:21" ht="14.25"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</row>
    <row r="49" spans="3:21" ht="14.25"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</row>
  </sheetData>
  <sheetProtection selectLockedCells="1"/>
  <mergeCells count="70">
    <mergeCell ref="N13:P13"/>
    <mergeCell ref="Q13:S13"/>
    <mergeCell ref="Q16:Q17"/>
    <mergeCell ref="M16:M17"/>
    <mergeCell ref="P16:P17"/>
    <mergeCell ref="S16:S17"/>
    <mergeCell ref="R16:R17"/>
    <mergeCell ref="P6:U6"/>
    <mergeCell ref="P10:U10"/>
    <mergeCell ref="P9:U9"/>
    <mergeCell ref="P8:U8"/>
    <mergeCell ref="P7:U7"/>
    <mergeCell ref="K16:K17"/>
    <mergeCell ref="L16:L17"/>
    <mergeCell ref="N16:N17"/>
    <mergeCell ref="O16:O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E13:G13"/>
    <mergeCell ref="H13:J13"/>
    <mergeCell ref="H16:H17"/>
    <mergeCell ref="I16:I17"/>
    <mergeCell ref="G16:G17"/>
    <mergeCell ref="J16:J17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38:G38"/>
    <mergeCell ref="H38:J38"/>
    <mergeCell ref="K38:M38"/>
    <mergeCell ref="N38:P38"/>
    <mergeCell ref="Q38:S38"/>
    <mergeCell ref="P31:U31"/>
    <mergeCell ref="P32:U32"/>
    <mergeCell ref="P33:U33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K41:K42"/>
    <mergeCell ref="L41:L42"/>
    <mergeCell ref="S41:S42"/>
    <mergeCell ref="T41:T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Tomáš Knápek</cp:lastModifiedBy>
  <cp:lastPrinted>2009-04-19T07:11:05Z</cp:lastPrinted>
  <dcterms:created xsi:type="dcterms:W3CDTF">2009-04-19T05:45:52Z</dcterms:created>
  <dcterms:modified xsi:type="dcterms:W3CDTF">2009-09-22T17:19:17Z</dcterms:modified>
  <cp:category/>
  <cp:version/>
  <cp:contentType/>
  <cp:contentStatus/>
</cp:coreProperties>
</file>