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15" windowHeight="8580" activeTab="0"/>
  </bookViews>
  <sheets>
    <sheet name="Tabulky" sheetId="1" r:id="rId1"/>
    <sheet name="Utkání-výsledky" sheetId="2" r:id="rId2"/>
    <sheet name="Rozlosování-přehled" sheetId="3" r:id="rId3"/>
    <sheet name="1.M1" sheetId="4" r:id="rId4"/>
    <sheet name="2.M1" sheetId="5" r:id="rId5"/>
    <sheet name="3.M1" sheetId="6" r:id="rId6"/>
    <sheet name="4.M1" sheetId="7" r:id="rId7"/>
    <sheet name="5.M1" sheetId="8" r:id="rId8"/>
    <sheet name="6.M1" sheetId="9" r:id="rId9"/>
    <sheet name="7.M1" sheetId="10" r:id="rId10"/>
    <sheet name="1.M2" sheetId="11" r:id="rId11"/>
    <sheet name="2.M2" sheetId="12" r:id="rId12"/>
    <sheet name="3.M2" sheetId="13" r:id="rId13"/>
    <sheet name="4.M2" sheetId="14" r:id="rId14"/>
    <sheet name="5.M2" sheetId="15" r:id="rId15"/>
    <sheet name="6.M2" sheetId="16" r:id="rId16"/>
  </sheets>
  <definedNames>
    <definedName name="_xlnm.Print_Area" localSheetId="3">'1.M1'!$A$1:$U$50</definedName>
    <definedName name="_xlnm.Print_Area" localSheetId="10">'1.M2'!$A$1:$U$50</definedName>
    <definedName name="_xlnm.Print_Area" localSheetId="4">'2.M1'!$A$1:$U$50</definedName>
    <definedName name="_xlnm.Print_Area" localSheetId="11">'2.M2'!$A$1:$U$50</definedName>
    <definedName name="_xlnm.Print_Area" localSheetId="5">'3.M1'!$A$1:$U$50</definedName>
    <definedName name="_xlnm.Print_Area" localSheetId="12">'3.M2'!$A$1:$U$50</definedName>
    <definedName name="_xlnm.Print_Area" localSheetId="6">'4.M1'!$A$1:$U$50</definedName>
    <definedName name="_xlnm.Print_Area" localSheetId="13">'4.M2'!$A$1:$U$50</definedName>
    <definedName name="_xlnm.Print_Area" localSheetId="7">'5.M1'!$A$1:$U$50</definedName>
    <definedName name="_xlnm.Print_Area" localSheetId="14">'5.M2'!$A$1:$U$50</definedName>
    <definedName name="_xlnm.Print_Area" localSheetId="8">'6.M1'!$A$1:$U$50</definedName>
    <definedName name="_xlnm.Print_Area" localSheetId="15">'6.M2'!$A$1:$U$50</definedName>
    <definedName name="_xlnm.Print_Area" localSheetId="9">'7.M1'!$A$1:$U$50</definedName>
    <definedName name="_xlnm.Print_Area" localSheetId="2">'Rozlosování-přehled'!$B$1:$N$34</definedName>
    <definedName name="_xlnm.Print_Area" localSheetId="0">'Tabulky'!$A$1:$AE$43</definedName>
    <definedName name="_xlnm.Print_Area" localSheetId="1">'Utkání-výsledky'!$A$1:$K$84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1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2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3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1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  <comment ref="D46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4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5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5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7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8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<sst xmlns="http://schemas.openxmlformats.org/spreadsheetml/2006/main" count="3964" uniqueCount="255">
  <si>
    <t xml:space="preserve">Rozlosování soutěže MPD v tenise na  r. 2009   </t>
  </si>
  <si>
    <t>MUŽI  I. tř.</t>
  </si>
  <si>
    <t>NEZASAHOVAT</t>
  </si>
  <si>
    <t>Kód</t>
  </si>
  <si>
    <t>SOUPIS  DRUŽSTEV</t>
  </si>
  <si>
    <t>Rozpis</t>
  </si>
  <si>
    <t>Koho zvýraznit:</t>
  </si>
  <si>
    <t xml:space="preserve">  BODY</t>
  </si>
  <si>
    <t>N. Bělá  B</t>
  </si>
  <si>
    <t>1.kolo.</t>
  </si>
  <si>
    <t>Domácí</t>
  </si>
  <si>
    <t>Hosté</t>
  </si>
  <si>
    <t>Výsledek</t>
  </si>
  <si>
    <t>D</t>
  </si>
  <si>
    <t>H</t>
  </si>
  <si>
    <t>Poznámka</t>
  </si>
  <si>
    <t>St. Bělá</t>
  </si>
  <si>
    <t>2.kolo.</t>
  </si>
  <si>
    <t>1.kolo</t>
  </si>
  <si>
    <t>Hrabová</t>
  </si>
  <si>
    <t>3.kolo.</t>
  </si>
  <si>
    <t>9.5.</t>
  </si>
  <si>
    <t>-</t>
  </si>
  <si>
    <t>:</t>
  </si>
  <si>
    <t>Paskov</t>
  </si>
  <si>
    <t>4.kolo.</t>
  </si>
  <si>
    <t>N. Bělá  A</t>
  </si>
  <si>
    <t>5.kolo.</t>
  </si>
  <si>
    <t xml:space="preserve">Vratimov  </t>
  </si>
  <si>
    <t>6.kolo.</t>
  </si>
  <si>
    <t>Výškovice  B</t>
  </si>
  <si>
    <t>7.kolo.</t>
  </si>
  <si>
    <t>2.kolo</t>
  </si>
  <si>
    <t>Brušperk A</t>
  </si>
  <si>
    <t>16.5.</t>
  </si>
  <si>
    <t>3.kolo</t>
  </si>
  <si>
    <t>23.5.</t>
  </si>
  <si>
    <t>4.kolo</t>
  </si>
  <si>
    <t>30.5.</t>
  </si>
  <si>
    <t>5.kolo</t>
  </si>
  <si>
    <t>6.6.</t>
  </si>
  <si>
    <t>6.kolo</t>
  </si>
  <si>
    <t>13.6.</t>
  </si>
  <si>
    <t>7.kolo</t>
  </si>
  <si>
    <t>20.6.</t>
  </si>
  <si>
    <t>MUŽI  II. tř.</t>
  </si>
  <si>
    <t>Brušperk B</t>
  </si>
  <si>
    <t>Výškovice  A</t>
  </si>
  <si>
    <t>Proskovice</t>
  </si>
  <si>
    <t xml:space="preserve">Trnávka </t>
  </si>
  <si>
    <t>Koho  zvýraznit</t>
  </si>
  <si>
    <t>TABULKA  SOUTĚŽE  -  MUŽI   I. tř.  -  r. 2009</t>
  </si>
  <si>
    <t>Body</t>
  </si>
  <si>
    <t>Skóre</t>
  </si>
  <si>
    <t>Pořadí</t>
  </si>
  <si>
    <t>M</t>
  </si>
  <si>
    <t>U</t>
  </si>
  <si>
    <t>ŽI</t>
  </si>
  <si>
    <t>I.tř.</t>
  </si>
  <si>
    <t>TABULKA  SOUTĚŽE  -  MUŽI   II. tř.  -  r. 2009</t>
  </si>
  <si>
    <t>II.tř.</t>
  </si>
  <si>
    <t>1. KOLO</t>
  </si>
  <si>
    <t>2. KOLO</t>
  </si>
  <si>
    <r>
      <t>Rozlosování soutěže méněpočetných tenisových družstev r. 2009-   MUŽ</t>
    </r>
    <r>
      <rPr>
        <b/>
        <sz val="14"/>
        <color indexed="12"/>
        <rFont val="Arial CE"/>
        <family val="0"/>
      </rPr>
      <t>I  II.tř.</t>
    </r>
  </si>
  <si>
    <r>
      <t>Rozlosování soutěže méněpočetných tenisových družstev r. 2009-   MUŽ</t>
    </r>
    <r>
      <rPr>
        <b/>
        <sz val="14"/>
        <color indexed="12"/>
        <rFont val="Arial CE"/>
        <family val="0"/>
      </rPr>
      <t>I  I.tř.</t>
    </r>
  </si>
  <si>
    <t>Poznámka:</t>
  </si>
  <si>
    <t xml:space="preserve">5. a 6. kolo je v rozpisu  mezi sebou </t>
  </si>
  <si>
    <t>přehozeno, a to z důvodu eliminace</t>
  </si>
  <si>
    <t>a Brušperk B ve II.tř. kdy by obě družstva</t>
  </si>
  <si>
    <t>podle původního rozpisu hrála doma.</t>
  </si>
  <si>
    <t>Brušperk A i Brušperk B</t>
  </si>
  <si>
    <t>jediný případ, kdy to rozpisem nešlo změnit!!!</t>
  </si>
  <si>
    <t>hrají ve 2. kole doma</t>
  </si>
  <si>
    <t xml:space="preserve"> </t>
  </si>
  <si>
    <t>body</t>
  </si>
  <si>
    <t>oficiální</t>
  </si>
  <si>
    <t>ZÁPIS  O  UTKÁNÍ</t>
  </si>
  <si>
    <t>SOUTĚŽ:</t>
  </si>
  <si>
    <t>TENIS -  MÉNĚPOČETNÁ  DRUŽSTVA</t>
  </si>
  <si>
    <t>ROK</t>
  </si>
  <si>
    <t>KATEGORIE:</t>
  </si>
  <si>
    <t>Muži I.</t>
  </si>
  <si>
    <t>Muži II.</t>
  </si>
  <si>
    <t>Veterání I.</t>
  </si>
  <si>
    <t>Veterání II.</t>
  </si>
  <si>
    <t>Ženy</t>
  </si>
  <si>
    <t>Místo utkání:</t>
  </si>
  <si>
    <t>MUŽI  I.</t>
  </si>
  <si>
    <t>Krmelín</t>
  </si>
  <si>
    <t>Datum:</t>
  </si>
  <si>
    <t>MUŽI  II.</t>
  </si>
  <si>
    <t>Stará Bělá B</t>
  </si>
  <si>
    <t>Vratimov A</t>
  </si>
  <si>
    <t>VETERÁNI   I.</t>
  </si>
  <si>
    <t>Nová Bělá</t>
  </si>
  <si>
    <t>Kunčičky</t>
  </si>
  <si>
    <t>Volný los</t>
  </si>
  <si>
    <t>Domácí:</t>
  </si>
  <si>
    <t>VETERÁNI   II.</t>
  </si>
  <si>
    <t>Trnávka</t>
  </si>
  <si>
    <t>Vratimov</t>
  </si>
  <si>
    <t>Hosté:</t>
  </si>
  <si>
    <t>ŽENY</t>
  </si>
  <si>
    <t>Vratimov B</t>
  </si>
  <si>
    <t>Příbor</t>
  </si>
  <si>
    <t>Výškovice</t>
  </si>
  <si>
    <t xml:space="preserve">                                Jméno hráče</t>
  </si>
  <si>
    <t>Výsledky  setů</t>
  </si>
  <si>
    <t>Výsledky utkání</t>
  </si>
  <si>
    <t>Stará Bělá A</t>
  </si>
  <si>
    <t>1.</t>
  </si>
  <si>
    <t>2.</t>
  </si>
  <si>
    <t>3.</t>
  </si>
  <si>
    <t>Hry</t>
  </si>
  <si>
    <t>Sety</t>
  </si>
  <si>
    <t xml:space="preserve">     Body</t>
  </si>
  <si>
    <t>Výškovice  C</t>
  </si>
  <si>
    <t>Výsledek CELKEM:</t>
  </si>
  <si>
    <t>Vítěz:</t>
  </si>
  <si>
    <t>Podpisy</t>
  </si>
  <si>
    <t>Připomínky:</t>
  </si>
  <si>
    <t>Weiss</t>
  </si>
  <si>
    <t>Knápek</t>
  </si>
  <si>
    <t>Lyčka</t>
  </si>
  <si>
    <t>Osyčka</t>
  </si>
  <si>
    <t>A Moravec</t>
  </si>
  <si>
    <t>R.Kocián</t>
  </si>
  <si>
    <t>P.Hořínek</t>
  </si>
  <si>
    <t>R.Dostál</t>
  </si>
  <si>
    <t>L.Franek</t>
  </si>
  <si>
    <t>Šebesta P.</t>
  </si>
  <si>
    <t>Balcar T.</t>
  </si>
  <si>
    <t>Palička D</t>
  </si>
  <si>
    <t>Palkovský P.</t>
  </si>
  <si>
    <t>Šebesta M.</t>
  </si>
  <si>
    <t>Wicher</t>
  </si>
  <si>
    <t>N.Bělá</t>
  </si>
  <si>
    <t>kolize u družstev Brušperk A v I. tř.</t>
  </si>
  <si>
    <t>Šefl Jiří</t>
  </si>
  <si>
    <t>Linduška Michal</t>
  </si>
  <si>
    <t>Jeník Marek</t>
  </si>
  <si>
    <t>Hejl Petr</t>
  </si>
  <si>
    <t>Brušperk</t>
  </si>
  <si>
    <t>neoficiální</t>
  </si>
  <si>
    <t>Folta P.</t>
  </si>
  <si>
    <t>Schrebenský M.</t>
  </si>
  <si>
    <t xml:space="preserve">Palkovský </t>
  </si>
  <si>
    <t>Palička</t>
  </si>
  <si>
    <t>Balcar</t>
  </si>
  <si>
    <t>Baranek</t>
  </si>
  <si>
    <t>Vicher</t>
  </si>
  <si>
    <t>Kocián</t>
  </si>
  <si>
    <t>Dostál</t>
  </si>
  <si>
    <t>Žáček</t>
  </si>
  <si>
    <t>Kedroň</t>
  </si>
  <si>
    <t>Němčík</t>
  </si>
  <si>
    <t>Weiss Martin</t>
  </si>
  <si>
    <t>Smetana Jaroslav</t>
  </si>
  <si>
    <t>Lyčka Dan</t>
  </si>
  <si>
    <t>Kula Petr</t>
  </si>
  <si>
    <t>Hráč hostů nenastoupil ke 2.dvouhře ( přišel o 1,15 hod.později)-skreč</t>
  </si>
  <si>
    <t>Scr</t>
  </si>
  <si>
    <t>Martin Schrebenský</t>
  </si>
  <si>
    <t>Tomáš Balcar</t>
  </si>
  <si>
    <t>Petr Folta</t>
  </si>
  <si>
    <t>Pavel Palkovský</t>
  </si>
  <si>
    <t>Petr Vicher</t>
  </si>
  <si>
    <t>Stará Bělá</t>
  </si>
  <si>
    <t xml:space="preserve">Weiss </t>
  </si>
  <si>
    <t>Linduska</t>
  </si>
  <si>
    <t>Lycka</t>
  </si>
  <si>
    <t>Hejl</t>
  </si>
  <si>
    <t>Šulák Rostislav</t>
  </si>
  <si>
    <t>Šebesta Pavel</t>
  </si>
  <si>
    <t>Moravec Aleš</t>
  </si>
  <si>
    <t>Šebesta Milan</t>
  </si>
  <si>
    <t>Moravec A.</t>
  </si>
  <si>
    <t>Široký P.</t>
  </si>
  <si>
    <t>Němčík Pavel</t>
  </si>
  <si>
    <t>Lindovský Bohdan</t>
  </si>
  <si>
    <t>Kedroň Milan</t>
  </si>
  <si>
    <t>Sťastka Roman</t>
  </si>
  <si>
    <t>Žáček Michal</t>
  </si>
  <si>
    <t>Janáček Vladimír</t>
  </si>
  <si>
    <t>Novotný Jiří</t>
  </si>
  <si>
    <t>J.Lyčka</t>
  </si>
  <si>
    <t>Šindel</t>
  </si>
  <si>
    <t>Šefl</t>
  </si>
  <si>
    <t>Palička David</t>
  </si>
  <si>
    <t>Němčík P.</t>
  </si>
  <si>
    <t>Palička D.</t>
  </si>
  <si>
    <t>Kedroň M.</t>
  </si>
  <si>
    <t>Šindel Jaroslav</t>
  </si>
  <si>
    <t>Lyčka Jaroslav</t>
  </si>
  <si>
    <t>Dadok Filip</t>
  </si>
  <si>
    <t>A.Moravec</t>
  </si>
  <si>
    <t>T.Balcar</t>
  </si>
  <si>
    <t>R.Šulák</t>
  </si>
  <si>
    <t>P.Palkovský</t>
  </si>
  <si>
    <t>P.Široký</t>
  </si>
  <si>
    <t>P.Vicher</t>
  </si>
  <si>
    <t>Lindovský</t>
  </si>
  <si>
    <t>Šťástka</t>
  </si>
  <si>
    <t>Novotný</t>
  </si>
  <si>
    <t>Moravec</t>
  </si>
  <si>
    <t>Široký</t>
  </si>
  <si>
    <t>Šulák</t>
  </si>
  <si>
    <t>Kalvar Milan</t>
  </si>
  <si>
    <t>Lycka Dan</t>
  </si>
  <si>
    <t>Sefl Jiri</t>
  </si>
  <si>
    <t xml:space="preserve">Weiss Martin </t>
  </si>
  <si>
    <t>Smetana Jarda</t>
  </si>
  <si>
    <t xml:space="preserve">Šťástka </t>
  </si>
  <si>
    <t>Prorok</t>
  </si>
  <si>
    <t>Rozehrané utkání</t>
  </si>
  <si>
    <t>Balcar Tomáš</t>
  </si>
  <si>
    <t>Dostal Radim</t>
  </si>
  <si>
    <t>Vicher Petr</t>
  </si>
  <si>
    <t>Kocian Radim</t>
  </si>
  <si>
    <t>P.Němčík</t>
  </si>
  <si>
    <t>M.Kedroň</t>
  </si>
  <si>
    <t>Šťastka</t>
  </si>
  <si>
    <t>Palkovský</t>
  </si>
  <si>
    <t>Lindovský B.</t>
  </si>
  <si>
    <t>Matýsek M.</t>
  </si>
  <si>
    <t xml:space="preserve">Novotný J. </t>
  </si>
  <si>
    <t>Výškovice a NováBělá</t>
  </si>
  <si>
    <t>21.6, 24.6 a 2.7</t>
  </si>
  <si>
    <t>Palička Ivo</t>
  </si>
  <si>
    <t>Robin Folta</t>
  </si>
  <si>
    <t>Šulák R.</t>
  </si>
  <si>
    <t>Kunz Martin</t>
  </si>
  <si>
    <t>Smetana Jarek</t>
  </si>
  <si>
    <t>Lyčka Jarek</t>
  </si>
  <si>
    <t>Kunz Martin - skreč</t>
  </si>
  <si>
    <t>skreč</t>
  </si>
  <si>
    <t>zaslat zápis</t>
  </si>
  <si>
    <t>(6.6 přerušeno dešť),5.9,čtyřhra pak další sobotu</t>
  </si>
  <si>
    <t>Baranek Jiří</t>
  </si>
  <si>
    <t>scr.</t>
  </si>
  <si>
    <t>Zápis nezaslán</t>
  </si>
  <si>
    <t>Nahlášen konečný výsledek</t>
  </si>
  <si>
    <t>Skreč</t>
  </si>
  <si>
    <t>Čtyřhra nehrána</t>
  </si>
  <si>
    <t>Skreč-obě družstva</t>
  </si>
  <si>
    <t>5.</t>
  </si>
  <si>
    <t>4.</t>
  </si>
  <si>
    <t>6.</t>
  </si>
  <si>
    <t>8.</t>
  </si>
  <si>
    <t>7.</t>
  </si>
  <si>
    <t>.</t>
  </si>
  <si>
    <t>Sestup do II.tř.</t>
  </si>
  <si>
    <t>Postup do I.tř.</t>
  </si>
  <si>
    <t>Výškovice B</t>
  </si>
  <si>
    <t>Výškovice 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</si>
</sst>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0"/>
    </font>
    <font>
      <b/>
      <sz val="16"/>
      <color indexed="62"/>
      <name val="Arial CE"/>
      <family val="0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0"/>
    </font>
    <font>
      <b/>
      <sz val="10"/>
      <color indexed="62"/>
      <name val="Calibri"/>
      <family val="2"/>
    </font>
    <font>
      <b/>
      <sz val="10"/>
      <name val="Arial CE"/>
      <family val="0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color indexed="12"/>
      <name val="Arial CE"/>
      <family val="0"/>
    </font>
    <font>
      <b/>
      <sz val="14"/>
      <name val="Arial CE"/>
      <family val="0"/>
    </font>
    <font>
      <b/>
      <sz val="11"/>
      <name val="Arial CE"/>
      <family val="0"/>
    </font>
    <font>
      <sz val="12"/>
      <name val="Arial CE"/>
      <family val="0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8"/>
      <name val="Arial CE"/>
      <family val="2"/>
    </font>
    <font>
      <sz val="14"/>
      <name val="Arial CE"/>
      <family val="0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6"/>
      <name val="Arial CE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/>
      <top/>
      <bottom/>
    </border>
    <border>
      <left/>
      <right/>
      <top/>
      <bottom style="dotted"/>
    </border>
    <border>
      <left/>
      <right style="thin"/>
      <top/>
      <bottom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dotted"/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/>
      <top style="dotted"/>
      <bottom style="dotted"/>
    </border>
    <border>
      <left style="dotted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dotted"/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/>
      <bottom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/>
      <top/>
      <bottom style="thin"/>
    </border>
    <border>
      <left>
        <color indexed="63"/>
      </left>
      <right style="double"/>
      <top style="hair"/>
      <bottom style="medium"/>
    </border>
    <border>
      <left/>
      <right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double"/>
      <top style="medium"/>
      <bottom style="medium"/>
    </border>
    <border>
      <left style="double"/>
      <right style="double"/>
      <top style="medium"/>
      <bottom style="medium"/>
    </border>
    <border>
      <left style="double"/>
      <right style="thin"/>
      <top style="medium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thin"/>
    </border>
    <border>
      <left style="medium"/>
      <right style="hair"/>
      <top style="thin"/>
      <bottom/>
    </border>
    <border>
      <left style="medium"/>
      <right style="hair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49">
    <xf numFmtId="0" fontId="0" fillId="0" borderId="0" xfId="0" applyAlignment="1">
      <alignment/>
    </xf>
    <xf numFmtId="0" fontId="1" fillId="0" borderId="0" xfId="48">
      <alignment/>
      <protection/>
    </xf>
    <xf numFmtId="0" fontId="21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1" fillId="24" borderId="0" xfId="48" applyFill="1">
      <alignment/>
      <protection/>
    </xf>
    <xf numFmtId="0" fontId="23" fillId="24" borderId="0" xfId="48" applyFont="1" applyFill="1" applyAlignment="1">
      <alignment horizontal="center"/>
      <protection/>
    </xf>
    <xf numFmtId="0" fontId="24" fillId="0" borderId="0" xfId="48" applyFont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26" fillId="24" borderId="0" xfId="48" applyFont="1" applyFill="1">
      <alignment/>
      <protection/>
    </xf>
    <xf numFmtId="0" fontId="1" fillId="0" borderId="0" xfId="48" applyAlignment="1">
      <alignment horizontal="center"/>
      <protection/>
    </xf>
    <xf numFmtId="0" fontId="28" fillId="0" borderId="10" xfId="48" applyFont="1" applyBorder="1">
      <alignment/>
      <protection/>
    </xf>
    <xf numFmtId="0" fontId="3" fillId="0" borderId="11" xfId="48" applyFont="1" applyBorder="1">
      <alignment/>
      <protection/>
    </xf>
    <xf numFmtId="0" fontId="1" fillId="0" borderId="10" xfId="48" applyBorder="1">
      <alignment/>
      <protection/>
    </xf>
    <xf numFmtId="0" fontId="1" fillId="24" borderId="0" xfId="48" applyFill="1" applyAlignment="1">
      <alignment horizontal="center"/>
      <protection/>
    </xf>
    <xf numFmtId="0" fontId="1" fillId="7" borderId="0" xfId="48" applyFill="1" applyAlignment="1">
      <alignment horizontal="center"/>
      <protection/>
    </xf>
    <xf numFmtId="0" fontId="29" fillId="0" borderId="11" xfId="48" applyFont="1" applyBorder="1">
      <alignment/>
      <protection/>
    </xf>
    <xf numFmtId="0" fontId="30" fillId="0" borderId="12" xfId="48" applyFont="1" applyBorder="1" applyAlignment="1">
      <alignment horizontal="center"/>
      <protection/>
    </xf>
    <xf numFmtId="0" fontId="30" fillId="0" borderId="13" xfId="48" applyFont="1" applyBorder="1" applyAlignment="1">
      <alignment horizontal="center"/>
      <protection/>
    </xf>
    <xf numFmtId="0" fontId="30" fillId="0" borderId="14" xfId="48" applyFont="1" applyBorder="1" applyAlignment="1">
      <alignment horizontal="center"/>
      <protection/>
    </xf>
    <xf numFmtId="0" fontId="30" fillId="0" borderId="15" xfId="48" applyFont="1" applyBorder="1" applyAlignment="1">
      <alignment horizontal="center"/>
      <protection/>
    </xf>
    <xf numFmtId="0" fontId="30" fillId="0" borderId="16" xfId="48" applyFont="1" applyBorder="1" applyAlignment="1">
      <alignment horizontal="center"/>
      <protection/>
    </xf>
    <xf numFmtId="0" fontId="30" fillId="0" borderId="10" xfId="48" applyFont="1" applyBorder="1" applyAlignment="1">
      <alignment horizontal="center"/>
      <protection/>
    </xf>
    <xf numFmtId="0" fontId="30" fillId="0" borderId="17" xfId="48" applyFont="1" applyBorder="1">
      <alignment/>
      <protection/>
    </xf>
    <xf numFmtId="0" fontId="29" fillId="0" borderId="18" xfId="48" applyFont="1" applyBorder="1">
      <alignment/>
      <protection/>
    </xf>
    <xf numFmtId="0" fontId="29" fillId="0" borderId="0" xfId="48" applyFont="1" applyBorder="1">
      <alignment/>
      <protection/>
    </xf>
    <xf numFmtId="0" fontId="29" fillId="0" borderId="19" xfId="48" applyFont="1" applyBorder="1">
      <alignment/>
      <protection/>
    </xf>
    <xf numFmtId="165" fontId="1" fillId="0" borderId="17" xfId="48" applyNumberFormat="1" applyFont="1" applyBorder="1" applyAlignment="1">
      <alignment horizontal="center"/>
      <protection/>
    </xf>
    <xf numFmtId="0" fontId="29" fillId="0" borderId="20" xfId="48" applyNumberFormat="1" applyFont="1" applyBorder="1" applyAlignment="1">
      <alignment horizontal="left"/>
      <protection/>
    </xf>
    <xf numFmtId="49" fontId="29" fillId="0" borderId="21" xfId="48" applyNumberFormat="1" applyFont="1" applyBorder="1" applyAlignment="1">
      <alignment horizontal="center"/>
      <protection/>
    </xf>
    <xf numFmtId="0" fontId="29" fillId="0" borderId="22" xfId="48" applyNumberFormat="1" applyFont="1" applyBorder="1" applyAlignment="1">
      <alignment horizontal="left"/>
      <protection/>
    </xf>
    <xf numFmtId="3" fontId="29" fillId="0" borderId="20" xfId="48" applyNumberFormat="1" applyFont="1" applyBorder="1" applyAlignment="1">
      <alignment horizontal="center"/>
      <protection/>
    </xf>
    <xf numFmtId="0" fontId="29" fillId="0" borderId="21" xfId="48" applyFont="1" applyBorder="1" applyAlignment="1">
      <alignment horizontal="center"/>
      <protection/>
    </xf>
    <xf numFmtId="3" fontId="29" fillId="0" borderId="23" xfId="48" applyNumberFormat="1" applyFont="1" applyBorder="1" applyAlignment="1">
      <alignment horizontal="center"/>
      <protection/>
    </xf>
    <xf numFmtId="3" fontId="31" fillId="0" borderId="24" xfId="48" applyNumberFormat="1" applyFont="1" applyBorder="1" applyAlignment="1">
      <alignment horizontal="center"/>
      <protection/>
    </xf>
    <xf numFmtId="3" fontId="31" fillId="0" borderId="25" xfId="48" applyNumberFormat="1" applyFont="1" applyBorder="1" applyAlignment="1">
      <alignment horizontal="center"/>
      <protection/>
    </xf>
    <xf numFmtId="0" fontId="29" fillId="0" borderId="26" xfId="48" applyFont="1" applyBorder="1">
      <alignment/>
      <protection/>
    </xf>
    <xf numFmtId="165" fontId="30" fillId="0" borderId="17" xfId="48" applyNumberFormat="1" applyFont="1" applyBorder="1">
      <alignment/>
      <protection/>
    </xf>
    <xf numFmtId="0" fontId="29" fillId="0" borderId="27" xfId="48" applyNumberFormat="1" applyFont="1" applyBorder="1" applyAlignment="1">
      <alignment horizontal="left"/>
      <protection/>
    </xf>
    <xf numFmtId="49" fontId="29" fillId="0" borderId="28" xfId="48" applyNumberFormat="1" applyFont="1" applyBorder="1" applyAlignment="1">
      <alignment horizontal="center"/>
      <protection/>
    </xf>
    <xf numFmtId="0" fontId="29" fillId="0" borderId="29" xfId="48" applyNumberFormat="1" applyFont="1" applyBorder="1" applyAlignment="1">
      <alignment horizontal="left"/>
      <protection/>
    </xf>
    <xf numFmtId="3" fontId="29" fillId="0" borderId="27" xfId="48" applyNumberFormat="1" applyFont="1" applyBorder="1" applyAlignment="1">
      <alignment horizontal="center"/>
      <protection/>
    </xf>
    <xf numFmtId="0" fontId="29" fillId="0" borderId="28" xfId="48" applyFont="1" applyBorder="1" applyAlignment="1">
      <alignment horizontal="center"/>
      <protection/>
    </xf>
    <xf numFmtId="3" fontId="29" fillId="0" borderId="30" xfId="48" applyNumberFormat="1" applyFont="1" applyBorder="1" applyAlignment="1">
      <alignment horizontal="center"/>
      <protection/>
    </xf>
    <xf numFmtId="3" fontId="31" fillId="0" borderId="31" xfId="48" applyNumberFormat="1" applyFont="1" applyBorder="1" applyAlignment="1">
      <alignment horizontal="center"/>
      <protection/>
    </xf>
    <xf numFmtId="3" fontId="31" fillId="0" borderId="32" xfId="48" applyNumberFormat="1" applyFont="1" applyBorder="1" applyAlignment="1">
      <alignment horizontal="center"/>
      <protection/>
    </xf>
    <xf numFmtId="0" fontId="29" fillId="0" borderId="33" xfId="48" applyFont="1" applyBorder="1">
      <alignment/>
      <protection/>
    </xf>
    <xf numFmtId="0" fontId="29" fillId="0" borderId="34" xfId="48" applyNumberFormat="1" applyFont="1" applyBorder="1" applyAlignment="1">
      <alignment horizontal="left"/>
      <protection/>
    </xf>
    <xf numFmtId="49" fontId="29" fillId="0" borderId="35" xfId="48" applyNumberFormat="1" applyFont="1" applyBorder="1" applyAlignment="1">
      <alignment horizontal="center"/>
      <protection/>
    </xf>
    <xf numFmtId="0" fontId="29" fillId="0" borderId="36" xfId="48" applyNumberFormat="1" applyFont="1" applyBorder="1" applyAlignment="1">
      <alignment horizontal="left"/>
      <protection/>
    </xf>
    <xf numFmtId="3" fontId="29" fillId="0" borderId="34" xfId="48" applyNumberFormat="1" applyFont="1" applyBorder="1" applyAlignment="1">
      <alignment horizontal="center"/>
      <protection/>
    </xf>
    <xf numFmtId="0" fontId="29" fillId="0" borderId="35" xfId="48" applyFont="1" applyBorder="1" applyAlignment="1">
      <alignment horizontal="center"/>
      <protection/>
    </xf>
    <xf numFmtId="3" fontId="29" fillId="0" borderId="37" xfId="48" applyNumberFormat="1" applyFont="1" applyBorder="1" applyAlignment="1">
      <alignment horizontal="center"/>
      <protection/>
    </xf>
    <xf numFmtId="3" fontId="31" fillId="0" borderId="38" xfId="48" applyNumberFormat="1" applyFont="1" applyBorder="1" applyAlignment="1">
      <alignment horizontal="center"/>
      <protection/>
    </xf>
    <xf numFmtId="3" fontId="31" fillId="0" borderId="39" xfId="48" applyNumberFormat="1" applyFont="1" applyBorder="1" applyAlignment="1">
      <alignment horizontal="center"/>
      <protection/>
    </xf>
    <xf numFmtId="0" fontId="29" fillId="0" borderId="40" xfId="48" applyFont="1" applyBorder="1">
      <alignment/>
      <protection/>
    </xf>
    <xf numFmtId="0" fontId="30" fillId="0" borderId="41" xfId="48" applyFont="1" applyBorder="1">
      <alignment/>
      <protection/>
    </xf>
    <xf numFmtId="3" fontId="29" fillId="0" borderId="18" xfId="48" applyNumberFormat="1" applyFont="1" applyBorder="1" applyAlignment="1">
      <alignment horizontal="center"/>
      <protection/>
    </xf>
    <xf numFmtId="0" fontId="29" fillId="0" borderId="18" xfId="48" applyFont="1" applyBorder="1" applyAlignment="1">
      <alignment horizontal="center"/>
      <protection/>
    </xf>
    <xf numFmtId="3" fontId="31" fillId="0" borderId="18" xfId="48" applyNumberFormat="1" applyFont="1" applyBorder="1" applyAlignment="1">
      <alignment horizontal="center"/>
      <protection/>
    </xf>
    <xf numFmtId="0" fontId="29" fillId="0" borderId="42" xfId="48" applyFont="1" applyBorder="1">
      <alignment/>
      <protection/>
    </xf>
    <xf numFmtId="49" fontId="1" fillId="0" borderId="0" xfId="48" applyNumberFormat="1" applyAlignment="1">
      <alignment horizontal="center"/>
      <protection/>
    </xf>
    <xf numFmtId="49" fontId="1" fillId="0" borderId="0" xfId="48" applyNumberFormat="1">
      <alignment/>
      <protection/>
    </xf>
    <xf numFmtId="165" fontId="1" fillId="0" borderId="17" xfId="48" applyNumberFormat="1" applyBorder="1" applyAlignment="1">
      <alignment horizontal="center"/>
      <protection/>
    </xf>
    <xf numFmtId="165" fontId="30" fillId="0" borderId="43" xfId="48" applyNumberFormat="1" applyFont="1" applyBorder="1">
      <alignment/>
      <protection/>
    </xf>
    <xf numFmtId="0" fontId="1" fillId="0" borderId="0" xfId="48" applyNumberFormat="1">
      <alignment/>
      <protection/>
    </xf>
    <xf numFmtId="3" fontId="1" fillId="0" borderId="0" xfId="48" applyNumberFormat="1">
      <alignment/>
      <protection/>
    </xf>
    <xf numFmtId="3" fontId="29" fillId="0" borderId="0" xfId="48" applyNumberFormat="1" applyFont="1" applyBorder="1">
      <alignment/>
      <protection/>
    </xf>
    <xf numFmtId="0" fontId="30" fillId="24" borderId="41" xfId="48" applyFont="1" applyFill="1" applyBorder="1">
      <alignment/>
      <protection/>
    </xf>
    <xf numFmtId="0" fontId="12" fillId="0" borderId="0" xfId="47">
      <alignment/>
      <protection/>
    </xf>
    <xf numFmtId="0" fontId="36" fillId="0" borderId="0" xfId="47" applyFont="1" applyAlignment="1">
      <alignment horizontal="center"/>
      <protection/>
    </xf>
    <xf numFmtId="0" fontId="37" fillId="0" borderId="44" xfId="47" applyFont="1" applyBorder="1">
      <alignment/>
      <protection/>
    </xf>
    <xf numFmtId="0" fontId="27" fillId="0" borderId="45" xfId="47" applyFont="1" applyFill="1" applyBorder="1">
      <alignment/>
      <protection/>
    </xf>
    <xf numFmtId="0" fontId="27" fillId="0" borderId="46" xfId="47" applyFont="1" applyFill="1" applyBorder="1" applyAlignment="1">
      <alignment horizontal="center"/>
      <protection/>
    </xf>
    <xf numFmtId="0" fontId="27" fillId="0" borderId="47" xfId="47" applyFont="1" applyFill="1" applyBorder="1">
      <alignment/>
      <protection/>
    </xf>
    <xf numFmtId="0" fontId="27" fillId="0" borderId="48" xfId="47" applyFont="1" applyFill="1" applyBorder="1">
      <alignment/>
      <protection/>
    </xf>
    <xf numFmtId="0" fontId="37" fillId="0" borderId="0" xfId="47" applyFont="1" applyAlignment="1">
      <alignment horizontal="center"/>
      <protection/>
    </xf>
    <xf numFmtId="0" fontId="37" fillId="0" borderId="0" xfId="47" applyFont="1">
      <alignment/>
      <protection/>
    </xf>
    <xf numFmtId="0" fontId="37" fillId="0" borderId="49" xfId="47" applyFont="1" applyBorder="1">
      <alignment/>
      <protection/>
    </xf>
    <xf numFmtId="0" fontId="27" fillId="0" borderId="50" xfId="47" applyFont="1" applyFill="1" applyBorder="1">
      <alignment/>
      <protection/>
    </xf>
    <xf numFmtId="0" fontId="27" fillId="0" borderId="51" xfId="47" applyFont="1" applyFill="1" applyBorder="1">
      <alignment/>
      <protection/>
    </xf>
    <xf numFmtId="0" fontId="27" fillId="0" borderId="52" xfId="47" applyFont="1" applyFill="1" applyBorder="1">
      <alignment/>
      <protection/>
    </xf>
    <xf numFmtId="0" fontId="27" fillId="0" borderId="53" xfId="47" applyFont="1" applyFill="1" applyBorder="1">
      <alignment/>
      <protection/>
    </xf>
    <xf numFmtId="0" fontId="37" fillId="0" borderId="54" xfId="47" applyFont="1" applyBorder="1">
      <alignment/>
      <protection/>
    </xf>
    <xf numFmtId="0" fontId="27" fillId="0" borderId="55" xfId="47" applyFont="1" applyFill="1" applyBorder="1">
      <alignment/>
      <protection/>
    </xf>
    <xf numFmtId="0" fontId="27" fillId="0" borderId="56" xfId="47" applyFont="1" applyFill="1" applyBorder="1" applyAlignment="1">
      <alignment horizontal="center"/>
      <protection/>
    </xf>
    <xf numFmtId="0" fontId="27" fillId="0" borderId="57" xfId="47" applyFont="1" applyFill="1" applyBorder="1">
      <alignment/>
      <protection/>
    </xf>
    <xf numFmtId="0" fontId="27" fillId="0" borderId="58" xfId="47" applyFont="1" applyFill="1" applyBorder="1">
      <alignment/>
      <protection/>
    </xf>
    <xf numFmtId="0" fontId="37" fillId="0" borderId="59" xfId="47" applyFont="1" applyBorder="1">
      <alignment/>
      <protection/>
    </xf>
    <xf numFmtId="0" fontId="27" fillId="0" borderId="60" xfId="47" applyFont="1" applyFill="1" applyBorder="1">
      <alignment/>
      <protection/>
    </xf>
    <xf numFmtId="0" fontId="27" fillId="0" borderId="61" xfId="47" applyFont="1" applyFill="1" applyBorder="1" applyAlignment="1">
      <alignment horizontal="center"/>
      <protection/>
    </xf>
    <xf numFmtId="0" fontId="27" fillId="0" borderId="62" xfId="47" applyFont="1" applyFill="1" applyBorder="1">
      <alignment/>
      <protection/>
    </xf>
    <xf numFmtId="0" fontId="27" fillId="0" borderId="63" xfId="47" applyFont="1" applyFill="1" applyBorder="1">
      <alignment/>
      <protection/>
    </xf>
    <xf numFmtId="0" fontId="27" fillId="0" borderId="64" xfId="47" applyFont="1" applyFill="1" applyBorder="1">
      <alignment/>
      <protection/>
    </xf>
    <xf numFmtId="0" fontId="27" fillId="0" borderId="65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8" fillId="2" borderId="66" xfId="47" applyFont="1" applyFill="1" applyBorder="1" applyAlignment="1">
      <alignment horizontal="center"/>
      <protection/>
    </xf>
    <xf numFmtId="0" fontId="34" fillId="0" borderId="0" xfId="48" applyFont="1" applyBorder="1">
      <alignment/>
      <protection/>
    </xf>
    <xf numFmtId="16" fontId="37" fillId="0" borderId="44" xfId="47" applyNumberFormat="1" applyFont="1" applyBorder="1">
      <alignment/>
      <protection/>
    </xf>
    <xf numFmtId="0" fontId="39" fillId="0" borderId="0" xfId="47" applyFont="1">
      <alignment/>
      <protection/>
    </xf>
    <xf numFmtId="0" fontId="40" fillId="0" borderId="0" xfId="47" applyFont="1">
      <alignment/>
      <protection/>
    </xf>
    <xf numFmtId="0" fontId="12" fillId="0" borderId="67" xfId="47" applyBorder="1">
      <alignment/>
      <protection/>
    </xf>
    <xf numFmtId="0" fontId="21" fillId="0" borderId="68" xfId="47" applyFont="1" applyBorder="1" applyAlignment="1">
      <alignment textRotation="90"/>
      <protection/>
    </xf>
    <xf numFmtId="0" fontId="12" fillId="0" borderId="69" xfId="47" applyBorder="1">
      <alignment/>
      <protection/>
    </xf>
    <xf numFmtId="0" fontId="21" fillId="0" borderId="67" xfId="47" applyFont="1" applyFill="1" applyBorder="1" applyAlignment="1">
      <alignment textRotation="90"/>
      <protection/>
    </xf>
    <xf numFmtId="0" fontId="21" fillId="0" borderId="70" xfId="47" applyFont="1" applyFill="1" applyBorder="1" applyAlignment="1">
      <alignment textRotation="90"/>
      <protection/>
    </xf>
    <xf numFmtId="0" fontId="21" fillId="0" borderId="71" xfId="47" applyFont="1" applyBorder="1" applyAlignment="1">
      <alignment textRotation="90"/>
      <protection/>
    </xf>
    <xf numFmtId="0" fontId="21" fillId="0" borderId="72" xfId="47" applyFont="1" applyBorder="1" applyAlignment="1">
      <alignment textRotation="90"/>
      <protection/>
    </xf>
    <xf numFmtId="0" fontId="21" fillId="0" borderId="73" xfId="47" applyFont="1" applyBorder="1" applyAlignment="1">
      <alignment vertical="center"/>
      <protection/>
    </xf>
    <xf numFmtId="0" fontId="36" fillId="0" borderId="74" xfId="47" applyFont="1" applyFill="1" applyBorder="1" applyAlignment="1">
      <alignment horizontal="center" vertical="center"/>
      <protection/>
    </xf>
    <xf numFmtId="3" fontId="36" fillId="0" borderId="75" xfId="47" applyNumberFormat="1" applyFont="1" applyFill="1" applyBorder="1" applyAlignment="1">
      <alignment horizontal="center" vertical="center"/>
      <protection/>
    </xf>
    <xf numFmtId="3" fontId="21" fillId="0" borderId="76" xfId="47" applyNumberFormat="1" applyFont="1" applyFill="1" applyBorder="1" applyAlignment="1">
      <alignment horizontal="center" vertical="center"/>
      <protection/>
    </xf>
    <xf numFmtId="0" fontId="21" fillId="0" borderId="77" xfId="47" applyFont="1" applyBorder="1" applyAlignment="1">
      <alignment horizontal="center" vertical="center"/>
      <protection/>
    </xf>
    <xf numFmtId="3" fontId="21" fillId="0" borderId="78" xfId="47" applyNumberFormat="1" applyFont="1" applyFill="1" applyBorder="1" applyAlignment="1">
      <alignment horizontal="center" vertical="center"/>
      <protection/>
    </xf>
    <xf numFmtId="0" fontId="43" fillId="0" borderId="79" xfId="47" applyFont="1" applyBorder="1" applyAlignment="1">
      <alignment horizontal="center" vertical="center"/>
      <protection/>
    </xf>
    <xf numFmtId="0" fontId="36" fillId="0" borderId="67" xfId="47" applyFont="1" applyFill="1" applyBorder="1" applyAlignment="1">
      <alignment horizontal="center" textRotation="90"/>
      <protection/>
    </xf>
    <xf numFmtId="0" fontId="21" fillId="0" borderId="70" xfId="47" applyFont="1" applyFill="1" applyBorder="1" applyAlignment="1">
      <alignment horizontal="center" textRotation="90"/>
      <protection/>
    </xf>
    <xf numFmtId="0" fontId="21" fillId="0" borderId="71" xfId="47" applyFont="1" applyBorder="1" applyAlignment="1">
      <alignment textRotation="90"/>
      <protection/>
    </xf>
    <xf numFmtId="0" fontId="21" fillId="0" borderId="72" xfId="47" applyFont="1" applyBorder="1" applyAlignment="1">
      <alignment textRotation="90"/>
      <protection/>
    </xf>
    <xf numFmtId="0" fontId="36" fillId="0" borderId="68" xfId="47" applyFont="1" applyBorder="1" applyAlignment="1">
      <alignment horizontal="center" textRotation="90"/>
      <protection/>
    </xf>
    <xf numFmtId="0" fontId="36" fillId="0" borderId="80" xfId="47" applyFont="1" applyFill="1" applyBorder="1" applyAlignment="1">
      <alignment horizontal="center" vertical="center"/>
      <protection/>
    </xf>
    <xf numFmtId="0" fontId="36" fillId="0" borderId="81" xfId="47" applyFont="1" applyFill="1" applyBorder="1" applyAlignment="1">
      <alignment horizontal="center" vertical="center"/>
      <protection/>
    </xf>
    <xf numFmtId="0" fontId="36" fillId="0" borderId="82" xfId="47" applyFont="1" applyFill="1" applyBorder="1" applyAlignment="1">
      <alignment horizontal="center" vertical="center"/>
      <protection/>
    </xf>
    <xf numFmtId="0" fontId="36" fillId="0" borderId="75" xfId="47" applyFont="1" applyFill="1" applyBorder="1">
      <alignment/>
      <protection/>
    </xf>
    <xf numFmtId="0" fontId="36" fillId="0" borderId="77" xfId="47" applyFont="1" applyFill="1" applyBorder="1" applyAlignment="1">
      <alignment horizontal="center" vertical="center"/>
      <protection/>
    </xf>
    <xf numFmtId="0" fontId="36" fillId="0" borderId="78" xfId="47" applyFont="1" applyFill="1" applyBorder="1" applyAlignment="1">
      <alignment horizontal="center"/>
      <protection/>
    </xf>
    <xf numFmtId="0" fontId="36" fillId="0" borderId="76" xfId="47" applyFont="1" applyFill="1" applyBorder="1">
      <alignment/>
      <protection/>
    </xf>
    <xf numFmtId="0" fontId="36" fillId="0" borderId="78" xfId="47" applyFont="1" applyFill="1" applyBorder="1" applyAlignment="1">
      <alignment horizontal="center" vertical="center"/>
      <protection/>
    </xf>
    <xf numFmtId="0" fontId="21" fillId="0" borderId="78" xfId="47" applyFont="1" applyFill="1" applyBorder="1" applyAlignment="1">
      <alignment horizontal="center" vertical="center"/>
      <protection/>
    </xf>
    <xf numFmtId="0" fontId="21" fillId="0" borderId="0" xfId="47" applyFont="1" applyFill="1" applyBorder="1">
      <alignment/>
      <protection/>
    </xf>
    <xf numFmtId="49" fontId="38" fillId="25" borderId="0" xfId="47" applyNumberFormat="1" applyFont="1" applyFill="1" applyBorder="1" applyAlignment="1">
      <alignment horizontal="left"/>
      <protection/>
    </xf>
    <xf numFmtId="0" fontId="44" fillId="24" borderId="0" xfId="48" applyFont="1" applyFill="1" applyAlignment="1">
      <alignment horizontal="left"/>
      <protection/>
    </xf>
    <xf numFmtId="0" fontId="36" fillId="0" borderId="67" xfId="47" applyFont="1" applyBorder="1" applyAlignment="1">
      <alignment horizontal="center" textRotation="90"/>
      <protection/>
    </xf>
    <xf numFmtId="0" fontId="36" fillId="0" borderId="68" xfId="47" applyFont="1" applyBorder="1" applyAlignment="1">
      <alignment textRotation="90"/>
      <protection/>
    </xf>
    <xf numFmtId="0" fontId="36" fillId="0" borderId="83" xfId="47" applyFont="1" applyFill="1" applyBorder="1" applyAlignment="1">
      <alignment horizontal="center" vertical="center"/>
      <protection/>
    </xf>
    <xf numFmtId="0" fontId="36" fillId="0" borderId="0" xfId="47" applyFont="1">
      <alignment/>
      <protection/>
    </xf>
    <xf numFmtId="0" fontId="1" fillId="0" borderId="0" xfId="48" applyFont="1">
      <alignment/>
      <protection/>
    </xf>
    <xf numFmtId="0" fontId="29" fillId="0" borderId="84" xfId="48" applyNumberFormat="1" applyFont="1" applyBorder="1" applyAlignment="1">
      <alignment horizontal="left"/>
      <protection/>
    </xf>
    <xf numFmtId="49" fontId="29" fillId="0" borderId="85" xfId="48" applyNumberFormat="1" applyFont="1" applyBorder="1" applyAlignment="1">
      <alignment horizontal="center"/>
      <protection/>
    </xf>
    <xf numFmtId="0" fontId="29" fillId="0" borderId="86" xfId="48" applyNumberFormat="1" applyFont="1" applyBorder="1" applyAlignment="1">
      <alignment horizontal="left"/>
      <protection/>
    </xf>
    <xf numFmtId="3" fontId="29" fillId="0" borderId="84" xfId="48" applyNumberFormat="1" applyFont="1" applyBorder="1" applyAlignment="1">
      <alignment horizontal="center"/>
      <protection/>
    </xf>
    <xf numFmtId="0" fontId="29" fillId="0" borderId="85" xfId="48" applyFont="1" applyBorder="1" applyAlignment="1">
      <alignment horizontal="center"/>
      <protection/>
    </xf>
    <xf numFmtId="3" fontId="29" fillId="0" borderId="87" xfId="48" applyNumberFormat="1" applyFont="1" applyBorder="1" applyAlignment="1">
      <alignment horizontal="center"/>
      <protection/>
    </xf>
    <xf numFmtId="3" fontId="31" fillId="0" borderId="88" xfId="48" applyNumberFormat="1" applyFont="1" applyBorder="1" applyAlignment="1">
      <alignment horizontal="center"/>
      <protection/>
    </xf>
    <xf numFmtId="3" fontId="31" fillId="0" borderId="89" xfId="48" applyNumberFormat="1" applyFont="1" applyBorder="1" applyAlignment="1">
      <alignment horizontal="center"/>
      <protection/>
    </xf>
    <xf numFmtId="165" fontId="30" fillId="0" borderId="90" xfId="48" applyNumberFormat="1" applyFont="1" applyBorder="1">
      <alignment/>
      <protection/>
    </xf>
    <xf numFmtId="0" fontId="1" fillId="24" borderId="0" xfId="48" applyFont="1" applyFill="1">
      <alignment/>
      <protection/>
    </xf>
    <xf numFmtId="0" fontId="1" fillId="24" borderId="0" xfId="48" applyFill="1" applyProtection="1">
      <alignment/>
      <protection/>
    </xf>
    <xf numFmtId="3" fontId="27" fillId="24" borderId="66" xfId="48" applyNumberFormat="1" applyFont="1" applyFill="1" applyBorder="1" applyAlignment="1" applyProtection="1">
      <alignment horizontal="center"/>
      <protection locked="0"/>
    </xf>
    <xf numFmtId="0" fontId="38" fillId="2" borderId="66" xfId="47" applyFont="1" applyFill="1" applyBorder="1" applyAlignment="1" applyProtection="1">
      <alignment horizontal="center"/>
      <protection locked="0"/>
    </xf>
    <xf numFmtId="0" fontId="36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6" fillId="0" borderId="67" xfId="47" applyNumberFormat="1" applyFont="1" applyFill="1" applyBorder="1" applyAlignment="1">
      <alignment horizontal="center" textRotation="90"/>
      <protection/>
    </xf>
    <xf numFmtId="0" fontId="21" fillId="0" borderId="70" xfId="47" applyNumberFormat="1" applyFont="1" applyFill="1" applyBorder="1" applyAlignment="1">
      <alignment horizontal="center" textRotation="90"/>
      <protection/>
    </xf>
    <xf numFmtId="0" fontId="21" fillId="0" borderId="71" xfId="47" applyNumberFormat="1" applyFont="1" applyBorder="1" applyAlignment="1">
      <alignment textRotation="90"/>
      <protection/>
    </xf>
    <xf numFmtId="0" fontId="21" fillId="0" borderId="72" xfId="47" applyNumberFormat="1" applyFont="1" applyBorder="1" applyAlignment="1">
      <alignment textRotation="90"/>
      <protection/>
    </xf>
    <xf numFmtId="0" fontId="36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36" fillId="24" borderId="0" xfId="47" applyNumberFormat="1" applyFont="1" applyFill="1" applyBorder="1" applyAlignment="1">
      <alignment horizontal="center" vertical="center"/>
      <protection/>
    </xf>
    <xf numFmtId="3" fontId="12" fillId="0" borderId="0" xfId="47" applyNumberFormat="1">
      <alignment/>
      <protection/>
    </xf>
    <xf numFmtId="3" fontId="46" fillId="0" borderId="80" xfId="47" applyNumberFormat="1" applyFont="1" applyFill="1" applyBorder="1" applyAlignment="1">
      <alignment horizontal="center" vertical="center"/>
      <protection/>
    </xf>
    <xf numFmtId="0" fontId="46" fillId="0" borderId="74" xfId="47" applyFont="1" applyFill="1" applyBorder="1" applyAlignment="1">
      <alignment horizontal="center" vertical="center"/>
      <protection/>
    </xf>
    <xf numFmtId="3" fontId="46" fillId="0" borderId="81" xfId="47" applyNumberFormat="1" applyFont="1" applyFill="1" applyBorder="1" applyAlignment="1">
      <alignment horizontal="center" vertical="center"/>
      <protection/>
    </xf>
    <xf numFmtId="3" fontId="46" fillId="0" borderId="82" xfId="47" applyNumberFormat="1" applyFont="1" applyFill="1" applyBorder="1" applyAlignment="1">
      <alignment horizontal="center" vertical="center"/>
      <protection/>
    </xf>
    <xf numFmtId="3" fontId="46" fillId="0" borderId="91" xfId="47" applyNumberFormat="1" applyFont="1" applyFill="1" applyBorder="1" applyAlignment="1">
      <alignment horizontal="center" vertical="center"/>
      <protection/>
    </xf>
    <xf numFmtId="3" fontId="46" fillId="0" borderId="75" xfId="47" applyNumberFormat="1" applyFont="1" applyFill="1" applyBorder="1" applyAlignment="1">
      <alignment vertical="center"/>
      <protection/>
    </xf>
    <xf numFmtId="0" fontId="46" fillId="0" borderId="77" xfId="47" applyFont="1" applyFill="1" applyBorder="1" applyAlignment="1">
      <alignment horizontal="center" vertical="center"/>
      <protection/>
    </xf>
    <xf numFmtId="3" fontId="46" fillId="0" borderId="78" xfId="47" applyNumberFormat="1" applyFont="1" applyFill="1" applyBorder="1" applyAlignment="1">
      <alignment horizontal="center" vertical="center"/>
      <protection/>
    </xf>
    <xf numFmtId="3" fontId="46" fillId="0" borderId="74" xfId="47" applyNumberFormat="1" applyFont="1" applyFill="1" applyBorder="1" applyAlignment="1">
      <alignment horizontal="center" vertical="center"/>
      <protection/>
    </xf>
    <xf numFmtId="3" fontId="46" fillId="0" borderId="76" xfId="47" applyNumberFormat="1" applyFont="1" applyFill="1" applyBorder="1" applyAlignment="1">
      <alignment vertical="center"/>
      <protection/>
    </xf>
    <xf numFmtId="3" fontId="46" fillId="0" borderId="77" xfId="47" applyNumberFormat="1" applyFont="1" applyFill="1" applyBorder="1" applyAlignment="1">
      <alignment horizontal="center" vertical="center"/>
      <protection/>
    </xf>
    <xf numFmtId="0" fontId="46" fillId="0" borderId="75" xfId="47" applyNumberFormat="1" applyFont="1" applyFill="1" applyBorder="1" applyAlignment="1">
      <alignment horizontal="center" vertical="center"/>
      <protection/>
    </xf>
    <xf numFmtId="3" fontId="46" fillId="0" borderId="76" xfId="47" applyNumberFormat="1" applyFont="1" applyFill="1" applyBorder="1" applyAlignment="1">
      <alignment horizontal="center" vertical="center"/>
      <protection/>
    </xf>
    <xf numFmtId="0" fontId="46" fillId="0" borderId="77" xfId="47" applyNumberFormat="1" applyFont="1" applyBorder="1" applyAlignment="1">
      <alignment horizontal="center" vertical="center"/>
      <protection/>
    </xf>
    <xf numFmtId="3" fontId="30" fillId="0" borderId="34" xfId="48" applyNumberFormat="1" applyFont="1" applyBorder="1" applyAlignment="1">
      <alignment horizontal="center"/>
      <protection/>
    </xf>
    <xf numFmtId="0" fontId="30" fillId="0" borderId="35" xfId="48" applyFont="1" applyBorder="1" applyAlignment="1">
      <alignment horizontal="center"/>
      <protection/>
    </xf>
    <xf numFmtId="3" fontId="30" fillId="0" borderId="37" xfId="48" applyNumberFormat="1" applyFont="1" applyBorder="1" applyAlignment="1">
      <alignment horizontal="center"/>
      <protection/>
    </xf>
    <xf numFmtId="0" fontId="47" fillId="0" borderId="0" xfId="48" applyFont="1" applyAlignment="1">
      <alignment horizontal="center"/>
      <protection/>
    </xf>
    <xf numFmtId="0" fontId="48" fillId="0" borderId="0" xfId="48" applyFont="1" applyAlignment="1">
      <alignment horizontal="center"/>
      <protection/>
    </xf>
    <xf numFmtId="0" fontId="49" fillId="0" borderId="0" xfId="48" applyFont="1">
      <alignment/>
      <protection/>
    </xf>
    <xf numFmtId="0" fontId="50" fillId="0" borderId="0" xfId="48" applyFont="1">
      <alignment/>
      <protection/>
    </xf>
    <xf numFmtId="0" fontId="30" fillId="0" borderId="0" xfId="48" applyFont="1">
      <alignment/>
      <protection/>
    </xf>
    <xf numFmtId="0" fontId="28" fillId="0" borderId="0" xfId="48" applyFont="1" applyAlignment="1">
      <alignment horizontal="center"/>
      <protection/>
    </xf>
    <xf numFmtId="0" fontId="3" fillId="0" borderId="0" xfId="48" applyFont="1">
      <alignment/>
      <protection/>
    </xf>
    <xf numFmtId="0" fontId="1" fillId="0" borderId="0" xfId="48" applyFont="1" applyAlignment="1">
      <alignment horizontal="left"/>
      <protection/>
    </xf>
    <xf numFmtId="0" fontId="1" fillId="0" borderId="66" xfId="48" applyBorder="1" applyAlignment="1" applyProtection="1">
      <alignment horizontal="center"/>
      <protection locked="0"/>
    </xf>
    <xf numFmtId="0" fontId="51" fillId="0" borderId="0" xfId="48" applyFont="1" applyAlignment="1">
      <alignment horizontal="center"/>
      <protection/>
    </xf>
    <xf numFmtId="0" fontId="52" fillId="0" borderId="0" xfId="48" applyFont="1">
      <alignment/>
      <protection/>
    </xf>
    <xf numFmtId="0" fontId="3" fillId="0" borderId="0" xfId="48" applyFont="1" applyAlignment="1">
      <alignment horizontal="right"/>
      <protection/>
    </xf>
    <xf numFmtId="0" fontId="3" fillId="0" borderId="0" xfId="48" applyFont="1" applyAlignment="1">
      <alignment horizontal="center"/>
      <protection/>
    </xf>
    <xf numFmtId="0" fontId="29" fillId="0" borderId="92" xfId="48" applyFont="1" applyBorder="1" applyProtection="1">
      <alignment/>
      <protection locked="0"/>
    </xf>
    <xf numFmtId="0" fontId="30" fillId="0" borderId="0" xfId="48" applyFont="1" applyBorder="1">
      <alignment/>
      <protection/>
    </xf>
    <xf numFmtId="0" fontId="1" fillId="0" borderId="0" xfId="48" applyFont="1" applyAlignment="1">
      <alignment horizontal="center"/>
      <protection/>
    </xf>
    <xf numFmtId="0" fontId="1" fillId="25" borderId="0" xfId="48" applyFill="1">
      <alignment/>
      <protection/>
    </xf>
    <xf numFmtId="0" fontId="53" fillId="25" borderId="0" xfId="48" applyNumberFormat="1" applyFont="1" applyFill="1">
      <alignment/>
      <protection/>
    </xf>
    <xf numFmtId="14" fontId="1" fillId="0" borderId="92" xfId="48" applyNumberFormat="1" applyBorder="1" applyAlignment="1" applyProtection="1">
      <alignment horizontal="left"/>
      <protection locked="0"/>
    </xf>
    <xf numFmtId="14" fontId="1" fillId="0" borderId="0" xfId="48" applyNumberFormat="1" applyBorder="1" applyAlignment="1">
      <alignment horizontal="left"/>
      <protection/>
    </xf>
    <xf numFmtId="0" fontId="1" fillId="0" borderId="66" xfId="48" applyBorder="1" applyProtection="1">
      <alignment/>
      <protection locked="0"/>
    </xf>
    <xf numFmtId="0" fontId="1" fillId="0" borderId="93" xfId="48" applyBorder="1">
      <alignment/>
      <protection/>
    </xf>
    <xf numFmtId="0" fontId="1" fillId="0" borderId="94" xfId="48" applyBorder="1">
      <alignment/>
      <protection/>
    </xf>
    <xf numFmtId="0" fontId="1" fillId="0" borderId="0" xfId="48" applyBorder="1" applyAlignment="1">
      <alignment horizontal="center"/>
      <protection/>
    </xf>
    <xf numFmtId="0" fontId="28" fillId="0" borderId="0" xfId="48" applyFont="1">
      <alignment/>
      <protection/>
    </xf>
    <xf numFmtId="0" fontId="1" fillId="0" borderId="95" xfId="48" applyBorder="1">
      <alignment/>
      <protection/>
    </xf>
    <xf numFmtId="0" fontId="3" fillId="0" borderId="66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3" fillId="0" borderId="66" xfId="48" applyFont="1" applyBorder="1" applyAlignment="1">
      <alignment horizontal="left"/>
      <protection/>
    </xf>
    <xf numFmtId="0" fontId="3" fillId="0" borderId="66" xfId="48" applyFont="1" applyBorder="1">
      <alignment/>
      <protection/>
    </xf>
    <xf numFmtId="0" fontId="3" fillId="0" borderId="0" xfId="48" applyFont="1" applyBorder="1">
      <alignment/>
      <protection/>
    </xf>
    <xf numFmtId="0" fontId="1" fillId="0" borderId="66" xfId="48" applyBorder="1">
      <alignment/>
      <protection/>
    </xf>
    <xf numFmtId="0" fontId="1" fillId="0" borderId="66" xfId="48" applyFont="1" applyBorder="1" applyProtection="1">
      <alignment/>
      <protection locked="0"/>
    </xf>
    <xf numFmtId="0" fontId="1" fillId="0" borderId="11" xfId="48" applyFont="1" applyBorder="1" applyProtection="1">
      <alignment/>
      <protection locked="0"/>
    </xf>
    <xf numFmtId="0" fontId="1" fillId="0" borderId="96" xfId="48" applyBorder="1" applyAlignment="1" applyProtection="1">
      <alignment horizontal="center"/>
      <protection locked="0"/>
    </xf>
    <xf numFmtId="0" fontId="3" fillId="0" borderId="97" xfId="48" applyFont="1" applyBorder="1" applyAlignment="1">
      <alignment horizontal="center"/>
      <protection/>
    </xf>
    <xf numFmtId="3" fontId="1" fillId="0" borderId="16" xfId="48" applyNumberFormat="1" applyBorder="1" applyAlignment="1" applyProtection="1">
      <alignment horizontal="center"/>
      <protection locked="0"/>
    </xf>
    <xf numFmtId="0" fontId="1" fillId="0" borderId="15" xfId="48" applyBorder="1" applyAlignment="1" applyProtection="1">
      <alignment horizontal="center"/>
      <protection locked="0"/>
    </xf>
    <xf numFmtId="3" fontId="1" fillId="0" borderId="98" xfId="48" applyNumberFormat="1" applyBorder="1" applyAlignment="1" applyProtection="1">
      <alignment horizontal="center"/>
      <protection locked="0"/>
    </xf>
    <xf numFmtId="0" fontId="1" fillId="7" borderId="15" xfId="48" applyFill="1" applyBorder="1" applyAlignment="1">
      <alignment horizontal="center"/>
      <protection/>
    </xf>
    <xf numFmtId="0" fontId="3" fillId="7" borderId="97" xfId="48" applyFont="1" applyFill="1" applyBorder="1" applyAlignment="1">
      <alignment horizontal="center"/>
      <protection/>
    </xf>
    <xf numFmtId="3" fontId="1" fillId="7" borderId="16" xfId="48" applyNumberFormat="1" applyFill="1" applyBorder="1" applyAlignment="1">
      <alignment horizontal="center"/>
      <protection/>
    </xf>
    <xf numFmtId="0" fontId="30" fillId="7" borderId="15" xfId="48" applyFont="1" applyFill="1" applyBorder="1" applyAlignment="1">
      <alignment horizontal="center"/>
      <protection/>
    </xf>
    <xf numFmtId="0" fontId="30" fillId="7" borderId="16" xfId="48" applyFont="1" applyFill="1" applyBorder="1" applyAlignment="1">
      <alignment horizontal="center"/>
      <protection/>
    </xf>
    <xf numFmtId="0" fontId="1" fillId="0" borderId="0" xfId="48" applyAlignment="1">
      <alignment horizontal="left"/>
      <protection/>
    </xf>
    <xf numFmtId="0" fontId="0" fillId="24" borderId="0" xfId="48" applyFont="1" applyFill="1">
      <alignment/>
      <protection/>
    </xf>
    <xf numFmtId="0" fontId="1" fillId="0" borderId="44" xfId="48" applyFont="1" applyBorder="1" applyProtection="1">
      <alignment/>
      <protection locked="0"/>
    </xf>
    <xf numFmtId="0" fontId="1" fillId="0" borderId="99" xfId="48" applyFont="1" applyBorder="1" applyProtection="1">
      <alignment/>
      <protection locked="0"/>
    </xf>
    <xf numFmtId="0" fontId="1" fillId="0" borderId="0" xfId="48" applyBorder="1" applyAlignment="1">
      <alignment horizontal="center" vertical="center"/>
      <protection/>
    </xf>
    <xf numFmtId="0" fontId="1" fillId="0" borderId="100" xfId="48" applyFont="1" applyBorder="1" applyProtection="1">
      <alignment/>
      <protection locked="0"/>
    </xf>
    <xf numFmtId="0" fontId="1" fillId="0" borderId="59" xfId="48" applyFont="1" applyBorder="1" applyProtection="1">
      <alignment/>
      <protection locked="0"/>
    </xf>
    <xf numFmtId="0" fontId="1" fillId="0" borderId="11" xfId="48" applyBorder="1">
      <alignment/>
      <protection/>
    </xf>
    <xf numFmtId="0" fontId="3" fillId="0" borderId="101" xfId="48" applyFont="1" applyBorder="1">
      <alignment/>
      <protection/>
    </xf>
    <xf numFmtId="0" fontId="1" fillId="0" borderId="101" xfId="48" applyBorder="1">
      <alignment/>
      <protection/>
    </xf>
    <xf numFmtId="3" fontId="1" fillId="7" borderId="15" xfId="48" applyNumberFormat="1" applyFill="1" applyBorder="1" applyAlignment="1">
      <alignment horizontal="center" vertical="center"/>
      <protection/>
    </xf>
    <xf numFmtId="3" fontId="1" fillId="7" borderId="16" xfId="48" applyNumberFormat="1" applyFill="1" applyBorder="1" applyAlignment="1">
      <alignment horizontal="center" vertical="center"/>
      <protection/>
    </xf>
    <xf numFmtId="0" fontId="3" fillId="7" borderId="97" xfId="48" applyFont="1" applyFill="1" applyBorder="1" applyAlignment="1">
      <alignment horizontal="center" vertical="center"/>
      <protection/>
    </xf>
    <xf numFmtId="0" fontId="54" fillId="7" borderId="11" xfId="48" applyFont="1" applyFill="1" applyBorder="1">
      <alignment/>
      <protection/>
    </xf>
    <xf numFmtId="0" fontId="1" fillId="0" borderId="0" xfId="48" applyBorder="1">
      <alignment/>
      <protection/>
    </xf>
    <xf numFmtId="0" fontId="29" fillId="0" borderId="0" xfId="48" applyFont="1">
      <alignment/>
      <protection/>
    </xf>
    <xf numFmtId="0" fontId="1" fillId="0" borderId="102" xfId="48" applyBorder="1" applyProtection="1">
      <alignment/>
      <protection locked="0"/>
    </xf>
    <xf numFmtId="0" fontId="1" fillId="0" borderId="0" xfId="48" applyProtection="1">
      <alignment/>
      <protection locked="0"/>
    </xf>
    <xf numFmtId="0" fontId="47" fillId="0" borderId="94" xfId="48" applyFont="1" applyBorder="1" applyAlignment="1">
      <alignment horizontal="center"/>
      <protection/>
    </xf>
    <xf numFmtId="0" fontId="48" fillId="0" borderId="94" xfId="48" applyFont="1" applyBorder="1" applyAlignment="1">
      <alignment horizontal="center"/>
      <protection/>
    </xf>
    <xf numFmtId="0" fontId="1" fillId="0" borderId="0" xfId="48" applyFont="1" applyAlignment="1" applyProtection="1">
      <alignment horizontal="left"/>
      <protection locked="0"/>
    </xf>
    <xf numFmtId="0" fontId="30" fillId="0" borderId="92" xfId="48" applyFont="1" applyBorder="1" applyProtection="1">
      <alignment/>
      <protection locked="0"/>
    </xf>
    <xf numFmtId="0" fontId="1" fillId="0" borderId="0" xfId="48" applyAlignment="1" applyProtection="1">
      <alignment horizontal="center"/>
      <protection locked="0"/>
    </xf>
    <xf numFmtId="0" fontId="3" fillId="0" borderId="0" xfId="48" applyFont="1" applyProtection="1">
      <alignment/>
      <protection locked="0"/>
    </xf>
    <xf numFmtId="0" fontId="1" fillId="0" borderId="44" xfId="48" applyFont="1" applyBorder="1" applyAlignment="1" applyProtection="1">
      <alignment horizontal="center"/>
      <protection locked="0"/>
    </xf>
    <xf numFmtId="0" fontId="1" fillId="0" borderId="0" xfId="48" applyFont="1" applyProtection="1">
      <alignment/>
      <protection locked="0"/>
    </xf>
    <xf numFmtId="3" fontId="30" fillId="0" borderId="20" xfId="48" applyNumberFormat="1" applyFont="1" applyBorder="1" applyAlignment="1">
      <alignment horizontal="center"/>
      <protection/>
    </xf>
    <xf numFmtId="0" fontId="30" fillId="0" borderId="21" xfId="48" applyFont="1" applyBorder="1" applyAlignment="1">
      <alignment horizontal="center"/>
      <protection/>
    </xf>
    <xf numFmtId="3" fontId="30" fillId="0" borderId="23" xfId="48" applyNumberFormat="1" applyFont="1" applyBorder="1" applyAlignment="1">
      <alignment horizontal="center"/>
      <protection/>
    </xf>
    <xf numFmtId="3" fontId="30" fillId="0" borderId="27" xfId="48" applyNumberFormat="1" applyFont="1" applyBorder="1" applyAlignment="1">
      <alignment horizontal="center"/>
      <protection/>
    </xf>
    <xf numFmtId="0" fontId="30" fillId="0" borderId="28" xfId="48" applyFont="1" applyBorder="1" applyAlignment="1">
      <alignment horizontal="center"/>
      <protection/>
    </xf>
    <xf numFmtId="3" fontId="30" fillId="0" borderId="30" xfId="48" applyNumberFormat="1" applyFont="1" applyBorder="1" applyAlignment="1">
      <alignment horizontal="center"/>
      <protection/>
    </xf>
    <xf numFmtId="3" fontId="46" fillId="0" borderId="75" xfId="47" applyNumberFormat="1" applyFont="1" applyFill="1" applyBorder="1">
      <alignment/>
      <protection/>
    </xf>
    <xf numFmtId="3" fontId="46" fillId="0" borderId="78" xfId="47" applyNumberFormat="1" applyFont="1" applyFill="1" applyBorder="1" applyAlignment="1">
      <alignment horizontal="center"/>
      <protection/>
    </xf>
    <xf numFmtId="3" fontId="46" fillId="0" borderId="76" xfId="47" applyNumberFormat="1" applyFont="1" applyFill="1" applyBorder="1">
      <alignment/>
      <protection/>
    </xf>
    <xf numFmtId="0" fontId="51" fillId="0" borderId="26" xfId="48" applyFont="1" applyBorder="1">
      <alignment/>
      <protection/>
    </xf>
    <xf numFmtId="0" fontId="51" fillId="0" borderId="33" xfId="48" applyFont="1" applyBorder="1">
      <alignment/>
      <protection/>
    </xf>
    <xf numFmtId="0" fontId="29" fillId="0" borderId="66" xfId="48" applyFont="1" applyBorder="1" applyProtection="1">
      <alignment/>
      <protection locked="0"/>
    </xf>
    <xf numFmtId="0" fontId="29" fillId="0" borderId="11" xfId="48" applyFont="1" applyBorder="1" applyProtection="1">
      <alignment/>
      <protection locked="0"/>
    </xf>
    <xf numFmtId="0" fontId="29" fillId="0" borderId="96" xfId="48" applyFont="1" applyBorder="1" applyAlignment="1" applyProtection="1">
      <alignment horizontal="center"/>
      <protection locked="0"/>
    </xf>
    <xf numFmtId="0" fontId="30" fillId="0" borderId="97" xfId="48" applyFont="1" applyBorder="1" applyAlignment="1">
      <alignment horizontal="center"/>
      <protection/>
    </xf>
    <xf numFmtId="3" fontId="29" fillId="0" borderId="16" xfId="48" applyNumberFormat="1" applyFont="1" applyBorder="1" applyAlignment="1" applyProtection="1">
      <alignment horizontal="center"/>
      <protection locked="0"/>
    </xf>
    <xf numFmtId="0" fontId="29" fillId="0" borderId="15" xfId="48" applyFont="1" applyBorder="1" applyAlignment="1" applyProtection="1">
      <alignment horizontal="center"/>
      <protection locked="0"/>
    </xf>
    <xf numFmtId="3" fontId="29" fillId="0" borderId="98" xfId="48" applyNumberFormat="1" applyFont="1" applyBorder="1" applyAlignment="1" applyProtection="1">
      <alignment horizontal="center"/>
      <protection locked="0"/>
    </xf>
    <xf numFmtId="0" fontId="29" fillId="7" borderId="15" xfId="48" applyFont="1" applyFill="1" applyBorder="1" applyAlignment="1">
      <alignment horizontal="center"/>
      <protection/>
    </xf>
    <xf numFmtId="0" fontId="30" fillId="7" borderId="97" xfId="48" applyFont="1" applyFill="1" applyBorder="1" applyAlignment="1">
      <alignment horizontal="center"/>
      <protection/>
    </xf>
    <xf numFmtId="3" fontId="29" fillId="7" borderId="16" xfId="48" applyNumberFormat="1" applyFont="1" applyFill="1" applyBorder="1" applyAlignment="1">
      <alignment horizontal="center"/>
      <protection/>
    </xf>
    <xf numFmtId="0" fontId="29" fillId="0" borderId="44" xfId="48" applyFont="1" applyBorder="1" applyProtection="1">
      <alignment/>
      <protection locked="0"/>
    </xf>
    <xf numFmtId="0" fontId="29" fillId="0" borderId="99" xfId="48" applyFont="1" applyBorder="1" applyProtection="1">
      <alignment/>
      <protection locked="0"/>
    </xf>
    <xf numFmtId="0" fontId="29" fillId="0" borderId="100" xfId="48" applyFont="1" applyBorder="1" applyProtection="1">
      <alignment/>
      <protection locked="0"/>
    </xf>
    <xf numFmtId="0" fontId="29" fillId="0" borderId="59" xfId="48" applyFont="1" applyBorder="1" applyProtection="1">
      <alignment/>
      <protection locked="0"/>
    </xf>
    <xf numFmtId="0" fontId="30" fillId="0" borderId="101" xfId="48" applyFont="1" applyBorder="1">
      <alignment/>
      <protection/>
    </xf>
    <xf numFmtId="0" fontId="29" fillId="0" borderId="101" xfId="48" applyFont="1" applyBorder="1">
      <alignment/>
      <protection/>
    </xf>
    <xf numFmtId="3" fontId="29" fillId="7" borderId="15" xfId="48" applyNumberFormat="1" applyFont="1" applyFill="1" applyBorder="1" applyAlignment="1">
      <alignment horizontal="center" vertical="center"/>
      <protection/>
    </xf>
    <xf numFmtId="3" fontId="29" fillId="7" borderId="16" xfId="48" applyNumberFormat="1" applyFont="1" applyFill="1" applyBorder="1" applyAlignment="1">
      <alignment horizontal="center" vertical="center"/>
      <protection/>
    </xf>
    <xf numFmtId="0" fontId="30" fillId="7" borderId="97" xfId="48" applyFont="1" applyFill="1" applyBorder="1" applyAlignment="1">
      <alignment horizontal="center" vertical="center"/>
      <protection/>
    </xf>
    <xf numFmtId="3" fontId="55" fillId="0" borderId="24" xfId="48" applyNumberFormat="1" applyFont="1" applyBorder="1" applyAlignment="1">
      <alignment horizontal="center"/>
      <protection/>
    </xf>
    <xf numFmtId="3" fontId="55" fillId="0" borderId="25" xfId="48" applyNumberFormat="1" applyFont="1" applyBorder="1" applyAlignment="1">
      <alignment horizontal="center"/>
      <protection/>
    </xf>
    <xf numFmtId="3" fontId="55" fillId="0" borderId="31" xfId="48" applyNumberFormat="1" applyFont="1" applyBorder="1" applyAlignment="1">
      <alignment horizontal="center"/>
      <protection/>
    </xf>
    <xf numFmtId="3" fontId="55" fillId="0" borderId="32" xfId="48" applyNumberFormat="1" applyFont="1" applyBorder="1" applyAlignment="1">
      <alignment horizontal="center"/>
      <protection/>
    </xf>
    <xf numFmtId="3" fontId="55" fillId="0" borderId="38" xfId="48" applyNumberFormat="1" applyFont="1" applyBorder="1" applyAlignment="1">
      <alignment horizontal="center"/>
      <protection/>
    </xf>
    <xf numFmtId="3" fontId="55" fillId="0" borderId="39" xfId="48" applyNumberFormat="1" applyFont="1" applyBorder="1" applyAlignment="1">
      <alignment horizontal="center"/>
      <protection/>
    </xf>
    <xf numFmtId="3" fontId="55" fillId="0" borderId="18" xfId="48" applyNumberFormat="1" applyFont="1" applyBorder="1" applyAlignment="1">
      <alignment horizontal="center"/>
      <protection/>
    </xf>
    <xf numFmtId="0" fontId="29" fillId="0" borderId="92" xfId="48" applyFont="1" applyBorder="1" applyProtection="1">
      <alignment/>
      <protection locked="0"/>
    </xf>
    <xf numFmtId="3" fontId="30" fillId="0" borderId="20" xfId="48" applyNumberFormat="1" applyFont="1" applyBorder="1" applyAlignment="1">
      <alignment horizontal="center"/>
      <protection/>
    </xf>
    <xf numFmtId="0" fontId="30" fillId="0" borderId="21" xfId="48" applyFont="1" applyBorder="1" applyAlignment="1">
      <alignment horizontal="center"/>
      <protection/>
    </xf>
    <xf numFmtId="3" fontId="30" fillId="0" borderId="23" xfId="48" applyNumberFormat="1" applyFont="1" applyBorder="1" applyAlignment="1">
      <alignment horizontal="center"/>
      <protection/>
    </xf>
    <xf numFmtId="3" fontId="30" fillId="0" borderId="27" xfId="48" applyNumberFormat="1" applyFont="1" applyBorder="1" applyAlignment="1">
      <alignment horizontal="center"/>
      <protection/>
    </xf>
    <xf numFmtId="0" fontId="30" fillId="0" borderId="28" xfId="48" applyFont="1" applyBorder="1" applyAlignment="1">
      <alignment horizontal="center"/>
      <protection/>
    </xf>
    <xf numFmtId="3" fontId="30" fillId="0" borderId="30" xfId="48" applyNumberFormat="1" applyFont="1" applyBorder="1" applyAlignment="1">
      <alignment horizontal="center"/>
      <protection/>
    </xf>
    <xf numFmtId="3" fontId="30" fillId="0" borderId="34" xfId="48" applyNumberFormat="1" applyFont="1" applyBorder="1" applyAlignment="1">
      <alignment horizontal="center"/>
      <protection/>
    </xf>
    <xf numFmtId="0" fontId="30" fillId="0" borderId="35" xfId="48" applyFont="1" applyBorder="1" applyAlignment="1">
      <alignment horizontal="center"/>
      <protection/>
    </xf>
    <xf numFmtId="3" fontId="30" fillId="0" borderId="37" xfId="48" applyNumberFormat="1" applyFont="1" applyBorder="1" applyAlignment="1">
      <alignment horizontal="center"/>
      <protection/>
    </xf>
    <xf numFmtId="3" fontId="30" fillId="0" borderId="18" xfId="48" applyNumberFormat="1" applyFont="1" applyBorder="1" applyAlignment="1">
      <alignment horizontal="center"/>
      <protection/>
    </xf>
    <xf numFmtId="0" fontId="30" fillId="0" borderId="18" xfId="48" applyFont="1" applyBorder="1" applyAlignment="1">
      <alignment horizontal="center"/>
      <protection/>
    </xf>
    <xf numFmtId="0" fontId="56" fillId="0" borderId="66" xfId="48" applyFont="1" applyBorder="1" applyProtection="1">
      <alignment/>
      <protection locked="0"/>
    </xf>
    <xf numFmtId="0" fontId="56" fillId="0" borderId="11" xfId="48" applyFont="1" applyBorder="1" applyProtection="1">
      <alignment/>
      <protection locked="0"/>
    </xf>
    <xf numFmtId="0" fontId="56" fillId="0" borderId="96" xfId="48" applyFont="1" applyBorder="1" applyAlignment="1" applyProtection="1">
      <alignment horizontal="center"/>
      <protection locked="0"/>
    </xf>
    <xf numFmtId="0" fontId="49" fillId="0" borderId="97" xfId="48" applyFont="1" applyBorder="1" applyAlignment="1">
      <alignment horizontal="center"/>
      <protection/>
    </xf>
    <xf numFmtId="3" fontId="56" fillId="0" borderId="16" xfId="48" applyNumberFormat="1" applyFont="1" applyBorder="1" applyAlignment="1" applyProtection="1">
      <alignment horizontal="center"/>
      <protection locked="0"/>
    </xf>
    <xf numFmtId="0" fontId="56" fillId="0" borderId="15" xfId="48" applyFont="1" applyBorder="1" applyAlignment="1" applyProtection="1">
      <alignment horizontal="center"/>
      <protection locked="0"/>
    </xf>
    <xf numFmtId="3" fontId="56" fillId="0" borderId="98" xfId="48" applyNumberFormat="1" applyFont="1" applyBorder="1" applyAlignment="1" applyProtection="1">
      <alignment horizontal="center"/>
      <protection locked="0"/>
    </xf>
    <xf numFmtId="0" fontId="56" fillId="7" borderId="15" xfId="48" applyFont="1" applyFill="1" applyBorder="1" applyAlignment="1">
      <alignment horizontal="center"/>
      <protection/>
    </xf>
    <xf numFmtId="0" fontId="49" fillId="7" borderId="97" xfId="48" applyFont="1" applyFill="1" applyBorder="1" applyAlignment="1">
      <alignment horizontal="center"/>
      <protection/>
    </xf>
    <xf numFmtId="3" fontId="56" fillId="7" borderId="16" xfId="48" applyNumberFormat="1" applyFont="1" applyFill="1" applyBorder="1" applyAlignment="1">
      <alignment horizontal="center"/>
      <protection/>
    </xf>
    <xf numFmtId="0" fontId="49" fillId="7" borderId="15" xfId="48" applyFont="1" applyFill="1" applyBorder="1" applyAlignment="1">
      <alignment horizontal="center"/>
      <protection/>
    </xf>
    <xf numFmtId="0" fontId="49" fillId="7" borderId="16" xfId="48" applyFont="1" applyFill="1" applyBorder="1" applyAlignment="1">
      <alignment horizontal="center"/>
      <protection/>
    </xf>
    <xf numFmtId="0" fontId="56" fillId="0" borderId="44" xfId="48" applyFont="1" applyBorder="1" applyProtection="1">
      <alignment/>
      <protection locked="0"/>
    </xf>
    <xf numFmtId="0" fontId="56" fillId="0" borderId="99" xfId="48" applyFont="1" applyBorder="1" applyProtection="1">
      <alignment/>
      <protection locked="0"/>
    </xf>
    <xf numFmtId="0" fontId="56" fillId="0" borderId="100" xfId="48" applyFont="1" applyBorder="1" applyProtection="1">
      <alignment/>
      <protection locked="0"/>
    </xf>
    <xf numFmtId="0" fontId="56" fillId="0" borderId="59" xfId="48" applyFont="1" applyBorder="1" applyProtection="1">
      <alignment/>
      <protection locked="0"/>
    </xf>
    <xf numFmtId="0" fontId="49" fillId="0" borderId="101" xfId="48" applyFont="1" applyBorder="1">
      <alignment/>
      <protection/>
    </xf>
    <xf numFmtId="0" fontId="56" fillId="0" borderId="101" xfId="48" applyFont="1" applyBorder="1">
      <alignment/>
      <protection/>
    </xf>
    <xf numFmtId="3" fontId="56" fillId="7" borderId="15" xfId="48" applyNumberFormat="1" applyFont="1" applyFill="1" applyBorder="1" applyAlignment="1">
      <alignment horizontal="center" vertical="center"/>
      <protection/>
    </xf>
    <xf numFmtId="3" fontId="56" fillId="7" borderId="16" xfId="48" applyNumberFormat="1" applyFont="1" applyFill="1" applyBorder="1" applyAlignment="1">
      <alignment horizontal="center" vertical="center"/>
      <protection/>
    </xf>
    <xf numFmtId="0" fontId="49" fillId="7" borderId="97" xfId="48" applyFont="1" applyFill="1" applyBorder="1" applyAlignment="1">
      <alignment horizontal="center" vertical="center"/>
      <protection/>
    </xf>
    <xf numFmtId="0" fontId="49" fillId="0" borderId="97" xfId="48" applyFont="1" applyBorder="1" applyAlignment="1" applyProtection="1">
      <alignment horizontal="center"/>
      <protection locked="0"/>
    </xf>
    <xf numFmtId="3" fontId="29" fillId="0" borderId="16" xfId="48" applyNumberFormat="1" applyFont="1" applyBorder="1" applyAlignment="1" applyProtection="1">
      <alignment horizontal="center"/>
      <protection locked="0"/>
    </xf>
    <xf numFmtId="0" fontId="29" fillId="0" borderId="15" xfId="48" applyFont="1" applyBorder="1" applyAlignment="1" applyProtection="1">
      <alignment horizontal="center"/>
      <protection locked="0"/>
    </xf>
    <xf numFmtId="3" fontId="29" fillId="0" borderId="98" xfId="48" applyNumberFormat="1" applyFont="1" applyBorder="1" applyAlignment="1" applyProtection="1">
      <alignment horizontal="center"/>
      <protection locked="0"/>
    </xf>
    <xf numFmtId="0" fontId="29" fillId="7" borderId="15" xfId="48" applyFont="1" applyFill="1" applyBorder="1" applyAlignment="1">
      <alignment horizontal="center"/>
      <protection/>
    </xf>
    <xf numFmtId="3" fontId="29" fillId="7" borderId="16" xfId="48" applyNumberFormat="1" applyFont="1" applyFill="1" applyBorder="1" applyAlignment="1">
      <alignment horizontal="center"/>
      <protection/>
    </xf>
    <xf numFmtId="0" fontId="29" fillId="0" borderId="66" xfId="48" applyFont="1" applyBorder="1" applyProtection="1">
      <alignment/>
      <protection locked="0"/>
    </xf>
    <xf numFmtId="0" fontId="29" fillId="0" borderId="44" xfId="48" applyFont="1" applyBorder="1" applyAlignment="1" applyProtection="1">
      <alignment horizontal="left"/>
      <protection locked="0"/>
    </xf>
    <xf numFmtId="0" fontId="29" fillId="0" borderId="96" xfId="48" applyFont="1" applyBorder="1" applyAlignment="1" applyProtection="1">
      <alignment horizontal="center"/>
      <protection locked="0"/>
    </xf>
    <xf numFmtId="0" fontId="29" fillId="0" borderId="99" xfId="48" applyFont="1" applyBorder="1" applyProtection="1">
      <alignment/>
      <protection locked="0"/>
    </xf>
    <xf numFmtId="0" fontId="29" fillId="0" borderId="44" xfId="48" applyFont="1" applyBorder="1" applyProtection="1">
      <alignment/>
      <protection locked="0"/>
    </xf>
    <xf numFmtId="0" fontId="29" fillId="0" borderId="100" xfId="48" applyFont="1" applyBorder="1" applyProtection="1">
      <alignment/>
      <protection locked="0"/>
    </xf>
    <xf numFmtId="0" fontId="29" fillId="0" borderId="59" xfId="48" applyFont="1" applyBorder="1" applyProtection="1">
      <alignment/>
      <protection locked="0"/>
    </xf>
    <xf numFmtId="0" fontId="29" fillId="0" borderId="101" xfId="48" applyFont="1" applyBorder="1">
      <alignment/>
      <protection/>
    </xf>
    <xf numFmtId="3" fontId="29" fillId="7" borderId="15" xfId="48" applyNumberFormat="1" applyFont="1" applyFill="1" applyBorder="1" applyAlignment="1">
      <alignment horizontal="center" vertical="center"/>
      <protection/>
    </xf>
    <xf numFmtId="3" fontId="29" fillId="7" borderId="16" xfId="48" applyNumberFormat="1" applyFont="1" applyFill="1" applyBorder="1" applyAlignment="1">
      <alignment horizontal="center" vertical="center"/>
      <protection/>
    </xf>
    <xf numFmtId="0" fontId="29" fillId="0" borderId="10" xfId="48" applyFont="1" applyBorder="1">
      <alignment/>
      <protection/>
    </xf>
    <xf numFmtId="0" fontId="57" fillId="7" borderId="11" xfId="48" applyFont="1" applyFill="1" applyBorder="1">
      <alignment/>
      <protection/>
    </xf>
    <xf numFmtId="0" fontId="29" fillId="0" borderId="11" xfId="48" applyFont="1" applyBorder="1" applyProtection="1">
      <alignment/>
      <protection locked="0"/>
    </xf>
    <xf numFmtId="0" fontId="56" fillId="0" borderId="44" xfId="48" applyFont="1" applyBorder="1" applyAlignment="1" applyProtection="1">
      <alignment horizontal="left"/>
      <protection locked="0"/>
    </xf>
    <xf numFmtId="0" fontId="56" fillId="24" borderId="15" xfId="48" applyFont="1" applyFill="1" applyBorder="1" applyAlignment="1" applyProtection="1">
      <alignment horizontal="center"/>
      <protection locked="0"/>
    </xf>
    <xf numFmtId="0" fontId="29" fillId="0" borderId="10" xfId="48" applyFont="1" applyBorder="1">
      <alignment/>
      <protection/>
    </xf>
    <xf numFmtId="0" fontId="1" fillId="0" borderId="11" xfId="48" applyBorder="1" applyProtection="1">
      <alignment/>
      <protection locked="0"/>
    </xf>
    <xf numFmtId="0" fontId="1" fillId="0" borderId="44" xfId="48" applyBorder="1" applyProtection="1">
      <alignment/>
      <protection locked="0"/>
    </xf>
    <xf numFmtId="0" fontId="1" fillId="0" borderId="99" xfId="48" applyBorder="1" applyProtection="1">
      <alignment/>
      <protection locked="0"/>
    </xf>
    <xf numFmtId="0" fontId="1" fillId="0" borderId="100" xfId="48" applyBorder="1" applyProtection="1">
      <alignment/>
      <protection locked="0"/>
    </xf>
    <xf numFmtId="0" fontId="1" fillId="0" borderId="59" xfId="48" applyBorder="1" applyProtection="1">
      <alignment/>
      <protection locked="0"/>
    </xf>
    <xf numFmtId="0" fontId="58" fillId="0" borderId="0" xfId="0" applyFont="1" applyAlignment="1">
      <alignment horizontal="left" indent="10"/>
    </xf>
    <xf numFmtId="0" fontId="3" fillId="0" borderId="97" xfId="48" applyFont="1" applyBorder="1" applyAlignment="1" applyProtection="1">
      <alignment horizontal="center"/>
      <protection locked="0"/>
    </xf>
    <xf numFmtId="0" fontId="46" fillId="0" borderId="79" xfId="47" applyFont="1" applyBorder="1" applyAlignment="1">
      <alignment horizontal="center" vertical="center"/>
      <protection/>
    </xf>
    <xf numFmtId="0" fontId="46" fillId="24" borderId="79" xfId="47" applyFont="1" applyFill="1" applyBorder="1" applyAlignment="1">
      <alignment horizontal="center" vertical="center"/>
      <protection/>
    </xf>
    <xf numFmtId="3" fontId="30" fillId="24" borderId="27" xfId="48" applyNumberFormat="1" applyFont="1" applyFill="1" applyBorder="1" applyAlignment="1">
      <alignment horizontal="center"/>
      <protection/>
    </xf>
    <xf numFmtId="0" fontId="30" fillId="24" borderId="28" xfId="48" applyFont="1" applyFill="1" applyBorder="1" applyAlignment="1">
      <alignment horizontal="center"/>
      <protection/>
    </xf>
    <xf numFmtId="3" fontId="30" fillId="24" borderId="30" xfId="48" applyNumberFormat="1" applyFont="1" applyFill="1" applyBorder="1" applyAlignment="1">
      <alignment horizontal="center"/>
      <protection/>
    </xf>
    <xf numFmtId="3" fontId="55" fillId="24" borderId="31" xfId="48" applyNumberFormat="1" applyFont="1" applyFill="1" applyBorder="1" applyAlignment="1">
      <alignment horizontal="center"/>
      <protection/>
    </xf>
    <xf numFmtId="3" fontId="55" fillId="24" borderId="32" xfId="48" applyNumberFormat="1" applyFont="1" applyFill="1" applyBorder="1" applyAlignment="1">
      <alignment horizontal="center"/>
      <protection/>
    </xf>
    <xf numFmtId="0" fontId="51" fillId="24" borderId="33" xfId="48" applyFont="1" applyFill="1" applyBorder="1">
      <alignment/>
      <protection/>
    </xf>
    <xf numFmtId="3" fontId="30" fillId="24" borderId="34" xfId="48" applyNumberFormat="1" applyFont="1" applyFill="1" applyBorder="1" applyAlignment="1">
      <alignment horizontal="center"/>
      <protection/>
    </xf>
    <xf numFmtId="0" fontId="30" fillId="24" borderId="35" xfId="48" applyFont="1" applyFill="1" applyBorder="1" applyAlignment="1">
      <alignment horizontal="center"/>
      <protection/>
    </xf>
    <xf numFmtId="3" fontId="30" fillId="24" borderId="37" xfId="48" applyNumberFormat="1" applyFont="1" applyFill="1" applyBorder="1" applyAlignment="1">
      <alignment horizontal="center"/>
      <protection/>
    </xf>
    <xf numFmtId="3" fontId="55" fillId="24" borderId="38" xfId="48" applyNumberFormat="1" applyFont="1" applyFill="1" applyBorder="1" applyAlignment="1">
      <alignment horizontal="center"/>
      <protection/>
    </xf>
    <xf numFmtId="3" fontId="55" fillId="24" borderId="39" xfId="48" applyNumberFormat="1" applyFont="1" applyFill="1" applyBorder="1" applyAlignment="1">
      <alignment horizontal="center"/>
      <protection/>
    </xf>
    <xf numFmtId="0" fontId="51" fillId="24" borderId="40" xfId="48" applyFont="1" applyFill="1" applyBorder="1">
      <alignment/>
      <protection/>
    </xf>
    <xf numFmtId="3" fontId="30" fillId="26" borderId="34" xfId="48" applyNumberFormat="1" applyFont="1" applyFill="1" applyBorder="1" applyAlignment="1">
      <alignment horizontal="center"/>
      <protection/>
    </xf>
    <xf numFmtId="0" fontId="30" fillId="26" borderId="35" xfId="48" applyFont="1" applyFill="1" applyBorder="1" applyAlignment="1">
      <alignment horizontal="center"/>
      <protection/>
    </xf>
    <xf numFmtId="3" fontId="30" fillId="26" borderId="37" xfId="48" applyNumberFormat="1" applyFont="1" applyFill="1" applyBorder="1" applyAlignment="1">
      <alignment horizontal="center"/>
      <protection/>
    </xf>
    <xf numFmtId="3" fontId="55" fillId="26" borderId="38" xfId="48" applyNumberFormat="1" applyFont="1" applyFill="1" applyBorder="1" applyAlignment="1">
      <alignment horizontal="center"/>
      <protection/>
    </xf>
    <xf numFmtId="3" fontId="55" fillId="26" borderId="39" xfId="48" applyNumberFormat="1" applyFont="1" applyFill="1" applyBorder="1" applyAlignment="1">
      <alignment horizontal="center"/>
      <protection/>
    </xf>
    <xf numFmtId="0" fontId="51" fillId="26" borderId="40" xfId="48" applyFont="1" applyFill="1" applyBorder="1">
      <alignment/>
      <protection/>
    </xf>
    <xf numFmtId="3" fontId="30" fillId="26" borderId="27" xfId="48" applyNumberFormat="1" applyFont="1" applyFill="1" applyBorder="1" applyAlignment="1">
      <alignment horizontal="center"/>
      <protection/>
    </xf>
    <xf numFmtId="0" fontId="30" fillId="26" borderId="28" xfId="48" applyFont="1" applyFill="1" applyBorder="1" applyAlignment="1">
      <alignment horizontal="center"/>
      <protection/>
    </xf>
    <xf numFmtId="3" fontId="30" fillId="26" borderId="30" xfId="48" applyNumberFormat="1" applyFont="1" applyFill="1" applyBorder="1" applyAlignment="1">
      <alignment horizontal="center"/>
      <protection/>
    </xf>
    <xf numFmtId="3" fontId="55" fillId="26" borderId="31" xfId="48" applyNumberFormat="1" applyFont="1" applyFill="1" applyBorder="1" applyAlignment="1">
      <alignment horizontal="center"/>
      <protection/>
    </xf>
    <xf numFmtId="3" fontId="55" fillId="26" borderId="32" xfId="48" applyNumberFormat="1" applyFont="1" applyFill="1" applyBorder="1" applyAlignment="1">
      <alignment horizontal="center"/>
      <protection/>
    </xf>
    <xf numFmtId="0" fontId="51" fillId="26" borderId="33" xfId="48" applyFont="1" applyFill="1" applyBorder="1">
      <alignment/>
      <protection/>
    </xf>
    <xf numFmtId="0" fontId="43" fillId="0" borderId="0" xfId="47" applyFont="1">
      <alignment/>
      <protection/>
    </xf>
    <xf numFmtId="3" fontId="45" fillId="0" borderId="103" xfId="47" applyNumberFormat="1" applyFont="1" applyFill="1" applyBorder="1" applyAlignment="1">
      <alignment horizontal="center"/>
      <protection/>
    </xf>
    <xf numFmtId="3" fontId="45" fillId="0" borderId="104" xfId="47" applyNumberFormat="1" applyFont="1" applyFill="1" applyBorder="1" applyAlignment="1">
      <alignment horizontal="center"/>
      <protection/>
    </xf>
    <xf numFmtId="3" fontId="45" fillId="0" borderId="105" xfId="47" applyNumberFormat="1" applyFont="1" applyFill="1" applyBorder="1" applyAlignment="1">
      <alignment horizontal="center"/>
      <protection/>
    </xf>
    <xf numFmtId="3" fontId="27" fillId="0" borderId="106" xfId="47" applyNumberFormat="1" applyFont="1" applyFill="1" applyBorder="1" applyAlignment="1">
      <alignment horizontal="center"/>
      <protection/>
    </xf>
    <xf numFmtId="0" fontId="36" fillId="0" borderId="107" xfId="47" applyFont="1" applyBorder="1" applyAlignment="1">
      <alignment horizontal="center" textRotation="90"/>
      <protection/>
    </xf>
    <xf numFmtId="0" fontId="36" fillId="0" borderId="108" xfId="47" applyFont="1" applyBorder="1" applyAlignment="1">
      <alignment horizontal="center" textRotation="90"/>
      <protection/>
    </xf>
    <xf numFmtId="0" fontId="36" fillId="0" borderId="109" xfId="47" applyFont="1" applyBorder="1" applyAlignment="1">
      <alignment horizontal="center" textRotation="90"/>
      <protection/>
    </xf>
    <xf numFmtId="0" fontId="36" fillId="0" borderId="110" xfId="47" applyFont="1" applyBorder="1" applyAlignment="1">
      <alignment horizontal="center" textRotation="90"/>
      <protection/>
    </xf>
    <xf numFmtId="0" fontId="36" fillId="0" borderId="111" xfId="47" applyFont="1" applyBorder="1" applyAlignment="1">
      <alignment horizontal="center" textRotation="90"/>
      <protection/>
    </xf>
    <xf numFmtId="0" fontId="41" fillId="2" borderId="67" xfId="47" applyFont="1" applyFill="1" applyBorder="1" applyAlignment="1">
      <alignment horizontal="center" vertical="center"/>
      <protection/>
    </xf>
    <xf numFmtId="0" fontId="41" fillId="2" borderId="71" xfId="47" applyFont="1" applyFill="1" applyBorder="1" applyAlignment="1">
      <alignment horizontal="center" vertical="center"/>
      <protection/>
    </xf>
    <xf numFmtId="0" fontId="41" fillId="2" borderId="68" xfId="47" applyFont="1" applyFill="1" applyBorder="1" applyAlignment="1">
      <alignment horizontal="center" vertical="center"/>
      <protection/>
    </xf>
    <xf numFmtId="0" fontId="41" fillId="2" borderId="75" xfId="47" applyFont="1" applyFill="1" applyBorder="1" applyAlignment="1">
      <alignment horizontal="center" vertical="center"/>
      <protection/>
    </xf>
    <xf numFmtId="0" fontId="41" fillId="2" borderId="77" xfId="47" applyFont="1" applyFill="1" applyBorder="1" applyAlignment="1">
      <alignment horizontal="center" vertical="center"/>
      <protection/>
    </xf>
    <xf numFmtId="3" fontId="45" fillId="0" borderId="112" xfId="47" applyNumberFormat="1" applyFont="1" applyFill="1" applyBorder="1" applyAlignment="1">
      <alignment horizontal="center"/>
      <protection/>
    </xf>
    <xf numFmtId="3" fontId="45" fillId="0" borderId="113" xfId="47" applyNumberFormat="1" applyFont="1" applyFill="1" applyBorder="1" applyAlignment="1">
      <alignment horizontal="center"/>
      <protection/>
    </xf>
    <xf numFmtId="3" fontId="45" fillId="0" borderId="114" xfId="47" applyNumberFormat="1" applyFont="1" applyFill="1" applyBorder="1" applyAlignment="1">
      <alignment horizontal="center"/>
      <protection/>
    </xf>
    <xf numFmtId="3" fontId="45" fillId="0" borderId="106" xfId="47" applyNumberFormat="1" applyFont="1" applyFill="1" applyBorder="1" applyAlignment="1">
      <alignment horizontal="center"/>
      <protection/>
    </xf>
    <xf numFmtId="3" fontId="45" fillId="0" borderId="115" xfId="47" applyNumberFormat="1" applyFont="1" applyFill="1" applyBorder="1" applyAlignment="1">
      <alignment horizontal="center"/>
      <protection/>
    </xf>
    <xf numFmtId="0" fontId="41" fillId="2" borderId="79" xfId="47" applyFont="1" applyFill="1" applyBorder="1" applyAlignment="1">
      <alignment horizontal="center" vertical="center"/>
      <protection/>
    </xf>
    <xf numFmtId="3" fontId="27" fillId="0" borderId="113" xfId="47" applyNumberFormat="1" applyFont="1" applyFill="1" applyBorder="1" applyAlignment="1">
      <alignment horizontal="center"/>
      <protection/>
    </xf>
    <xf numFmtId="3" fontId="27" fillId="0" borderId="114" xfId="47" applyNumberFormat="1" applyFont="1" applyFill="1" applyBorder="1" applyAlignment="1">
      <alignment horizontal="center"/>
      <protection/>
    </xf>
    <xf numFmtId="3" fontId="27" fillId="0" borderId="115" xfId="47" applyNumberFormat="1" applyFont="1" applyFill="1" applyBorder="1" applyAlignment="1">
      <alignment horizontal="center"/>
      <protection/>
    </xf>
    <xf numFmtId="0" fontId="41" fillId="17" borderId="67" xfId="47" applyFont="1" applyFill="1" applyBorder="1" applyAlignment="1">
      <alignment horizontal="center" vertical="center"/>
      <protection/>
    </xf>
    <xf numFmtId="0" fontId="41" fillId="17" borderId="71" xfId="47" applyFont="1" applyFill="1" applyBorder="1" applyAlignment="1">
      <alignment horizontal="center" vertical="center"/>
      <protection/>
    </xf>
    <xf numFmtId="0" fontId="41" fillId="17" borderId="68" xfId="47" applyFont="1" applyFill="1" applyBorder="1" applyAlignment="1">
      <alignment horizontal="center" vertical="center"/>
      <protection/>
    </xf>
    <xf numFmtId="0" fontId="41" fillId="17" borderId="75" xfId="47" applyFont="1" applyFill="1" applyBorder="1" applyAlignment="1">
      <alignment horizontal="center" vertical="center"/>
      <protection/>
    </xf>
    <xf numFmtId="0" fontId="41" fillId="17" borderId="77" xfId="47" applyFont="1" applyFill="1" applyBorder="1" applyAlignment="1">
      <alignment horizontal="center" vertical="center"/>
      <protection/>
    </xf>
    <xf numFmtId="0" fontId="41" fillId="17" borderId="79" xfId="47" applyFont="1" applyFill="1" applyBorder="1" applyAlignment="1">
      <alignment horizontal="center" vertical="center"/>
      <protection/>
    </xf>
    <xf numFmtId="3" fontId="27" fillId="0" borderId="116" xfId="47" applyNumberFormat="1" applyFont="1" applyFill="1" applyBorder="1" applyAlignment="1">
      <alignment horizontal="center"/>
      <protection/>
    </xf>
    <xf numFmtId="3" fontId="27" fillId="0" borderId="112" xfId="47" applyNumberFormat="1" applyFont="1" applyFill="1" applyBorder="1" applyAlignment="1">
      <alignment horizontal="center"/>
      <protection/>
    </xf>
    <xf numFmtId="0" fontId="36" fillId="0" borderId="117" xfId="47" applyFont="1" applyBorder="1" applyAlignment="1">
      <alignment horizontal="center" textRotation="90"/>
      <protection/>
    </xf>
    <xf numFmtId="0" fontId="36" fillId="0" borderId="118" xfId="47" applyFont="1" applyBorder="1" applyAlignment="1">
      <alignment horizontal="center" textRotation="90"/>
      <protection/>
    </xf>
    <xf numFmtId="0" fontId="36" fillId="0" borderId="119" xfId="47" applyFont="1" applyBorder="1" applyAlignment="1">
      <alignment horizontal="center" textRotation="90"/>
      <protection/>
    </xf>
    <xf numFmtId="3" fontId="27" fillId="0" borderId="103" xfId="47" applyNumberFormat="1" applyFont="1" applyFill="1" applyBorder="1" applyAlignment="1">
      <alignment horizontal="center"/>
      <protection/>
    </xf>
    <xf numFmtId="3" fontId="27" fillId="0" borderId="104" xfId="47" applyNumberFormat="1" applyFont="1" applyFill="1" applyBorder="1" applyAlignment="1">
      <alignment horizontal="center"/>
      <protection/>
    </xf>
    <xf numFmtId="3" fontId="27" fillId="0" borderId="105" xfId="47" applyNumberFormat="1" applyFont="1" applyFill="1" applyBorder="1" applyAlignment="1">
      <alignment horizontal="center"/>
      <protection/>
    </xf>
    <xf numFmtId="0" fontId="41" fillId="17" borderId="120" xfId="47" applyFont="1" applyFill="1" applyBorder="1" applyAlignment="1">
      <alignment horizontal="center" vertical="center"/>
      <protection/>
    </xf>
    <xf numFmtId="0" fontId="41" fillId="17" borderId="83" xfId="47" applyFont="1" applyFill="1" applyBorder="1" applyAlignment="1">
      <alignment horizontal="center" vertical="center"/>
      <protection/>
    </xf>
    <xf numFmtId="3" fontId="42" fillId="0" borderId="106" xfId="47" applyNumberFormat="1" applyFont="1" applyFill="1" applyBorder="1" applyAlignment="1">
      <alignment horizontal="center"/>
      <protection/>
    </xf>
    <xf numFmtId="3" fontId="42" fillId="0" borderId="113" xfId="47" applyNumberFormat="1" applyFont="1" applyFill="1" applyBorder="1" applyAlignment="1">
      <alignment horizontal="center"/>
      <protection/>
    </xf>
    <xf numFmtId="3" fontId="42" fillId="0" borderId="114" xfId="47" applyNumberFormat="1" applyFont="1" applyFill="1" applyBorder="1" applyAlignment="1">
      <alignment horizontal="center"/>
      <protection/>
    </xf>
    <xf numFmtId="3" fontId="42" fillId="0" borderId="115" xfId="47" applyNumberFormat="1" applyFont="1" applyFill="1" applyBorder="1" applyAlignment="1">
      <alignment horizontal="center"/>
      <protection/>
    </xf>
    <xf numFmtId="3" fontId="36" fillId="0" borderId="103" xfId="47" applyNumberFormat="1" applyFont="1" applyFill="1" applyBorder="1" applyAlignment="1">
      <alignment horizontal="center"/>
      <protection/>
    </xf>
    <xf numFmtId="3" fontId="36" fillId="0" borderId="104" xfId="47" applyNumberFormat="1" applyFont="1" applyFill="1" applyBorder="1" applyAlignment="1">
      <alignment horizontal="center"/>
      <protection/>
    </xf>
    <xf numFmtId="3" fontId="42" fillId="0" borderId="104" xfId="47" applyNumberFormat="1" applyFont="1" applyFill="1" applyBorder="1" applyAlignment="1">
      <alignment horizontal="center"/>
      <protection/>
    </xf>
    <xf numFmtId="3" fontId="42" fillId="0" borderId="105" xfId="47" applyNumberFormat="1" applyFont="1" applyFill="1" applyBorder="1" applyAlignment="1">
      <alignment horizontal="center"/>
      <protection/>
    </xf>
    <xf numFmtId="0" fontId="30" fillId="0" borderId="12" xfId="48" applyFont="1" applyBorder="1" applyAlignment="1">
      <alignment horizontal="center"/>
      <protection/>
    </xf>
    <xf numFmtId="0" fontId="30" fillId="0" borderId="13" xfId="48" applyFont="1" applyBorder="1" applyAlignment="1">
      <alignment horizontal="center"/>
      <protection/>
    </xf>
    <xf numFmtId="0" fontId="30" fillId="0" borderId="14" xfId="48" applyFont="1" applyBorder="1" applyAlignment="1">
      <alignment horizontal="center"/>
      <protection/>
    </xf>
    <xf numFmtId="0" fontId="3" fillId="0" borderId="121" xfId="48" applyFont="1" applyBorder="1" applyAlignment="1">
      <alignment horizontal="center" vertical="center"/>
      <protection/>
    </xf>
    <xf numFmtId="0" fontId="3" fillId="0" borderId="122" xfId="48" applyFont="1" applyBorder="1" applyAlignment="1">
      <alignment horizontal="center" vertical="center"/>
      <protection/>
    </xf>
    <xf numFmtId="3" fontId="1" fillId="0" borderId="123" xfId="48" applyNumberFormat="1" applyBorder="1" applyAlignment="1" applyProtection="1">
      <alignment horizontal="center" vertical="center"/>
      <protection locked="0"/>
    </xf>
    <xf numFmtId="3" fontId="1" fillId="0" borderId="124" xfId="48" applyNumberFormat="1" applyBorder="1" applyAlignment="1" applyProtection="1">
      <alignment horizontal="center" vertical="center"/>
      <protection locked="0"/>
    </xf>
    <xf numFmtId="3" fontId="1" fillId="7" borderId="125" xfId="48" applyNumberFormat="1" applyFill="1" applyBorder="1" applyAlignment="1">
      <alignment horizontal="center" vertical="center"/>
      <protection/>
    </xf>
    <xf numFmtId="3" fontId="1" fillId="7" borderId="126" xfId="48" applyNumberFormat="1" applyFill="1" applyBorder="1" applyAlignment="1">
      <alignment horizontal="center" vertical="center"/>
      <protection/>
    </xf>
    <xf numFmtId="0" fontId="30" fillId="7" borderId="125" xfId="48" applyFont="1" applyFill="1" applyBorder="1" applyAlignment="1">
      <alignment horizontal="center" vertical="center"/>
      <protection/>
    </xf>
    <xf numFmtId="0" fontId="30" fillId="7" borderId="126" xfId="48" applyFont="1" applyFill="1" applyBorder="1" applyAlignment="1">
      <alignment horizontal="center" vertical="center"/>
      <protection/>
    </xf>
    <xf numFmtId="3" fontId="1" fillId="7" borderId="127" xfId="48" applyNumberFormat="1" applyFill="1" applyBorder="1" applyAlignment="1">
      <alignment horizontal="center" vertical="center"/>
      <protection/>
    </xf>
    <xf numFmtId="3" fontId="1" fillId="7" borderId="128" xfId="48" applyNumberFormat="1" applyFill="1" applyBorder="1" applyAlignment="1">
      <alignment horizontal="center" vertical="center"/>
      <protection/>
    </xf>
    <xf numFmtId="0" fontId="3" fillId="7" borderId="121" xfId="48" applyFont="1" applyFill="1" applyBorder="1" applyAlignment="1">
      <alignment horizontal="center" vertical="center"/>
      <protection/>
    </xf>
    <xf numFmtId="0" fontId="3" fillId="7" borderId="122" xfId="48" applyFont="1" applyFill="1" applyBorder="1" applyAlignment="1">
      <alignment horizontal="center" vertical="center"/>
      <protection/>
    </xf>
    <xf numFmtId="3" fontId="30" fillId="7" borderId="127" xfId="48" applyNumberFormat="1" applyFont="1" applyFill="1" applyBorder="1" applyAlignment="1">
      <alignment horizontal="center" vertical="center"/>
      <protection/>
    </xf>
    <xf numFmtId="3" fontId="30" fillId="7" borderId="128" xfId="48" applyNumberFormat="1" applyFont="1" applyFill="1" applyBorder="1" applyAlignment="1">
      <alignment horizontal="center" vertical="center"/>
      <protection/>
    </xf>
    <xf numFmtId="0" fontId="1" fillId="0" borderId="129" xfId="48" applyBorder="1" applyAlignment="1">
      <alignment vertical="center"/>
      <protection/>
    </xf>
    <xf numFmtId="0" fontId="1" fillId="0" borderId="43" xfId="48" applyBorder="1" applyAlignment="1">
      <alignment vertical="center"/>
      <protection/>
    </xf>
    <xf numFmtId="3" fontId="1" fillId="0" borderId="130" xfId="48" applyNumberFormat="1" applyBorder="1" applyAlignment="1" applyProtection="1">
      <alignment horizontal="center" vertical="center"/>
      <protection locked="0"/>
    </xf>
    <xf numFmtId="3" fontId="1" fillId="0" borderId="131" xfId="48" applyNumberFormat="1" applyBorder="1" applyAlignment="1" applyProtection="1">
      <alignment horizontal="center" vertical="center"/>
      <protection locked="0"/>
    </xf>
    <xf numFmtId="3" fontId="1" fillId="0" borderId="125" xfId="48" applyNumberFormat="1" applyBorder="1" applyAlignment="1" applyProtection="1">
      <alignment horizontal="center" vertical="center"/>
      <protection locked="0"/>
    </xf>
    <xf numFmtId="3" fontId="1" fillId="0" borderId="126" xfId="48" applyNumberFormat="1" applyBorder="1" applyAlignment="1" applyProtection="1">
      <alignment horizontal="center" vertical="center"/>
      <protection locked="0"/>
    </xf>
    <xf numFmtId="3" fontId="1" fillId="0" borderId="127" xfId="48" applyNumberFormat="1" applyBorder="1" applyAlignment="1" applyProtection="1">
      <alignment horizontal="center" vertical="center"/>
      <protection locked="0"/>
    </xf>
    <xf numFmtId="3" fontId="1" fillId="0" borderId="128" xfId="48" applyNumberFormat="1" applyBorder="1" applyAlignment="1" applyProtection="1">
      <alignment horizontal="center" vertical="center"/>
      <protection locked="0"/>
    </xf>
    <xf numFmtId="3" fontId="1" fillId="0" borderId="127" xfId="48" applyNumberFormat="1" applyFont="1" applyBorder="1" applyAlignment="1" applyProtection="1">
      <alignment horizontal="center" vertical="center"/>
      <protection locked="0"/>
    </xf>
    <xf numFmtId="0" fontId="1" fillId="0" borderId="132" xfId="48" applyBorder="1" applyAlignment="1">
      <alignment horizontal="center"/>
      <protection/>
    </xf>
    <xf numFmtId="0" fontId="1" fillId="0" borderId="66" xfId="48" applyBorder="1" applyAlignment="1">
      <alignment horizontal="center"/>
      <protection/>
    </xf>
    <xf numFmtId="0" fontId="3" fillId="0" borderId="133" xfId="48" applyFont="1" applyBorder="1" applyAlignment="1">
      <alignment horizontal="center"/>
      <protection/>
    </xf>
    <xf numFmtId="0" fontId="3" fillId="0" borderId="101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11" xfId="48" applyFont="1" applyBorder="1" applyAlignment="1">
      <alignment horizontal="center"/>
      <protection/>
    </xf>
    <xf numFmtId="0" fontId="1" fillId="0" borderId="0" xfId="48" applyAlignment="1">
      <alignment horizontal="center" wrapText="1"/>
      <protection/>
    </xf>
    <xf numFmtId="0" fontId="1" fillId="0" borderId="0" xfId="48" applyAlignment="1">
      <alignment horizontal="center"/>
      <protection/>
    </xf>
    <xf numFmtId="0" fontId="49" fillId="7" borderId="11" xfId="48" applyFont="1" applyFill="1" applyBorder="1" applyAlignment="1">
      <alignment horizontal="left"/>
      <protection/>
    </xf>
    <xf numFmtId="0" fontId="49" fillId="7" borderId="101" xfId="48" applyFont="1" applyFill="1" applyBorder="1" applyAlignment="1">
      <alignment horizontal="left"/>
      <protection/>
    </xf>
    <xf numFmtId="0" fontId="49" fillId="7" borderId="10" xfId="48" applyFont="1" applyFill="1" applyBorder="1" applyAlignment="1">
      <alignment horizontal="left"/>
      <protection/>
    </xf>
    <xf numFmtId="0" fontId="30" fillId="7" borderId="121" xfId="48" applyFont="1" applyFill="1" applyBorder="1" applyAlignment="1">
      <alignment horizontal="center" vertical="center"/>
      <protection/>
    </xf>
    <xf numFmtId="0" fontId="30" fillId="7" borderId="122" xfId="48" applyFont="1" applyFill="1" applyBorder="1" applyAlignment="1">
      <alignment horizontal="center" vertical="center"/>
      <protection/>
    </xf>
    <xf numFmtId="3" fontId="29" fillId="7" borderId="125" xfId="48" applyNumberFormat="1" applyFont="1" applyFill="1" applyBorder="1" applyAlignment="1">
      <alignment horizontal="center" vertical="center"/>
      <protection/>
    </xf>
    <xf numFmtId="3" fontId="29" fillId="7" borderId="126" xfId="48" applyNumberFormat="1" applyFont="1" applyFill="1" applyBorder="1" applyAlignment="1">
      <alignment horizontal="center" vertical="center"/>
      <protection/>
    </xf>
    <xf numFmtId="0" fontId="30" fillId="0" borderId="134" xfId="48" applyFont="1" applyBorder="1" applyAlignment="1">
      <alignment horizontal="center"/>
      <protection/>
    </xf>
    <xf numFmtId="0" fontId="49" fillId="0" borderId="134" xfId="48" applyFont="1" applyBorder="1" applyAlignment="1">
      <alignment horizontal="center"/>
      <protection/>
    </xf>
    <xf numFmtId="0" fontId="49" fillId="7" borderId="11" xfId="48" applyFont="1" applyFill="1" applyBorder="1" applyAlignment="1">
      <alignment horizontal="center"/>
      <protection/>
    </xf>
    <xf numFmtId="0" fontId="49" fillId="7" borderId="101" xfId="48" applyFont="1" applyFill="1" applyBorder="1" applyAlignment="1">
      <alignment horizontal="center"/>
      <protection/>
    </xf>
    <xf numFmtId="0" fontId="49" fillId="7" borderId="10" xfId="48" applyFont="1" applyFill="1" applyBorder="1" applyAlignment="1">
      <alignment horizontal="center"/>
      <protection/>
    </xf>
    <xf numFmtId="3" fontId="29" fillId="7" borderId="127" xfId="48" applyNumberFormat="1" applyFont="1" applyFill="1" applyBorder="1" applyAlignment="1">
      <alignment horizontal="center" vertical="center"/>
      <protection/>
    </xf>
    <xf numFmtId="3" fontId="29" fillId="7" borderId="128" xfId="48" applyNumberFormat="1" applyFont="1" applyFill="1" applyBorder="1" applyAlignment="1">
      <alignment horizontal="center" vertical="center"/>
      <protection/>
    </xf>
    <xf numFmtId="0" fontId="30" fillId="0" borderId="121" xfId="48" applyFont="1" applyBorder="1" applyAlignment="1">
      <alignment horizontal="center" vertical="center"/>
      <protection/>
    </xf>
    <xf numFmtId="0" fontId="30" fillId="0" borderId="122" xfId="48" applyFont="1" applyBorder="1" applyAlignment="1">
      <alignment horizontal="center" vertical="center"/>
      <protection/>
    </xf>
    <xf numFmtId="3" fontId="29" fillId="0" borderId="125" xfId="48" applyNumberFormat="1" applyFont="1" applyBorder="1" applyAlignment="1" applyProtection="1">
      <alignment horizontal="center" vertical="center"/>
      <protection locked="0"/>
    </xf>
    <xf numFmtId="3" fontId="29" fillId="0" borderId="126" xfId="48" applyNumberFormat="1" applyFont="1" applyBorder="1" applyAlignment="1" applyProtection="1">
      <alignment horizontal="center" vertical="center"/>
      <protection locked="0"/>
    </xf>
    <xf numFmtId="3" fontId="29" fillId="0" borderId="127" xfId="48" applyNumberFormat="1" applyFont="1" applyBorder="1" applyAlignment="1" applyProtection="1">
      <alignment horizontal="center" vertical="center"/>
      <protection locked="0"/>
    </xf>
    <xf numFmtId="3" fontId="29" fillId="0" borderId="128" xfId="48" applyNumberFormat="1" applyFont="1" applyBorder="1" applyAlignment="1" applyProtection="1">
      <alignment horizontal="center" vertical="center"/>
      <protection locked="0"/>
    </xf>
    <xf numFmtId="3" fontId="29" fillId="0" borderId="123" xfId="48" applyNumberFormat="1" applyFont="1" applyBorder="1" applyAlignment="1" applyProtection="1">
      <alignment horizontal="center" vertical="center"/>
      <protection locked="0"/>
    </xf>
    <xf numFmtId="3" fontId="29" fillId="0" borderId="124" xfId="48" applyNumberFormat="1" applyFont="1" applyBorder="1" applyAlignment="1" applyProtection="1">
      <alignment horizontal="center" vertical="center"/>
      <protection locked="0"/>
    </xf>
    <xf numFmtId="49" fontId="49" fillId="7" borderId="11" xfId="48" applyNumberFormat="1" applyFont="1" applyFill="1" applyBorder="1" applyAlignment="1">
      <alignment horizontal="left"/>
      <protection/>
    </xf>
    <xf numFmtId="49" fontId="49" fillId="7" borderId="101" xfId="48" applyNumberFormat="1" applyFont="1" applyFill="1" applyBorder="1" applyAlignment="1">
      <alignment horizontal="left"/>
      <protection/>
    </xf>
    <xf numFmtId="49" fontId="49" fillId="7" borderId="10" xfId="48" applyNumberFormat="1" applyFont="1" applyFill="1" applyBorder="1" applyAlignment="1">
      <alignment horizontal="left"/>
      <protection/>
    </xf>
    <xf numFmtId="3" fontId="29" fillId="0" borderId="130" xfId="48" applyNumberFormat="1" applyFont="1" applyBorder="1" applyAlignment="1" applyProtection="1">
      <alignment horizontal="center" vertical="center"/>
      <protection locked="0"/>
    </xf>
    <xf numFmtId="3" fontId="29" fillId="0" borderId="131" xfId="48" applyNumberFormat="1" applyFont="1" applyBorder="1" applyAlignment="1" applyProtection="1">
      <alignment horizontal="center" vertical="center"/>
      <protection locked="0"/>
    </xf>
    <xf numFmtId="3" fontId="56" fillId="7" borderId="125" xfId="48" applyNumberFormat="1" applyFont="1" applyFill="1" applyBorder="1" applyAlignment="1">
      <alignment horizontal="center" vertical="center"/>
      <protection/>
    </xf>
    <xf numFmtId="3" fontId="56" fillId="7" borderId="126" xfId="48" applyNumberFormat="1" applyFont="1" applyFill="1" applyBorder="1" applyAlignment="1">
      <alignment horizontal="center" vertical="center"/>
      <protection/>
    </xf>
    <xf numFmtId="0" fontId="49" fillId="7" borderId="121" xfId="48" applyFont="1" applyFill="1" applyBorder="1" applyAlignment="1">
      <alignment horizontal="center" vertical="center"/>
      <protection/>
    </xf>
    <xf numFmtId="0" fontId="49" fillId="7" borderId="122" xfId="48" applyFont="1" applyFill="1" applyBorder="1" applyAlignment="1">
      <alignment horizontal="center" vertical="center"/>
      <protection/>
    </xf>
    <xf numFmtId="3" fontId="56" fillId="7" borderId="127" xfId="48" applyNumberFormat="1" applyFont="1" applyFill="1" applyBorder="1" applyAlignment="1">
      <alignment horizontal="center" vertical="center"/>
      <protection/>
    </xf>
    <xf numFmtId="3" fontId="56" fillId="7" borderId="128" xfId="48" applyNumberFormat="1" applyFont="1" applyFill="1" applyBorder="1" applyAlignment="1">
      <alignment horizontal="center" vertical="center"/>
      <protection/>
    </xf>
    <xf numFmtId="3" fontId="56" fillId="0" borderId="127" xfId="48" applyNumberFormat="1" applyFont="1" applyBorder="1" applyAlignment="1" applyProtection="1">
      <alignment horizontal="center" vertical="center"/>
      <protection locked="0"/>
    </xf>
    <xf numFmtId="3" fontId="56" fillId="0" borderId="128" xfId="48" applyNumberFormat="1" applyFont="1" applyBorder="1" applyAlignment="1" applyProtection="1">
      <alignment horizontal="center" vertical="center"/>
      <protection locked="0"/>
    </xf>
    <xf numFmtId="0" fontId="49" fillId="0" borderId="121" xfId="48" applyFont="1" applyBorder="1" applyAlignment="1">
      <alignment horizontal="center" vertical="center"/>
      <protection/>
    </xf>
    <xf numFmtId="0" fontId="49" fillId="0" borderId="122" xfId="48" applyFont="1" applyBorder="1" applyAlignment="1">
      <alignment horizontal="center" vertical="center"/>
      <protection/>
    </xf>
    <xf numFmtId="3" fontId="56" fillId="0" borderId="123" xfId="48" applyNumberFormat="1" applyFont="1" applyBorder="1" applyAlignment="1" applyProtection="1">
      <alignment horizontal="center" vertical="center"/>
      <protection locked="0"/>
    </xf>
    <xf numFmtId="3" fontId="56" fillId="0" borderId="124" xfId="48" applyNumberFormat="1" applyFont="1" applyBorder="1" applyAlignment="1" applyProtection="1">
      <alignment horizontal="center" vertical="center"/>
      <protection locked="0"/>
    </xf>
    <xf numFmtId="3" fontId="49" fillId="7" borderId="127" xfId="48" applyNumberFormat="1" applyFont="1" applyFill="1" applyBorder="1" applyAlignment="1">
      <alignment horizontal="center" vertical="center"/>
      <protection/>
    </xf>
    <xf numFmtId="3" fontId="49" fillId="7" borderId="128" xfId="48" applyNumberFormat="1" applyFont="1" applyFill="1" applyBorder="1" applyAlignment="1">
      <alignment horizontal="center" vertical="center"/>
      <protection/>
    </xf>
    <xf numFmtId="0" fontId="49" fillId="7" borderId="125" xfId="48" applyFont="1" applyFill="1" applyBorder="1" applyAlignment="1">
      <alignment horizontal="center" vertical="center"/>
      <protection/>
    </xf>
    <xf numFmtId="0" fontId="49" fillId="7" borderId="126" xfId="48" applyFont="1" applyFill="1" applyBorder="1" applyAlignment="1">
      <alignment horizontal="center" vertical="center"/>
      <protection/>
    </xf>
    <xf numFmtId="3" fontId="56" fillId="0" borderId="125" xfId="48" applyNumberFormat="1" applyFont="1" applyBorder="1" applyAlignment="1" applyProtection="1">
      <alignment horizontal="center" vertical="center"/>
      <protection locked="0"/>
    </xf>
    <xf numFmtId="3" fontId="56" fillId="0" borderId="126" xfId="48" applyNumberFormat="1" applyFont="1" applyBorder="1" applyAlignment="1" applyProtection="1">
      <alignment horizontal="center" vertical="center"/>
      <protection locked="0"/>
    </xf>
    <xf numFmtId="3" fontId="56" fillId="0" borderId="135" xfId="48" applyNumberFormat="1" applyFont="1" applyBorder="1" applyAlignment="1" applyProtection="1">
      <alignment horizontal="center" vertical="center"/>
      <protection locked="0"/>
    </xf>
    <xf numFmtId="3" fontId="56" fillId="0" borderId="136" xfId="48" applyNumberFormat="1" applyFont="1" applyBorder="1" applyAlignment="1" applyProtection="1">
      <alignment horizontal="center" vertical="center"/>
      <protection locked="0"/>
    </xf>
    <xf numFmtId="3" fontId="29" fillId="0" borderId="123" xfId="48" applyNumberFormat="1" applyFont="1" applyBorder="1" applyAlignment="1" applyProtection="1">
      <alignment horizontal="center" vertical="center"/>
      <protection locked="0"/>
    </xf>
    <xf numFmtId="3" fontId="29" fillId="0" borderId="124" xfId="48" applyNumberFormat="1" applyFont="1" applyBorder="1" applyAlignment="1" applyProtection="1">
      <alignment horizontal="center" vertical="center"/>
      <protection locked="0"/>
    </xf>
    <xf numFmtId="3" fontId="29" fillId="0" borderId="130" xfId="48" applyNumberFormat="1" applyFont="1" applyBorder="1" applyAlignment="1" applyProtection="1">
      <alignment horizontal="center" vertical="center"/>
      <protection locked="0"/>
    </xf>
    <xf numFmtId="3" fontId="29" fillId="0" borderId="131" xfId="48" applyNumberFormat="1" applyFont="1" applyBorder="1" applyAlignment="1" applyProtection="1">
      <alignment horizontal="center" vertical="center"/>
      <protection locked="0"/>
    </xf>
    <xf numFmtId="3" fontId="29" fillId="0" borderId="125" xfId="48" applyNumberFormat="1" applyFont="1" applyBorder="1" applyAlignment="1" applyProtection="1">
      <alignment horizontal="center" vertical="center"/>
      <protection locked="0"/>
    </xf>
    <xf numFmtId="3" fontId="29" fillId="0" borderId="126" xfId="48" applyNumberFormat="1" applyFont="1" applyBorder="1" applyAlignment="1" applyProtection="1">
      <alignment horizontal="center" vertical="center"/>
      <protection locked="0"/>
    </xf>
    <xf numFmtId="3" fontId="29" fillId="0" borderId="127" xfId="48" applyNumberFormat="1" applyFont="1" applyBorder="1" applyAlignment="1" applyProtection="1">
      <alignment horizontal="center" vertical="center"/>
      <protection locked="0"/>
    </xf>
    <xf numFmtId="3" fontId="29" fillId="0" borderId="128" xfId="48" applyNumberFormat="1" applyFont="1" applyBorder="1" applyAlignment="1" applyProtection="1">
      <alignment horizontal="center" vertical="center"/>
      <protection locked="0"/>
    </xf>
    <xf numFmtId="3" fontId="29" fillId="7" borderId="127" xfId="48" applyNumberFormat="1" applyFont="1" applyFill="1" applyBorder="1" applyAlignment="1">
      <alignment horizontal="center" vertical="center"/>
      <protection/>
    </xf>
    <xf numFmtId="3" fontId="29" fillId="7" borderId="128" xfId="48" applyNumberFormat="1" applyFont="1" applyFill="1" applyBorder="1" applyAlignment="1">
      <alignment horizontal="center" vertical="center"/>
      <protection/>
    </xf>
    <xf numFmtId="3" fontId="29" fillId="7" borderId="125" xfId="48" applyNumberFormat="1" applyFont="1" applyFill="1" applyBorder="1" applyAlignment="1">
      <alignment horizontal="center" vertical="center"/>
      <protection/>
    </xf>
    <xf numFmtId="3" fontId="29" fillId="7" borderId="126" xfId="48" applyNumberFormat="1" applyFont="1" applyFill="1" applyBorder="1" applyAlignment="1">
      <alignment horizontal="center" vertical="center"/>
      <protection/>
    </xf>
    <xf numFmtId="3" fontId="29" fillId="0" borderId="135" xfId="48" applyNumberFormat="1" applyFont="1" applyBorder="1" applyAlignment="1" applyProtection="1">
      <alignment horizontal="center" vertical="center"/>
      <protection locked="0"/>
    </xf>
    <xf numFmtId="3" fontId="29" fillId="0" borderId="136" xfId="48" applyNumberFormat="1" applyFont="1" applyBorder="1" applyAlignment="1" applyProtection="1">
      <alignment horizontal="center" vertical="center"/>
      <protection locked="0"/>
    </xf>
    <xf numFmtId="3" fontId="29" fillId="0" borderId="135" xfId="48" applyNumberFormat="1" applyFont="1" applyBorder="1" applyAlignment="1" applyProtection="1">
      <alignment horizontal="center" vertical="center"/>
      <protection locked="0"/>
    </xf>
    <xf numFmtId="3" fontId="29" fillId="0" borderId="136" xfId="48" applyNumberFormat="1" applyFont="1" applyBorder="1" applyAlignment="1" applyProtection="1">
      <alignment horizontal="center" vertical="center"/>
      <protection locked="0"/>
    </xf>
    <xf numFmtId="3" fontId="1" fillId="0" borderId="135" xfId="48" applyNumberFormat="1" applyBorder="1" applyAlignment="1" applyProtection="1">
      <alignment horizontal="center" vertical="center"/>
      <protection locked="0"/>
    </xf>
    <xf numFmtId="3" fontId="1" fillId="0" borderId="136" xfId="48" applyNumberFormat="1" applyBorder="1" applyAlignment="1" applyProtection="1">
      <alignment horizontal="center" vertical="center"/>
      <protection locked="0"/>
    </xf>
    <xf numFmtId="3" fontId="56" fillId="0" borderId="130" xfId="48" applyNumberFormat="1" applyFont="1" applyBorder="1" applyAlignment="1" applyProtection="1">
      <alignment horizontal="center" vertical="center"/>
      <protection locked="0"/>
    </xf>
    <xf numFmtId="3" fontId="56" fillId="0" borderId="131" xfId="48" applyNumberFormat="1" applyFont="1" applyBorder="1" applyAlignment="1" applyProtection="1">
      <alignment horizontal="center" vertical="center"/>
      <protection locked="0"/>
    </xf>
    <xf numFmtId="0" fontId="49" fillId="0" borderId="121" xfId="48" applyFont="1" applyBorder="1" applyAlignment="1" applyProtection="1">
      <alignment horizontal="center" vertical="center"/>
      <protection locked="0"/>
    </xf>
    <xf numFmtId="0" fontId="49" fillId="0" borderId="122" xfId="48" applyFont="1" applyBorder="1" applyAlignment="1" applyProtection="1">
      <alignment horizontal="center" vertical="center"/>
      <protection locked="0"/>
    </xf>
    <xf numFmtId="0" fontId="3" fillId="0" borderId="121" xfId="48" applyFont="1" applyBorder="1" applyAlignment="1" applyProtection="1">
      <alignment horizontal="center" vertical="center"/>
      <protection locked="0"/>
    </xf>
    <xf numFmtId="0" fontId="3" fillId="0" borderId="122" xfId="48" applyFont="1" applyBorder="1" applyAlignment="1" applyProtection="1">
      <alignment horizontal="center" vertical="center"/>
      <protection locked="0"/>
    </xf>
    <xf numFmtId="0" fontId="51" fillId="24" borderId="26" xfId="48" applyFont="1" applyFill="1" applyBorder="1">
      <alignment/>
      <protection/>
    </xf>
    <xf numFmtId="3" fontId="30" fillId="24" borderId="20" xfId="48" applyNumberFormat="1" applyFont="1" applyFill="1" applyBorder="1" applyAlignment="1">
      <alignment horizontal="center"/>
      <protection/>
    </xf>
    <xf numFmtId="0" fontId="30" fillId="24" borderId="21" xfId="48" applyFont="1" applyFill="1" applyBorder="1" applyAlignment="1">
      <alignment horizontal="center"/>
      <protection/>
    </xf>
    <xf numFmtId="3" fontId="30" fillId="24" borderId="23" xfId="48" applyNumberFormat="1" applyFont="1" applyFill="1" applyBorder="1" applyAlignment="1">
      <alignment horizontal="center"/>
      <protection/>
    </xf>
    <xf numFmtId="3" fontId="55" fillId="24" borderId="24" xfId="48" applyNumberFormat="1" applyFont="1" applyFill="1" applyBorder="1" applyAlignment="1">
      <alignment horizontal="center"/>
      <protection/>
    </xf>
    <xf numFmtId="3" fontId="55" fillId="24" borderId="25" xfId="48" applyNumberFormat="1" applyFont="1" applyFill="1" applyBorder="1" applyAlignment="1">
      <alignment horizontal="center"/>
      <protection/>
    </xf>
    <xf numFmtId="3" fontId="30" fillId="26" borderId="20" xfId="48" applyNumberFormat="1" applyFont="1" applyFill="1" applyBorder="1" applyAlignment="1">
      <alignment horizontal="center"/>
      <protection/>
    </xf>
    <xf numFmtId="0" fontId="30" fillId="26" borderId="21" xfId="48" applyFont="1" applyFill="1" applyBorder="1" applyAlignment="1">
      <alignment horizontal="center"/>
      <protection/>
    </xf>
    <xf numFmtId="3" fontId="30" fillId="26" borderId="23" xfId="48" applyNumberFormat="1" applyFont="1" applyFill="1" applyBorder="1" applyAlignment="1">
      <alignment horizontal="center"/>
      <protection/>
    </xf>
    <xf numFmtId="3" fontId="55" fillId="26" borderId="24" xfId="48" applyNumberFormat="1" applyFont="1" applyFill="1" applyBorder="1" applyAlignment="1">
      <alignment horizontal="center"/>
      <protection/>
    </xf>
    <xf numFmtId="3" fontId="55" fillId="26" borderId="25" xfId="48" applyNumberFormat="1" applyFont="1" applyFill="1" applyBorder="1" applyAlignment="1">
      <alignment horizontal="center"/>
      <protection/>
    </xf>
    <xf numFmtId="0" fontId="29" fillId="26" borderId="26" xfId="48" applyFont="1" applyFill="1" applyBorder="1">
      <alignment/>
      <protection/>
    </xf>
    <xf numFmtId="0" fontId="59" fillId="10" borderId="79" xfId="47" applyFont="1" applyFill="1" applyBorder="1" applyAlignment="1">
      <alignment horizontal="center" vertical="center"/>
      <protection/>
    </xf>
    <xf numFmtId="3" fontId="46" fillId="24" borderId="77" xfId="47" applyNumberFormat="1" applyFont="1" applyFill="1" applyBorder="1" applyAlignment="1">
      <alignment horizontal="center" vertical="center"/>
      <protection/>
    </xf>
    <xf numFmtId="0" fontId="46" fillId="24" borderId="77" xfId="47" applyFont="1" applyFill="1" applyBorder="1" applyAlignment="1">
      <alignment horizontal="center" vertical="center"/>
      <protection/>
    </xf>
    <xf numFmtId="3" fontId="46" fillId="24" borderId="78" xfId="47" applyNumberFormat="1" applyFont="1" applyFill="1" applyBorder="1" applyAlignment="1">
      <alignment horizontal="center" vertical="center"/>
      <protection/>
    </xf>
    <xf numFmtId="0" fontId="46" fillId="24" borderId="75" xfId="47" applyNumberFormat="1" applyFont="1" applyFill="1" applyBorder="1" applyAlignment="1">
      <alignment horizontal="center" vertical="center"/>
      <protection/>
    </xf>
    <xf numFmtId="3" fontId="46" fillId="24" borderId="76" xfId="47" applyNumberFormat="1" applyFont="1" applyFill="1" applyBorder="1" applyAlignment="1">
      <alignment horizontal="center" vertical="center"/>
      <protection/>
    </xf>
    <xf numFmtId="0" fontId="46" fillId="24" borderId="77" xfId="47" applyNumberFormat="1" applyFont="1" applyFill="1" applyBorder="1" applyAlignment="1">
      <alignment horizontal="center" vertical="center"/>
      <protection/>
    </xf>
    <xf numFmtId="0" fontId="60" fillId="0" borderId="73" xfId="47" applyFont="1" applyBorder="1" applyAlignment="1">
      <alignment vertical="center"/>
      <protection/>
    </xf>
    <xf numFmtId="0" fontId="61" fillId="0" borderId="69" xfId="47" applyFont="1" applyBorder="1">
      <alignment/>
      <protection/>
    </xf>
    <xf numFmtId="0" fontId="60" fillId="24" borderId="73" xfId="47" applyFont="1" applyFill="1" applyBorder="1" applyAlignment="1">
      <alignment vertical="center"/>
      <protection/>
    </xf>
    <xf numFmtId="0" fontId="1" fillId="24" borderId="0" xfId="48" applyFont="1" applyFill="1" applyProtection="1">
      <alignment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MPD 2009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5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</dxf>
    <dxf>
      <font>
        <b/>
        <i val="0"/>
        <color indexed="6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41"/>
  <sheetViews>
    <sheetView tabSelected="1" zoomScale="50" zoomScaleNormal="50" zoomScalePageLayoutView="0" workbookViewId="0" topLeftCell="A1">
      <selection activeCell="AJ44" sqref="AJ44"/>
    </sheetView>
  </sheetViews>
  <sheetFormatPr defaultColWidth="10.421875" defaultRowHeight="12.75"/>
  <cols>
    <col min="1" max="1" width="1.28515625" style="68" customWidth="1"/>
    <col min="2" max="2" width="19.421875" style="68" customWidth="1"/>
    <col min="3" max="3" width="5.421875" style="68" customWidth="1"/>
    <col min="4" max="4" width="2.00390625" style="68" customWidth="1"/>
    <col min="5" max="6" width="5.421875" style="68" customWidth="1"/>
    <col min="7" max="7" width="2.00390625" style="68" customWidth="1"/>
    <col min="8" max="9" width="5.421875" style="68" customWidth="1"/>
    <col min="10" max="10" width="2.00390625" style="68" customWidth="1"/>
    <col min="11" max="12" width="5.421875" style="68" customWidth="1"/>
    <col min="13" max="13" width="2.00390625" style="68" customWidth="1"/>
    <col min="14" max="15" width="5.421875" style="68" customWidth="1"/>
    <col min="16" max="16" width="2.00390625" style="68" customWidth="1"/>
    <col min="17" max="18" width="5.421875" style="68" customWidth="1"/>
    <col min="19" max="19" width="2.00390625" style="68" customWidth="1"/>
    <col min="20" max="21" width="5.421875" style="68" customWidth="1"/>
    <col min="22" max="22" width="2.00390625" style="68" customWidth="1"/>
    <col min="23" max="24" width="5.421875" style="68" customWidth="1"/>
    <col min="25" max="25" width="2.00390625" style="68" customWidth="1"/>
    <col min="26" max="26" width="5.421875" style="68" customWidth="1"/>
    <col min="27" max="27" width="8.28125" style="68" customWidth="1"/>
    <col min="28" max="28" width="5.57421875" style="68" customWidth="1"/>
    <col min="29" max="29" width="1.28515625" style="68" customWidth="1"/>
    <col min="30" max="30" width="6.421875" style="68" customWidth="1"/>
    <col min="31" max="31" width="5.7109375" style="68" customWidth="1"/>
    <col min="32" max="36" width="10.421875" style="68" customWidth="1"/>
    <col min="37" max="37" width="63.00390625" style="68" customWidth="1"/>
    <col min="38" max="40" width="10.421875" style="68" customWidth="1"/>
    <col min="41" max="42" width="5.00390625" style="68" customWidth="1"/>
    <col min="43" max="43" width="3.00390625" style="68" customWidth="1"/>
    <col min="44" max="45" width="4.28125" style="68" customWidth="1"/>
    <col min="46" max="16384" width="10.421875" style="68" customWidth="1"/>
  </cols>
  <sheetData>
    <row r="1" spans="7:28" ht="23.25">
      <c r="G1" s="98" t="s">
        <v>51</v>
      </c>
      <c r="H1" s="98"/>
      <c r="I1" s="98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</row>
    <row r="2" ht="13.5" thickBot="1"/>
    <row r="3" spans="2:41" ht="93" customHeight="1" thickBot="1">
      <c r="B3" s="100"/>
      <c r="C3" s="382" t="str">
        <f>B5</f>
        <v>N. Bělá  B</v>
      </c>
      <c r="D3" s="379"/>
      <c r="E3" s="380"/>
      <c r="F3" s="378" t="str">
        <f>B7</f>
        <v>St. Bělá</v>
      </c>
      <c r="G3" s="379"/>
      <c r="H3" s="380"/>
      <c r="I3" s="378" t="str">
        <f>B9</f>
        <v>Hrabová</v>
      </c>
      <c r="J3" s="379"/>
      <c r="K3" s="380"/>
      <c r="L3" s="378" t="str">
        <f>B11</f>
        <v>Paskov</v>
      </c>
      <c r="M3" s="379"/>
      <c r="N3" s="380"/>
      <c r="O3" s="378" t="str">
        <f>B13</f>
        <v>N. Bělá  A</v>
      </c>
      <c r="P3" s="379"/>
      <c r="Q3" s="380"/>
      <c r="R3" s="378" t="str">
        <f>B15</f>
        <v>Vratimov  </v>
      </c>
      <c r="S3" s="379"/>
      <c r="T3" s="380"/>
      <c r="U3" s="378" t="str">
        <f>B17</f>
        <v>Výškovice B</v>
      </c>
      <c r="V3" s="379"/>
      <c r="W3" s="380"/>
      <c r="X3" s="378" t="str">
        <f>B19</f>
        <v>Brušperk A</v>
      </c>
      <c r="Y3" s="379"/>
      <c r="Z3" s="381"/>
      <c r="AA3" s="131" t="s">
        <v>52</v>
      </c>
      <c r="AB3" s="378" t="s">
        <v>53</v>
      </c>
      <c r="AC3" s="379"/>
      <c r="AD3" s="380"/>
      <c r="AE3" s="132" t="s">
        <v>54</v>
      </c>
      <c r="AO3" s="68" t="s">
        <v>74</v>
      </c>
    </row>
    <row r="4" spans="2:31" ht="9.75" customHeight="1">
      <c r="B4" s="102"/>
      <c r="C4" s="383" t="s">
        <v>55</v>
      </c>
      <c r="D4" s="384"/>
      <c r="E4" s="385"/>
      <c r="F4" s="388">
        <f>'Utkání-výsledky'!I15</f>
        <v>1</v>
      </c>
      <c r="G4" s="389"/>
      <c r="H4" s="390"/>
      <c r="I4" s="391">
        <f>'Utkání-výsledky'!J18</f>
        <v>2</v>
      </c>
      <c r="J4" s="389"/>
      <c r="K4" s="390"/>
      <c r="L4" s="391">
        <f>'Utkání-výsledky'!I24</f>
        <v>2</v>
      </c>
      <c r="M4" s="389"/>
      <c r="N4" s="390"/>
      <c r="O4" s="391">
        <f>'Utkání-výsledky'!J29</f>
        <v>1</v>
      </c>
      <c r="P4" s="389"/>
      <c r="Q4" s="390"/>
      <c r="R4" s="391">
        <f>'Utkání-výsledky'!I33</f>
        <v>2</v>
      </c>
      <c r="S4" s="389"/>
      <c r="T4" s="390"/>
      <c r="U4" s="391">
        <f>'Utkání-výsledky'!J40</f>
        <v>2</v>
      </c>
      <c r="V4" s="389"/>
      <c r="W4" s="390"/>
      <c r="X4" s="391">
        <f>'Utkání-výsledky'!I7</f>
        <v>1</v>
      </c>
      <c r="Y4" s="389"/>
      <c r="Z4" s="392"/>
      <c r="AA4" s="103"/>
      <c r="AB4" s="104"/>
      <c r="AC4" s="105"/>
      <c r="AD4" s="106"/>
      <c r="AE4" s="101"/>
    </row>
    <row r="5" spans="2:45" ht="30" customHeight="1" thickBot="1">
      <c r="B5" s="545" t="str">
        <f>'Utkání-výsledky'!N4</f>
        <v>N. Bělá  B</v>
      </c>
      <c r="C5" s="386"/>
      <c r="D5" s="387"/>
      <c r="E5" s="387"/>
      <c r="F5" s="161">
        <f>'Utkání-výsledky'!F15</f>
        <v>1</v>
      </c>
      <c r="G5" s="162" t="s">
        <v>23</v>
      </c>
      <c r="H5" s="163">
        <f>'Utkání-výsledky'!H15</f>
        <v>2</v>
      </c>
      <c r="I5" s="164">
        <f>'Utkání-výsledky'!H18</f>
        <v>2</v>
      </c>
      <c r="J5" s="162" t="s">
        <v>23</v>
      </c>
      <c r="K5" s="163">
        <f>'Utkání-výsledky'!F18</f>
        <v>1</v>
      </c>
      <c r="L5" s="164">
        <f>'Utkání-výsledky'!F24</f>
        <v>3</v>
      </c>
      <c r="M5" s="162" t="s">
        <v>23</v>
      </c>
      <c r="N5" s="163">
        <f>'Utkání-výsledky'!H24</f>
        <v>0</v>
      </c>
      <c r="O5" s="164">
        <f>'Utkání-výsledky'!H29</f>
        <v>1</v>
      </c>
      <c r="P5" s="162" t="s">
        <v>23</v>
      </c>
      <c r="Q5" s="163">
        <f>'Utkání-výsledky'!F29</f>
        <v>2</v>
      </c>
      <c r="R5" s="164">
        <f>'Utkání-výsledky'!F33</f>
        <v>3</v>
      </c>
      <c r="S5" s="162" t="s">
        <v>23</v>
      </c>
      <c r="T5" s="163">
        <f>'Utkání-výsledky'!H33</f>
        <v>0</v>
      </c>
      <c r="U5" s="164">
        <f>'Utkání-výsledky'!H40</f>
        <v>3</v>
      </c>
      <c r="V5" s="162" t="s">
        <v>23</v>
      </c>
      <c r="W5" s="163">
        <f>'Utkání-výsledky'!F40</f>
        <v>0</v>
      </c>
      <c r="X5" s="164">
        <f>'Utkání-výsledky'!F7</f>
        <v>1</v>
      </c>
      <c r="Y5" s="162" t="s">
        <v>23</v>
      </c>
      <c r="Z5" s="163">
        <f>'Utkání-výsledky'!H7</f>
        <v>2</v>
      </c>
      <c r="AA5" s="172">
        <f aca="true" t="shared" si="0" ref="AA5:AA19">IF(AS5&gt;0,AO5," ")</f>
        <v>11</v>
      </c>
      <c r="AB5" s="173">
        <f>IF(AS5&gt;0,AP5," ")</f>
        <v>14</v>
      </c>
      <c r="AC5" s="174" t="s">
        <v>23</v>
      </c>
      <c r="AD5" s="168">
        <f aca="true" t="shared" si="1" ref="AD5:AD19">IF(AS5&gt;0,AR5," ")</f>
        <v>7</v>
      </c>
      <c r="AE5" s="348" t="s">
        <v>111</v>
      </c>
      <c r="AO5" s="149">
        <f>SUM(F4:Z4)</f>
        <v>11</v>
      </c>
      <c r="AP5" s="150">
        <f>SUM(F5,I5,L5,O5,R5,U5,X5)</f>
        <v>14</v>
      </c>
      <c r="AQ5" s="151" t="s">
        <v>23</v>
      </c>
      <c r="AR5" s="150">
        <f>SUM(H5,K5,N5,Q5,T5,W5,Z5)</f>
        <v>7</v>
      </c>
      <c r="AS5" s="150">
        <f>AP5+AR5</f>
        <v>21</v>
      </c>
    </row>
    <row r="6" spans="2:45" ht="9.75" customHeight="1">
      <c r="B6" s="546"/>
      <c r="C6" s="388">
        <f>'Utkání-výsledky'!J15</f>
        <v>2</v>
      </c>
      <c r="D6" s="389"/>
      <c r="E6" s="390"/>
      <c r="F6" s="383" t="s">
        <v>56</v>
      </c>
      <c r="G6" s="384"/>
      <c r="H6" s="385"/>
      <c r="I6" s="391">
        <f>'Utkání-výsledky'!I25</f>
        <v>1</v>
      </c>
      <c r="J6" s="389"/>
      <c r="K6" s="390"/>
      <c r="L6" s="391">
        <f>'Utkání-výsledky'!J28</f>
        <v>0</v>
      </c>
      <c r="M6" s="389"/>
      <c r="N6" s="390"/>
      <c r="O6" s="391">
        <f>'Utkání-výsledky'!I34</f>
        <v>2</v>
      </c>
      <c r="P6" s="389"/>
      <c r="Q6" s="390"/>
      <c r="R6" s="391">
        <f>'Utkání-výsledky'!J39</f>
        <v>0</v>
      </c>
      <c r="S6" s="389"/>
      <c r="T6" s="390"/>
      <c r="U6" s="391">
        <f>'Utkání-výsledky'!I8</f>
        <v>0</v>
      </c>
      <c r="V6" s="389"/>
      <c r="W6" s="390"/>
      <c r="X6" s="391">
        <f>'Utkání-výsledky'!I17</f>
        <v>2</v>
      </c>
      <c r="Y6" s="389"/>
      <c r="Z6" s="392"/>
      <c r="AA6" s="152" t="str">
        <f t="shared" si="0"/>
        <v> </v>
      </c>
      <c r="AB6" s="153" t="str">
        <f>IF(AS6&gt;0,AO6," ")</f>
        <v> </v>
      </c>
      <c r="AC6" s="154" t="s">
        <v>23</v>
      </c>
      <c r="AD6" s="155" t="str">
        <f t="shared" si="1"/>
        <v> </v>
      </c>
      <c r="AE6" s="118"/>
      <c r="AO6" s="156"/>
      <c r="AP6" s="157"/>
      <c r="AQ6" s="158"/>
      <c r="AR6" s="158"/>
      <c r="AS6" s="157"/>
    </row>
    <row r="7" spans="2:45" ht="30" customHeight="1" thickBot="1">
      <c r="B7" s="545" t="str">
        <f>'Utkání-výsledky'!N5</f>
        <v>St. Bělá</v>
      </c>
      <c r="C7" s="161">
        <f>H5</f>
        <v>2</v>
      </c>
      <c r="D7" s="162" t="s">
        <v>23</v>
      </c>
      <c r="E7" s="163">
        <f>F5</f>
        <v>1</v>
      </c>
      <c r="F7" s="386"/>
      <c r="G7" s="387" t="s">
        <v>56</v>
      </c>
      <c r="H7" s="393"/>
      <c r="I7" s="161">
        <f>'Utkání-výsledky'!F25</f>
        <v>1</v>
      </c>
      <c r="J7" s="162" t="s">
        <v>23</v>
      </c>
      <c r="K7" s="163">
        <f>'Utkání-výsledky'!H25</f>
        <v>2</v>
      </c>
      <c r="L7" s="164">
        <f>'Utkání-výsledky'!H28</f>
        <v>0</v>
      </c>
      <c r="M7" s="162" t="s">
        <v>23</v>
      </c>
      <c r="N7" s="163">
        <f>'Utkání-výsledky'!F28</f>
        <v>0</v>
      </c>
      <c r="O7" s="164">
        <f>'Utkání-výsledky'!F34</f>
        <v>3</v>
      </c>
      <c r="P7" s="162" t="s">
        <v>23</v>
      </c>
      <c r="Q7" s="163">
        <f>'Utkání-výsledky'!H34</f>
        <v>0</v>
      </c>
      <c r="R7" s="164">
        <f>'Utkání-výsledky'!H39</f>
        <v>0</v>
      </c>
      <c r="S7" s="162" t="s">
        <v>23</v>
      </c>
      <c r="T7" s="163">
        <f>'Utkání-výsledky'!F39</f>
        <v>0</v>
      </c>
      <c r="U7" s="164">
        <f>'Utkání-výsledky'!F8</f>
        <v>0</v>
      </c>
      <c r="V7" s="162" t="s">
        <v>23</v>
      </c>
      <c r="W7" s="163">
        <f>'Utkání-výsledky'!H8</f>
        <v>0</v>
      </c>
      <c r="X7" s="164">
        <f>'Utkání-výsledky'!F17</f>
        <v>3</v>
      </c>
      <c r="Y7" s="162" t="s">
        <v>23</v>
      </c>
      <c r="Z7" s="163">
        <f>'Utkání-výsledky'!H17</f>
        <v>0</v>
      </c>
      <c r="AA7" s="172">
        <f t="shared" si="0"/>
        <v>7</v>
      </c>
      <c r="AB7" s="173">
        <f>IF(AS7&gt;0,AP7," ")</f>
        <v>9</v>
      </c>
      <c r="AC7" s="174" t="s">
        <v>23</v>
      </c>
      <c r="AD7" s="168">
        <f t="shared" si="1"/>
        <v>3</v>
      </c>
      <c r="AE7" s="347" t="s">
        <v>245</v>
      </c>
      <c r="AO7" s="149">
        <f>SUM(C6:C6)+SUM(I6:Z6)</f>
        <v>7</v>
      </c>
      <c r="AP7" s="150">
        <f>SUM(C7,I7,L7,O7,R7,U7,X7)</f>
        <v>9</v>
      </c>
      <c r="AQ7" s="151" t="s">
        <v>23</v>
      </c>
      <c r="AR7" s="150">
        <f>SUM(E7,K7,N7,Q7,T7,W7,Z7)</f>
        <v>3</v>
      </c>
      <c r="AS7" s="150">
        <f>AP7+AR7</f>
        <v>12</v>
      </c>
    </row>
    <row r="8" spans="2:45" ht="9.75" customHeight="1">
      <c r="B8" s="546"/>
      <c r="C8" s="374">
        <f>'Utkání-výsledky'!I18</f>
        <v>1</v>
      </c>
      <c r="D8" s="375"/>
      <c r="E8" s="375"/>
      <c r="F8" s="375">
        <f>'Utkání-výsledky'!J25</f>
        <v>2</v>
      </c>
      <c r="G8" s="375"/>
      <c r="H8" s="376"/>
      <c r="I8" s="383" t="s">
        <v>57</v>
      </c>
      <c r="J8" s="384"/>
      <c r="K8" s="385"/>
      <c r="L8" s="391">
        <f>'Utkání-výsledky'!I35</f>
        <v>2</v>
      </c>
      <c r="M8" s="389"/>
      <c r="N8" s="390"/>
      <c r="O8" s="391">
        <f>'Utkání-výsledky'!J38</f>
        <v>0</v>
      </c>
      <c r="P8" s="389"/>
      <c r="Q8" s="390"/>
      <c r="R8" s="391">
        <f>'Utkání-výsledky'!I9</f>
        <v>2</v>
      </c>
      <c r="S8" s="389"/>
      <c r="T8" s="390"/>
      <c r="U8" s="391">
        <f>'Utkání-výsledky'!J14</f>
        <v>2</v>
      </c>
      <c r="V8" s="389"/>
      <c r="W8" s="390"/>
      <c r="X8" s="391">
        <f>'Utkání-výsledky'!I27</f>
        <v>1</v>
      </c>
      <c r="Y8" s="389"/>
      <c r="Z8" s="392"/>
      <c r="AA8" s="152" t="str">
        <f t="shared" si="0"/>
        <v> </v>
      </c>
      <c r="AB8" s="153" t="str">
        <f>IF(AS8&gt;0,AO8," ")</f>
        <v> </v>
      </c>
      <c r="AC8" s="154" t="s">
        <v>23</v>
      </c>
      <c r="AD8" s="155" t="str">
        <f t="shared" si="1"/>
        <v> </v>
      </c>
      <c r="AE8" s="118"/>
      <c r="AO8" s="156"/>
      <c r="AP8" s="157"/>
      <c r="AQ8" s="158"/>
      <c r="AR8" s="158"/>
      <c r="AS8" s="157"/>
    </row>
    <row r="9" spans="2:45" ht="30" customHeight="1" thickBot="1">
      <c r="B9" s="545" t="str">
        <f>'Utkání-výsledky'!N6</f>
        <v>Hrabová</v>
      </c>
      <c r="C9" s="254">
        <f>K5</f>
        <v>1</v>
      </c>
      <c r="D9" s="167" t="s">
        <v>23</v>
      </c>
      <c r="E9" s="255">
        <f>I5</f>
        <v>2</v>
      </c>
      <c r="F9" s="169">
        <f>K7</f>
        <v>2</v>
      </c>
      <c r="G9" s="162" t="s">
        <v>23</v>
      </c>
      <c r="H9" s="163">
        <f>I7</f>
        <v>1</v>
      </c>
      <c r="I9" s="386"/>
      <c r="J9" s="387" t="s">
        <v>57</v>
      </c>
      <c r="K9" s="393"/>
      <c r="L9" s="161">
        <f>'Utkání-výsledky'!F35</f>
        <v>2</v>
      </c>
      <c r="M9" s="162" t="s">
        <v>23</v>
      </c>
      <c r="N9" s="163">
        <f>'Utkání-výsledky'!H35</f>
        <v>1</v>
      </c>
      <c r="O9" s="164">
        <f>'Utkání-výsledky'!H38</f>
        <v>0</v>
      </c>
      <c r="P9" s="162" t="s">
        <v>23</v>
      </c>
      <c r="Q9" s="163">
        <f>'Utkání-výsledky'!F38</f>
        <v>0</v>
      </c>
      <c r="R9" s="164">
        <f>'Utkání-výsledky'!F9</f>
        <v>3</v>
      </c>
      <c r="S9" s="162" t="s">
        <v>23</v>
      </c>
      <c r="T9" s="163">
        <f>'Utkání-výsledky'!H9</f>
        <v>0</v>
      </c>
      <c r="U9" s="164">
        <f>'Utkání-výsledky'!H14</f>
        <v>3</v>
      </c>
      <c r="V9" s="169">
        <f>'Utkání-výsledky'!I19</f>
        <v>1</v>
      </c>
      <c r="W9" s="163">
        <f>'Utkání-výsledky'!F14</f>
        <v>0</v>
      </c>
      <c r="X9" s="164">
        <f>'Utkání-výsledky'!F27</f>
        <v>0</v>
      </c>
      <c r="Y9" s="162" t="s">
        <v>23</v>
      </c>
      <c r="Z9" s="163">
        <f>'Utkání-výsledky'!H27</f>
        <v>3</v>
      </c>
      <c r="AA9" s="172">
        <f t="shared" si="0"/>
        <v>10</v>
      </c>
      <c r="AB9" s="173">
        <f>IF(AS9&gt;0,AP9," ")</f>
        <v>11</v>
      </c>
      <c r="AC9" s="174" t="s">
        <v>23</v>
      </c>
      <c r="AD9" s="168">
        <f t="shared" si="1"/>
        <v>7</v>
      </c>
      <c r="AE9" s="348" t="s">
        <v>112</v>
      </c>
      <c r="AO9" s="149">
        <f>SUM(C8:F8)+SUM(L8:Z8)</f>
        <v>10</v>
      </c>
      <c r="AP9" s="150">
        <f>SUM(F9,C9,L9,O9,R9,U9,X9)</f>
        <v>11</v>
      </c>
      <c r="AQ9" s="151" t="s">
        <v>23</v>
      </c>
      <c r="AR9" s="150">
        <f>SUM(H9,E9,N9,Q9,T9,W9,Z9)</f>
        <v>7</v>
      </c>
      <c r="AS9" s="150">
        <f>AP9+AR9</f>
        <v>18</v>
      </c>
    </row>
    <row r="10" spans="2:45" ht="9.75" customHeight="1">
      <c r="B10" s="546"/>
      <c r="C10" s="374">
        <f>'Utkání-výsledky'!J24</f>
        <v>1</v>
      </c>
      <c r="D10" s="375"/>
      <c r="E10" s="375"/>
      <c r="F10" s="375">
        <f>'Utkání-výsledky'!I28</f>
        <v>0</v>
      </c>
      <c r="G10" s="375"/>
      <c r="H10" s="375"/>
      <c r="I10" s="375">
        <f>'Utkání-výsledky'!J35</f>
        <v>1</v>
      </c>
      <c r="J10" s="375"/>
      <c r="K10" s="376"/>
      <c r="L10" s="383" t="s">
        <v>58</v>
      </c>
      <c r="M10" s="384"/>
      <c r="N10" s="385"/>
      <c r="O10" s="391">
        <f>'Utkání-výsledky'!I10</f>
        <v>0</v>
      </c>
      <c r="P10" s="389"/>
      <c r="Q10" s="390"/>
      <c r="R10" s="391">
        <f>'Utkání-výsledky'!J13</f>
        <v>1</v>
      </c>
      <c r="S10" s="389"/>
      <c r="T10" s="390"/>
      <c r="U10" s="391">
        <f>'Utkání-výsledky'!I19</f>
        <v>1</v>
      </c>
      <c r="V10" s="389"/>
      <c r="W10" s="390"/>
      <c r="X10" s="391">
        <f>'Utkání-výsledky'!I37</f>
        <v>0</v>
      </c>
      <c r="Y10" s="389"/>
      <c r="Z10" s="392"/>
      <c r="AA10" s="152" t="str">
        <f t="shared" si="0"/>
        <v> </v>
      </c>
      <c r="AB10" s="153" t="str">
        <f>IF(AS10&gt;0,AO10," ")</f>
        <v> </v>
      </c>
      <c r="AC10" s="154" t="s">
        <v>23</v>
      </c>
      <c r="AD10" s="155" t="str">
        <f t="shared" si="1"/>
        <v> </v>
      </c>
      <c r="AE10" s="118"/>
      <c r="AO10" s="156"/>
      <c r="AP10" s="157"/>
      <c r="AQ10" s="158"/>
      <c r="AR10" s="158"/>
      <c r="AS10" s="157"/>
    </row>
    <row r="11" spans="2:45" ht="30" customHeight="1" thickBot="1">
      <c r="B11" s="545" t="str">
        <f>'Utkání-výsledky'!N7</f>
        <v>Paskov</v>
      </c>
      <c r="C11" s="254">
        <f>N5</f>
        <v>0</v>
      </c>
      <c r="D11" s="167" t="s">
        <v>23</v>
      </c>
      <c r="E11" s="255">
        <f>L5</f>
        <v>3</v>
      </c>
      <c r="F11" s="256">
        <f>N7</f>
        <v>0</v>
      </c>
      <c r="G11" s="167" t="s">
        <v>23</v>
      </c>
      <c r="H11" s="255">
        <f>L7</f>
        <v>0</v>
      </c>
      <c r="I11" s="171">
        <f>N9</f>
        <v>1</v>
      </c>
      <c r="J11" s="167" t="s">
        <v>23</v>
      </c>
      <c r="K11" s="168">
        <f>L9</f>
        <v>2</v>
      </c>
      <c r="L11" s="386"/>
      <c r="M11" s="387" t="s">
        <v>58</v>
      </c>
      <c r="N11" s="393"/>
      <c r="O11" s="161">
        <f>'Utkání-výsledky'!F10</f>
        <v>0</v>
      </c>
      <c r="P11" s="162" t="s">
        <v>23</v>
      </c>
      <c r="Q11" s="163">
        <f>'Utkání-výsledky'!H10</f>
        <v>0</v>
      </c>
      <c r="R11" s="164">
        <f>'Utkání-výsledky'!H13</f>
        <v>1</v>
      </c>
      <c r="S11" s="162" t="s">
        <v>23</v>
      </c>
      <c r="T11" s="163">
        <f>'Utkání-výsledky'!F13</f>
        <v>2</v>
      </c>
      <c r="U11" s="164">
        <f>'Utkání-výsledky'!F19</f>
        <v>0</v>
      </c>
      <c r="V11" s="162" t="s">
        <v>23</v>
      </c>
      <c r="W11" s="163">
        <f>'Utkání-výsledky'!H19</f>
        <v>3</v>
      </c>
      <c r="X11" s="164">
        <f>'Utkání-výsledky'!F37</f>
        <v>0</v>
      </c>
      <c r="Y11" s="162" t="s">
        <v>23</v>
      </c>
      <c r="Z11" s="163">
        <f>'Utkání-výsledky'!H37</f>
        <v>0</v>
      </c>
      <c r="AA11" s="172">
        <f t="shared" si="0"/>
        <v>4</v>
      </c>
      <c r="AB11" s="173">
        <f>IF(AS11&gt;0,AP11," ")</f>
        <v>2</v>
      </c>
      <c r="AC11" s="174" t="s">
        <v>23</v>
      </c>
      <c r="AD11" s="168">
        <f t="shared" si="1"/>
        <v>10</v>
      </c>
      <c r="AE11" s="538" t="s">
        <v>248</v>
      </c>
      <c r="AF11" s="373" t="s">
        <v>251</v>
      </c>
      <c r="AO11" s="149">
        <f>SUM(C10:I10)+SUM(O10:Z10)</f>
        <v>4</v>
      </c>
      <c r="AP11" s="150">
        <f>SUM(F11,I11,C11,O11,R11,U11,X11)</f>
        <v>2</v>
      </c>
      <c r="AQ11" s="151" t="s">
        <v>23</v>
      </c>
      <c r="AR11" s="150">
        <f>SUM(H11,K11,E11,Q11,T11,W11,Z11)</f>
        <v>10</v>
      </c>
      <c r="AS11" s="150">
        <f>AP11+AR11</f>
        <v>12</v>
      </c>
    </row>
    <row r="12" spans="2:45" ht="9.75" customHeight="1">
      <c r="B12" s="546"/>
      <c r="C12" s="374">
        <f>'Utkání-výsledky'!I29</f>
        <v>2</v>
      </c>
      <c r="D12" s="375"/>
      <c r="E12" s="375"/>
      <c r="F12" s="375">
        <f>'Utkání-výsledky'!J34</f>
        <v>1</v>
      </c>
      <c r="G12" s="375"/>
      <c r="H12" s="375"/>
      <c r="I12" s="375">
        <f>'Utkání-výsledky'!I38</f>
        <v>0</v>
      </c>
      <c r="J12" s="375"/>
      <c r="K12" s="375"/>
      <c r="L12" s="375">
        <f>'Utkání-výsledky'!J10</f>
        <v>0</v>
      </c>
      <c r="M12" s="375"/>
      <c r="N12" s="376"/>
      <c r="O12" s="383">
        <v>2</v>
      </c>
      <c r="P12" s="384"/>
      <c r="Q12" s="385"/>
      <c r="R12" s="391">
        <f>'Utkání-výsledky'!I20</f>
        <v>0</v>
      </c>
      <c r="S12" s="389"/>
      <c r="T12" s="390"/>
      <c r="U12" s="391">
        <f>'Utkání-výsledky'!J23</f>
        <v>1</v>
      </c>
      <c r="V12" s="389"/>
      <c r="W12" s="390"/>
      <c r="X12" s="391">
        <f>'Utkání-výsledky'!J12</f>
        <v>1</v>
      </c>
      <c r="Y12" s="389"/>
      <c r="Z12" s="392"/>
      <c r="AA12" s="152" t="str">
        <f t="shared" si="0"/>
        <v> </v>
      </c>
      <c r="AB12" s="153" t="str">
        <f>IF(AS12&gt;0,AO12," ")</f>
        <v> </v>
      </c>
      <c r="AC12" s="154" t="s">
        <v>23</v>
      </c>
      <c r="AD12" s="155" t="str">
        <f t="shared" si="1"/>
        <v> </v>
      </c>
      <c r="AE12" s="118"/>
      <c r="AO12" s="156"/>
      <c r="AP12" s="157"/>
      <c r="AQ12" s="158"/>
      <c r="AR12" s="158"/>
      <c r="AS12" s="157"/>
    </row>
    <row r="13" spans="2:45" ht="30" customHeight="1" thickBot="1">
      <c r="B13" s="545" t="str">
        <f>'Utkání-výsledky'!N8</f>
        <v>N. Bělá  A</v>
      </c>
      <c r="C13" s="254">
        <f>Q5</f>
        <v>2</v>
      </c>
      <c r="D13" s="167" t="s">
        <v>23</v>
      </c>
      <c r="E13" s="255">
        <f>O5</f>
        <v>1</v>
      </c>
      <c r="F13" s="256">
        <f>Q7</f>
        <v>0</v>
      </c>
      <c r="G13" s="167" t="s">
        <v>23</v>
      </c>
      <c r="H13" s="255">
        <f>O7</f>
        <v>3</v>
      </c>
      <c r="I13" s="256">
        <f>Q9</f>
        <v>0</v>
      </c>
      <c r="J13" s="167" t="s">
        <v>23</v>
      </c>
      <c r="K13" s="255">
        <f>O9</f>
        <v>0</v>
      </c>
      <c r="L13" s="171">
        <f>Q11</f>
        <v>0</v>
      </c>
      <c r="M13" s="167" t="s">
        <v>23</v>
      </c>
      <c r="N13" s="168">
        <f>O11</f>
        <v>0</v>
      </c>
      <c r="O13" s="386"/>
      <c r="P13" s="387">
        <v>2</v>
      </c>
      <c r="Q13" s="393"/>
      <c r="R13" s="161">
        <f>'Utkání-výsledky'!F20</f>
        <v>0</v>
      </c>
      <c r="S13" s="162" t="s">
        <v>23</v>
      </c>
      <c r="T13" s="163">
        <f>'Utkání-výsledky'!H20</f>
        <v>0</v>
      </c>
      <c r="U13" s="164">
        <f>'Utkání-výsledky'!H23</f>
        <v>0</v>
      </c>
      <c r="V13" s="162" t="s">
        <v>23</v>
      </c>
      <c r="W13" s="163">
        <f>'Utkání-výsledky'!F23</f>
        <v>2</v>
      </c>
      <c r="X13" s="164">
        <f>'Utkání-výsledky'!H12</f>
        <v>1</v>
      </c>
      <c r="Y13" s="162" t="s">
        <v>23</v>
      </c>
      <c r="Z13" s="163">
        <f>'Utkání-výsledky'!F12</f>
        <v>2</v>
      </c>
      <c r="AA13" s="172">
        <f t="shared" si="0"/>
        <v>5</v>
      </c>
      <c r="AB13" s="173">
        <f>IF(AS13&gt;0,AP13," ")</f>
        <v>3</v>
      </c>
      <c r="AC13" s="174" t="s">
        <v>23</v>
      </c>
      <c r="AD13" s="168">
        <f t="shared" si="1"/>
        <v>8</v>
      </c>
      <c r="AE13" s="347" t="s">
        <v>247</v>
      </c>
      <c r="AO13" s="149">
        <f>SUM(C12:L12)+SUM(R12:Z12)</f>
        <v>5</v>
      </c>
      <c r="AP13" s="150">
        <f>SUM(F13,I13,L13,C13,R13,U13,X13)</f>
        <v>3</v>
      </c>
      <c r="AQ13" s="151" t="s">
        <v>23</v>
      </c>
      <c r="AR13" s="150">
        <f>SUM(H13,K13,N13,E13,T13,W13,Z13)</f>
        <v>8</v>
      </c>
      <c r="AS13" s="150">
        <f>AP13+AR13</f>
        <v>11</v>
      </c>
    </row>
    <row r="14" spans="2:45" ht="9.75" customHeight="1">
      <c r="B14" s="546"/>
      <c r="C14" s="374">
        <f>'Utkání-výsledky'!J33</f>
        <v>0</v>
      </c>
      <c r="D14" s="375"/>
      <c r="E14" s="375"/>
      <c r="F14" s="375">
        <f>'Utkání-výsledky'!I39</f>
        <v>0</v>
      </c>
      <c r="G14" s="375"/>
      <c r="H14" s="375"/>
      <c r="I14" s="375">
        <f>'Utkání-výsledky'!J9</f>
        <v>1</v>
      </c>
      <c r="J14" s="375"/>
      <c r="K14" s="375"/>
      <c r="L14" s="375">
        <f>'Utkání-výsledky'!I13</f>
        <v>2</v>
      </c>
      <c r="M14" s="375"/>
      <c r="N14" s="375"/>
      <c r="O14" s="375">
        <f>'Utkání-výsledky'!J20</f>
        <v>0</v>
      </c>
      <c r="P14" s="375"/>
      <c r="Q14" s="376"/>
      <c r="R14" s="383">
        <v>0</v>
      </c>
      <c r="S14" s="384"/>
      <c r="T14" s="385"/>
      <c r="U14" s="391">
        <f>'Utkání-výsledky'!I30</f>
        <v>0</v>
      </c>
      <c r="V14" s="389"/>
      <c r="W14" s="390"/>
      <c r="X14" s="391">
        <f>'Utkání-výsledky'!J22</f>
        <v>1</v>
      </c>
      <c r="Y14" s="389"/>
      <c r="Z14" s="392"/>
      <c r="AA14" s="152" t="str">
        <f t="shared" si="0"/>
        <v> </v>
      </c>
      <c r="AB14" s="153" t="str">
        <f>IF(AS14&gt;0,AO14," ")</f>
        <v> </v>
      </c>
      <c r="AC14" s="154" t="s">
        <v>23</v>
      </c>
      <c r="AD14" s="155" t="str">
        <f t="shared" si="1"/>
        <v> </v>
      </c>
      <c r="AE14" s="118"/>
      <c r="AO14" s="156"/>
      <c r="AP14" s="157"/>
      <c r="AQ14" s="158"/>
      <c r="AR14" s="158"/>
      <c r="AS14" s="157"/>
    </row>
    <row r="15" spans="2:45" ht="30" customHeight="1" thickBot="1">
      <c r="B15" s="545" t="str">
        <f>'Utkání-výsledky'!N9</f>
        <v>Vratimov  </v>
      </c>
      <c r="C15" s="254">
        <f>T5</f>
        <v>0</v>
      </c>
      <c r="D15" s="167" t="s">
        <v>23</v>
      </c>
      <c r="E15" s="255">
        <f>R5</f>
        <v>3</v>
      </c>
      <c r="F15" s="256">
        <f>T7</f>
        <v>0</v>
      </c>
      <c r="G15" s="167" t="s">
        <v>23</v>
      </c>
      <c r="H15" s="255">
        <f>R7</f>
        <v>0</v>
      </c>
      <c r="I15" s="256">
        <f>T9</f>
        <v>0</v>
      </c>
      <c r="J15" s="167" t="s">
        <v>23</v>
      </c>
      <c r="K15" s="255">
        <f>R9</f>
        <v>3</v>
      </c>
      <c r="L15" s="256">
        <f>T11</f>
        <v>2</v>
      </c>
      <c r="M15" s="167" t="s">
        <v>23</v>
      </c>
      <c r="N15" s="255">
        <f>R11</f>
        <v>1</v>
      </c>
      <c r="O15" s="171">
        <f>T13</f>
        <v>0</v>
      </c>
      <c r="P15" s="167" t="s">
        <v>23</v>
      </c>
      <c r="Q15" s="168">
        <f>R13</f>
        <v>0</v>
      </c>
      <c r="R15" s="386"/>
      <c r="S15" s="387">
        <v>0</v>
      </c>
      <c r="T15" s="393"/>
      <c r="U15" s="161">
        <f>'Utkání-výsledky'!F30</f>
        <v>0</v>
      </c>
      <c r="V15" s="162" t="s">
        <v>23</v>
      </c>
      <c r="W15" s="163">
        <f>'Utkání-výsledky'!H30</f>
        <v>3</v>
      </c>
      <c r="X15" s="164">
        <f>'Utkání-výsledky'!H22</f>
        <v>1</v>
      </c>
      <c r="Y15" s="162" t="s">
        <v>23</v>
      </c>
      <c r="Z15" s="163">
        <f>'Utkání-výsledky'!F22</f>
        <v>2</v>
      </c>
      <c r="AA15" s="172">
        <f t="shared" si="0"/>
        <v>4</v>
      </c>
      <c r="AB15" s="173">
        <f>IF(AS15&gt;0,AP15," ")</f>
        <v>3</v>
      </c>
      <c r="AC15" s="174" t="s">
        <v>23</v>
      </c>
      <c r="AD15" s="168">
        <f t="shared" si="1"/>
        <v>12</v>
      </c>
      <c r="AE15" s="538" t="s">
        <v>249</v>
      </c>
      <c r="AF15" s="373" t="s">
        <v>251</v>
      </c>
      <c r="AO15" s="149">
        <f>SUM(C14:O14)+SUM(U14:Z14)</f>
        <v>4</v>
      </c>
      <c r="AP15" s="150">
        <f>SUM(F15,I15,L15,O15,C15,U15,X15)</f>
        <v>3</v>
      </c>
      <c r="AQ15" s="151" t="s">
        <v>23</v>
      </c>
      <c r="AR15" s="150">
        <f>SUM(H15,K15,N15,Q15,E15,W15,Z15)</f>
        <v>12</v>
      </c>
      <c r="AS15" s="150">
        <f>AP15+AR15</f>
        <v>15</v>
      </c>
    </row>
    <row r="16" spans="2:45" ht="9.75" customHeight="1">
      <c r="B16" s="546"/>
      <c r="C16" s="374">
        <f>'Utkání-výsledky'!I40</f>
        <v>1</v>
      </c>
      <c r="D16" s="375"/>
      <c r="E16" s="375"/>
      <c r="F16" s="375">
        <f>'Utkání-výsledky'!J8</f>
        <v>0</v>
      </c>
      <c r="G16" s="375"/>
      <c r="H16" s="375"/>
      <c r="I16" s="375">
        <f>'Utkání-výsledky'!I14</f>
        <v>1</v>
      </c>
      <c r="J16" s="375"/>
      <c r="K16" s="375"/>
      <c r="L16" s="375">
        <f>'Utkání-výsledky'!J19</f>
        <v>2</v>
      </c>
      <c r="M16" s="375"/>
      <c r="N16" s="375"/>
      <c r="O16" s="375">
        <f>'Utkání-výsledky'!I23</f>
        <v>2</v>
      </c>
      <c r="P16" s="375"/>
      <c r="Q16" s="375"/>
      <c r="R16" s="375">
        <f>'Utkání-výsledky'!J30</f>
        <v>2</v>
      </c>
      <c r="S16" s="375"/>
      <c r="T16" s="376"/>
      <c r="U16" s="383">
        <v>0</v>
      </c>
      <c r="V16" s="384"/>
      <c r="W16" s="385"/>
      <c r="X16" s="391">
        <f>'Utkání-výsledky'!J32</f>
        <v>1</v>
      </c>
      <c r="Y16" s="389"/>
      <c r="Z16" s="392"/>
      <c r="AA16" s="152" t="str">
        <f t="shared" si="0"/>
        <v> </v>
      </c>
      <c r="AB16" s="153" t="str">
        <f>IF(AS16&gt;0,AO16," ")</f>
        <v> </v>
      </c>
      <c r="AC16" s="154" t="s">
        <v>23</v>
      </c>
      <c r="AD16" s="155" t="str">
        <f t="shared" si="1"/>
        <v> </v>
      </c>
      <c r="AE16" s="118"/>
      <c r="AO16" s="156"/>
      <c r="AP16" s="157"/>
      <c r="AQ16" s="158"/>
      <c r="AR16" s="158"/>
      <c r="AS16" s="157"/>
    </row>
    <row r="17" spans="2:45" ht="30" customHeight="1" thickBot="1">
      <c r="B17" s="545" t="str">
        <f>'Utkání-výsledky'!N10</f>
        <v>Výškovice B</v>
      </c>
      <c r="C17" s="254">
        <f>W5</f>
        <v>0</v>
      </c>
      <c r="D17" s="167" t="s">
        <v>23</v>
      </c>
      <c r="E17" s="255">
        <f>U5</f>
        <v>3</v>
      </c>
      <c r="F17" s="256">
        <f>W7</f>
        <v>0</v>
      </c>
      <c r="G17" s="167" t="s">
        <v>23</v>
      </c>
      <c r="H17" s="255">
        <f>U7</f>
        <v>0</v>
      </c>
      <c r="I17" s="256">
        <f>W9</f>
        <v>0</v>
      </c>
      <c r="J17" s="167" t="s">
        <v>23</v>
      </c>
      <c r="K17" s="255">
        <f>U9</f>
        <v>3</v>
      </c>
      <c r="L17" s="256">
        <f>W11</f>
        <v>3</v>
      </c>
      <c r="M17" s="167" t="s">
        <v>23</v>
      </c>
      <c r="N17" s="255">
        <f>U11</f>
        <v>0</v>
      </c>
      <c r="O17" s="256">
        <f>W13</f>
        <v>2</v>
      </c>
      <c r="P17" s="167" t="s">
        <v>23</v>
      </c>
      <c r="Q17" s="255">
        <f>U13</f>
        <v>0</v>
      </c>
      <c r="R17" s="171">
        <f>W15</f>
        <v>3</v>
      </c>
      <c r="S17" s="167" t="s">
        <v>23</v>
      </c>
      <c r="T17" s="168">
        <f>U15</f>
        <v>0</v>
      </c>
      <c r="U17" s="386"/>
      <c r="V17" s="387">
        <v>0</v>
      </c>
      <c r="W17" s="393"/>
      <c r="X17" s="161">
        <f>'Utkání-výsledky'!H32</f>
        <v>0</v>
      </c>
      <c r="Y17" s="162" t="s">
        <v>23</v>
      </c>
      <c r="Z17" s="163">
        <f>'Utkání-výsledky'!F32</f>
        <v>3</v>
      </c>
      <c r="AA17" s="172">
        <f t="shared" si="0"/>
        <v>9</v>
      </c>
      <c r="AB17" s="173">
        <f>IF(AS17&gt;0,AP17," ")</f>
        <v>8</v>
      </c>
      <c r="AC17" s="174" t="s">
        <v>23</v>
      </c>
      <c r="AD17" s="168">
        <f t="shared" si="1"/>
        <v>9</v>
      </c>
      <c r="AE17" s="347" t="s">
        <v>246</v>
      </c>
      <c r="AO17" s="149">
        <f>SUM(C16:R16)+SUM(X16:Z16)</f>
        <v>9</v>
      </c>
      <c r="AP17" s="150">
        <f>SUM(F17,I17,L17,O17,R17,C17,X17)</f>
        <v>8</v>
      </c>
      <c r="AQ17" s="151" t="s">
        <v>23</v>
      </c>
      <c r="AR17" s="150">
        <f>SUM(H17,K17,N17,Q17,T17,E17,Z17)</f>
        <v>9</v>
      </c>
      <c r="AS17" s="150">
        <f>AP17+AR17</f>
        <v>17</v>
      </c>
    </row>
    <row r="18" spans="2:45" ht="9.75" customHeight="1">
      <c r="B18" s="546"/>
      <c r="C18" s="374">
        <f>'Utkání-výsledky'!J7</f>
        <v>2</v>
      </c>
      <c r="D18" s="375"/>
      <c r="E18" s="375"/>
      <c r="F18" s="375">
        <f>'Utkání-výsledky'!J17</f>
        <v>1</v>
      </c>
      <c r="G18" s="375"/>
      <c r="H18" s="375"/>
      <c r="I18" s="391">
        <f>'Utkání-výsledky'!J27</f>
        <v>2</v>
      </c>
      <c r="J18" s="389"/>
      <c r="K18" s="390"/>
      <c r="L18" s="391">
        <f>'Utkání-výsledky'!J37</f>
        <v>0</v>
      </c>
      <c r="M18" s="389"/>
      <c r="N18" s="390"/>
      <c r="O18" s="391">
        <f>'Utkání-výsledky'!I12</f>
        <v>2</v>
      </c>
      <c r="P18" s="389"/>
      <c r="Q18" s="390"/>
      <c r="R18" s="375">
        <f>'Utkání-výsledky'!I22</f>
        <v>2</v>
      </c>
      <c r="S18" s="375"/>
      <c r="T18" s="375"/>
      <c r="U18" s="375">
        <f>'Utkání-výsledky'!I32</f>
        <v>2</v>
      </c>
      <c r="V18" s="375"/>
      <c r="W18" s="376"/>
      <c r="X18" s="383">
        <v>9</v>
      </c>
      <c r="Y18" s="384"/>
      <c r="Z18" s="385"/>
      <c r="AA18" s="152" t="str">
        <f t="shared" si="0"/>
        <v> </v>
      </c>
      <c r="AB18" s="153" t="str">
        <f>IF(AS18&gt;0,AO18," ")</f>
        <v> </v>
      </c>
      <c r="AC18" s="154" t="s">
        <v>23</v>
      </c>
      <c r="AD18" s="155" t="str">
        <f t="shared" si="1"/>
        <v> </v>
      </c>
      <c r="AE18" s="118"/>
      <c r="AO18" s="156"/>
      <c r="AP18" s="157"/>
      <c r="AQ18" s="158"/>
      <c r="AR18" s="158"/>
      <c r="AS18" s="157"/>
    </row>
    <row r="19" spans="2:45" ht="30" customHeight="1" thickBot="1">
      <c r="B19" s="547" t="str">
        <f>'Utkání-výsledky'!N11</f>
        <v>Brušperk A</v>
      </c>
      <c r="C19" s="539">
        <f>Z5</f>
        <v>2</v>
      </c>
      <c r="D19" s="540" t="s">
        <v>23</v>
      </c>
      <c r="E19" s="541">
        <f>X5</f>
        <v>1</v>
      </c>
      <c r="F19" s="539">
        <f>Z7</f>
        <v>0</v>
      </c>
      <c r="G19" s="540" t="s">
        <v>23</v>
      </c>
      <c r="H19" s="541">
        <f>X7</f>
        <v>3</v>
      </c>
      <c r="I19" s="539">
        <f>Z9</f>
        <v>3</v>
      </c>
      <c r="J19" s="540" t="s">
        <v>23</v>
      </c>
      <c r="K19" s="541">
        <f>X9</f>
        <v>0</v>
      </c>
      <c r="L19" s="539">
        <f>Z11</f>
        <v>0</v>
      </c>
      <c r="M19" s="540" t="s">
        <v>23</v>
      </c>
      <c r="N19" s="541">
        <f>X11</f>
        <v>0</v>
      </c>
      <c r="O19" s="539">
        <f>Z13</f>
        <v>2</v>
      </c>
      <c r="P19" s="540" t="s">
        <v>23</v>
      </c>
      <c r="Q19" s="541">
        <f>X13</f>
        <v>1</v>
      </c>
      <c r="R19" s="539">
        <f>Z15</f>
        <v>2</v>
      </c>
      <c r="S19" s="540" t="s">
        <v>23</v>
      </c>
      <c r="T19" s="541">
        <f>X15</f>
        <v>1</v>
      </c>
      <c r="U19" s="539">
        <f>Z17</f>
        <v>3</v>
      </c>
      <c r="V19" s="540" t="s">
        <v>23</v>
      </c>
      <c r="W19" s="541">
        <f>X17</f>
        <v>0</v>
      </c>
      <c r="X19" s="386"/>
      <c r="Y19" s="387">
        <v>9</v>
      </c>
      <c r="Z19" s="393"/>
      <c r="AA19" s="542">
        <f t="shared" si="0"/>
        <v>11</v>
      </c>
      <c r="AB19" s="543">
        <f>IF(AS19&gt;0,AP19," ")</f>
        <v>12</v>
      </c>
      <c r="AC19" s="544" t="s">
        <v>23</v>
      </c>
      <c r="AD19" s="541">
        <f t="shared" si="1"/>
        <v>6</v>
      </c>
      <c r="AE19" s="348" t="s">
        <v>110</v>
      </c>
      <c r="AL19" s="160" t="s">
        <v>73</v>
      </c>
      <c r="AO19" s="149">
        <f>SUM(C18:U18)</f>
        <v>11</v>
      </c>
      <c r="AP19" s="150">
        <f>SUM(F19,I19,L19,O19,R19,U19,C19)</f>
        <v>12</v>
      </c>
      <c r="AQ19" s="151" t="s">
        <v>23</v>
      </c>
      <c r="AR19" s="150">
        <f>SUM(H19,K19,N19,Q19,T19,W19,E19)</f>
        <v>6</v>
      </c>
      <c r="AS19" s="150">
        <f>AP19+AR19</f>
        <v>18</v>
      </c>
    </row>
    <row r="21" spans="2:9" ht="15.75">
      <c r="B21" s="128"/>
      <c r="C21" s="128"/>
      <c r="G21" s="129"/>
      <c r="H21" s="129"/>
      <c r="I21" s="129"/>
    </row>
    <row r="23" spans="7:28" ht="23.25">
      <c r="G23" s="98" t="s">
        <v>59</v>
      </c>
      <c r="H23" s="98"/>
      <c r="I23" s="98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</row>
    <row r="24" spans="9:21" ht="22.5" customHeight="1" thickBot="1">
      <c r="I24" s="134" t="s">
        <v>61</v>
      </c>
      <c r="N24" s="133"/>
      <c r="O24" s="123"/>
      <c r="U24" s="134" t="s">
        <v>62</v>
      </c>
    </row>
    <row r="25" spans="2:31" ht="110.25" customHeight="1" thickBot="1">
      <c r="B25" s="100"/>
      <c r="C25" s="382" t="str">
        <f>B27</f>
        <v>Brušperk B</v>
      </c>
      <c r="D25" s="379"/>
      <c r="E25" s="380"/>
      <c r="F25" s="378" t="str">
        <f>B29</f>
        <v>Výškovice A</v>
      </c>
      <c r="G25" s="379"/>
      <c r="H25" s="380"/>
      <c r="I25" s="378" t="str">
        <f>B31</f>
        <v>Proskovice</v>
      </c>
      <c r="J25" s="379"/>
      <c r="K25" s="380"/>
      <c r="L25" s="405" t="str">
        <f>B33</f>
        <v>Trnávka </v>
      </c>
      <c r="M25" s="406"/>
      <c r="N25" s="406"/>
      <c r="O25" s="406" t="str">
        <f>B27</f>
        <v>Brušperk B</v>
      </c>
      <c r="P25" s="406"/>
      <c r="Q25" s="407"/>
      <c r="R25" s="378" t="str">
        <f>B29</f>
        <v>Výškovice A</v>
      </c>
      <c r="S25" s="379"/>
      <c r="T25" s="380"/>
      <c r="U25" s="378" t="str">
        <f>B31</f>
        <v>Proskovice</v>
      </c>
      <c r="V25" s="379"/>
      <c r="W25" s="380"/>
      <c r="X25" s="378" t="str">
        <f>B33</f>
        <v>Trnávka </v>
      </c>
      <c r="Y25" s="379"/>
      <c r="Z25" s="381"/>
      <c r="AA25" s="131" t="s">
        <v>52</v>
      </c>
      <c r="AB25" s="378" t="s">
        <v>53</v>
      </c>
      <c r="AC25" s="379"/>
      <c r="AD25" s="380"/>
      <c r="AE25" s="132" t="s">
        <v>54</v>
      </c>
    </row>
    <row r="26" spans="2:31" ht="15.75" customHeight="1">
      <c r="B26" s="102"/>
      <c r="C26" s="397" t="s">
        <v>55</v>
      </c>
      <c r="D26" s="398"/>
      <c r="E26" s="399"/>
      <c r="F26" s="404">
        <f>'Utkání-výsledky'!I55</f>
        <v>2</v>
      </c>
      <c r="G26" s="394"/>
      <c r="H26" s="395"/>
      <c r="I26" s="377">
        <f>'Utkání-výsledky'!J60</f>
        <v>1</v>
      </c>
      <c r="J26" s="394"/>
      <c r="K26" s="395"/>
      <c r="L26" s="377">
        <f>'Utkání-výsledky'!I49</f>
        <v>1</v>
      </c>
      <c r="M26" s="394"/>
      <c r="N26" s="403"/>
      <c r="O26" s="398">
        <v>2</v>
      </c>
      <c r="P26" s="398"/>
      <c r="Q26" s="399"/>
      <c r="R26" s="377">
        <f>'Utkání-výsledky'!J75</f>
        <v>1</v>
      </c>
      <c r="S26" s="394"/>
      <c r="T26" s="395"/>
      <c r="U26" s="377">
        <f>'Utkání-výsledky'!I70</f>
        <v>1</v>
      </c>
      <c r="V26" s="394"/>
      <c r="W26" s="395"/>
      <c r="X26" s="377">
        <f>'Utkání-výsledky'!J64</f>
        <v>2</v>
      </c>
      <c r="Y26" s="394"/>
      <c r="Z26" s="396"/>
      <c r="AA26" s="103"/>
      <c r="AB26" s="104"/>
      <c r="AC26" s="105"/>
      <c r="AD26" s="106"/>
      <c r="AE26" s="101"/>
    </row>
    <row r="27" spans="2:45" ht="30" customHeight="1" thickBot="1">
      <c r="B27" s="545" t="str">
        <f>'Utkání-výsledky'!N46</f>
        <v>Brušperk B</v>
      </c>
      <c r="C27" s="400"/>
      <c r="D27" s="401"/>
      <c r="E27" s="402"/>
      <c r="F27" s="161">
        <f>'Utkání-výsledky'!F55</f>
        <v>2</v>
      </c>
      <c r="G27" s="162" t="s">
        <v>23</v>
      </c>
      <c r="H27" s="163">
        <f>'Utkání-výsledky'!H55</f>
        <v>1</v>
      </c>
      <c r="I27" s="164">
        <f>'Utkání-výsledky'!H60</f>
        <v>1</v>
      </c>
      <c r="J27" s="162" t="s">
        <v>23</v>
      </c>
      <c r="K27" s="163">
        <f>'Utkání-výsledky'!F60</f>
        <v>2</v>
      </c>
      <c r="L27" s="164">
        <f>'Utkání-výsledky'!F49</f>
        <v>1</v>
      </c>
      <c r="M27" s="162" t="s">
        <v>23</v>
      </c>
      <c r="N27" s="165">
        <f>'Utkání-výsledky'!H49</f>
        <v>2</v>
      </c>
      <c r="O27" s="401"/>
      <c r="P27" s="401"/>
      <c r="Q27" s="402"/>
      <c r="R27" s="164">
        <f>'Utkání-výsledky'!H75</f>
        <v>1</v>
      </c>
      <c r="S27" s="162" t="s">
        <v>23</v>
      </c>
      <c r="T27" s="163">
        <f>'Utkání-výsledky'!F75</f>
        <v>2</v>
      </c>
      <c r="U27" s="164">
        <f>'Utkání-výsledky'!F70</f>
        <v>1</v>
      </c>
      <c r="V27" s="162" t="s">
        <v>23</v>
      </c>
      <c r="W27" s="163">
        <f>'Utkání-výsledky'!H70</f>
        <v>2</v>
      </c>
      <c r="X27" s="164">
        <f>'Utkání-výsledky'!H64</f>
        <v>2</v>
      </c>
      <c r="Y27" s="162" t="s">
        <v>23</v>
      </c>
      <c r="Z27" s="163">
        <f>'Utkání-výsledky'!F64</f>
        <v>1</v>
      </c>
      <c r="AA27" s="172">
        <f>IF(AS27&gt;0,AO27," ")</f>
        <v>8</v>
      </c>
      <c r="AB27" s="173">
        <f>IF(AS27&gt;0,AP27," ")</f>
        <v>8</v>
      </c>
      <c r="AC27" s="174" t="s">
        <v>23</v>
      </c>
      <c r="AD27" s="168">
        <f>IF(AS27&gt;0,AR27," ")</f>
        <v>10</v>
      </c>
      <c r="AE27" s="347" t="s">
        <v>112</v>
      </c>
      <c r="AO27" s="149">
        <f>SUM(C26:Z26)-O26</f>
        <v>8</v>
      </c>
      <c r="AP27" s="150">
        <f>SUM(F27,I27,L27,R27,U27,X27)</f>
        <v>8</v>
      </c>
      <c r="AQ27" s="151" t="s">
        <v>23</v>
      </c>
      <c r="AR27" s="150">
        <f>SUM(H27,K27,N27,T27,W27,Z27)</f>
        <v>10</v>
      </c>
      <c r="AS27" s="150">
        <f>AP27+AR27</f>
        <v>18</v>
      </c>
    </row>
    <row r="28" spans="2:31" ht="15.75" customHeight="1">
      <c r="B28" s="546"/>
      <c r="C28" s="404">
        <f>'Utkání-výsledky'!J55</f>
        <v>1</v>
      </c>
      <c r="D28" s="394"/>
      <c r="E28" s="395"/>
      <c r="F28" s="397" t="s">
        <v>56</v>
      </c>
      <c r="G28" s="398"/>
      <c r="H28" s="399"/>
      <c r="I28" s="377">
        <f>'Utkání-výsledky'!I50</f>
        <v>2</v>
      </c>
      <c r="J28" s="394"/>
      <c r="K28" s="395"/>
      <c r="L28" s="377">
        <f>'Utkání-výsledky'!I59</f>
        <v>2</v>
      </c>
      <c r="M28" s="394"/>
      <c r="N28" s="403"/>
      <c r="O28" s="394">
        <f>'Utkání-výsledky'!I75</f>
        <v>2</v>
      </c>
      <c r="P28" s="394"/>
      <c r="Q28" s="395"/>
      <c r="R28" s="397">
        <v>0</v>
      </c>
      <c r="S28" s="398"/>
      <c r="T28" s="399"/>
      <c r="U28" s="377">
        <f>'Utkání-výsledky'!J65</f>
        <v>2</v>
      </c>
      <c r="V28" s="394"/>
      <c r="W28" s="395"/>
      <c r="X28" s="377">
        <f>'Utkání-výsledky'!J69</f>
        <v>2</v>
      </c>
      <c r="Y28" s="394"/>
      <c r="Z28" s="396"/>
      <c r="AA28" s="103"/>
      <c r="AB28" s="104"/>
      <c r="AC28" s="105"/>
      <c r="AD28" s="106"/>
      <c r="AE28" s="101"/>
    </row>
    <row r="29" spans="2:45" ht="30" customHeight="1" thickBot="1">
      <c r="B29" s="547" t="str">
        <f>'Utkání-výsledky'!N47</f>
        <v>Výškovice A</v>
      </c>
      <c r="C29" s="161">
        <f>H27</f>
        <v>1</v>
      </c>
      <c r="D29" s="162" t="s">
        <v>23</v>
      </c>
      <c r="E29" s="163">
        <f>F27</f>
        <v>2</v>
      </c>
      <c r="F29" s="400"/>
      <c r="G29" s="401" t="s">
        <v>56</v>
      </c>
      <c r="H29" s="402"/>
      <c r="I29" s="161">
        <f>'Utkání-výsledky'!F50</f>
        <v>2</v>
      </c>
      <c r="J29" s="162" t="s">
        <v>23</v>
      </c>
      <c r="K29" s="163">
        <f>'Utkání-výsledky'!H50</f>
        <v>1</v>
      </c>
      <c r="L29" s="164">
        <f>'Utkání-výsledky'!F59</f>
        <v>3</v>
      </c>
      <c r="M29" s="162" t="s">
        <v>23</v>
      </c>
      <c r="N29" s="165">
        <f>'Utkání-výsledky'!H59</f>
        <v>0</v>
      </c>
      <c r="O29" s="169">
        <f>T27</f>
        <v>2</v>
      </c>
      <c r="P29" s="162" t="s">
        <v>23</v>
      </c>
      <c r="Q29" s="163">
        <f>R27</f>
        <v>1</v>
      </c>
      <c r="R29" s="400"/>
      <c r="S29" s="401"/>
      <c r="T29" s="402"/>
      <c r="U29" s="164">
        <f>'Utkání-výsledky'!H65</f>
        <v>2</v>
      </c>
      <c r="V29" s="162" t="s">
        <v>23</v>
      </c>
      <c r="W29" s="163">
        <f>'Utkání-výsledky'!F65</f>
        <v>1</v>
      </c>
      <c r="X29" s="164">
        <f>'Utkání-výsledky'!H69</f>
        <v>2</v>
      </c>
      <c r="Y29" s="162" t="s">
        <v>23</v>
      </c>
      <c r="Z29" s="163">
        <f>'Utkání-výsledky'!F69</f>
        <v>1</v>
      </c>
      <c r="AA29" s="172">
        <f>IF(AS29&gt;0,AO29," ")</f>
        <v>11</v>
      </c>
      <c r="AB29" s="173">
        <f>IF(AS29&gt;0,AP29," ")</f>
        <v>12</v>
      </c>
      <c r="AC29" s="174" t="s">
        <v>23</v>
      </c>
      <c r="AD29" s="168">
        <f>IF(AS29&gt;0,AR29," ")</f>
        <v>6</v>
      </c>
      <c r="AE29" s="348" t="s">
        <v>110</v>
      </c>
      <c r="AF29" s="373" t="s">
        <v>252</v>
      </c>
      <c r="AO29" s="159">
        <f>SUM(C28:Z28)-R28</f>
        <v>11</v>
      </c>
      <c r="AP29" s="150">
        <f>SUM(C29,I29,L29,O29,U29,X29)</f>
        <v>12</v>
      </c>
      <c r="AQ29" s="151" t="s">
        <v>23</v>
      </c>
      <c r="AR29" s="150">
        <f>SUM(E29,K29,N29,Q29,Z29,W29)</f>
        <v>6</v>
      </c>
      <c r="AS29" s="150">
        <f>AP29+AR29</f>
        <v>18</v>
      </c>
    </row>
    <row r="30" spans="2:31" ht="17.25" customHeight="1">
      <c r="B30" s="546"/>
      <c r="C30" s="408">
        <f>'Utkání-výsledky'!I60</f>
        <v>2</v>
      </c>
      <c r="D30" s="409"/>
      <c r="E30" s="409"/>
      <c r="F30" s="409">
        <f>'Utkání-výsledky'!J50</f>
        <v>1</v>
      </c>
      <c r="G30" s="409"/>
      <c r="H30" s="410"/>
      <c r="I30" s="397" t="s">
        <v>57</v>
      </c>
      <c r="J30" s="398"/>
      <c r="K30" s="399"/>
      <c r="L30" s="377">
        <f>'Utkání-výsledky'!J54</f>
        <v>2</v>
      </c>
      <c r="M30" s="394"/>
      <c r="N30" s="403"/>
      <c r="O30" s="394">
        <f>'Utkání-výsledky'!J70</f>
        <v>2</v>
      </c>
      <c r="P30" s="394"/>
      <c r="Q30" s="395"/>
      <c r="R30" s="377">
        <f>'Utkání-výsledky'!I65</f>
        <v>1</v>
      </c>
      <c r="S30" s="394"/>
      <c r="T30" s="395"/>
      <c r="U30" s="397">
        <v>0</v>
      </c>
      <c r="V30" s="398"/>
      <c r="W30" s="399"/>
      <c r="X30" s="377">
        <f>'Utkání-výsledky'!I74</f>
        <v>2</v>
      </c>
      <c r="Y30" s="394"/>
      <c r="Z30" s="396"/>
      <c r="AA30" s="103"/>
      <c r="AB30" s="104"/>
      <c r="AC30" s="105"/>
      <c r="AD30" s="106"/>
      <c r="AE30" s="101" t="s">
        <v>250</v>
      </c>
    </row>
    <row r="31" spans="2:45" ht="30" customHeight="1" thickBot="1">
      <c r="B31" s="547" t="str">
        <f>'Utkání-výsledky'!N48</f>
        <v>Proskovice</v>
      </c>
      <c r="C31" s="166">
        <f>K27</f>
        <v>2</v>
      </c>
      <c r="D31" s="167" t="s">
        <v>23</v>
      </c>
      <c r="E31" s="168">
        <f>I27</f>
        <v>1</v>
      </c>
      <c r="F31" s="169">
        <f>K29</f>
        <v>1</v>
      </c>
      <c r="G31" s="162" t="s">
        <v>23</v>
      </c>
      <c r="H31" s="163">
        <f>I29</f>
        <v>2</v>
      </c>
      <c r="I31" s="400"/>
      <c r="J31" s="401" t="s">
        <v>57</v>
      </c>
      <c r="K31" s="402"/>
      <c r="L31" s="161">
        <f>'Utkání-výsledky'!H54</f>
        <v>3</v>
      </c>
      <c r="M31" s="162" t="s">
        <v>23</v>
      </c>
      <c r="N31" s="165">
        <f>'Utkání-výsledky'!F54</f>
        <v>0</v>
      </c>
      <c r="O31" s="169">
        <f>W27</f>
        <v>2</v>
      </c>
      <c r="P31" s="162" t="s">
        <v>23</v>
      </c>
      <c r="Q31" s="163">
        <f>U27</f>
        <v>1</v>
      </c>
      <c r="R31" s="164">
        <f>W29</f>
        <v>1</v>
      </c>
      <c r="S31" s="162" t="s">
        <v>23</v>
      </c>
      <c r="T31" s="163">
        <f>U29</f>
        <v>2</v>
      </c>
      <c r="U31" s="400"/>
      <c r="V31" s="401"/>
      <c r="W31" s="402"/>
      <c r="X31" s="164">
        <f>'Utkání-výsledky'!F74</f>
        <v>2</v>
      </c>
      <c r="Y31" s="162" t="s">
        <v>23</v>
      </c>
      <c r="Z31" s="163">
        <f>'Utkání-výsledky'!H74</f>
        <v>1</v>
      </c>
      <c r="AA31" s="172">
        <f>IF(AS31&gt;0,AO31," ")</f>
        <v>10</v>
      </c>
      <c r="AB31" s="173">
        <f>IF(AS31&gt;0,AP31," ")</f>
        <v>11</v>
      </c>
      <c r="AC31" s="174" t="s">
        <v>23</v>
      </c>
      <c r="AD31" s="168">
        <f>IF(AS31&gt;0,AR31," ")</f>
        <v>7</v>
      </c>
      <c r="AE31" s="348" t="s">
        <v>111</v>
      </c>
      <c r="AF31" s="373" t="s">
        <v>252</v>
      </c>
      <c r="AO31" s="159">
        <f>SUM(C30:Z30)-U30</f>
        <v>10</v>
      </c>
      <c r="AP31" s="150">
        <f>SUM(F31,L31,O31,R31,X31,C31)</f>
        <v>11</v>
      </c>
      <c r="AQ31" s="151" t="s">
        <v>23</v>
      </c>
      <c r="AR31" s="150">
        <f>SUM(H31,N31,Q31,T31,Z31,E31)</f>
        <v>7</v>
      </c>
      <c r="AS31" s="150">
        <f>AP31+AR31</f>
        <v>18</v>
      </c>
    </row>
    <row r="32" spans="2:31" ht="14.25" customHeight="1">
      <c r="B32" s="546"/>
      <c r="C32" s="408">
        <f>'Utkání-výsledky'!J49</f>
        <v>2</v>
      </c>
      <c r="D32" s="409"/>
      <c r="E32" s="409"/>
      <c r="F32" s="409">
        <f>'Utkání-výsledky'!J59</f>
        <v>1</v>
      </c>
      <c r="G32" s="409"/>
      <c r="H32" s="409"/>
      <c r="I32" s="409">
        <f>'Utkání-výsledky'!I54</f>
        <v>0</v>
      </c>
      <c r="J32" s="409"/>
      <c r="K32" s="410"/>
      <c r="L32" s="397" t="s">
        <v>60</v>
      </c>
      <c r="M32" s="398"/>
      <c r="N32" s="411"/>
      <c r="O32" s="394">
        <f>'Utkání-výsledky'!I64</f>
        <v>1</v>
      </c>
      <c r="P32" s="394"/>
      <c r="Q32" s="395"/>
      <c r="R32" s="377">
        <f>'Utkání-výsledky'!I69</f>
        <v>1</v>
      </c>
      <c r="S32" s="394"/>
      <c r="T32" s="395"/>
      <c r="U32" s="377">
        <f>'Utkání-výsledky'!J74</f>
        <v>1</v>
      </c>
      <c r="V32" s="394"/>
      <c r="W32" s="395"/>
      <c r="X32" s="397">
        <v>9</v>
      </c>
      <c r="Y32" s="398"/>
      <c r="Z32" s="399"/>
      <c r="AA32" s="103"/>
      <c r="AB32" s="104"/>
      <c r="AC32" s="105"/>
      <c r="AD32" s="106"/>
      <c r="AE32" s="101"/>
    </row>
    <row r="33" spans="2:45" ht="30" customHeight="1" thickBot="1">
      <c r="B33" s="545" t="str">
        <f>'Utkání-výsledky'!N49</f>
        <v>Trnávka </v>
      </c>
      <c r="C33" s="166">
        <f>N27</f>
        <v>2</v>
      </c>
      <c r="D33" s="167" t="s">
        <v>23</v>
      </c>
      <c r="E33" s="168">
        <f>L27</f>
        <v>1</v>
      </c>
      <c r="F33" s="170">
        <f>N29</f>
        <v>0</v>
      </c>
      <c r="G33" s="167" t="s">
        <v>23</v>
      </c>
      <c r="H33" s="168">
        <f>L29</f>
        <v>3</v>
      </c>
      <c r="I33" s="171">
        <f>N31</f>
        <v>0</v>
      </c>
      <c r="J33" s="167" t="s">
        <v>23</v>
      </c>
      <c r="K33" s="168">
        <f>L31</f>
        <v>3</v>
      </c>
      <c r="L33" s="400"/>
      <c r="M33" s="401" t="s">
        <v>58</v>
      </c>
      <c r="N33" s="412"/>
      <c r="O33" s="169">
        <f>Z27</f>
        <v>1</v>
      </c>
      <c r="P33" s="162" t="s">
        <v>23</v>
      </c>
      <c r="Q33" s="163">
        <f>X27</f>
        <v>2</v>
      </c>
      <c r="R33" s="164">
        <f>Z29</f>
        <v>1</v>
      </c>
      <c r="S33" s="162" t="s">
        <v>23</v>
      </c>
      <c r="T33" s="163">
        <f>X29</f>
        <v>2</v>
      </c>
      <c r="U33" s="164">
        <f>Z31</f>
        <v>1</v>
      </c>
      <c r="V33" s="162" t="s">
        <v>23</v>
      </c>
      <c r="W33" s="163">
        <f>X31</f>
        <v>2</v>
      </c>
      <c r="X33" s="400"/>
      <c r="Y33" s="401"/>
      <c r="Z33" s="402"/>
      <c r="AA33" s="172">
        <f>IF(AS33&gt;0,AO33," ")</f>
        <v>6</v>
      </c>
      <c r="AB33" s="173">
        <f>IF(AS33&gt;0,AP33," ")</f>
        <v>5</v>
      </c>
      <c r="AC33" s="174" t="s">
        <v>23</v>
      </c>
      <c r="AD33" s="168">
        <f>IF(AS33&gt;0,AR33," ")</f>
        <v>13</v>
      </c>
      <c r="AE33" s="347" t="s">
        <v>246</v>
      </c>
      <c r="AO33" s="159">
        <f>SUM(C32:Z32)-X32</f>
        <v>6</v>
      </c>
      <c r="AP33" s="150">
        <f>SUM(F33,I33,O33,R33,U33,C33)</f>
        <v>5</v>
      </c>
      <c r="AQ33" s="151" t="s">
        <v>23</v>
      </c>
      <c r="AR33" s="150">
        <f>SUM(H33,K33,Q33,T33,W33,E33)</f>
        <v>13</v>
      </c>
      <c r="AS33" s="150">
        <f>AP33+AR33</f>
        <v>18</v>
      </c>
    </row>
    <row r="34" spans="2:31" ht="9.75" customHeight="1" hidden="1">
      <c r="B34" s="102"/>
      <c r="C34" s="417"/>
      <c r="D34" s="418"/>
      <c r="E34" s="418"/>
      <c r="F34" s="418"/>
      <c r="G34" s="418"/>
      <c r="H34" s="418"/>
      <c r="I34" s="419"/>
      <c r="J34" s="419"/>
      <c r="K34" s="419"/>
      <c r="L34" s="419"/>
      <c r="M34" s="419"/>
      <c r="N34" s="420"/>
      <c r="O34" s="397">
        <v>2</v>
      </c>
      <c r="P34" s="398"/>
      <c r="Q34" s="399"/>
      <c r="R34" s="413"/>
      <c r="S34" s="414"/>
      <c r="T34" s="415"/>
      <c r="U34" s="413"/>
      <c r="V34" s="414"/>
      <c r="W34" s="415"/>
      <c r="X34" s="413"/>
      <c r="Y34" s="414"/>
      <c r="Z34" s="416"/>
      <c r="AA34" s="114"/>
      <c r="AB34" s="115"/>
      <c r="AC34" s="116"/>
      <c r="AD34" s="117"/>
      <c r="AE34" s="118"/>
    </row>
    <row r="35" spans="2:31" ht="30" customHeight="1" hidden="1" thickBot="1">
      <c r="B35" s="107">
        <v>0</v>
      </c>
      <c r="C35" s="122"/>
      <c r="D35" s="123" t="s">
        <v>23</v>
      </c>
      <c r="E35" s="124"/>
      <c r="F35" s="125"/>
      <c r="G35" s="123" t="s">
        <v>23</v>
      </c>
      <c r="H35" s="124"/>
      <c r="I35" s="125"/>
      <c r="J35" s="123" t="s">
        <v>23</v>
      </c>
      <c r="K35" s="124"/>
      <c r="L35" s="123"/>
      <c r="M35" s="123" t="s">
        <v>23</v>
      </c>
      <c r="N35" s="126"/>
      <c r="O35" s="400"/>
      <c r="P35" s="401">
        <v>2</v>
      </c>
      <c r="Q35" s="402"/>
      <c r="R35" s="119"/>
      <c r="S35" s="108" t="s">
        <v>23</v>
      </c>
      <c r="T35" s="120"/>
      <c r="U35" s="121"/>
      <c r="V35" s="108" t="s">
        <v>23</v>
      </c>
      <c r="W35" s="120"/>
      <c r="X35" s="121"/>
      <c r="Y35" s="108" t="s">
        <v>23</v>
      </c>
      <c r="Z35" s="120"/>
      <c r="AA35" s="109">
        <f>SUM(C34:L34)+SUM(R34:Z34)</f>
        <v>0</v>
      </c>
      <c r="AB35" s="110">
        <f>C35+F35+I35+L35+R35+U35+X35</f>
        <v>0</v>
      </c>
      <c r="AC35" s="111" t="s">
        <v>23</v>
      </c>
      <c r="AD35" s="112">
        <f>E35+H35+K35+N35+T35+W35+Z35</f>
        <v>0</v>
      </c>
      <c r="AE35" s="113"/>
    </row>
    <row r="36" spans="2:31" ht="9.75" customHeight="1" hidden="1">
      <c r="B36" s="102"/>
      <c r="C36" s="417"/>
      <c r="D36" s="418"/>
      <c r="E36" s="418"/>
      <c r="F36" s="418"/>
      <c r="G36" s="418"/>
      <c r="H36" s="418"/>
      <c r="I36" s="419"/>
      <c r="J36" s="419"/>
      <c r="K36" s="419"/>
      <c r="L36" s="419"/>
      <c r="M36" s="419"/>
      <c r="N36" s="419"/>
      <c r="O36" s="419"/>
      <c r="P36" s="419"/>
      <c r="Q36" s="420"/>
      <c r="R36" s="397">
        <v>0</v>
      </c>
      <c r="S36" s="398"/>
      <c r="T36" s="399"/>
      <c r="U36" s="413"/>
      <c r="V36" s="414"/>
      <c r="W36" s="415"/>
      <c r="X36" s="413"/>
      <c r="Y36" s="414"/>
      <c r="Z36" s="416"/>
      <c r="AA36" s="114"/>
      <c r="AB36" s="115"/>
      <c r="AC36" s="116"/>
      <c r="AD36" s="117"/>
      <c r="AE36" s="118"/>
    </row>
    <row r="37" spans="2:31" ht="30" customHeight="1" hidden="1" thickBot="1">
      <c r="B37" s="107">
        <v>0</v>
      </c>
      <c r="C37" s="122"/>
      <c r="D37" s="123" t="s">
        <v>23</v>
      </c>
      <c r="E37" s="124"/>
      <c r="F37" s="125"/>
      <c r="G37" s="123" t="s">
        <v>23</v>
      </c>
      <c r="H37" s="124"/>
      <c r="I37" s="125"/>
      <c r="J37" s="123" t="s">
        <v>23</v>
      </c>
      <c r="K37" s="124"/>
      <c r="L37" s="125"/>
      <c r="M37" s="123" t="s">
        <v>23</v>
      </c>
      <c r="N37" s="124"/>
      <c r="O37" s="123"/>
      <c r="P37" s="123" t="s">
        <v>23</v>
      </c>
      <c r="Q37" s="126"/>
      <c r="R37" s="400"/>
      <c r="S37" s="401">
        <v>0</v>
      </c>
      <c r="T37" s="402"/>
      <c r="U37" s="119"/>
      <c r="V37" s="108" t="s">
        <v>23</v>
      </c>
      <c r="W37" s="120"/>
      <c r="X37" s="121"/>
      <c r="Y37" s="108" t="s">
        <v>23</v>
      </c>
      <c r="Z37" s="120"/>
      <c r="AA37" s="109">
        <f>SUM(C36:O36)+SUM(U36:Z36)</f>
        <v>0</v>
      </c>
      <c r="AB37" s="110">
        <f>C37+F37+I37+L37+O37+U37+X37</f>
        <v>0</v>
      </c>
      <c r="AC37" s="111" t="s">
        <v>23</v>
      </c>
      <c r="AD37" s="112">
        <f>E37+H37+K37+N37+Q37+W37+Z37</f>
        <v>0</v>
      </c>
      <c r="AE37" s="113"/>
    </row>
    <row r="38" spans="2:31" ht="9.75" customHeight="1" hidden="1">
      <c r="B38" s="102"/>
      <c r="C38" s="417"/>
      <c r="D38" s="418"/>
      <c r="E38" s="418"/>
      <c r="F38" s="418"/>
      <c r="G38" s="418"/>
      <c r="H38" s="418"/>
      <c r="I38" s="419"/>
      <c r="J38" s="419"/>
      <c r="K38" s="419"/>
      <c r="L38" s="419"/>
      <c r="M38" s="419"/>
      <c r="N38" s="419"/>
      <c r="O38" s="419"/>
      <c r="P38" s="419"/>
      <c r="Q38" s="419"/>
      <c r="R38" s="419"/>
      <c r="S38" s="419"/>
      <c r="T38" s="420"/>
      <c r="U38" s="397">
        <v>0</v>
      </c>
      <c r="V38" s="398"/>
      <c r="W38" s="399"/>
      <c r="X38" s="413"/>
      <c r="Y38" s="414"/>
      <c r="Z38" s="416"/>
      <c r="AA38" s="114"/>
      <c r="AB38" s="115"/>
      <c r="AC38" s="116"/>
      <c r="AD38" s="117"/>
      <c r="AE38" s="118"/>
    </row>
    <row r="39" spans="2:31" ht="30" customHeight="1" hidden="1" thickBot="1">
      <c r="B39" s="107">
        <v>0</v>
      </c>
      <c r="C39" s="122"/>
      <c r="D39" s="123" t="s">
        <v>23</v>
      </c>
      <c r="E39" s="124"/>
      <c r="F39" s="125"/>
      <c r="G39" s="123" t="s">
        <v>23</v>
      </c>
      <c r="H39" s="124"/>
      <c r="I39" s="125"/>
      <c r="J39" s="123" t="s">
        <v>23</v>
      </c>
      <c r="K39" s="124"/>
      <c r="L39" s="125"/>
      <c r="M39" s="123" t="s">
        <v>23</v>
      </c>
      <c r="N39" s="124"/>
      <c r="O39" s="125"/>
      <c r="P39" s="123" t="s">
        <v>23</v>
      </c>
      <c r="Q39" s="124"/>
      <c r="R39" s="123"/>
      <c r="S39" s="123" t="s">
        <v>23</v>
      </c>
      <c r="T39" s="127"/>
      <c r="U39" s="400"/>
      <c r="V39" s="401">
        <v>0</v>
      </c>
      <c r="W39" s="402"/>
      <c r="X39" s="119"/>
      <c r="Y39" s="108" t="s">
        <v>23</v>
      </c>
      <c r="Z39" s="120"/>
      <c r="AA39" s="109">
        <f>SUM(C38:R38)+SUM(X38:Z38)</f>
        <v>0</v>
      </c>
      <c r="AB39" s="110">
        <f>C39+F39+I39+L39+O39+R39+X39</f>
        <v>0</v>
      </c>
      <c r="AC39" s="111" t="s">
        <v>23</v>
      </c>
      <c r="AD39" s="112">
        <f>E39+H39+K39+N39+Q39+T39+Z39</f>
        <v>0</v>
      </c>
      <c r="AE39" s="113"/>
    </row>
    <row r="40" spans="2:31" ht="9.75" customHeight="1" hidden="1">
      <c r="B40" s="102"/>
      <c r="C40" s="417"/>
      <c r="D40" s="418"/>
      <c r="E40" s="418"/>
      <c r="F40" s="418"/>
      <c r="G40" s="418"/>
      <c r="H40" s="418"/>
      <c r="I40" s="413"/>
      <c r="J40" s="414"/>
      <c r="K40" s="415"/>
      <c r="L40" s="413"/>
      <c r="M40" s="414"/>
      <c r="N40" s="415"/>
      <c r="O40" s="413"/>
      <c r="P40" s="414"/>
      <c r="Q40" s="415"/>
      <c r="R40" s="419"/>
      <c r="S40" s="419"/>
      <c r="T40" s="419"/>
      <c r="U40" s="419"/>
      <c r="V40" s="419"/>
      <c r="W40" s="420"/>
      <c r="X40" s="397">
        <v>9</v>
      </c>
      <c r="Y40" s="398"/>
      <c r="Z40" s="399"/>
      <c r="AA40" s="114"/>
      <c r="AB40" s="115"/>
      <c r="AC40" s="116"/>
      <c r="AD40" s="117"/>
      <c r="AE40" s="118"/>
    </row>
    <row r="41" spans="2:31" ht="30" customHeight="1" hidden="1" thickBot="1">
      <c r="B41" s="107">
        <v>0</v>
      </c>
      <c r="C41" s="123"/>
      <c r="D41" s="123" t="s">
        <v>23</v>
      </c>
      <c r="E41" s="126"/>
      <c r="F41" s="123"/>
      <c r="G41" s="123" t="s">
        <v>23</v>
      </c>
      <c r="H41" s="126"/>
      <c r="I41" s="123"/>
      <c r="J41" s="123" t="s">
        <v>23</v>
      </c>
      <c r="K41" s="126"/>
      <c r="L41" s="123"/>
      <c r="M41" s="123" t="s">
        <v>23</v>
      </c>
      <c r="N41" s="126"/>
      <c r="O41" s="123"/>
      <c r="P41" s="123" t="s">
        <v>23</v>
      </c>
      <c r="Q41" s="126"/>
      <c r="R41" s="123"/>
      <c r="S41" s="123" t="s">
        <v>23</v>
      </c>
      <c r="T41" s="126"/>
      <c r="U41" s="123"/>
      <c r="V41" s="123" t="s">
        <v>23</v>
      </c>
      <c r="W41" s="126"/>
      <c r="X41" s="400"/>
      <c r="Y41" s="401">
        <v>9</v>
      </c>
      <c r="Z41" s="402"/>
      <c r="AA41" s="109">
        <f>SUM(C40:U40)</f>
        <v>0</v>
      </c>
      <c r="AB41" s="110">
        <f>C41+F41+I41+L41+O41+R41+U41</f>
        <v>0</v>
      </c>
      <c r="AC41" s="111" t="s">
        <v>23</v>
      </c>
      <c r="AD41" s="112">
        <f>E41+H41+K41+N41+Q41+T41+W41</f>
        <v>0</v>
      </c>
      <c r="AE41" s="113"/>
    </row>
  </sheetData>
  <sheetProtection/>
  <mergeCells count="146">
    <mergeCell ref="X32:Z33"/>
    <mergeCell ref="O40:Q40"/>
    <mergeCell ref="R40:T40"/>
    <mergeCell ref="U40:W40"/>
    <mergeCell ref="X40:Z41"/>
    <mergeCell ref="O38:Q38"/>
    <mergeCell ref="R38:T38"/>
    <mergeCell ref="U38:W39"/>
    <mergeCell ref="X38:Z38"/>
    <mergeCell ref="O36:Q36"/>
    <mergeCell ref="C38:E38"/>
    <mergeCell ref="F38:H38"/>
    <mergeCell ref="I38:K38"/>
    <mergeCell ref="L38:N38"/>
    <mergeCell ref="C40:E40"/>
    <mergeCell ref="F40:H40"/>
    <mergeCell ref="I40:K40"/>
    <mergeCell ref="L40:N40"/>
    <mergeCell ref="R36:T37"/>
    <mergeCell ref="U36:W36"/>
    <mergeCell ref="X36:Z36"/>
    <mergeCell ref="C36:E36"/>
    <mergeCell ref="F36:H36"/>
    <mergeCell ref="I36:K36"/>
    <mergeCell ref="L36:N36"/>
    <mergeCell ref="C34:E34"/>
    <mergeCell ref="F34:H34"/>
    <mergeCell ref="I34:K34"/>
    <mergeCell ref="L34:N34"/>
    <mergeCell ref="O34:Q35"/>
    <mergeCell ref="R34:T34"/>
    <mergeCell ref="U34:W34"/>
    <mergeCell ref="X34:Z34"/>
    <mergeCell ref="O32:Q32"/>
    <mergeCell ref="R32:T32"/>
    <mergeCell ref="U32:W32"/>
    <mergeCell ref="C30:E30"/>
    <mergeCell ref="F30:H30"/>
    <mergeCell ref="U30:W31"/>
    <mergeCell ref="C32:E32"/>
    <mergeCell ref="F32:H32"/>
    <mergeCell ref="I32:K32"/>
    <mergeCell ref="L32:N33"/>
    <mergeCell ref="AB25:AD25"/>
    <mergeCell ref="O26:Q27"/>
    <mergeCell ref="R28:T29"/>
    <mergeCell ref="R26:T26"/>
    <mergeCell ref="R25:T25"/>
    <mergeCell ref="O25:Q25"/>
    <mergeCell ref="F28:H29"/>
    <mergeCell ref="I28:K28"/>
    <mergeCell ref="L28:N28"/>
    <mergeCell ref="X25:Z25"/>
    <mergeCell ref="U25:W25"/>
    <mergeCell ref="L26:N26"/>
    <mergeCell ref="L25:N25"/>
    <mergeCell ref="C25:E25"/>
    <mergeCell ref="I30:K31"/>
    <mergeCell ref="L30:N30"/>
    <mergeCell ref="O30:Q30"/>
    <mergeCell ref="F25:H25"/>
    <mergeCell ref="I25:K25"/>
    <mergeCell ref="C26:E27"/>
    <mergeCell ref="F26:H26"/>
    <mergeCell ref="I26:K26"/>
    <mergeCell ref="C28:E28"/>
    <mergeCell ref="R30:T30"/>
    <mergeCell ref="X26:Z26"/>
    <mergeCell ref="O28:Q28"/>
    <mergeCell ref="X30:Z30"/>
    <mergeCell ref="U26:W26"/>
    <mergeCell ref="U28:W28"/>
    <mergeCell ref="X28:Z28"/>
    <mergeCell ref="C18:E18"/>
    <mergeCell ref="F18:H18"/>
    <mergeCell ref="I18:K18"/>
    <mergeCell ref="L18:N18"/>
    <mergeCell ref="X18:Z19"/>
    <mergeCell ref="U18:W18"/>
    <mergeCell ref="O18:Q18"/>
    <mergeCell ref="X16:Z16"/>
    <mergeCell ref="R18:T18"/>
    <mergeCell ref="O16:Q16"/>
    <mergeCell ref="R16:T16"/>
    <mergeCell ref="U16:W17"/>
    <mergeCell ref="C16:E16"/>
    <mergeCell ref="F16:H16"/>
    <mergeCell ref="I16:K16"/>
    <mergeCell ref="L16:N16"/>
    <mergeCell ref="C14:E14"/>
    <mergeCell ref="F14:H14"/>
    <mergeCell ref="I14:K14"/>
    <mergeCell ref="L14:N14"/>
    <mergeCell ref="O14:Q14"/>
    <mergeCell ref="R14:T15"/>
    <mergeCell ref="U14:W14"/>
    <mergeCell ref="X14:Z14"/>
    <mergeCell ref="C12:E12"/>
    <mergeCell ref="F12:H12"/>
    <mergeCell ref="I12:K12"/>
    <mergeCell ref="L12:N12"/>
    <mergeCell ref="O12:Q13"/>
    <mergeCell ref="R12:T12"/>
    <mergeCell ref="U12:W12"/>
    <mergeCell ref="X12:Z12"/>
    <mergeCell ref="C10:E10"/>
    <mergeCell ref="F10:H10"/>
    <mergeCell ref="I10:K10"/>
    <mergeCell ref="L10:N11"/>
    <mergeCell ref="O10:Q10"/>
    <mergeCell ref="R10:T10"/>
    <mergeCell ref="U10:W10"/>
    <mergeCell ref="X10:Z10"/>
    <mergeCell ref="C8:E8"/>
    <mergeCell ref="F8:H8"/>
    <mergeCell ref="I8:K9"/>
    <mergeCell ref="L8:N8"/>
    <mergeCell ref="O8:Q8"/>
    <mergeCell ref="R8:T8"/>
    <mergeCell ref="U8:W8"/>
    <mergeCell ref="X8:Z8"/>
    <mergeCell ref="C6:E6"/>
    <mergeCell ref="F6:H7"/>
    <mergeCell ref="I6:K6"/>
    <mergeCell ref="L6:N6"/>
    <mergeCell ref="O6:Q6"/>
    <mergeCell ref="R6:T6"/>
    <mergeCell ref="U6:W6"/>
    <mergeCell ref="X6:Z6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O3:Q3"/>
    <mergeCell ref="R3:T3"/>
    <mergeCell ref="U3:W3"/>
    <mergeCell ref="X3:Z3"/>
    <mergeCell ref="C3:E3"/>
    <mergeCell ref="F3:H3"/>
    <mergeCell ref="I3:K3"/>
    <mergeCell ref="L3:N3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  <rowBreaks count="2" manualBreakCount="2">
    <brk id="19" max="30" man="1"/>
    <brk id="43" max="3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workbookViewId="0" topLeftCell="A70">
      <selection activeCell="Y91" sqref="Y9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/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/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4</v>
      </c>
      <c r="C9" s="180" t="s">
        <v>97</v>
      </c>
      <c r="D9" s="477" t="str">
        <f>IF(B9=1,X6,IF(B9=2,X7,IF(B9=3,X8,IF(B9=4,X9,IF(B9=5,X10,IF(B9=6,X11,IF(B9=7,X12,IF(B9=8,X13," "))))))))</f>
        <v>Paskov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8</v>
      </c>
      <c r="C10" s="180" t="s">
        <v>101</v>
      </c>
      <c r="D10" s="477" t="str">
        <f>IF(B10=1,X6,IF(B10=2,X7,IF(B10=3,X8,IF(B10=4,X9,IF(B10=5,X10,IF(B10=6,X11,IF(B10=7,X12,IF(B10=8,X13," "))))))))</f>
        <v>Brušperk A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259"/>
      <c r="D14" s="260"/>
      <c r="E14" s="261"/>
      <c r="F14" s="262"/>
      <c r="G14" s="263"/>
      <c r="H14" s="264"/>
      <c r="I14" s="262"/>
      <c r="J14" s="263"/>
      <c r="K14" s="264"/>
      <c r="L14" s="262"/>
      <c r="M14" s="265"/>
      <c r="N14" s="304">
        <f>E14+H14+K14</f>
        <v>0</v>
      </c>
      <c r="O14" s="305" t="s">
        <v>23</v>
      </c>
      <c r="P14" s="306">
        <f>G14+J14+M14</f>
        <v>0</v>
      </c>
      <c r="Q14" s="304">
        <f>SUM(AF14:AH14)</f>
        <v>0</v>
      </c>
      <c r="R14" s="305" t="s">
        <v>23</v>
      </c>
      <c r="S14" s="306">
        <f>SUM(AI14:AK14)</f>
        <v>0</v>
      </c>
      <c r="T14" s="307">
        <f>IF(Q14&gt;S14,1,0)</f>
        <v>0</v>
      </c>
      <c r="U14" s="308">
        <f>IF(S14&gt;Q14,1,0)</f>
        <v>0</v>
      </c>
      <c r="V14" s="201"/>
      <c r="X14" s="222"/>
      <c r="AF14" s="223">
        <f>IF(E14&gt;G14,1,0)</f>
        <v>0</v>
      </c>
      <c r="AG14" s="223">
        <f>IF(H14&gt;J14,1,0)</f>
        <v>0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259"/>
      <c r="D15" s="269"/>
      <c r="E15" s="261"/>
      <c r="F15" s="262"/>
      <c r="G15" s="263"/>
      <c r="H15" s="264"/>
      <c r="I15" s="262"/>
      <c r="J15" s="263"/>
      <c r="K15" s="264"/>
      <c r="L15" s="262"/>
      <c r="M15" s="265"/>
      <c r="N15" s="304">
        <f>E15+H15+K15</f>
        <v>0</v>
      </c>
      <c r="O15" s="305" t="s">
        <v>23</v>
      </c>
      <c r="P15" s="306">
        <f>G15+J15+M15</f>
        <v>0</v>
      </c>
      <c r="Q15" s="304">
        <f>SUM(AF15:AH15)</f>
        <v>0</v>
      </c>
      <c r="R15" s="305" t="s">
        <v>23</v>
      </c>
      <c r="S15" s="306">
        <f>SUM(AI15:AK15)</f>
        <v>0</v>
      </c>
      <c r="T15" s="307">
        <f>IF(Q15&gt;S15,1,0)</f>
        <v>0</v>
      </c>
      <c r="U15" s="308">
        <f>IF(S15&gt;Q15,1,0)</f>
        <v>0</v>
      </c>
      <c r="V15" s="201"/>
      <c r="AF15" s="223">
        <f>IF(E15&gt;G15,1,0)</f>
        <v>0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270"/>
      <c r="D16" s="260"/>
      <c r="E16" s="516"/>
      <c r="F16" s="469"/>
      <c r="G16" s="471"/>
      <c r="H16" s="473"/>
      <c r="I16" s="469"/>
      <c r="J16" s="471"/>
      <c r="K16" s="473"/>
      <c r="L16" s="469"/>
      <c r="M16" s="475"/>
      <c r="N16" s="486">
        <f>E16+H16+K16</f>
        <v>0</v>
      </c>
      <c r="O16" s="484" t="s">
        <v>23</v>
      </c>
      <c r="P16" s="482">
        <f>G16+J16+M16</f>
        <v>0</v>
      </c>
      <c r="Q16" s="486">
        <f>SUM(AF16:AH16)</f>
        <v>0</v>
      </c>
      <c r="R16" s="484" t="s">
        <v>23</v>
      </c>
      <c r="S16" s="482">
        <f>SUM(AI16:AK16)</f>
        <v>0</v>
      </c>
      <c r="T16" s="494">
        <f>IF(Q16&gt;S16,1,0)</f>
        <v>0</v>
      </c>
      <c r="U16" s="496">
        <f>IF(S16&gt;Q16,1,0)</f>
        <v>0</v>
      </c>
      <c r="V16" s="226"/>
      <c r="AF16" s="223">
        <f>IF(E16&gt;G16,1,0)</f>
        <v>0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0</v>
      </c>
      <c r="AJ16" s="223">
        <f>IF(J16&gt;H16,1,0)</f>
        <v>0</v>
      </c>
      <c r="AK16" s="223">
        <f>IF(K16+M16&gt;0,IF(M16&gt;K16,1,0),0)</f>
        <v>0</v>
      </c>
    </row>
    <row r="17" spans="2:22" ht="21" customHeight="1">
      <c r="B17" s="439"/>
      <c r="C17" s="270"/>
      <c r="D17" s="269"/>
      <c r="E17" s="517"/>
      <c r="F17" s="470"/>
      <c r="G17" s="472"/>
      <c r="H17" s="474"/>
      <c r="I17" s="470"/>
      <c r="J17" s="472"/>
      <c r="K17" s="474"/>
      <c r="L17" s="470"/>
      <c r="M17" s="476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0</v>
      </c>
      <c r="O18" s="305" t="s">
        <v>23</v>
      </c>
      <c r="P18" s="316">
        <f>SUM(P14:P17)</f>
        <v>0</v>
      </c>
      <c r="Q18" s="315">
        <f>SUM(Q14:Q17)</f>
        <v>0</v>
      </c>
      <c r="R18" s="317" t="s">
        <v>23</v>
      </c>
      <c r="S18" s="316">
        <f>SUM(S14:S17)</f>
        <v>0</v>
      </c>
      <c r="T18" s="307">
        <f>SUM(T14:T17)</f>
        <v>0</v>
      </c>
      <c r="U18" s="308">
        <f>SUM(U14:U17)</f>
        <v>0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 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/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/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5</v>
      </c>
      <c r="C34" s="180" t="s">
        <v>97</v>
      </c>
      <c r="D34" s="455" t="str">
        <f>IF(B34=1,X31,IF(B34=2,X32,IF(B34=3,X33,IF(B34=4,X34,IF(B34=5,X35,IF(B34=6,X36,IF(B34=7,X37,IF(B34=8,X38," "))))))))</f>
        <v>N. Bělá  A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3</v>
      </c>
      <c r="C35" s="180" t="s">
        <v>101</v>
      </c>
      <c r="D35" s="455" t="str">
        <f>IF(B35=1,X31,IF(B35=2,X32,IF(B35=3,X33,IF(B35=4,X34,IF(B35=5,X35,IF(B35=6,X36,IF(B35=7,X37,IF(B35=8,X38," "))))))))</f>
        <v>Hrabová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/>
      <c r="D39" s="260"/>
      <c r="E39" s="261"/>
      <c r="F39" s="262"/>
      <c r="G39" s="263"/>
      <c r="H39" s="264"/>
      <c r="I39" s="262"/>
      <c r="J39" s="263"/>
      <c r="K39" s="264"/>
      <c r="L39" s="262"/>
      <c r="M39" s="265"/>
      <c r="N39" s="266">
        <f>E39+H39+K39</f>
        <v>0</v>
      </c>
      <c r="O39" s="267" t="s">
        <v>23</v>
      </c>
      <c r="P39" s="268">
        <f>G39+J39+M39</f>
        <v>0</v>
      </c>
      <c r="Q39" s="266">
        <f>SUM(AF39:AH39)</f>
        <v>0</v>
      </c>
      <c r="R39" s="267" t="s">
        <v>23</v>
      </c>
      <c r="S39" s="268">
        <f>SUM(AI39:AK39)</f>
        <v>0</v>
      </c>
      <c r="T39" s="220">
        <f>IF(Q39&gt;S39,1,0)</f>
        <v>0</v>
      </c>
      <c r="U39" s="221">
        <f>IF(S39&gt;Q39,1,0)</f>
        <v>0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259"/>
      <c r="D40" s="269"/>
      <c r="E40" s="261"/>
      <c r="F40" s="262"/>
      <c r="G40" s="263"/>
      <c r="H40" s="264"/>
      <c r="I40" s="262"/>
      <c r="J40" s="263"/>
      <c r="K40" s="264"/>
      <c r="L40" s="262"/>
      <c r="M40" s="265"/>
      <c r="N40" s="266">
        <f>E40+H40+K40</f>
        <v>0</v>
      </c>
      <c r="O40" s="267" t="s">
        <v>23</v>
      </c>
      <c r="P40" s="268">
        <f>G40+J40+M40</f>
        <v>0</v>
      </c>
      <c r="Q40" s="266">
        <f>SUM(AF40:AH40)</f>
        <v>0</v>
      </c>
      <c r="R40" s="267" t="s">
        <v>23</v>
      </c>
      <c r="S40" s="268">
        <f>SUM(AI40:AK40)</f>
        <v>0</v>
      </c>
      <c r="T40" s="220">
        <f>IF(Q40&gt;S40,1,0)</f>
        <v>0</v>
      </c>
      <c r="U40" s="221">
        <f>IF(S40&gt;Q40,1,0)</f>
        <v>0</v>
      </c>
      <c r="V40" s="201"/>
      <c r="AF40" s="223">
        <f>IF(E40&gt;G40,1,0)</f>
        <v>0</v>
      </c>
      <c r="AG40" s="223">
        <f>IF(H40&gt;J40,1,0)</f>
        <v>0</v>
      </c>
      <c r="AH40" s="223">
        <f>IF(K40+M40&gt;0,IF(K40&gt;M40,1,0),0)</f>
        <v>0</v>
      </c>
      <c r="AI40" s="223">
        <f>IF(G40&gt;E40,1,0)</f>
        <v>0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270"/>
      <c r="D41" s="260"/>
      <c r="E41" s="516"/>
      <c r="F41" s="469"/>
      <c r="G41" s="471"/>
      <c r="H41" s="473"/>
      <c r="I41" s="469"/>
      <c r="J41" s="471"/>
      <c r="K41" s="473"/>
      <c r="L41" s="469"/>
      <c r="M41" s="475"/>
      <c r="N41" s="467">
        <f>E41+H41+K41</f>
        <v>0</v>
      </c>
      <c r="O41" s="458" t="s">
        <v>23</v>
      </c>
      <c r="P41" s="460">
        <f>G41+J41+M41</f>
        <v>0</v>
      </c>
      <c r="Q41" s="467">
        <f>SUM(AF41:AH41)</f>
        <v>0</v>
      </c>
      <c r="R41" s="458" t="s">
        <v>23</v>
      </c>
      <c r="S41" s="460">
        <f>SUM(AI41:AK41)</f>
        <v>0</v>
      </c>
      <c r="T41" s="436">
        <f>IF(Q41&gt;S41,1,0)</f>
        <v>0</v>
      </c>
      <c r="U41" s="430">
        <f>IF(S41&gt;Q41,1,0)</f>
        <v>0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270"/>
      <c r="D42" s="269"/>
      <c r="E42" s="517"/>
      <c r="F42" s="470"/>
      <c r="G42" s="472"/>
      <c r="H42" s="474"/>
      <c r="I42" s="470"/>
      <c r="J42" s="472"/>
      <c r="K42" s="474"/>
      <c r="L42" s="470"/>
      <c r="M42" s="476"/>
      <c r="N42" s="468"/>
      <c r="O42" s="459"/>
      <c r="P42" s="461"/>
      <c r="Q42" s="468"/>
      <c r="R42" s="459"/>
      <c r="S42" s="461"/>
      <c r="T42" s="437"/>
      <c r="U42" s="431"/>
      <c r="V42" s="226"/>
    </row>
    <row r="43" spans="2:22" ht="24.75" customHeight="1">
      <c r="B43" s="229"/>
      <c r="C43" s="273" t="s">
        <v>117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>
        <f>SUM(N39:N42)</f>
        <v>0</v>
      </c>
      <c r="O43" s="267" t="s">
        <v>23</v>
      </c>
      <c r="P43" s="276">
        <f>SUM(P39:P42)</f>
        <v>0</v>
      </c>
      <c r="Q43" s="275">
        <f>SUM(Q39:Q42)</f>
        <v>0</v>
      </c>
      <c r="R43" s="277" t="s">
        <v>23</v>
      </c>
      <c r="S43" s="276">
        <f>SUM(S39:S42)</f>
        <v>0</v>
      </c>
      <c r="T43" s="220">
        <f>SUM(T39:T42)</f>
        <v>0</v>
      </c>
      <c r="U43" s="221">
        <f>SUM(U39:U42)</f>
        <v>0</v>
      </c>
      <c r="V43" s="201"/>
    </row>
    <row r="44" spans="2:22" ht="24.75" customHeight="1">
      <c r="B44" s="229"/>
      <c r="C44" s="339" t="s">
        <v>118</v>
      </c>
      <c r="D44" s="335" t="str">
        <f>IF(T43&gt;U43,D34,IF(U43&gt;T43,D35,IF(U43+T43=0," ","CHYBA ZADÁNÍ")))</f>
        <v> </v>
      </c>
      <c r="E44" s="273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339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243"/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/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6</v>
      </c>
      <c r="C59" s="180" t="s">
        <v>97</v>
      </c>
      <c r="D59" s="477" t="str">
        <f>IF(B59=1,X56,IF(B59=2,X57,IF(B59=3,X58,IF(B59=4,X59,IF(B59=5,X60,IF(B59=6,X61,IF(B59=7,X62,IF(B59=8,X63," "))))))))</f>
        <v>Vratimov  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2</v>
      </c>
      <c r="C60" s="180" t="s">
        <v>101</v>
      </c>
      <c r="D60" s="477" t="str">
        <f>IF(B60=1,X56,IF(B60=2,X57,IF(B60=3,X58,IF(B60=4,X59,IF(B60=5,X60,IF(B60=6,X61,IF(B60=7,X62,IF(B60=8,X63," "))))))))</f>
        <v>St. Bělá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198"/>
      <c r="D64" s="340"/>
      <c r="E64" s="212"/>
      <c r="F64" s="213"/>
      <c r="G64" s="214"/>
      <c r="H64" s="215"/>
      <c r="I64" s="213"/>
      <c r="J64" s="214"/>
      <c r="K64" s="264"/>
      <c r="L64" s="262"/>
      <c r="M64" s="265"/>
      <c r="N64" s="266">
        <f>E64+H64+K64</f>
        <v>0</v>
      </c>
      <c r="O64" s="267" t="s">
        <v>23</v>
      </c>
      <c r="P64" s="268">
        <f>G64+J64+M64</f>
        <v>0</v>
      </c>
      <c r="Q64" s="266">
        <f>SUM(AF64:AH64)</f>
        <v>0</v>
      </c>
      <c r="R64" s="267" t="s">
        <v>23</v>
      </c>
      <c r="S64" s="268">
        <f>SUM(AI64:AK64)</f>
        <v>0</v>
      </c>
      <c r="T64" s="220">
        <f>IF(Q64&gt;S64,1,0)</f>
        <v>0</v>
      </c>
      <c r="U64" s="221">
        <f>IF(S64&gt;Q64,1,0)</f>
        <v>0</v>
      </c>
      <c r="V64" s="201"/>
      <c r="X64" s="222"/>
      <c r="AF64" s="223">
        <f>IF(E64&gt;G64,1,0)</f>
        <v>0</v>
      </c>
      <c r="AG64" s="223">
        <f>IF(H64&gt;J64,1,0)</f>
        <v>0</v>
      </c>
      <c r="AH64" s="223">
        <f>IF(K64+M64&gt;0,IF(K64&gt;M64,1,0),0)</f>
        <v>0</v>
      </c>
      <c r="AI64" s="223">
        <f>IF(G64&gt;E64,1,0)</f>
        <v>0</v>
      </c>
      <c r="AJ64" s="223">
        <f>IF(J64&gt;H64,1,0)</f>
        <v>0</v>
      </c>
      <c r="AK64" s="223">
        <f>IF(K64+M64&gt;0,IF(M64&gt;K64,1,0),0)</f>
        <v>0</v>
      </c>
    </row>
    <row r="65" spans="2:37" ht="24.75" customHeight="1">
      <c r="B65" s="209" t="s">
        <v>111</v>
      </c>
      <c r="C65" s="198"/>
      <c r="D65" s="341"/>
      <c r="E65" s="212"/>
      <c r="F65" s="213"/>
      <c r="G65" s="214"/>
      <c r="H65" s="215"/>
      <c r="I65" s="213"/>
      <c r="J65" s="214"/>
      <c r="K65" s="264"/>
      <c r="L65" s="262"/>
      <c r="M65" s="265"/>
      <c r="N65" s="266">
        <f>E65+H65+K65</f>
        <v>0</v>
      </c>
      <c r="O65" s="267" t="s">
        <v>23</v>
      </c>
      <c r="P65" s="268">
        <f>G65+J65+M65</f>
        <v>0</v>
      </c>
      <c r="Q65" s="266">
        <f>SUM(AF65:AH65)</f>
        <v>0</v>
      </c>
      <c r="R65" s="267" t="s">
        <v>23</v>
      </c>
      <c r="S65" s="268">
        <f>SUM(AI65:AK65)</f>
        <v>0</v>
      </c>
      <c r="T65" s="220">
        <f>IF(Q65&gt;S65,1,0)</f>
        <v>0</v>
      </c>
      <c r="U65" s="221">
        <f>IF(S65&gt;Q65,1,0)</f>
        <v>0</v>
      </c>
      <c r="V65" s="201"/>
      <c r="AF65" s="223">
        <f>IF(E65&gt;G65,1,0)</f>
        <v>0</v>
      </c>
      <c r="AG65" s="223">
        <f>IF(H65&gt;J65,1,0)</f>
        <v>0</v>
      </c>
      <c r="AH65" s="223">
        <f>IF(K65+M65&gt;0,IF(K65&gt;M65,1,0),0)</f>
        <v>0</v>
      </c>
      <c r="AI65" s="223">
        <f>IF(G65&gt;E65,1,0)</f>
        <v>0</v>
      </c>
      <c r="AJ65" s="223">
        <f>IF(J65&gt;H65,1,0)</f>
        <v>0</v>
      </c>
      <c r="AK65" s="223">
        <f>IF(K65+M65&gt;0,IF(M65&gt;K65,1,0),0)</f>
        <v>0</v>
      </c>
    </row>
    <row r="66" spans="2:37" ht="24.75" customHeight="1">
      <c r="B66" s="438" t="s">
        <v>112</v>
      </c>
      <c r="C66" s="342"/>
      <c r="D66" s="341"/>
      <c r="E66" s="518"/>
      <c r="F66" s="424"/>
      <c r="G66" s="442"/>
      <c r="H66" s="444"/>
      <c r="I66" s="424"/>
      <c r="J66" s="442"/>
      <c r="K66" s="473"/>
      <c r="L66" s="469"/>
      <c r="M66" s="475"/>
      <c r="N66" s="467">
        <f>E66+H66+K66</f>
        <v>0</v>
      </c>
      <c r="O66" s="458" t="s">
        <v>23</v>
      </c>
      <c r="P66" s="460">
        <f>G66+J66+M66</f>
        <v>0</v>
      </c>
      <c r="Q66" s="467">
        <f>SUM(AF66:AH66)</f>
        <v>0</v>
      </c>
      <c r="R66" s="458" t="s">
        <v>23</v>
      </c>
      <c r="S66" s="460">
        <f>SUM(AI66:AK66)</f>
        <v>0</v>
      </c>
      <c r="T66" s="436">
        <f>IF(Q66&gt;S66,1,0)</f>
        <v>0</v>
      </c>
      <c r="U66" s="430">
        <f>IF(S66&gt;Q66,1,0)</f>
        <v>0</v>
      </c>
      <c r="V66" s="226"/>
      <c r="AF66" s="223">
        <f>IF(E66&gt;G66,1,0)</f>
        <v>0</v>
      </c>
      <c r="AG66" s="223">
        <f>IF(H66&gt;J66,1,0)</f>
        <v>0</v>
      </c>
      <c r="AH66" s="223">
        <f>IF(K66+M66&gt;0,IF(K66&gt;M66,1,0),0)</f>
        <v>0</v>
      </c>
      <c r="AI66" s="223">
        <f>IF(G66&gt;E66,1,0)</f>
        <v>0</v>
      </c>
      <c r="AJ66" s="223">
        <f>IF(J66&gt;H66,1,0)</f>
        <v>0</v>
      </c>
      <c r="AK66" s="223">
        <f>IF(K66+M66&gt;0,IF(M66&gt;K66,1,0),0)</f>
        <v>0</v>
      </c>
    </row>
    <row r="67" spans="2:22" ht="24.75" customHeight="1">
      <c r="B67" s="439"/>
      <c r="C67" s="343"/>
      <c r="D67" s="344"/>
      <c r="E67" s="519"/>
      <c r="F67" s="425"/>
      <c r="G67" s="443"/>
      <c r="H67" s="445"/>
      <c r="I67" s="425"/>
      <c r="J67" s="443"/>
      <c r="K67" s="474"/>
      <c r="L67" s="470"/>
      <c r="M67" s="476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0</v>
      </c>
      <c r="O68" s="267" t="s">
        <v>23</v>
      </c>
      <c r="P68" s="276">
        <f>SUM(P64:P67)</f>
        <v>0</v>
      </c>
      <c r="Q68" s="275">
        <f>SUM(Q64:Q67)</f>
        <v>0</v>
      </c>
      <c r="R68" s="277" t="s">
        <v>23</v>
      </c>
      <c r="S68" s="276">
        <f>SUM(S64:S67)</f>
        <v>0</v>
      </c>
      <c r="T68" s="220">
        <f>SUM(T64:T67)</f>
        <v>0</v>
      </c>
      <c r="U68" s="221">
        <f>SUM(U64:U67)</f>
        <v>0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 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 t="s">
        <v>226</v>
      </c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 t="s">
        <v>227</v>
      </c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7</v>
      </c>
      <c r="C84" s="180" t="s">
        <v>97</v>
      </c>
      <c r="D84" s="455" t="str">
        <f>IF(B84=1,X81,IF(B84=2,X82,IF(B84=3,X83,IF(B84=4,X84,IF(B84=5,X85,IF(B84=6,X86,IF(B84=7,X87,IF(B84=8,X88," "))))))))</f>
        <v>Výškovice  B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1</v>
      </c>
      <c r="C85" s="180" t="s">
        <v>101</v>
      </c>
      <c r="D85" s="455" t="str">
        <f>IF(B85=1,X81,IF(B85=2,X82,IF(B85=3,X83,IF(B85=4,X84,IF(B85=5,X85,IF(B85=6,X86,IF(B85=7,X87,IF(B85=8,X88," "))))))))</f>
        <v>N. Bělá  B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198" t="s">
        <v>223</v>
      </c>
      <c r="D89" s="340" t="s">
        <v>130</v>
      </c>
      <c r="E89" s="212">
        <v>1</v>
      </c>
      <c r="F89" s="213" t="s">
        <v>23</v>
      </c>
      <c r="G89" s="214">
        <v>6</v>
      </c>
      <c r="H89" s="215">
        <v>1</v>
      </c>
      <c r="I89" s="213" t="s">
        <v>23</v>
      </c>
      <c r="J89" s="214">
        <v>6</v>
      </c>
      <c r="K89" s="215"/>
      <c r="L89" s="213" t="s">
        <v>23</v>
      </c>
      <c r="M89" s="216"/>
      <c r="N89" s="266">
        <f>E89+H89+K89</f>
        <v>2</v>
      </c>
      <c r="O89" s="267" t="s">
        <v>23</v>
      </c>
      <c r="P89" s="268">
        <f>G89+J89+M89</f>
        <v>12</v>
      </c>
      <c r="Q89" s="266">
        <f>SUM(AF89:AH89)</f>
        <v>0</v>
      </c>
      <c r="R89" s="267" t="s">
        <v>23</v>
      </c>
      <c r="S89" s="268">
        <f>SUM(AI89:AK89)</f>
        <v>2</v>
      </c>
      <c r="T89" s="220">
        <f>IF(Q89&gt;S89,1,0)</f>
        <v>0</v>
      </c>
      <c r="U89" s="221">
        <f>IF(S89&gt;Q89,1,0)</f>
        <v>1</v>
      </c>
      <c r="V89" s="201"/>
      <c r="X89" s="222"/>
      <c r="AF89" s="223">
        <f>IF(E89&gt;G89,1,0)</f>
        <v>0</v>
      </c>
      <c r="AG89" s="223">
        <f>IF(H89&gt;J89,1,0)</f>
        <v>0</v>
      </c>
      <c r="AH89" s="223">
        <f>IF(K89+M89&gt;0,IF(K89&gt;M89,1,0),0)</f>
        <v>0</v>
      </c>
      <c r="AI89" s="223">
        <f>IF(G89&gt;E89,1,0)</f>
        <v>1</v>
      </c>
      <c r="AJ89" s="223">
        <f>IF(J89&gt;H89,1,0)</f>
        <v>1</v>
      </c>
      <c r="AK89" s="223">
        <f>IF(K89+M89&gt;0,IF(M89&gt;K89,1,0),0)</f>
        <v>0</v>
      </c>
    </row>
    <row r="90" spans="2:37" ht="24.75" customHeight="1">
      <c r="B90" s="209" t="s">
        <v>111</v>
      </c>
      <c r="C90" s="198" t="s">
        <v>224</v>
      </c>
      <c r="D90" s="341" t="s">
        <v>190</v>
      </c>
      <c r="E90" s="212">
        <v>1</v>
      </c>
      <c r="F90" s="213" t="s">
        <v>23</v>
      </c>
      <c r="G90" s="214">
        <v>6</v>
      </c>
      <c r="H90" s="215">
        <v>3</v>
      </c>
      <c r="I90" s="213" t="s">
        <v>23</v>
      </c>
      <c r="J90" s="214">
        <v>6</v>
      </c>
      <c r="K90" s="215"/>
      <c r="L90" s="213" t="s">
        <v>23</v>
      </c>
      <c r="M90" s="216"/>
      <c r="N90" s="266">
        <f>E90+H90+K90</f>
        <v>4</v>
      </c>
      <c r="O90" s="267" t="s">
        <v>23</v>
      </c>
      <c r="P90" s="268">
        <f>G90+J90+M90</f>
        <v>12</v>
      </c>
      <c r="Q90" s="266">
        <f>SUM(AF90:AH90)</f>
        <v>0</v>
      </c>
      <c r="R90" s="267" t="s">
        <v>23</v>
      </c>
      <c r="S90" s="268">
        <f>SUM(AI90:AK90)</f>
        <v>2</v>
      </c>
      <c r="T90" s="220">
        <f>IF(Q90&gt;S90,1,0)</f>
        <v>0</v>
      </c>
      <c r="U90" s="221">
        <f>IF(S90&gt;Q90,1,0)</f>
        <v>1</v>
      </c>
      <c r="V90" s="201"/>
      <c r="AF90" s="223">
        <f>IF(E90&gt;G90,1,0)</f>
        <v>0</v>
      </c>
      <c r="AG90" s="223">
        <f>IF(H90&gt;J90,1,0)</f>
        <v>0</v>
      </c>
      <c r="AH90" s="223">
        <f>IF(K90+M90&gt;0,IF(K90&gt;M90,1,0),0)</f>
        <v>0</v>
      </c>
      <c r="AI90" s="223">
        <f>IF(G90&gt;E90,1,0)</f>
        <v>1</v>
      </c>
      <c r="AJ90" s="223">
        <f>IF(J90&gt;H90,1,0)</f>
        <v>1</v>
      </c>
      <c r="AK90" s="223">
        <f>IF(K90+M90&gt;0,IF(M90&gt;K90,1,0),0)</f>
        <v>0</v>
      </c>
    </row>
    <row r="91" spans="2:37" ht="24.75" customHeight="1">
      <c r="B91" s="438" t="s">
        <v>112</v>
      </c>
      <c r="C91" s="342" t="s">
        <v>225</v>
      </c>
      <c r="D91" s="341" t="s">
        <v>130</v>
      </c>
      <c r="E91" s="518">
        <v>4</v>
      </c>
      <c r="F91" s="424" t="s">
        <v>23</v>
      </c>
      <c r="G91" s="442">
        <v>6</v>
      </c>
      <c r="H91" s="444">
        <v>6</v>
      </c>
      <c r="I91" s="424" t="s">
        <v>23</v>
      </c>
      <c r="J91" s="442">
        <v>3</v>
      </c>
      <c r="K91" s="444">
        <v>5</v>
      </c>
      <c r="L91" s="424" t="s">
        <v>23</v>
      </c>
      <c r="M91" s="426">
        <v>7</v>
      </c>
      <c r="N91" s="467">
        <f>E91+H91+K91</f>
        <v>15</v>
      </c>
      <c r="O91" s="458" t="s">
        <v>23</v>
      </c>
      <c r="P91" s="460">
        <f>G91+J91+M91</f>
        <v>16</v>
      </c>
      <c r="Q91" s="467">
        <f>SUM(AF91:AH91)</f>
        <v>1</v>
      </c>
      <c r="R91" s="458" t="s">
        <v>23</v>
      </c>
      <c r="S91" s="460">
        <f>SUM(AI91:AK91)</f>
        <v>2</v>
      </c>
      <c r="T91" s="436">
        <f>IF(Q91&gt;S91,1,0)</f>
        <v>0</v>
      </c>
      <c r="U91" s="430">
        <f>IF(S91&gt;Q91,1,0)</f>
        <v>1</v>
      </c>
      <c r="V91" s="226"/>
      <c r="AF91" s="223">
        <f>IF(E91&gt;G91,1,0)</f>
        <v>0</v>
      </c>
      <c r="AG91" s="223">
        <f>IF(H91&gt;J91,1,0)</f>
        <v>1</v>
      </c>
      <c r="AH91" s="223">
        <f>IF(K91+M91&gt;0,IF(K91&gt;M91,1,0),0)</f>
        <v>0</v>
      </c>
      <c r="AI91" s="223">
        <f>IF(G91&gt;E91,1,0)</f>
        <v>1</v>
      </c>
      <c r="AJ91" s="223">
        <f>IF(J91&gt;H91,1,0)</f>
        <v>0</v>
      </c>
      <c r="AK91" s="223">
        <f>IF(K91+M91&gt;0,IF(M91&gt;K91,1,0),0)</f>
        <v>1</v>
      </c>
    </row>
    <row r="92" spans="2:22" ht="24.75" customHeight="1">
      <c r="B92" s="439"/>
      <c r="C92" s="343" t="s">
        <v>223</v>
      </c>
      <c r="D92" s="344" t="s">
        <v>134</v>
      </c>
      <c r="E92" s="519"/>
      <c r="F92" s="425"/>
      <c r="G92" s="443"/>
      <c r="H92" s="445"/>
      <c r="I92" s="425"/>
      <c r="J92" s="443"/>
      <c r="K92" s="445"/>
      <c r="L92" s="425"/>
      <c r="M92" s="427"/>
      <c r="N92" s="468"/>
      <c r="O92" s="459"/>
      <c r="P92" s="461"/>
      <c r="Q92" s="468"/>
      <c r="R92" s="459"/>
      <c r="S92" s="461"/>
      <c r="T92" s="437"/>
      <c r="U92" s="431"/>
      <c r="V92" s="226"/>
    </row>
    <row r="93" spans="2:22" ht="24.75" customHeight="1">
      <c r="B93" s="229"/>
      <c r="C93" s="273" t="s">
        <v>117</v>
      </c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>
        <f>SUM(N89:N92)</f>
        <v>21</v>
      </c>
      <c r="O93" s="267" t="s">
        <v>23</v>
      </c>
      <c r="P93" s="276">
        <f>SUM(P89:P92)</f>
        <v>40</v>
      </c>
      <c r="Q93" s="275">
        <f>SUM(Q89:Q92)</f>
        <v>1</v>
      </c>
      <c r="R93" s="277" t="s">
        <v>23</v>
      </c>
      <c r="S93" s="276">
        <f>SUM(S89:S92)</f>
        <v>6</v>
      </c>
      <c r="T93" s="220">
        <f>SUM(T89:T92)</f>
        <v>0</v>
      </c>
      <c r="U93" s="221">
        <f>SUM(U89:U92)</f>
        <v>3</v>
      </c>
      <c r="V93" s="201"/>
    </row>
    <row r="94" spans="2:22" ht="24.75" customHeight="1">
      <c r="B94" s="229"/>
      <c r="C94" s="339" t="s">
        <v>118</v>
      </c>
      <c r="D94" s="335" t="str">
        <f>IF(T93&gt;U93,D84,IF(U93&gt;T93,D85,IF(U93+T93=0," ","CHYBA ZADÁNÍ")))</f>
        <v>N. Bělá  B</v>
      </c>
      <c r="E94" s="273"/>
      <c r="F94" s="273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339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  <mergeCell ref="B91:B92"/>
    <mergeCell ref="E91:E92"/>
    <mergeCell ref="F91:F92"/>
    <mergeCell ref="G91:G92"/>
    <mergeCell ref="H91:H92"/>
    <mergeCell ref="I91:I92"/>
    <mergeCell ref="J91:J92"/>
    <mergeCell ref="K91:K92"/>
    <mergeCell ref="E87:M87"/>
    <mergeCell ref="N87:U87"/>
    <mergeCell ref="E88:G88"/>
    <mergeCell ref="H88:J88"/>
    <mergeCell ref="K88:M88"/>
    <mergeCell ref="N88:P88"/>
    <mergeCell ref="Q88:S88"/>
    <mergeCell ref="P81:U81"/>
    <mergeCell ref="P82:U82"/>
    <mergeCell ref="P83:U83"/>
    <mergeCell ref="D84:I84"/>
    <mergeCell ref="P84:U84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I66:I67"/>
    <mergeCell ref="J66:J67"/>
    <mergeCell ref="K66:K67"/>
    <mergeCell ref="L66:L67"/>
    <mergeCell ref="K63:M63"/>
    <mergeCell ref="N63:P63"/>
    <mergeCell ref="S66:S67"/>
    <mergeCell ref="T66:T67"/>
    <mergeCell ref="M66:M67"/>
    <mergeCell ref="N66:N67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E38:G38"/>
    <mergeCell ref="H38:J38"/>
    <mergeCell ref="K38:M38"/>
    <mergeCell ref="N38:P38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13:G13"/>
    <mergeCell ref="H13:J13"/>
    <mergeCell ref="H16:H17"/>
    <mergeCell ref="I16:I17"/>
    <mergeCell ref="G16:G17"/>
    <mergeCell ref="J16:J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K16:K17"/>
    <mergeCell ref="L16:L17"/>
    <mergeCell ref="M16:M17"/>
    <mergeCell ref="P16:P17"/>
    <mergeCell ref="P6:U6"/>
    <mergeCell ref="P10:U10"/>
    <mergeCell ref="P9:U9"/>
    <mergeCell ref="P8:U8"/>
    <mergeCell ref="S16:S17"/>
    <mergeCell ref="R16:R17"/>
    <mergeCell ref="P7:U7"/>
    <mergeCell ref="N13:P13"/>
    <mergeCell ref="Q13:S13"/>
    <mergeCell ref="N16:N17"/>
    <mergeCell ref="O16:O17"/>
    <mergeCell ref="Q16:Q17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50"/>
  <sheetViews>
    <sheetView zoomScale="75" zoomScaleNormal="75" zoomScalePageLayoutView="0" workbookViewId="0" topLeftCell="A21">
      <selection activeCell="D39" sqref="D39:D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2</v>
      </c>
      <c r="P4" s="464" t="str">
        <f>IF(N4=1,P6,IF(N4=2,P7,IF(N4=3,P8,IF(N4=4,P9,IF(N4=5,P10," ")))))</f>
        <v>MUŽI  II.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 t="s">
        <v>142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Brušperk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39947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Výškovice  A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Proskovice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1</v>
      </c>
      <c r="C9" s="180" t="s">
        <v>97</v>
      </c>
      <c r="D9" s="477" t="str">
        <f>IF(B9=1,X6,IF(B9=2,X7,IF(B9=3,X8,IF(B9=4,X9,IF(B9=5,X10,IF(B9=6,X11,IF(B9=7,X12,IF(B9=8,X13," "))))))))</f>
        <v>Brušperk B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Trnávka 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4</v>
      </c>
      <c r="C10" s="180" t="s">
        <v>101</v>
      </c>
      <c r="D10" s="477" t="str">
        <f>IF(B10=1,X6,IF(B10=2,X7,IF(B10=3,X8,IF(B10=4,X9,IF(B10=5,X10,IF(B10=6,X11,IF(B10=7,X12,IF(B10=8,X13," "))))))))</f>
        <v>Trnávka 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>
        <f t="shared" si="0"/>
        <v>0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>
        <f t="shared" si="0"/>
        <v>0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>
        <f t="shared" si="0"/>
        <v>0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>
        <f t="shared" si="0"/>
        <v>0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297" t="s">
        <v>138</v>
      </c>
      <c r="D14" s="298" t="s">
        <v>139</v>
      </c>
      <c r="E14" s="299">
        <v>6</v>
      </c>
      <c r="F14" s="300" t="s">
        <v>23</v>
      </c>
      <c r="G14" s="301">
        <v>1</v>
      </c>
      <c r="H14" s="302">
        <v>6</v>
      </c>
      <c r="I14" s="300" t="s">
        <v>23</v>
      </c>
      <c r="J14" s="301">
        <v>4</v>
      </c>
      <c r="K14" s="302"/>
      <c r="L14" s="300" t="s">
        <v>23</v>
      </c>
      <c r="M14" s="303"/>
      <c r="N14" s="304">
        <f>E14+H14+K14</f>
        <v>12</v>
      </c>
      <c r="O14" s="305" t="s">
        <v>23</v>
      </c>
      <c r="P14" s="306">
        <f>G14+J14+M14</f>
        <v>5</v>
      </c>
      <c r="Q14" s="304">
        <f>SUM(AF14:AH14)</f>
        <v>2</v>
      </c>
      <c r="R14" s="305" t="s">
        <v>23</v>
      </c>
      <c r="S14" s="306">
        <f>SUM(AI14:AK14)</f>
        <v>0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1</v>
      </c>
      <c r="AG14" s="223">
        <f>IF(H14&gt;J14,1,0)</f>
        <v>1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297" t="s">
        <v>140</v>
      </c>
      <c r="D15" s="309" t="s">
        <v>141</v>
      </c>
      <c r="E15" s="299">
        <v>1</v>
      </c>
      <c r="F15" s="300" t="s">
        <v>23</v>
      </c>
      <c r="G15" s="301">
        <v>6</v>
      </c>
      <c r="H15" s="302">
        <v>3</v>
      </c>
      <c r="I15" s="300" t="s">
        <v>23</v>
      </c>
      <c r="J15" s="301">
        <v>6</v>
      </c>
      <c r="K15" s="302"/>
      <c r="L15" s="300" t="s">
        <v>23</v>
      </c>
      <c r="M15" s="303"/>
      <c r="N15" s="304">
        <f>E15+H15+K15</f>
        <v>4</v>
      </c>
      <c r="O15" s="305" t="s">
        <v>23</v>
      </c>
      <c r="P15" s="306">
        <f>G15+J15+M15</f>
        <v>12</v>
      </c>
      <c r="Q15" s="304">
        <f>SUM(AF15:AH15)</f>
        <v>0</v>
      </c>
      <c r="R15" s="305" t="s">
        <v>23</v>
      </c>
      <c r="S15" s="306">
        <f>SUM(AI15:AK15)</f>
        <v>2</v>
      </c>
      <c r="T15" s="307">
        <f>IF(Q15&gt;S15,1,0)</f>
        <v>0</v>
      </c>
      <c r="U15" s="308">
        <f>IF(S15&gt;Q15,1,0)</f>
        <v>1</v>
      </c>
      <c r="V15" s="201"/>
      <c r="AF15" s="223">
        <f>IF(E15&gt;G15,1,0)</f>
        <v>0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1</v>
      </c>
      <c r="AJ15" s="223">
        <f>IF(J15&gt;H15,1,0)</f>
        <v>1</v>
      </c>
      <c r="AK15" s="223">
        <f>IF(K15+M15&gt;0,IF(M15&gt;K15,1,0),0)</f>
        <v>0</v>
      </c>
    </row>
    <row r="16" spans="2:37" ht="20.25" customHeight="1">
      <c r="B16" s="438" t="s">
        <v>112</v>
      </c>
      <c r="C16" s="297" t="s">
        <v>138</v>
      </c>
      <c r="D16" s="298" t="s">
        <v>139</v>
      </c>
      <c r="E16" s="500">
        <v>6</v>
      </c>
      <c r="F16" s="490" t="s">
        <v>23</v>
      </c>
      <c r="G16" s="498">
        <v>1</v>
      </c>
      <c r="H16" s="488">
        <v>1</v>
      </c>
      <c r="I16" s="490" t="s">
        <v>23</v>
      </c>
      <c r="J16" s="498">
        <v>6</v>
      </c>
      <c r="K16" s="488">
        <v>2</v>
      </c>
      <c r="L16" s="490" t="s">
        <v>23</v>
      </c>
      <c r="M16" s="492">
        <v>6</v>
      </c>
      <c r="N16" s="486">
        <f>E16+H16+K16</f>
        <v>9</v>
      </c>
      <c r="O16" s="484" t="s">
        <v>23</v>
      </c>
      <c r="P16" s="482">
        <f>G16+J16+M16</f>
        <v>13</v>
      </c>
      <c r="Q16" s="486">
        <f>SUM(AF16:AH16)</f>
        <v>1</v>
      </c>
      <c r="R16" s="484" t="s">
        <v>23</v>
      </c>
      <c r="S16" s="482">
        <f>SUM(AI16:AK16)</f>
        <v>2</v>
      </c>
      <c r="T16" s="494">
        <f>IF(Q16&gt;S16,1,0)</f>
        <v>0</v>
      </c>
      <c r="U16" s="496">
        <f>IF(S16&gt;Q16,1,0)</f>
        <v>1</v>
      </c>
      <c r="V16" s="226"/>
      <c r="AF16" s="223">
        <f>IF(E16&gt;G16,1,0)</f>
        <v>1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0</v>
      </c>
      <c r="AJ16" s="223">
        <f>IF(J16&gt;H16,1,0)</f>
        <v>1</v>
      </c>
      <c r="AK16" s="223">
        <f>IF(K16+M16&gt;0,IF(M16&gt;K16,1,0),0)</f>
        <v>1</v>
      </c>
    </row>
    <row r="17" spans="2:22" ht="21" customHeight="1">
      <c r="B17" s="439"/>
      <c r="C17" s="297" t="s">
        <v>140</v>
      </c>
      <c r="D17" s="309" t="s">
        <v>141</v>
      </c>
      <c r="E17" s="501"/>
      <c r="F17" s="491"/>
      <c r="G17" s="499"/>
      <c r="H17" s="489"/>
      <c r="I17" s="491"/>
      <c r="J17" s="499"/>
      <c r="K17" s="489"/>
      <c r="L17" s="491"/>
      <c r="M17" s="493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25</v>
      </c>
      <c r="O18" s="305" t="s">
        <v>23</v>
      </c>
      <c r="P18" s="316">
        <f>SUM(P14:P17)</f>
        <v>30</v>
      </c>
      <c r="Q18" s="315">
        <f>SUM(Q14:Q17)</f>
        <v>3</v>
      </c>
      <c r="R18" s="317" t="s">
        <v>23</v>
      </c>
      <c r="S18" s="316">
        <f>SUM(S14:S17)</f>
        <v>4</v>
      </c>
      <c r="T18" s="307">
        <f>SUM(T14:T17)</f>
        <v>1</v>
      </c>
      <c r="U18" s="308">
        <f>SUM(U14:U17)</f>
        <v>2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Trnávka 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2</v>
      </c>
      <c r="P29" s="464" t="str">
        <f>IF(N29=1,P31,IF(N29=2,P32,IF(N29=3,P33,IF(N29=4,P34,IF(N29=5,P35," ")))))</f>
        <v>MUŽI  II.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105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Brušperk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39942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Výškovice 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Proskovice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2</v>
      </c>
      <c r="C34" s="180" t="s">
        <v>97</v>
      </c>
      <c r="D34" s="455" t="str">
        <f>IF(B34=1,X31,IF(B34=2,X32,IF(B34=3,X33,IF(B34=4,X34,IF(B34=5,X35,IF(B34=6,X36,IF(B34=7,X37,IF(B34=8,X38," "))))))))</f>
        <v>Výškovice  A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Trnávka 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3</v>
      </c>
      <c r="C35" s="180" t="s">
        <v>101</v>
      </c>
      <c r="D35" s="455" t="str">
        <f>IF(B35=1,X31,IF(B35=2,X32,IF(B35=3,X33,IF(B35=4,X34,IF(B35=5,X35,IF(B35=6,X36,IF(B35=7,X37,IF(B35=8,X38," "))))))))</f>
        <v>Proskovice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>
        <f t="shared" si="1"/>
        <v>0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94">
        <v>6</v>
      </c>
      <c r="X36" s="195">
        <f t="shared" si="1"/>
        <v>0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97" t="s">
        <v>121</v>
      </c>
      <c r="D39" s="298" t="s">
        <v>123</v>
      </c>
      <c r="E39" s="299">
        <v>1</v>
      </c>
      <c r="F39" s="318" t="s">
        <v>23</v>
      </c>
      <c r="G39" s="301">
        <v>6</v>
      </c>
      <c r="H39" s="302">
        <v>1</v>
      </c>
      <c r="I39" s="318" t="s">
        <v>23</v>
      </c>
      <c r="J39" s="301">
        <v>6</v>
      </c>
      <c r="K39" s="302"/>
      <c r="L39" s="318" t="s">
        <v>23</v>
      </c>
      <c r="M39" s="303"/>
      <c r="N39" s="304">
        <f>E39+H39+K39</f>
        <v>2</v>
      </c>
      <c r="O39" s="305" t="s">
        <v>23</v>
      </c>
      <c r="P39" s="306">
        <f>G39+J39+M39</f>
        <v>12</v>
      </c>
      <c r="Q39" s="304">
        <f>SUM(AF39:AH39)</f>
        <v>0</v>
      </c>
      <c r="R39" s="305" t="s">
        <v>23</v>
      </c>
      <c r="S39" s="306">
        <f>SUM(AI39:AK39)</f>
        <v>2</v>
      </c>
      <c r="T39" s="307">
        <f>IF(Q39&gt;S39,1,0)</f>
        <v>0</v>
      </c>
      <c r="U39" s="308">
        <f>IF(S39&gt;Q39,1,0)</f>
        <v>1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1</v>
      </c>
      <c r="AJ39" s="223">
        <f>IF(J39&gt;H39,1,0)</f>
        <v>1</v>
      </c>
      <c r="AK39" s="223">
        <f>IF(K39+M39&gt;0,IF(M39&gt;K39,1,0),0)</f>
        <v>0</v>
      </c>
    </row>
    <row r="40" spans="2:37" ht="24.75" customHeight="1">
      <c r="B40" s="209" t="s">
        <v>111</v>
      </c>
      <c r="C40" s="297" t="s">
        <v>122</v>
      </c>
      <c r="D40" s="337" t="s">
        <v>124</v>
      </c>
      <c r="E40" s="299">
        <v>6</v>
      </c>
      <c r="F40" s="318" t="s">
        <v>23</v>
      </c>
      <c r="G40" s="301">
        <v>0</v>
      </c>
      <c r="H40" s="302">
        <v>6</v>
      </c>
      <c r="I40" s="318" t="s">
        <v>23</v>
      </c>
      <c r="J40" s="301">
        <v>0</v>
      </c>
      <c r="K40" s="338" t="s">
        <v>161</v>
      </c>
      <c r="L40" s="318" t="s">
        <v>23</v>
      </c>
      <c r="M40" s="303"/>
      <c r="N40" s="304">
        <v>12</v>
      </c>
      <c r="O40" s="305" t="s">
        <v>23</v>
      </c>
      <c r="P40" s="306">
        <v>0</v>
      </c>
      <c r="Q40" s="304">
        <v>2</v>
      </c>
      <c r="R40" s="305" t="s">
        <v>23</v>
      </c>
      <c r="S40" s="306">
        <v>0</v>
      </c>
      <c r="T40" s="307">
        <v>1</v>
      </c>
      <c r="U40" s="308">
        <f>IF(S40&gt;Q40,1,0)</f>
        <v>0</v>
      </c>
      <c r="V40" s="201"/>
      <c r="AF40" s="223">
        <f>IF(E40&gt;G40,1,0)</f>
        <v>1</v>
      </c>
      <c r="AG40" s="223">
        <f>IF(H40&gt;J40,1,0)</f>
        <v>1</v>
      </c>
      <c r="AH40" s="223" t="e">
        <f>IF(K40+M40&gt;0,IF(K40&gt;M40,1,0),0)</f>
        <v>#VALUE!</v>
      </c>
      <c r="AI40" s="223">
        <f>IF(G40&gt;E40,1,0)</f>
        <v>0</v>
      </c>
      <c r="AJ40" s="223">
        <f>IF(J40&gt;H40,1,0)</f>
        <v>0</v>
      </c>
      <c r="AK40" s="223" t="e">
        <f>IF(K40+M40&gt;0,IF(M40&gt;K40,1,0),0)</f>
        <v>#VALUE!</v>
      </c>
    </row>
    <row r="41" spans="2:37" ht="24.75" customHeight="1">
      <c r="B41" s="438" t="s">
        <v>112</v>
      </c>
      <c r="C41" s="310" t="s">
        <v>121</v>
      </c>
      <c r="D41" s="309" t="s">
        <v>123</v>
      </c>
      <c r="E41" s="520">
        <v>6</v>
      </c>
      <c r="F41" s="522" t="s">
        <v>23</v>
      </c>
      <c r="G41" s="498">
        <v>1</v>
      </c>
      <c r="H41" s="488">
        <v>1</v>
      </c>
      <c r="I41" s="522" t="s">
        <v>23</v>
      </c>
      <c r="J41" s="498">
        <v>6</v>
      </c>
      <c r="K41" s="488">
        <v>7</v>
      </c>
      <c r="L41" s="522" t="s">
        <v>23</v>
      </c>
      <c r="M41" s="492">
        <v>6</v>
      </c>
      <c r="N41" s="486">
        <f>E41+H41+K41</f>
        <v>14</v>
      </c>
      <c r="O41" s="484" t="s">
        <v>23</v>
      </c>
      <c r="P41" s="482">
        <f>G41+J41+M41</f>
        <v>13</v>
      </c>
      <c r="Q41" s="486">
        <f>SUM(AF41:AH41)</f>
        <v>2</v>
      </c>
      <c r="R41" s="484" t="s">
        <v>23</v>
      </c>
      <c r="S41" s="482">
        <f>SUM(AI41:AK41)</f>
        <v>1</v>
      </c>
      <c r="T41" s="494">
        <f>IF(Q41&gt;S41,1,0)</f>
        <v>1</v>
      </c>
      <c r="U41" s="496">
        <f>IF(S41&gt;Q41,1,0)</f>
        <v>0</v>
      </c>
      <c r="V41" s="226"/>
      <c r="AF41" s="223">
        <f>IF(E41&gt;G41,1,0)</f>
        <v>1</v>
      </c>
      <c r="AG41" s="223">
        <f>IF(H41&gt;J41,1,0)</f>
        <v>0</v>
      </c>
      <c r="AH41" s="223">
        <f>IF(K41+M41&gt;0,IF(K41&gt;M41,1,0),0)</f>
        <v>1</v>
      </c>
      <c r="AI41" s="223">
        <f>IF(G41&gt;E41,1,0)</f>
        <v>0</v>
      </c>
      <c r="AJ41" s="223">
        <f>IF(J41&gt;H41,1,0)</f>
        <v>1</v>
      </c>
      <c r="AK41" s="223">
        <f>IF(K41+M41&gt;0,IF(M41&gt;K41,1,0),0)</f>
        <v>0</v>
      </c>
    </row>
    <row r="42" spans="2:22" ht="24.75" customHeight="1">
      <c r="B42" s="439"/>
      <c r="C42" s="311" t="s">
        <v>122</v>
      </c>
      <c r="D42" s="312" t="s">
        <v>124</v>
      </c>
      <c r="E42" s="521"/>
      <c r="F42" s="523"/>
      <c r="G42" s="499"/>
      <c r="H42" s="489"/>
      <c r="I42" s="523"/>
      <c r="J42" s="499"/>
      <c r="K42" s="489"/>
      <c r="L42" s="523"/>
      <c r="M42" s="493"/>
      <c r="N42" s="487"/>
      <c r="O42" s="485"/>
      <c r="P42" s="483"/>
      <c r="Q42" s="487"/>
      <c r="R42" s="485"/>
      <c r="S42" s="483"/>
      <c r="T42" s="495"/>
      <c r="U42" s="497"/>
      <c r="V42" s="226"/>
    </row>
    <row r="43" spans="2:22" ht="24.75" customHeight="1">
      <c r="B43" s="229"/>
      <c r="C43" s="313" t="s">
        <v>117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>
        <f>SUM(N39:N42)</f>
        <v>28</v>
      </c>
      <c r="O43" s="305" t="s">
        <v>23</v>
      </c>
      <c r="P43" s="316">
        <f>SUM(P39:P42)</f>
        <v>25</v>
      </c>
      <c r="Q43" s="315">
        <f>SUM(Q39:Q42)</f>
        <v>4</v>
      </c>
      <c r="R43" s="317" t="s">
        <v>23</v>
      </c>
      <c r="S43" s="316">
        <f>SUM(S39:S42)</f>
        <v>3</v>
      </c>
      <c r="T43" s="307">
        <f>SUM(T39:T42)</f>
        <v>2</v>
      </c>
      <c r="U43" s="308">
        <f>SUM(U39:U42)</f>
        <v>1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Výškovice  A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4.2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4.2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4.25">
      <c r="C48" s="239"/>
      <c r="D48" s="247" t="s">
        <v>160</v>
      </c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4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4.2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</sheetData>
  <sheetProtection selectLockedCells="1"/>
  <mergeCells count="70"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38:G38"/>
    <mergeCell ref="H38:J38"/>
    <mergeCell ref="K38:M38"/>
    <mergeCell ref="N38:P38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M16:M17"/>
    <mergeCell ref="P16:P17"/>
    <mergeCell ref="K13:M13"/>
    <mergeCell ref="K16:K17"/>
    <mergeCell ref="L16:L17"/>
    <mergeCell ref="N16:N17"/>
    <mergeCell ref="P6:U6"/>
    <mergeCell ref="P10:U10"/>
    <mergeCell ref="P9:U9"/>
    <mergeCell ref="P8:U8"/>
    <mergeCell ref="S16:S17"/>
    <mergeCell ref="R16:R17"/>
    <mergeCell ref="P7:U7"/>
    <mergeCell ref="N13:P13"/>
    <mergeCell ref="Q13:S13"/>
    <mergeCell ref="O16:O17"/>
    <mergeCell ref="Q16:Q17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K50"/>
  <sheetViews>
    <sheetView zoomScale="75" zoomScaleNormal="75" workbookViewId="0" topLeftCell="A1">
      <selection activeCell="D6" sqref="D6:D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2</v>
      </c>
      <c r="P4" s="464" t="str">
        <f>IF(N4=1,P6,IF(N4=2,P7,IF(N4=3,P8,IF(N4=4,P9,IF(N4=5,P10," ")))))</f>
        <v>MUŽI  II.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/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Brušperk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/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Výškovice  A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Proskovice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4</v>
      </c>
      <c r="C9" s="180" t="s">
        <v>97</v>
      </c>
      <c r="D9" s="477" t="str">
        <f>IF(B9=1,X6,IF(B9=2,X7,IF(B9=3,X8,IF(B9=4,X9,IF(B9=5,X10,IF(B9=6,X11,IF(B9=7,X12,IF(B9=8,X13," "))))))))</f>
        <v>Trnávka 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Trnávka 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3</v>
      </c>
      <c r="C10" s="180" t="s">
        <v>101</v>
      </c>
      <c r="D10" s="477" t="str">
        <f>IF(B10=1,X6,IF(B10=2,X7,IF(B10=3,X8,IF(B10=4,X9,IF(B10=5,X10,IF(B10=6,X11,IF(B10=7,X12,IF(B10=8,X13," "))))))))</f>
        <v>Proskovice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>
        <f t="shared" si="0"/>
        <v>0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>
        <f t="shared" si="0"/>
        <v>0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>
        <f t="shared" si="0"/>
        <v>0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>
        <f t="shared" si="0"/>
        <v>0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297" t="s">
        <v>239</v>
      </c>
      <c r="D14" s="298" t="s">
        <v>123</v>
      </c>
      <c r="E14" s="299">
        <v>0</v>
      </c>
      <c r="F14" s="300"/>
      <c r="G14" s="301">
        <v>6</v>
      </c>
      <c r="H14" s="302">
        <v>0</v>
      </c>
      <c r="I14" s="300"/>
      <c r="J14" s="301">
        <v>6</v>
      </c>
      <c r="K14" s="302"/>
      <c r="L14" s="300" t="s">
        <v>23</v>
      </c>
      <c r="M14" s="303"/>
      <c r="N14" s="304">
        <f>E14+H14+K14</f>
        <v>0</v>
      </c>
      <c r="O14" s="305" t="s">
        <v>23</v>
      </c>
      <c r="P14" s="306">
        <f>G14+J14+M14</f>
        <v>12</v>
      </c>
      <c r="Q14" s="304">
        <f>SUM(AF14:AH14)</f>
        <v>0</v>
      </c>
      <c r="R14" s="305" t="s">
        <v>23</v>
      </c>
      <c r="S14" s="306">
        <f>SUM(AI14:AK14)</f>
        <v>2</v>
      </c>
      <c r="T14" s="307">
        <f>IF(Q14&gt;S14,1,0)</f>
        <v>0</v>
      </c>
      <c r="U14" s="308">
        <f>IF(S14&gt;Q14,1,0)</f>
        <v>1</v>
      </c>
      <c r="V14" s="201"/>
      <c r="X14" s="222"/>
      <c r="AF14" s="223">
        <f>IF(E14&gt;G14,1,0)</f>
        <v>0</v>
      </c>
      <c r="AG14" s="223">
        <f>IF(H14&gt;J14,1,0)</f>
        <v>0</v>
      </c>
      <c r="AH14" s="223">
        <f>IF(K14+M14&gt;0,IF(K14&gt;M14,1,0),0)</f>
        <v>0</v>
      </c>
      <c r="AI14" s="223">
        <f>IF(G14&gt;E14,1,0)</f>
        <v>1</v>
      </c>
      <c r="AJ14" s="223">
        <f>IF(J14&gt;H14,1,0)</f>
        <v>1</v>
      </c>
      <c r="AK14" s="223">
        <f>IF(K14+M14&gt;0,IF(M14&gt;K14,1,0),0)</f>
        <v>0</v>
      </c>
    </row>
    <row r="15" spans="2:37" ht="24" customHeight="1">
      <c r="B15" s="209" t="s">
        <v>111</v>
      </c>
      <c r="C15" s="297" t="s">
        <v>239</v>
      </c>
      <c r="D15" s="309" t="s">
        <v>124</v>
      </c>
      <c r="E15" s="299">
        <v>0</v>
      </c>
      <c r="F15" s="300"/>
      <c r="G15" s="301">
        <v>6</v>
      </c>
      <c r="H15" s="302">
        <v>0</v>
      </c>
      <c r="I15" s="300"/>
      <c r="J15" s="301">
        <v>6</v>
      </c>
      <c r="K15" s="302"/>
      <c r="L15" s="300" t="s">
        <v>23</v>
      </c>
      <c r="M15" s="303"/>
      <c r="N15" s="304">
        <f>E15+H15+K15</f>
        <v>0</v>
      </c>
      <c r="O15" s="305" t="s">
        <v>23</v>
      </c>
      <c r="P15" s="306">
        <f>G15+J15+M15</f>
        <v>12</v>
      </c>
      <c r="Q15" s="304">
        <f>SUM(AF15:AH15)</f>
        <v>0</v>
      </c>
      <c r="R15" s="305" t="s">
        <v>23</v>
      </c>
      <c r="S15" s="306">
        <f>SUM(AI15:AK15)</f>
        <v>2</v>
      </c>
      <c r="T15" s="307">
        <f>IF(Q15&gt;S15,1,0)</f>
        <v>0</v>
      </c>
      <c r="U15" s="308">
        <f>IF(S15&gt;Q15,1,0)</f>
        <v>1</v>
      </c>
      <c r="V15" s="201"/>
      <c r="AF15" s="223">
        <f>IF(E15&gt;G15,1,0)</f>
        <v>0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1</v>
      </c>
      <c r="AJ15" s="223">
        <f>IF(J15&gt;H15,1,0)</f>
        <v>1</v>
      </c>
      <c r="AK15" s="223">
        <f>IF(K15+M15&gt;0,IF(M15&gt;K15,1,0),0)</f>
        <v>0</v>
      </c>
    </row>
    <row r="16" spans="2:37" ht="20.25" customHeight="1">
      <c r="B16" s="438" t="s">
        <v>112</v>
      </c>
      <c r="C16" s="297" t="s">
        <v>239</v>
      </c>
      <c r="D16" s="298" t="s">
        <v>123</v>
      </c>
      <c r="E16" s="500">
        <v>0</v>
      </c>
      <c r="F16" s="490"/>
      <c r="G16" s="498">
        <v>6</v>
      </c>
      <c r="H16" s="488">
        <v>0</v>
      </c>
      <c r="I16" s="490"/>
      <c r="J16" s="498">
        <v>6</v>
      </c>
      <c r="K16" s="488"/>
      <c r="L16" s="490" t="s">
        <v>23</v>
      </c>
      <c r="M16" s="492"/>
      <c r="N16" s="486">
        <f>E16+H16+K16</f>
        <v>0</v>
      </c>
      <c r="O16" s="484" t="s">
        <v>23</v>
      </c>
      <c r="P16" s="482">
        <f>G16+J16+M16</f>
        <v>12</v>
      </c>
      <c r="Q16" s="486">
        <f>SUM(AF16:AH16)</f>
        <v>0</v>
      </c>
      <c r="R16" s="484" t="s">
        <v>23</v>
      </c>
      <c r="S16" s="482">
        <f>SUM(AI16:AK16)</f>
        <v>2</v>
      </c>
      <c r="T16" s="494">
        <f>IF(Q16&gt;S16,1,0)</f>
        <v>0</v>
      </c>
      <c r="U16" s="496">
        <f>IF(S16&gt;Q16,1,0)</f>
        <v>1</v>
      </c>
      <c r="V16" s="226"/>
      <c r="AF16" s="223">
        <f>IF(E16&gt;G16,1,0)</f>
        <v>0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1</v>
      </c>
      <c r="AJ16" s="223">
        <f>IF(J16&gt;H16,1,0)</f>
        <v>1</v>
      </c>
      <c r="AK16" s="223">
        <f>IF(K16+M16&gt;0,IF(M16&gt;K16,1,0),0)</f>
        <v>0</v>
      </c>
    </row>
    <row r="17" spans="2:22" ht="21" customHeight="1">
      <c r="B17" s="439"/>
      <c r="C17" s="297"/>
      <c r="D17" s="309" t="s">
        <v>124</v>
      </c>
      <c r="E17" s="501"/>
      <c r="F17" s="491"/>
      <c r="G17" s="499"/>
      <c r="H17" s="489"/>
      <c r="I17" s="491"/>
      <c r="J17" s="499"/>
      <c r="K17" s="489"/>
      <c r="L17" s="491"/>
      <c r="M17" s="493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0</v>
      </c>
      <c r="O18" s="305" t="s">
        <v>23</v>
      </c>
      <c r="P18" s="316">
        <f>SUM(P14:P17)</f>
        <v>36</v>
      </c>
      <c r="Q18" s="315">
        <f>SUM(Q14:Q17)</f>
        <v>0</v>
      </c>
      <c r="R18" s="317" t="s">
        <v>23</v>
      </c>
      <c r="S18" s="316">
        <f>SUM(S14:S17)</f>
        <v>6</v>
      </c>
      <c r="T18" s="307">
        <f>SUM(T14:T17)</f>
        <v>0</v>
      </c>
      <c r="U18" s="308">
        <f>SUM(U14:U17)</f>
        <v>3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Proskovice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2</v>
      </c>
      <c r="P29" s="464" t="str">
        <f>IF(N29=1,P31,IF(N29=2,P32,IF(N29=3,P33,IF(N29=4,P34,IF(N29=5,P35," ")))))</f>
        <v>MUŽI  II.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142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Brušperk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39949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Výškovice 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Proskovice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1</v>
      </c>
      <c r="C34" s="180" t="s">
        <v>97</v>
      </c>
      <c r="D34" s="455" t="str">
        <f>IF(B34=1,X31,IF(B34=2,X32,IF(B34=3,X33,IF(B34=4,X34,IF(B34=5,X35,IF(B34=6,X36,IF(B34=7,X37,IF(B34=8,X38," "))))))))</f>
        <v>Brušperk B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Trnávka 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2</v>
      </c>
      <c r="C35" s="180" t="s">
        <v>101</v>
      </c>
      <c r="D35" s="455" t="str">
        <f>IF(B35=1,X31,IF(B35=2,X32,IF(B35=3,X33,IF(B35=4,X34,IF(B35=5,X35,IF(B35=6,X36,IF(B35=7,X37,IF(B35=8,X38," "))))))))</f>
        <v>Výškovice  A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>
        <f t="shared" si="1"/>
        <v>0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94">
        <v>6</v>
      </c>
      <c r="X36" s="195">
        <f t="shared" si="1"/>
        <v>0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 t="s">
        <v>138</v>
      </c>
      <c r="D39" s="260" t="s">
        <v>156</v>
      </c>
      <c r="E39" s="261">
        <v>2</v>
      </c>
      <c r="F39" s="262" t="s">
        <v>23</v>
      </c>
      <c r="G39" s="319">
        <v>6</v>
      </c>
      <c r="H39" s="320">
        <v>6</v>
      </c>
      <c r="I39" s="262" t="s">
        <v>23</v>
      </c>
      <c r="J39" s="319">
        <v>3</v>
      </c>
      <c r="K39" s="320">
        <v>6</v>
      </c>
      <c r="L39" s="262" t="s">
        <v>23</v>
      </c>
      <c r="M39" s="321">
        <v>2</v>
      </c>
      <c r="N39" s="304">
        <f>E39+H39+K39</f>
        <v>14</v>
      </c>
      <c r="O39" s="305" t="s">
        <v>23</v>
      </c>
      <c r="P39" s="306">
        <f>G39+J39+M39</f>
        <v>11</v>
      </c>
      <c r="Q39" s="304">
        <f>SUM(AF39:AH39)</f>
        <v>2</v>
      </c>
      <c r="R39" s="305" t="s">
        <v>23</v>
      </c>
      <c r="S39" s="306">
        <f>SUM(AI39:AK39)</f>
        <v>1</v>
      </c>
      <c r="T39" s="307">
        <f>IF(Q39&gt;S39,1,0)</f>
        <v>1</v>
      </c>
      <c r="U39" s="308">
        <f>IF(S39&gt;Q39,1,0)</f>
        <v>0</v>
      </c>
      <c r="V39" s="201"/>
      <c r="X39" s="222"/>
      <c r="AF39" s="223">
        <f>IF(E39&gt;G39,1,0)</f>
        <v>0</v>
      </c>
      <c r="AG39" s="223">
        <f>IF(H39&gt;J39,1,0)</f>
        <v>1</v>
      </c>
      <c r="AH39" s="223">
        <f>IF(K39+M39&gt;0,IF(K39&gt;M39,1,0),0)</f>
        <v>1</v>
      </c>
      <c r="AI39" s="223">
        <f>IF(G39&gt;E39,1,0)</f>
        <v>1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324" t="s">
        <v>140</v>
      </c>
      <c r="D40" s="328" t="s">
        <v>158</v>
      </c>
      <c r="E40" s="326">
        <v>1</v>
      </c>
      <c r="F40" s="262" t="s">
        <v>23</v>
      </c>
      <c r="G40" s="319">
        <v>6</v>
      </c>
      <c r="H40" s="320">
        <v>0</v>
      </c>
      <c r="I40" s="262" t="s">
        <v>23</v>
      </c>
      <c r="J40" s="319">
        <v>6</v>
      </c>
      <c r="K40" s="320"/>
      <c r="L40" s="262" t="s">
        <v>23</v>
      </c>
      <c r="M40" s="321"/>
      <c r="N40" s="304">
        <f>E40+H40+K40</f>
        <v>1</v>
      </c>
      <c r="O40" s="305" t="s">
        <v>23</v>
      </c>
      <c r="P40" s="306">
        <f>G40+J40+M40</f>
        <v>12</v>
      </c>
      <c r="Q40" s="304">
        <f>SUM(AF40:AH40)</f>
        <v>0</v>
      </c>
      <c r="R40" s="305" t="s">
        <v>23</v>
      </c>
      <c r="S40" s="306">
        <f>SUM(AI40:AK40)</f>
        <v>2</v>
      </c>
      <c r="T40" s="307">
        <f>IF(Q40&gt;S40,1,0)</f>
        <v>0</v>
      </c>
      <c r="U40" s="308">
        <f>IF(S40&gt;Q40,1,0)</f>
        <v>1</v>
      </c>
      <c r="V40" s="201"/>
      <c r="AF40" s="223">
        <f>IF(E40&gt;G40,1,0)</f>
        <v>0</v>
      </c>
      <c r="AG40" s="223">
        <f>IF(H40&gt;J40,1,0)</f>
        <v>0</v>
      </c>
      <c r="AH40" s="223">
        <f>IF(K40+M40&gt;0,IF(K40&gt;M40,1,0),0)</f>
        <v>0</v>
      </c>
      <c r="AI40" s="223">
        <f>IF(G40&gt;E40,1,0)</f>
        <v>1</v>
      </c>
      <c r="AJ40" s="223">
        <f>IF(J40&gt;H40,1,0)</f>
        <v>1</v>
      </c>
      <c r="AK40" s="223">
        <f>IF(K40+M40&gt;0,IF(M40&gt;K40,1,0),0)</f>
        <v>0</v>
      </c>
    </row>
    <row r="41" spans="2:37" ht="24.75" customHeight="1">
      <c r="B41" s="438" t="s">
        <v>112</v>
      </c>
      <c r="C41" s="324" t="s">
        <v>138</v>
      </c>
      <c r="D41" s="336" t="s">
        <v>156</v>
      </c>
      <c r="E41" s="514">
        <v>7</v>
      </c>
      <c r="F41" s="469" t="s">
        <v>23</v>
      </c>
      <c r="G41" s="506">
        <v>5</v>
      </c>
      <c r="H41" s="508">
        <v>7</v>
      </c>
      <c r="I41" s="469" t="s">
        <v>23</v>
      </c>
      <c r="J41" s="506">
        <v>6</v>
      </c>
      <c r="K41" s="508"/>
      <c r="L41" s="469" t="s">
        <v>23</v>
      </c>
      <c r="M41" s="502"/>
      <c r="N41" s="486">
        <f>E41+H41+K41</f>
        <v>14</v>
      </c>
      <c r="O41" s="484" t="s">
        <v>23</v>
      </c>
      <c r="P41" s="482">
        <f>G41+J41+M41</f>
        <v>11</v>
      </c>
      <c r="Q41" s="486">
        <f>SUM(AF41:AH41)</f>
        <v>2</v>
      </c>
      <c r="R41" s="484" t="s">
        <v>23</v>
      </c>
      <c r="S41" s="482">
        <f>SUM(AI41:AK41)</f>
        <v>0</v>
      </c>
      <c r="T41" s="494">
        <f>IF(Q41&gt;S41,1,0)</f>
        <v>1</v>
      </c>
      <c r="U41" s="496">
        <f>IF(S41&gt;Q41,1,0)</f>
        <v>0</v>
      </c>
      <c r="V41" s="226"/>
      <c r="AF41" s="223">
        <f>IF(E41&gt;G41,1,0)</f>
        <v>1</v>
      </c>
      <c r="AG41" s="223">
        <f>IF(H41&gt;J41,1,0)</f>
        <v>1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324" t="s">
        <v>159</v>
      </c>
      <c r="D42" s="328" t="s">
        <v>157</v>
      </c>
      <c r="E42" s="515"/>
      <c r="F42" s="470"/>
      <c r="G42" s="507"/>
      <c r="H42" s="509"/>
      <c r="I42" s="470"/>
      <c r="J42" s="507"/>
      <c r="K42" s="509"/>
      <c r="L42" s="470"/>
      <c r="M42" s="503"/>
      <c r="N42" s="487"/>
      <c r="O42" s="485"/>
      <c r="P42" s="483"/>
      <c r="Q42" s="487"/>
      <c r="R42" s="485"/>
      <c r="S42" s="483"/>
      <c r="T42" s="495"/>
      <c r="U42" s="497"/>
      <c r="V42" s="226"/>
    </row>
    <row r="43" spans="2:22" ht="24.75" customHeight="1">
      <c r="B43" s="229"/>
      <c r="C43" s="313" t="s">
        <v>117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>
        <f>SUM(N39:N42)</f>
        <v>29</v>
      </c>
      <c r="O43" s="305" t="s">
        <v>23</v>
      </c>
      <c r="P43" s="316">
        <f>SUM(P39:P42)</f>
        <v>34</v>
      </c>
      <c r="Q43" s="315">
        <f>SUM(Q39:Q42)</f>
        <v>4</v>
      </c>
      <c r="R43" s="317" t="s">
        <v>23</v>
      </c>
      <c r="S43" s="316">
        <f>SUM(S39:S42)</f>
        <v>3</v>
      </c>
      <c r="T43" s="307">
        <f>SUM(T39:T42)</f>
        <v>2</v>
      </c>
      <c r="U43" s="308">
        <f>SUM(U39:U42)</f>
        <v>1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Brušperk B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4.2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4.2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4.2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4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4.2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</sheetData>
  <sheetProtection selectLockedCells="1"/>
  <mergeCells count="70">
    <mergeCell ref="S16:S17"/>
    <mergeCell ref="R16:R17"/>
    <mergeCell ref="P7:U7"/>
    <mergeCell ref="N13:P13"/>
    <mergeCell ref="Q13:S13"/>
    <mergeCell ref="O16:O17"/>
    <mergeCell ref="Q16:Q17"/>
    <mergeCell ref="P6:U6"/>
    <mergeCell ref="P10:U10"/>
    <mergeCell ref="P9:U9"/>
    <mergeCell ref="P8:U8"/>
    <mergeCell ref="M16:M17"/>
    <mergeCell ref="P16:P17"/>
    <mergeCell ref="K13:M13"/>
    <mergeCell ref="K16:K17"/>
    <mergeCell ref="L16:L17"/>
    <mergeCell ref="N16:N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E38:G38"/>
    <mergeCell ref="H38:J38"/>
    <mergeCell ref="K38:M38"/>
    <mergeCell ref="N38:P38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workbookViewId="0" topLeftCell="A23">
      <selection activeCell="X41" sqref="X41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2</v>
      </c>
      <c r="P4" s="464" t="str">
        <f>IF(N4=1,P6,IF(N4=2,P7,IF(N4=3,P8,IF(N4=4,P9,IF(N4=5,P10," ")))))</f>
        <v>MUŽI  II.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 t="s">
        <v>105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Brušperk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39956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Výškovice  A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Proskovice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2</v>
      </c>
      <c r="C9" s="180" t="s">
        <v>97</v>
      </c>
      <c r="D9" s="477" t="str">
        <f>IF(B9=1,X6,IF(B9=2,X7,IF(B9=3,X8,IF(B9=4,X9,IF(B9=5,X10,IF(B9=6,X11,IF(B9=7,X12,IF(B9=8,X13," "))))))))</f>
        <v>Výškovice  A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Trnávka 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4</v>
      </c>
      <c r="C10" s="180" t="s">
        <v>101</v>
      </c>
      <c r="D10" s="477" t="str">
        <f>IF(B10=1,X6,IF(B10=2,X7,IF(B10=3,X8,IF(B10=4,X9,IF(B10=5,X10,IF(B10=6,X11,IF(B10=7,X12,IF(B10=8,X13," "))))))))</f>
        <v>Trnávka 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>
        <f t="shared" si="0"/>
        <v>0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>
        <f t="shared" si="0"/>
        <v>0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>
        <f t="shared" si="0"/>
        <v>0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>
        <f t="shared" si="0"/>
        <v>0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 t="s">
        <v>168</v>
      </c>
      <c r="D14" s="340" t="s">
        <v>169</v>
      </c>
      <c r="E14" s="212">
        <v>6</v>
      </c>
      <c r="F14" s="213" t="s">
        <v>23</v>
      </c>
      <c r="G14" s="214">
        <v>0</v>
      </c>
      <c r="H14" s="215">
        <v>6</v>
      </c>
      <c r="I14" s="213" t="s">
        <v>23</v>
      </c>
      <c r="J14" s="214">
        <v>2</v>
      </c>
      <c r="K14" s="215"/>
      <c r="L14" s="213" t="s">
        <v>23</v>
      </c>
      <c r="M14" s="216"/>
      <c r="N14" s="304">
        <f>E14+H14+K14</f>
        <v>12</v>
      </c>
      <c r="O14" s="305" t="s">
        <v>23</v>
      </c>
      <c r="P14" s="306">
        <f>G14+J14+M14</f>
        <v>2</v>
      </c>
      <c r="Q14" s="304">
        <f>SUM(AF14:AH14)</f>
        <v>2</v>
      </c>
      <c r="R14" s="305" t="s">
        <v>23</v>
      </c>
      <c r="S14" s="306">
        <f>SUM(AI14:AK14)</f>
        <v>0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1</v>
      </c>
      <c r="AG14" s="223">
        <f>IF(H14&gt;J14,1,0)</f>
        <v>1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198" t="s">
        <v>170</v>
      </c>
      <c r="D15" s="341" t="s">
        <v>171</v>
      </c>
      <c r="E15" s="212">
        <v>6</v>
      </c>
      <c r="F15" s="213" t="s">
        <v>23</v>
      </c>
      <c r="G15" s="214">
        <v>7</v>
      </c>
      <c r="H15" s="215">
        <v>6</v>
      </c>
      <c r="I15" s="213" t="s">
        <v>23</v>
      </c>
      <c r="J15" s="214">
        <v>1</v>
      </c>
      <c r="K15" s="215">
        <v>6</v>
      </c>
      <c r="L15" s="213" t="s">
        <v>23</v>
      </c>
      <c r="M15" s="216">
        <v>0</v>
      </c>
      <c r="N15" s="304">
        <f>E15+H15+K15</f>
        <v>18</v>
      </c>
      <c r="O15" s="305" t="s">
        <v>23</v>
      </c>
      <c r="P15" s="306">
        <f>G15+J15+M15</f>
        <v>8</v>
      </c>
      <c r="Q15" s="304">
        <f>SUM(AF15:AH15)</f>
        <v>2</v>
      </c>
      <c r="R15" s="305" t="s">
        <v>23</v>
      </c>
      <c r="S15" s="306">
        <f>SUM(AI15:AK15)</f>
        <v>1</v>
      </c>
      <c r="T15" s="307">
        <f>IF(Q15&gt;S15,1,0)</f>
        <v>1</v>
      </c>
      <c r="U15" s="308">
        <f>IF(S15&gt;Q15,1,0)</f>
        <v>0</v>
      </c>
      <c r="V15" s="201"/>
      <c r="AF15" s="223">
        <f>IF(E15&gt;G15,1,0)</f>
        <v>0</v>
      </c>
      <c r="AG15" s="223">
        <f>IF(H15&gt;J15,1,0)</f>
        <v>1</v>
      </c>
      <c r="AH15" s="223">
        <f>IF(K15+M15&gt;0,IF(K15&gt;M15,1,0),0)</f>
        <v>1</v>
      </c>
      <c r="AI15" s="223">
        <f>IF(G15&gt;E15,1,0)</f>
        <v>1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342" t="s">
        <v>168</v>
      </c>
      <c r="D16" s="341" t="s">
        <v>169</v>
      </c>
      <c r="E16" s="518">
        <v>6</v>
      </c>
      <c r="F16" s="424" t="s">
        <v>23</v>
      </c>
      <c r="G16" s="442">
        <v>3</v>
      </c>
      <c r="H16" s="444">
        <v>1</v>
      </c>
      <c r="I16" s="424" t="s">
        <v>23</v>
      </c>
      <c r="J16" s="442">
        <v>6</v>
      </c>
      <c r="K16" s="444">
        <v>6</v>
      </c>
      <c r="L16" s="424" t="s">
        <v>23</v>
      </c>
      <c r="M16" s="426">
        <v>4</v>
      </c>
      <c r="N16" s="486">
        <f>E16+H16+K16</f>
        <v>13</v>
      </c>
      <c r="O16" s="484" t="s">
        <v>23</v>
      </c>
      <c r="P16" s="482">
        <f>G16+J16+M16</f>
        <v>13</v>
      </c>
      <c r="Q16" s="486">
        <f>SUM(AF16:AH16)</f>
        <v>2</v>
      </c>
      <c r="R16" s="484" t="s">
        <v>23</v>
      </c>
      <c r="S16" s="482">
        <f>SUM(AI16:AK16)</f>
        <v>1</v>
      </c>
      <c r="T16" s="494">
        <f>IF(Q16&gt;S16,1,0)</f>
        <v>1</v>
      </c>
      <c r="U16" s="496">
        <f>IF(S16&gt;Q16,1,0)</f>
        <v>0</v>
      </c>
      <c r="V16" s="226"/>
      <c r="AF16" s="223">
        <f>IF(E16&gt;G16,1,0)</f>
        <v>1</v>
      </c>
      <c r="AG16" s="223">
        <f>IF(H16&gt;J16,1,0)</f>
        <v>0</v>
      </c>
      <c r="AH16" s="223">
        <f>IF(K16+M16&gt;0,IF(K16&gt;M16,1,0),0)</f>
        <v>1</v>
      </c>
      <c r="AI16" s="223">
        <f>IF(G16&gt;E16,1,0)</f>
        <v>0</v>
      </c>
      <c r="AJ16" s="223">
        <f>IF(J16&gt;H16,1,0)</f>
        <v>1</v>
      </c>
      <c r="AK16" s="223">
        <f>IF(K16+M16&gt;0,IF(M16&gt;K16,1,0),0)</f>
        <v>0</v>
      </c>
    </row>
    <row r="17" spans="2:22" ht="21" customHeight="1">
      <c r="B17" s="439"/>
      <c r="C17" s="343" t="s">
        <v>170</v>
      </c>
      <c r="D17" s="344" t="s">
        <v>171</v>
      </c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43</v>
      </c>
      <c r="O18" s="305" t="s">
        <v>23</v>
      </c>
      <c r="P18" s="316">
        <f>SUM(P14:P17)</f>
        <v>23</v>
      </c>
      <c r="Q18" s="315">
        <f>SUM(Q14:Q17)</f>
        <v>6</v>
      </c>
      <c r="R18" s="317" t="s">
        <v>23</v>
      </c>
      <c r="S18" s="316">
        <f>SUM(S14:S17)</f>
        <v>2</v>
      </c>
      <c r="T18" s="307">
        <f>SUM(T14:T17)</f>
        <v>3</v>
      </c>
      <c r="U18" s="308">
        <f>SUM(U14:U17)</f>
        <v>0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Výškovice  A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2</v>
      </c>
      <c r="P29" s="464" t="str">
        <f>IF(N29=1,P31,IF(N29=2,P32,IF(N29=3,P33,IF(N29=4,P34,IF(N29=5,P35," ")))))</f>
        <v>MUŽI  II.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/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Brušperk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/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Výškovice 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Proskovice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3</v>
      </c>
      <c r="C34" s="180" t="s">
        <v>97</v>
      </c>
      <c r="D34" s="455" t="str">
        <f>IF(B34=1,X31,IF(B34=2,X32,IF(B34=3,X33,IF(B34=4,X34,IF(B34=5,X35,IF(B34=6,X36,IF(B34=7,X37,IF(B34=8,X38," "))))))))</f>
        <v>Proskovice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Trnávka 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1</v>
      </c>
      <c r="C35" s="180" t="s">
        <v>101</v>
      </c>
      <c r="D35" s="455" t="str">
        <f>IF(B35=1,X31,IF(B35=2,X32,IF(B35=3,X33,IF(B35=4,X34,IF(B35=5,X35,IF(B35=6,X36,IF(B35=7,X37,IF(B35=8,X38," "))))))))</f>
        <v>Brušperk B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>
        <f t="shared" si="1"/>
        <v>0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94">
        <v>6</v>
      </c>
      <c r="X36" s="195">
        <f t="shared" si="1"/>
        <v>0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 t="s">
        <v>185</v>
      </c>
      <c r="D39" s="260" t="s">
        <v>186</v>
      </c>
      <c r="E39" s="261">
        <v>6</v>
      </c>
      <c r="F39" s="262" t="s">
        <v>23</v>
      </c>
      <c r="G39" s="263">
        <v>1</v>
      </c>
      <c r="H39" s="261">
        <v>6</v>
      </c>
      <c r="I39" s="262" t="s">
        <v>23</v>
      </c>
      <c r="J39" s="263">
        <v>1</v>
      </c>
      <c r="K39" s="261"/>
      <c r="L39" s="262" t="s">
        <v>23</v>
      </c>
      <c r="M39" s="263"/>
      <c r="N39" s="304">
        <f>E39+H39+K39</f>
        <v>12</v>
      </c>
      <c r="O39" s="305" t="s">
        <v>23</v>
      </c>
      <c r="P39" s="306">
        <f>G39+J39+M39</f>
        <v>2</v>
      </c>
      <c r="Q39" s="304">
        <f>SUM(AF39:AH39)</f>
        <v>2</v>
      </c>
      <c r="R39" s="305" t="s">
        <v>23</v>
      </c>
      <c r="S39" s="306">
        <f>SUM(AI39:AK39)</f>
        <v>0</v>
      </c>
      <c r="T39" s="307">
        <f>IF(Q39&gt;S39,1,0)</f>
        <v>1</v>
      </c>
      <c r="U39" s="308">
        <f>IF(S39&gt;Q39,1,0)</f>
        <v>0</v>
      </c>
      <c r="V39" s="201"/>
      <c r="X39" s="222"/>
      <c r="AF39" s="223">
        <f>IF(E39&gt;G39,1,0)</f>
        <v>1</v>
      </c>
      <c r="AG39" s="223">
        <f>IF(H39&gt;J39,1,0)</f>
        <v>1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259" t="s">
        <v>124</v>
      </c>
      <c r="D40" s="269" t="s">
        <v>187</v>
      </c>
      <c r="E40" s="261">
        <v>2</v>
      </c>
      <c r="F40" s="262" t="s">
        <v>23</v>
      </c>
      <c r="G40" s="263">
        <v>6</v>
      </c>
      <c r="H40" s="261">
        <v>6</v>
      </c>
      <c r="I40" s="262" t="s">
        <v>23</v>
      </c>
      <c r="J40" s="263">
        <v>4</v>
      </c>
      <c r="K40" s="261">
        <v>7</v>
      </c>
      <c r="L40" s="262" t="s">
        <v>23</v>
      </c>
      <c r="M40" s="263">
        <v>6</v>
      </c>
      <c r="N40" s="304">
        <f>E40+H40+K40</f>
        <v>15</v>
      </c>
      <c r="O40" s="305" t="s">
        <v>23</v>
      </c>
      <c r="P40" s="306">
        <f>G40+J40+M40</f>
        <v>16</v>
      </c>
      <c r="Q40" s="304">
        <f>SUM(AF40:AH40)</f>
        <v>2</v>
      </c>
      <c r="R40" s="305" t="s">
        <v>23</v>
      </c>
      <c r="S40" s="306">
        <f>SUM(AI40:AK40)</f>
        <v>1</v>
      </c>
      <c r="T40" s="307">
        <f>IF(Q40&gt;S40,1,0)</f>
        <v>1</v>
      </c>
      <c r="U40" s="308">
        <f>IF(S40&gt;Q40,1,0)</f>
        <v>0</v>
      </c>
      <c r="V40" s="201"/>
      <c r="AF40" s="223">
        <f>IF(E40&gt;G40,1,0)</f>
        <v>0</v>
      </c>
      <c r="AG40" s="223">
        <f>IF(H40&gt;J40,1,0)</f>
        <v>1</v>
      </c>
      <c r="AH40" s="223">
        <f>IF(K40+M40&gt;0,IF(K40&gt;M40,1,0),0)</f>
        <v>1</v>
      </c>
      <c r="AI40" s="223">
        <f>IF(G40&gt;E40,1,0)</f>
        <v>1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259" t="s">
        <v>185</v>
      </c>
      <c r="D41" s="260" t="s">
        <v>186</v>
      </c>
      <c r="E41" s="516">
        <v>2</v>
      </c>
      <c r="F41" s="469" t="s">
        <v>23</v>
      </c>
      <c r="G41" s="471">
        <v>6</v>
      </c>
      <c r="H41" s="516">
        <v>6</v>
      </c>
      <c r="I41" s="469" t="s">
        <v>23</v>
      </c>
      <c r="J41" s="471">
        <v>0</v>
      </c>
      <c r="K41" s="516">
        <v>5</v>
      </c>
      <c r="L41" s="469" t="s">
        <v>23</v>
      </c>
      <c r="M41" s="471">
        <v>7</v>
      </c>
      <c r="N41" s="486">
        <f>E41+H41+K41</f>
        <v>13</v>
      </c>
      <c r="O41" s="484" t="s">
        <v>23</v>
      </c>
      <c r="P41" s="482">
        <f>G41+J41+M41</f>
        <v>13</v>
      </c>
      <c r="Q41" s="486">
        <f>SUM(AF41:AH41)</f>
        <v>1</v>
      </c>
      <c r="R41" s="484" t="s">
        <v>23</v>
      </c>
      <c r="S41" s="482">
        <f>SUM(AI41:AK41)</f>
        <v>2</v>
      </c>
      <c r="T41" s="494">
        <f>IF(Q41&gt;S41,1,0)</f>
        <v>0</v>
      </c>
      <c r="U41" s="496">
        <f>IF(S41&gt;Q41,1,0)</f>
        <v>1</v>
      </c>
      <c r="V41" s="226"/>
      <c r="AF41" s="223">
        <f>IF(E41&gt;G41,1,0)</f>
        <v>0</v>
      </c>
      <c r="AG41" s="223">
        <f>IF(H41&gt;J41,1,0)</f>
        <v>1</v>
      </c>
      <c r="AH41" s="223">
        <f>IF(K41+M41&gt;0,IF(K41&gt;M41,1,0),0)</f>
        <v>0</v>
      </c>
      <c r="AI41" s="223">
        <f>IF(G41&gt;E41,1,0)</f>
        <v>1</v>
      </c>
      <c r="AJ41" s="223">
        <f>IF(J41&gt;H41,1,0)</f>
        <v>0</v>
      </c>
      <c r="AK41" s="223">
        <f>IF(K41+M41&gt;0,IF(M41&gt;K41,1,0),0)</f>
        <v>1</v>
      </c>
    </row>
    <row r="42" spans="2:22" ht="24.75" customHeight="1">
      <c r="B42" s="439"/>
      <c r="C42" s="259" t="s">
        <v>124</v>
      </c>
      <c r="D42" s="269" t="s">
        <v>187</v>
      </c>
      <c r="E42" s="517"/>
      <c r="F42" s="470"/>
      <c r="G42" s="472"/>
      <c r="H42" s="517"/>
      <c r="I42" s="470"/>
      <c r="J42" s="472"/>
      <c r="K42" s="517"/>
      <c r="L42" s="470"/>
      <c r="M42" s="472"/>
      <c r="N42" s="487"/>
      <c r="O42" s="485"/>
      <c r="P42" s="483"/>
      <c r="Q42" s="487"/>
      <c r="R42" s="485"/>
      <c r="S42" s="483"/>
      <c r="T42" s="495"/>
      <c r="U42" s="497"/>
      <c r="V42" s="226"/>
    </row>
    <row r="43" spans="2:22" ht="24.75" customHeight="1">
      <c r="B43" s="229"/>
      <c r="C43" s="313" t="s">
        <v>117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>
        <f>SUM(N39:N42)</f>
        <v>40</v>
      </c>
      <c r="O43" s="305" t="s">
        <v>23</v>
      </c>
      <c r="P43" s="316">
        <f>SUM(P39:P42)</f>
        <v>31</v>
      </c>
      <c r="Q43" s="315">
        <f>SUM(Q39:Q42)</f>
        <v>5</v>
      </c>
      <c r="R43" s="317" t="s">
        <v>23</v>
      </c>
      <c r="S43" s="316">
        <f>SUM(S39:S42)</f>
        <v>3</v>
      </c>
      <c r="T43" s="307">
        <f>SUM(T39:T42)</f>
        <v>2</v>
      </c>
      <c r="U43" s="308">
        <f>SUM(U39:U42)</f>
        <v>1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Proskovice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4.2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4.2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4.2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4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4.25">
      <c r="C50" s="345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ht="14.25">
      <c r="C51" s="345"/>
    </row>
    <row r="52" ht="14.25">
      <c r="C52" s="345"/>
    </row>
    <row r="53" ht="14.25">
      <c r="C53" s="345"/>
    </row>
  </sheetData>
  <sheetProtection selectLockedCells="1"/>
  <mergeCells count="70"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E38:G38"/>
    <mergeCell ref="H38:J38"/>
    <mergeCell ref="K38:M38"/>
    <mergeCell ref="N38:P38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M16:M17"/>
    <mergeCell ref="P16:P17"/>
    <mergeCell ref="K13:M13"/>
    <mergeCell ref="K16:K17"/>
    <mergeCell ref="L16:L17"/>
    <mergeCell ref="N16:N17"/>
    <mergeCell ref="P6:U6"/>
    <mergeCell ref="P10:U10"/>
    <mergeCell ref="P9:U9"/>
    <mergeCell ref="P8:U8"/>
    <mergeCell ref="S16:S17"/>
    <mergeCell ref="R16:R17"/>
    <mergeCell ref="P7:U7"/>
    <mergeCell ref="N13:P13"/>
    <mergeCell ref="Q13:S13"/>
    <mergeCell ref="O16:O17"/>
    <mergeCell ref="Q16:Q17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workbookViewId="0" topLeftCell="A13">
      <selection activeCell="Y22" sqref="Y2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2</v>
      </c>
      <c r="P4" s="464" t="str">
        <f>IF(N4=1,P6,IF(N4=2,P7,IF(N4=3,P8,IF(N4=4,P9,IF(N4=5,P10," ")))))</f>
        <v>MUŽI  II.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/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Brušperk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/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Výškovice  A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Proskovice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4</v>
      </c>
      <c r="C9" s="180" t="s">
        <v>97</v>
      </c>
      <c r="D9" s="477" t="str">
        <f>IF(B9=1,X6,IF(B9=2,X7,IF(B9=3,X8,IF(B9=4,X9,IF(B9=5,X10,IF(B9=6,X11,IF(B9=7,X12,IF(B9=8,X13," "))))))))</f>
        <v>Trnávka 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Trnávka 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1</v>
      </c>
      <c r="C10" s="180" t="s">
        <v>101</v>
      </c>
      <c r="D10" s="477" t="str">
        <f>IF(B10=1,X6,IF(B10=2,X7,IF(B10=3,X8,IF(B10=4,X9,IF(B10=5,X10,IF(B10=6,X11,IF(B10=7,X12,IF(B10=8,X13," "))))))))</f>
        <v>Brušperk B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>
        <f t="shared" si="0"/>
        <v>0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>
        <f t="shared" si="0"/>
        <v>0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>
        <f t="shared" si="0"/>
        <v>0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>
        <f t="shared" si="0"/>
        <v>0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 t="s">
        <v>139</v>
      </c>
      <c r="D14" s="211" t="s">
        <v>186</v>
      </c>
      <c r="E14" s="212">
        <v>0</v>
      </c>
      <c r="F14" s="213"/>
      <c r="G14" s="214">
        <v>6</v>
      </c>
      <c r="H14" s="215">
        <v>0</v>
      </c>
      <c r="I14" s="213"/>
      <c r="J14" s="214">
        <v>6</v>
      </c>
      <c r="K14" s="215"/>
      <c r="L14" s="213"/>
      <c r="M14" s="216"/>
      <c r="N14" s="304">
        <f>E14+H14+K14</f>
        <v>0</v>
      </c>
      <c r="O14" s="305" t="s">
        <v>23</v>
      </c>
      <c r="P14" s="306">
        <f>G14+J14+M14</f>
        <v>12</v>
      </c>
      <c r="Q14" s="304">
        <f>SUM(AF14:AH14)</f>
        <v>0</v>
      </c>
      <c r="R14" s="305" t="s">
        <v>23</v>
      </c>
      <c r="S14" s="306">
        <f>SUM(AI14:AK14)</f>
        <v>2</v>
      </c>
      <c r="T14" s="307">
        <f>IF(Q14&gt;S14,1,0)</f>
        <v>0</v>
      </c>
      <c r="U14" s="308">
        <f>IF(S14&gt;Q14,1,0)</f>
        <v>1</v>
      </c>
      <c r="V14" s="201"/>
      <c r="X14" s="222"/>
      <c r="AF14" s="223">
        <f>IF(E14&gt;G14,1,0)</f>
        <v>0</v>
      </c>
      <c r="AG14" s="223">
        <f>IF(H14&gt;J14,1,0)</f>
        <v>0</v>
      </c>
      <c r="AH14" s="223">
        <f>IF(K14+M14&gt;0,IF(K14&gt;M14,1,0),0)</f>
        <v>0</v>
      </c>
      <c r="AI14" s="223">
        <f>IF(G14&gt;E14,1,0)</f>
        <v>1</v>
      </c>
      <c r="AJ14" s="223">
        <f>IF(J14&gt;H14,1,0)</f>
        <v>1</v>
      </c>
      <c r="AK14" s="223">
        <f>IF(K14+M14&gt;0,IF(M14&gt;K14,1,0),0)</f>
        <v>0</v>
      </c>
    </row>
    <row r="15" spans="2:37" ht="24" customHeight="1">
      <c r="B15" s="209" t="s">
        <v>111</v>
      </c>
      <c r="C15" s="198" t="s">
        <v>141</v>
      </c>
      <c r="D15" s="224" t="s">
        <v>187</v>
      </c>
      <c r="E15" s="212">
        <v>3</v>
      </c>
      <c r="F15" s="213"/>
      <c r="G15" s="214">
        <v>6</v>
      </c>
      <c r="H15" s="215">
        <v>2</v>
      </c>
      <c r="I15" s="213"/>
      <c r="J15" s="214">
        <v>6</v>
      </c>
      <c r="K15" s="215"/>
      <c r="L15" s="213"/>
      <c r="M15" s="216"/>
      <c r="N15" s="304">
        <f>E15+H15+K15</f>
        <v>5</v>
      </c>
      <c r="O15" s="305" t="s">
        <v>23</v>
      </c>
      <c r="P15" s="306">
        <f>G15+J15+M15</f>
        <v>12</v>
      </c>
      <c r="Q15" s="304">
        <f>SUM(AF15:AH15)</f>
        <v>0</v>
      </c>
      <c r="R15" s="305" t="s">
        <v>23</v>
      </c>
      <c r="S15" s="306">
        <f>SUM(AI15:AK15)</f>
        <v>2</v>
      </c>
      <c r="T15" s="307">
        <f>IF(Q15&gt;S15,1,0)</f>
        <v>0</v>
      </c>
      <c r="U15" s="308">
        <f>IF(S15&gt;Q15,1,0)</f>
        <v>1</v>
      </c>
      <c r="V15" s="201"/>
      <c r="AF15" s="223">
        <f>IF(E15&gt;G15,1,0)</f>
        <v>0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1</v>
      </c>
      <c r="AJ15" s="223">
        <f>IF(J15&gt;H15,1,0)</f>
        <v>1</v>
      </c>
      <c r="AK15" s="223">
        <f>IF(K15+M15&gt;0,IF(M15&gt;K15,1,0),0)</f>
        <v>0</v>
      </c>
    </row>
    <row r="16" spans="2:37" ht="20.25" customHeight="1">
      <c r="B16" s="438" t="s">
        <v>112</v>
      </c>
      <c r="C16" s="342" t="s">
        <v>139</v>
      </c>
      <c r="D16" s="224" t="s">
        <v>186</v>
      </c>
      <c r="E16" s="518">
        <v>6</v>
      </c>
      <c r="F16" s="424"/>
      <c r="G16" s="442">
        <v>4</v>
      </c>
      <c r="H16" s="444">
        <v>6</v>
      </c>
      <c r="I16" s="424"/>
      <c r="J16" s="442">
        <v>4</v>
      </c>
      <c r="K16" s="444"/>
      <c r="L16" s="424"/>
      <c r="M16" s="426"/>
      <c r="N16" s="486">
        <f>E16+H16+K16</f>
        <v>12</v>
      </c>
      <c r="O16" s="484" t="s">
        <v>23</v>
      </c>
      <c r="P16" s="482">
        <f>G16+J16+M16</f>
        <v>8</v>
      </c>
      <c r="Q16" s="486">
        <f>SUM(AF16:AH16)</f>
        <v>2</v>
      </c>
      <c r="R16" s="484" t="s">
        <v>23</v>
      </c>
      <c r="S16" s="482">
        <f>SUM(AI16:AK16)</f>
        <v>0</v>
      </c>
      <c r="T16" s="494">
        <f>IF(Q16&gt;S16,1,0)</f>
        <v>1</v>
      </c>
      <c r="U16" s="496">
        <f>IF(S16&gt;Q16,1,0)</f>
        <v>0</v>
      </c>
      <c r="V16" s="226"/>
      <c r="AF16" s="223">
        <f>IF(E16&gt;G16,1,0)</f>
        <v>1</v>
      </c>
      <c r="AG16" s="223">
        <f>IF(H16&gt;J16,1,0)</f>
        <v>1</v>
      </c>
      <c r="AH16" s="223">
        <f>IF(K16+M16&gt;0,IF(K16&gt;M16,1,0),0)</f>
        <v>0</v>
      </c>
      <c r="AI16" s="223">
        <f>IF(G16&gt;E16,1,0)</f>
        <v>0</v>
      </c>
      <c r="AJ16" s="223">
        <f>IF(J16&gt;H16,1,0)</f>
        <v>0</v>
      </c>
      <c r="AK16" s="223">
        <f>IF(K16+M16&gt;0,IF(M16&gt;K16,1,0),0)</f>
        <v>0</v>
      </c>
    </row>
    <row r="17" spans="2:22" ht="21" customHeight="1">
      <c r="B17" s="439"/>
      <c r="C17" s="343" t="s">
        <v>141</v>
      </c>
      <c r="D17" s="228" t="s">
        <v>187</v>
      </c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17</v>
      </c>
      <c r="O18" s="305" t="s">
        <v>23</v>
      </c>
      <c r="P18" s="316">
        <f>SUM(P14:P17)</f>
        <v>32</v>
      </c>
      <c r="Q18" s="315">
        <f>SUM(Q14:Q17)</f>
        <v>2</v>
      </c>
      <c r="R18" s="317" t="s">
        <v>23</v>
      </c>
      <c r="S18" s="316">
        <f>SUM(S14:S17)</f>
        <v>4</v>
      </c>
      <c r="T18" s="307">
        <f>SUM(T14:T17)</f>
        <v>1</v>
      </c>
      <c r="U18" s="308">
        <f>SUM(U14:U17)</f>
        <v>2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Brušperk B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2</v>
      </c>
      <c r="P29" s="464" t="str">
        <f>IF(N29=1,P31,IF(N29=2,P32,IF(N29=3,P33,IF(N29=4,P34,IF(N29=5,P35," ")))))</f>
        <v>MUŽI  II.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105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Brušperk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40047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Výškovice 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Proskovice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3</v>
      </c>
      <c r="C34" s="180" t="s">
        <v>97</v>
      </c>
      <c r="D34" s="455" t="str">
        <f>IF(B34=1,X31,IF(B34=2,X32,IF(B34=3,X33,IF(B34=4,X34,IF(B34=5,X35,IF(B34=6,X36,IF(B34=7,X37,IF(B34=8,X38," "))))))))</f>
        <v>Proskovice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Trnávka 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2</v>
      </c>
      <c r="C35" s="180" t="s">
        <v>101</v>
      </c>
      <c r="D35" s="455" t="str">
        <f>IF(B35=1,X31,IF(B35=2,X32,IF(B35=3,X33,IF(B35=4,X34,IF(B35=5,X35,IF(B35=6,X36,IF(B35=7,X37,IF(B35=8,X38," "))))))))</f>
        <v>Výškovice  A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>
        <f t="shared" si="1"/>
        <v>0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94">
        <v>6</v>
      </c>
      <c r="X36" s="195">
        <f t="shared" si="1"/>
        <v>0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10" t="s">
        <v>234</v>
      </c>
      <c r="D39" s="340" t="s">
        <v>156</v>
      </c>
      <c r="E39" s="212">
        <v>0</v>
      </c>
      <c r="F39" s="346" t="s">
        <v>23</v>
      </c>
      <c r="G39" s="214">
        <v>6</v>
      </c>
      <c r="H39" s="215">
        <v>0</v>
      </c>
      <c r="I39" s="346" t="s">
        <v>23</v>
      </c>
      <c r="J39" s="214">
        <v>6</v>
      </c>
      <c r="K39" s="215"/>
      <c r="L39" s="346" t="s">
        <v>23</v>
      </c>
      <c r="M39" s="216"/>
      <c r="N39" s="304">
        <f>E39+H39+K39</f>
        <v>0</v>
      </c>
      <c r="O39" s="305" t="s">
        <v>23</v>
      </c>
      <c r="P39" s="306">
        <f>G39+J39+M39</f>
        <v>12</v>
      </c>
      <c r="Q39" s="304">
        <f>SUM(AF39:AH39)</f>
        <v>0</v>
      </c>
      <c r="R39" s="305" t="s">
        <v>23</v>
      </c>
      <c r="S39" s="306">
        <f>SUM(AI39:AK39)</f>
        <v>2</v>
      </c>
      <c r="T39" s="307">
        <f>IF(Q39&gt;S39,1,0)</f>
        <v>0</v>
      </c>
      <c r="U39" s="308">
        <f>IF(S39&gt;Q39,1,0)</f>
        <v>1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1</v>
      </c>
      <c r="AJ39" s="223">
        <f>IF(J39&gt;H39,1,0)</f>
        <v>1</v>
      </c>
      <c r="AK39" s="223">
        <f>IF(K39+M39&gt;0,IF(M39&gt;K39,1,0),0)</f>
        <v>0</v>
      </c>
    </row>
    <row r="40" spans="2:37" ht="24.75" customHeight="1">
      <c r="B40" s="209" t="s">
        <v>111</v>
      </c>
      <c r="C40" s="198" t="s">
        <v>233</v>
      </c>
      <c r="D40" s="341" t="s">
        <v>232</v>
      </c>
      <c r="E40" s="212">
        <v>6</v>
      </c>
      <c r="F40" s="346" t="s">
        <v>23</v>
      </c>
      <c r="G40" s="214">
        <v>3</v>
      </c>
      <c r="H40" s="215">
        <v>6</v>
      </c>
      <c r="I40" s="346" t="s">
        <v>23</v>
      </c>
      <c r="J40" s="214">
        <v>4</v>
      </c>
      <c r="K40" s="215"/>
      <c r="L40" s="346" t="s">
        <v>23</v>
      </c>
      <c r="M40" s="216"/>
      <c r="N40" s="304">
        <f>E40+H40+K40</f>
        <v>12</v>
      </c>
      <c r="O40" s="305" t="s">
        <v>23</v>
      </c>
      <c r="P40" s="306">
        <f>G40+J40+M40</f>
        <v>7</v>
      </c>
      <c r="Q40" s="304">
        <f>SUM(AF40:AH40)</f>
        <v>2</v>
      </c>
      <c r="R40" s="305" t="s">
        <v>23</v>
      </c>
      <c r="S40" s="306">
        <f>SUM(AI40:AK40)</f>
        <v>0</v>
      </c>
      <c r="T40" s="307">
        <f>IF(Q40&gt;S40,1,0)</f>
        <v>1</v>
      </c>
      <c r="U40" s="308">
        <f>IF(S40&gt;Q40,1,0)</f>
        <v>0</v>
      </c>
      <c r="V40" s="201"/>
      <c r="AF40" s="223">
        <f>IF(E40&gt;G40,1,0)</f>
        <v>1</v>
      </c>
      <c r="AG40" s="223">
        <f>IF(H40&gt;J40,1,0)</f>
        <v>1</v>
      </c>
      <c r="AH40" s="223">
        <f>IF(K40+M40&gt;0,IF(K40&gt;M40,1,0),0)</f>
        <v>0</v>
      </c>
      <c r="AI40" s="223">
        <f>IF(G40&gt;E40,1,0)</f>
        <v>0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342" t="s">
        <v>233</v>
      </c>
      <c r="D41" s="341" t="s">
        <v>210</v>
      </c>
      <c r="E41" s="518">
        <v>6</v>
      </c>
      <c r="F41" s="524" t="s">
        <v>23</v>
      </c>
      <c r="G41" s="442">
        <v>7</v>
      </c>
      <c r="H41" s="444">
        <v>6</v>
      </c>
      <c r="I41" s="524" t="s">
        <v>23</v>
      </c>
      <c r="J41" s="442">
        <v>7</v>
      </c>
      <c r="K41" s="444"/>
      <c r="L41" s="524" t="s">
        <v>23</v>
      </c>
      <c r="M41" s="426"/>
      <c r="N41" s="486">
        <f>E41+H41+K41</f>
        <v>12</v>
      </c>
      <c r="O41" s="484" t="s">
        <v>23</v>
      </c>
      <c r="P41" s="482">
        <f>G41+J41+M41</f>
        <v>14</v>
      </c>
      <c r="Q41" s="486">
        <f>SUM(AF41:AH41)</f>
        <v>0</v>
      </c>
      <c r="R41" s="484" t="s">
        <v>23</v>
      </c>
      <c r="S41" s="482">
        <f>SUM(AI41:AK41)</f>
        <v>2</v>
      </c>
      <c r="T41" s="494">
        <f>IF(Q41&gt;S41,1,0)</f>
        <v>0</v>
      </c>
      <c r="U41" s="496">
        <f>IF(S41&gt;Q41,1,0)</f>
        <v>1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1</v>
      </c>
      <c r="AJ41" s="223">
        <f>IF(J41&gt;H41,1,0)</f>
        <v>1</v>
      </c>
      <c r="AK41" s="223">
        <f>IF(K41+M41&gt;0,IF(M41&gt;K41,1,0),0)</f>
        <v>0</v>
      </c>
    </row>
    <row r="42" spans="2:22" ht="24.75" customHeight="1">
      <c r="B42" s="439"/>
      <c r="C42" s="343" t="s">
        <v>231</v>
      </c>
      <c r="D42" s="344" t="s">
        <v>211</v>
      </c>
      <c r="E42" s="519"/>
      <c r="F42" s="525"/>
      <c r="G42" s="443"/>
      <c r="H42" s="445"/>
      <c r="I42" s="525"/>
      <c r="J42" s="443"/>
      <c r="K42" s="445"/>
      <c r="L42" s="525"/>
      <c r="M42" s="427"/>
      <c r="N42" s="487"/>
      <c r="O42" s="485"/>
      <c r="P42" s="483"/>
      <c r="Q42" s="487"/>
      <c r="R42" s="485"/>
      <c r="S42" s="483"/>
      <c r="T42" s="495"/>
      <c r="U42" s="497"/>
      <c r="V42" s="226"/>
    </row>
    <row r="43" spans="2:22" ht="24.75" customHeight="1">
      <c r="B43" s="229"/>
      <c r="C43" s="313" t="s">
        <v>117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>
        <f>SUM(N39:N42)</f>
        <v>24</v>
      </c>
      <c r="O43" s="305" t="s">
        <v>23</v>
      </c>
      <c r="P43" s="316">
        <f>SUM(P39:P42)</f>
        <v>33</v>
      </c>
      <c r="Q43" s="315">
        <f>SUM(Q39:Q42)</f>
        <v>2</v>
      </c>
      <c r="R43" s="317" t="s">
        <v>23</v>
      </c>
      <c r="S43" s="316">
        <f>SUM(S39:S42)</f>
        <v>4</v>
      </c>
      <c r="T43" s="307">
        <f>SUM(T39:T42)</f>
        <v>1</v>
      </c>
      <c r="U43" s="308">
        <f>SUM(U39:U42)</f>
        <v>2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Výškovice  A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4.2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4.2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4.2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4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4.25">
      <c r="C50" s="345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ht="14.25">
      <c r="C51" s="345"/>
    </row>
    <row r="52" ht="14.25">
      <c r="C52" s="345"/>
    </row>
    <row r="53" ht="14.25">
      <c r="C53" s="345"/>
    </row>
  </sheetData>
  <sheetProtection selectLockedCells="1"/>
  <mergeCells count="70">
    <mergeCell ref="S16:S17"/>
    <mergeCell ref="R16:R17"/>
    <mergeCell ref="P7:U7"/>
    <mergeCell ref="N13:P13"/>
    <mergeCell ref="Q13:S13"/>
    <mergeCell ref="O16:O17"/>
    <mergeCell ref="Q16:Q17"/>
    <mergeCell ref="P6:U6"/>
    <mergeCell ref="P10:U10"/>
    <mergeCell ref="P9:U9"/>
    <mergeCell ref="P8:U8"/>
    <mergeCell ref="M16:M17"/>
    <mergeCell ref="P16:P17"/>
    <mergeCell ref="K13:M13"/>
    <mergeCell ref="K16:K17"/>
    <mergeCell ref="L16:L17"/>
    <mergeCell ref="N16:N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E38:G38"/>
    <mergeCell ref="H38:J38"/>
    <mergeCell ref="K38:M38"/>
    <mergeCell ref="N38:P38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workbookViewId="0" topLeftCell="A1">
      <selection activeCell="X18" sqref="X1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2</v>
      </c>
      <c r="P4" s="464" t="str">
        <f>IF(N4=1,P6,IF(N4=2,P7,IF(N4=3,P8,IF(N4=4,P9,IF(N4=5,P10," ")))))</f>
        <v>MUŽI  II.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/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Brušperk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/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Výškovice  A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Proskovice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3</v>
      </c>
      <c r="C9" s="180" t="s">
        <v>97</v>
      </c>
      <c r="D9" s="477" t="str">
        <f>IF(B9=1,X6,IF(B9=2,X7,IF(B9=3,X8,IF(B9=4,X9,IF(B9=5,X10,IF(B9=6,X11,IF(B9=7,X12,IF(B9=8,X13," "))))))))</f>
        <v>Proskovice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Trnávka 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4</v>
      </c>
      <c r="C10" s="180" t="s">
        <v>101</v>
      </c>
      <c r="D10" s="477" t="str">
        <f>IF(B10=1,X6,IF(B10=2,X7,IF(B10=3,X8,IF(B10=4,X9,IF(B10=5,X10,IF(B10=6,X11,IF(B10=7,X12,IF(B10=8,X13," "))))))))</f>
        <v>Trnávka 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>
        <f t="shared" si="0"/>
        <v>0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>
        <f t="shared" si="0"/>
        <v>0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>
        <f t="shared" si="0"/>
        <v>0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>
        <f t="shared" si="0"/>
        <v>0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/>
      <c r="D14" s="340"/>
      <c r="E14" s="212">
        <v>1</v>
      </c>
      <c r="F14" s="213" t="s">
        <v>23</v>
      </c>
      <c r="G14" s="214"/>
      <c r="H14" s="215"/>
      <c r="I14" s="213" t="s">
        <v>23</v>
      </c>
      <c r="J14" s="214"/>
      <c r="K14" s="215"/>
      <c r="L14" s="213" t="s">
        <v>23</v>
      </c>
      <c r="M14" s="216"/>
      <c r="N14" s="304">
        <f>E14+H14+K14</f>
        <v>1</v>
      </c>
      <c r="O14" s="305" t="s">
        <v>23</v>
      </c>
      <c r="P14" s="306">
        <f>G14+J14+M14</f>
        <v>0</v>
      </c>
      <c r="Q14" s="304">
        <f>SUM(AF14:AH14)</f>
        <v>1</v>
      </c>
      <c r="R14" s="305" t="s">
        <v>23</v>
      </c>
      <c r="S14" s="306">
        <f>SUM(AI14:AK14)</f>
        <v>0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1</v>
      </c>
      <c r="AG14" s="223">
        <f>IF(H14&gt;J14,1,0)</f>
        <v>0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198"/>
      <c r="D15" s="341"/>
      <c r="E15" s="212">
        <v>1</v>
      </c>
      <c r="F15" s="213" t="s">
        <v>23</v>
      </c>
      <c r="G15" s="214"/>
      <c r="H15" s="215"/>
      <c r="I15" s="213" t="s">
        <v>23</v>
      </c>
      <c r="J15" s="214"/>
      <c r="K15" s="215"/>
      <c r="L15" s="213" t="s">
        <v>23</v>
      </c>
      <c r="M15" s="216"/>
      <c r="N15" s="304">
        <f>E15+H15+K15</f>
        <v>1</v>
      </c>
      <c r="O15" s="305" t="s">
        <v>23</v>
      </c>
      <c r="P15" s="306">
        <f>G15+J15+M15</f>
        <v>0</v>
      </c>
      <c r="Q15" s="304">
        <f>SUM(AF15:AH15)</f>
        <v>1</v>
      </c>
      <c r="R15" s="305" t="s">
        <v>23</v>
      </c>
      <c r="S15" s="306">
        <f>SUM(AI15:AK15)</f>
        <v>0</v>
      </c>
      <c r="T15" s="307">
        <f>IF(Q15&gt;S15,1,0)</f>
        <v>1</v>
      </c>
      <c r="U15" s="308">
        <f>IF(S15&gt;Q15,1,0)</f>
        <v>0</v>
      </c>
      <c r="V15" s="201"/>
      <c r="X15" s="135" t="s">
        <v>241</v>
      </c>
      <c r="AF15" s="223">
        <f>IF(E15&gt;G15,1,0)</f>
        <v>1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342"/>
      <c r="D16" s="341"/>
      <c r="E16" s="518"/>
      <c r="F16" s="424" t="s">
        <v>23</v>
      </c>
      <c r="G16" s="442">
        <v>1</v>
      </c>
      <c r="H16" s="444"/>
      <c r="I16" s="424" t="s">
        <v>23</v>
      </c>
      <c r="J16" s="442"/>
      <c r="K16" s="444"/>
      <c r="L16" s="424" t="s">
        <v>23</v>
      </c>
      <c r="M16" s="426"/>
      <c r="N16" s="486">
        <f>E16+H16+K16</f>
        <v>0</v>
      </c>
      <c r="O16" s="484" t="s">
        <v>23</v>
      </c>
      <c r="P16" s="482">
        <f>G16+J16+M16</f>
        <v>1</v>
      </c>
      <c r="Q16" s="486">
        <f>SUM(AF16:AH16)</f>
        <v>0</v>
      </c>
      <c r="R16" s="484" t="s">
        <v>23</v>
      </c>
      <c r="S16" s="482">
        <f>SUM(AI16:AK16)</f>
        <v>1</v>
      </c>
      <c r="T16" s="494">
        <f>IF(Q16&gt;S16,1,0)</f>
        <v>0</v>
      </c>
      <c r="U16" s="496">
        <f>IF(S16&gt;Q16,1,0)</f>
        <v>1</v>
      </c>
      <c r="V16" s="226"/>
      <c r="X16" s="135" t="s">
        <v>240</v>
      </c>
      <c r="AF16" s="223">
        <f>IF(E16&gt;G16,1,0)</f>
        <v>0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1</v>
      </c>
      <c r="AJ16" s="223">
        <f>IF(J16&gt;H16,1,0)</f>
        <v>0</v>
      </c>
      <c r="AK16" s="223">
        <f>IF(K16+M16&gt;0,IF(M16&gt;K16,1,0),0)</f>
        <v>0</v>
      </c>
    </row>
    <row r="17" spans="2:22" ht="21" customHeight="1">
      <c r="B17" s="439"/>
      <c r="C17" s="343"/>
      <c r="D17" s="344"/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2</v>
      </c>
      <c r="O18" s="305" t="s">
        <v>23</v>
      </c>
      <c r="P18" s="316">
        <f>SUM(P14:P17)</f>
        <v>1</v>
      </c>
      <c r="Q18" s="315">
        <f>SUM(Q14:Q17)</f>
        <v>2</v>
      </c>
      <c r="R18" s="317" t="s">
        <v>23</v>
      </c>
      <c r="S18" s="316">
        <f>SUM(S14:S17)</f>
        <v>1</v>
      </c>
      <c r="T18" s="307">
        <f>SUM(T14:T17)</f>
        <v>2</v>
      </c>
      <c r="U18" s="308">
        <f>SUM(U14:U17)</f>
        <v>1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Proskovice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2</v>
      </c>
      <c r="P29" s="464" t="str">
        <f>IF(N29=1,P31,IF(N29=2,P32,IF(N29=3,P33,IF(N29=4,P34,IF(N29=5,P35," ")))))</f>
        <v>MUŽI  II.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105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Brušperk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39977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Výškovice 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Proskovice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2</v>
      </c>
      <c r="C34" s="180" t="s">
        <v>97</v>
      </c>
      <c r="D34" s="455" t="str">
        <f>IF(B34=1,X31,IF(B34=2,X32,IF(B34=3,X33,IF(B34=4,X34,IF(B34=5,X35,IF(B34=6,X36,IF(B34=7,X37,IF(B34=8,X38," "))))))))</f>
        <v>Výškovice  A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Trnávka 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1</v>
      </c>
      <c r="C35" s="180" t="s">
        <v>101</v>
      </c>
      <c r="D35" s="455" t="str">
        <f>IF(B35=1,X31,IF(B35=2,X32,IF(B35=3,X33,IF(B35=4,X34,IF(B35=5,X35,IF(B35=6,X36,IF(B35=7,X37,IF(B35=8,X38," "))))))))</f>
        <v>Brušperk B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>
        <f t="shared" si="1"/>
        <v>0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94">
        <v>6</v>
      </c>
      <c r="X36" s="195">
        <f t="shared" si="1"/>
        <v>0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198" t="s">
        <v>156</v>
      </c>
      <c r="D39" s="340" t="s">
        <v>207</v>
      </c>
      <c r="E39" s="212">
        <v>6</v>
      </c>
      <c r="F39" s="346" t="s">
        <v>23</v>
      </c>
      <c r="G39" s="214">
        <v>1</v>
      </c>
      <c r="H39" s="215">
        <v>6</v>
      </c>
      <c r="I39" s="346" t="s">
        <v>23</v>
      </c>
      <c r="J39" s="214">
        <v>2</v>
      </c>
      <c r="K39" s="261"/>
      <c r="L39" s="262" t="s">
        <v>23</v>
      </c>
      <c r="M39" s="263"/>
      <c r="N39" s="304">
        <f>E39+H39+K39</f>
        <v>12</v>
      </c>
      <c r="O39" s="305" t="s">
        <v>23</v>
      </c>
      <c r="P39" s="306">
        <f>G39+J39+M39</f>
        <v>3</v>
      </c>
      <c r="Q39" s="304">
        <f>SUM(AF39:AH39)</f>
        <v>2</v>
      </c>
      <c r="R39" s="305" t="s">
        <v>23</v>
      </c>
      <c r="S39" s="306">
        <f>SUM(AI39:AK39)</f>
        <v>0</v>
      </c>
      <c r="T39" s="307">
        <f>IF(Q39&gt;S39,1,0)</f>
        <v>1</v>
      </c>
      <c r="U39" s="308">
        <f>IF(S39&gt;Q39,1,0)</f>
        <v>0</v>
      </c>
      <c r="V39" s="201"/>
      <c r="X39" s="222"/>
      <c r="AF39" s="223">
        <f>IF(E39&gt;G39,1,0)</f>
        <v>1</v>
      </c>
      <c r="AG39" s="223">
        <f>IF(H39&gt;J39,1,0)</f>
        <v>1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198" t="s">
        <v>208</v>
      </c>
      <c r="D40" s="341" t="s">
        <v>209</v>
      </c>
      <c r="E40" s="212">
        <v>3</v>
      </c>
      <c r="F40" s="346" t="s">
        <v>23</v>
      </c>
      <c r="G40" s="214">
        <v>6</v>
      </c>
      <c r="H40" s="215">
        <v>3</v>
      </c>
      <c r="I40" s="346" t="s">
        <v>23</v>
      </c>
      <c r="J40" s="214">
        <v>6</v>
      </c>
      <c r="K40" s="261"/>
      <c r="L40" s="262" t="s">
        <v>23</v>
      </c>
      <c r="M40" s="263"/>
      <c r="N40" s="304">
        <f>E40+H40+K40</f>
        <v>6</v>
      </c>
      <c r="O40" s="305" t="s">
        <v>23</v>
      </c>
      <c r="P40" s="306">
        <f>G40+J40+M40</f>
        <v>12</v>
      </c>
      <c r="Q40" s="304">
        <f>SUM(AF40:AH40)</f>
        <v>0</v>
      </c>
      <c r="R40" s="305" t="s">
        <v>23</v>
      </c>
      <c r="S40" s="306">
        <f>SUM(AI40:AK40)</f>
        <v>2</v>
      </c>
      <c r="T40" s="307">
        <f>IF(Q40&gt;S40,1,0)</f>
        <v>0</v>
      </c>
      <c r="U40" s="308">
        <f>IF(S40&gt;Q40,1,0)</f>
        <v>1</v>
      </c>
      <c r="V40" s="201"/>
      <c r="AF40" s="223">
        <f>IF(E40&gt;G40,1,0)</f>
        <v>0</v>
      </c>
      <c r="AG40" s="223">
        <f>IF(H40&gt;J40,1,0)</f>
        <v>0</v>
      </c>
      <c r="AH40" s="223">
        <f>IF(K40+M40&gt;0,IF(K40&gt;M40,1,0),0)</f>
        <v>0</v>
      </c>
      <c r="AI40" s="223">
        <f>IF(G40&gt;E40,1,0)</f>
        <v>1</v>
      </c>
      <c r="AJ40" s="223">
        <f>IF(J40&gt;H40,1,0)</f>
        <v>1</v>
      </c>
      <c r="AK40" s="223">
        <f>IF(K40+M40&gt;0,IF(M40&gt;K40,1,0),0)</f>
        <v>0</v>
      </c>
    </row>
    <row r="41" spans="2:37" ht="24.75" customHeight="1">
      <c r="B41" s="438" t="s">
        <v>112</v>
      </c>
      <c r="C41" s="342" t="s">
        <v>210</v>
      </c>
      <c r="D41" s="341" t="s">
        <v>207</v>
      </c>
      <c r="E41" s="518">
        <v>6</v>
      </c>
      <c r="F41" s="524" t="s">
        <v>23</v>
      </c>
      <c r="G41" s="442">
        <v>1</v>
      </c>
      <c r="H41" s="444">
        <v>6</v>
      </c>
      <c r="I41" s="524" t="s">
        <v>23</v>
      </c>
      <c r="J41" s="442">
        <v>2</v>
      </c>
      <c r="K41" s="516"/>
      <c r="L41" s="469" t="s">
        <v>23</v>
      </c>
      <c r="M41" s="471"/>
      <c r="N41" s="486">
        <f>E41+H41+K41</f>
        <v>12</v>
      </c>
      <c r="O41" s="484" t="s">
        <v>23</v>
      </c>
      <c r="P41" s="482">
        <f>G41+J41+M41</f>
        <v>3</v>
      </c>
      <c r="Q41" s="486">
        <f>SUM(AF41:AH41)</f>
        <v>2</v>
      </c>
      <c r="R41" s="484" t="s">
        <v>23</v>
      </c>
      <c r="S41" s="482">
        <f>SUM(AI41:AK41)</f>
        <v>0</v>
      </c>
      <c r="T41" s="494">
        <f>IF(Q41&gt;S41,1,0)</f>
        <v>1</v>
      </c>
      <c r="U41" s="496">
        <f>IF(S41&gt;Q41,1,0)</f>
        <v>0</v>
      </c>
      <c r="V41" s="226"/>
      <c r="AF41" s="223">
        <f>IF(E41&gt;G41,1,0)</f>
        <v>1</v>
      </c>
      <c r="AG41" s="223">
        <f>IF(H41&gt;J41,1,0)</f>
        <v>1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343" t="s">
        <v>211</v>
      </c>
      <c r="D42" s="344" t="s">
        <v>209</v>
      </c>
      <c r="E42" s="519"/>
      <c r="F42" s="525"/>
      <c r="G42" s="443"/>
      <c r="H42" s="445"/>
      <c r="I42" s="525"/>
      <c r="J42" s="443"/>
      <c r="K42" s="517"/>
      <c r="L42" s="470"/>
      <c r="M42" s="472"/>
      <c r="N42" s="487"/>
      <c r="O42" s="485"/>
      <c r="P42" s="483"/>
      <c r="Q42" s="487"/>
      <c r="R42" s="485"/>
      <c r="S42" s="483"/>
      <c r="T42" s="495"/>
      <c r="U42" s="497"/>
      <c r="V42" s="226"/>
    </row>
    <row r="43" spans="2:22" ht="24.75" customHeight="1">
      <c r="B43" s="229"/>
      <c r="C43" s="313" t="s">
        <v>117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>
        <f>SUM(N39:N42)</f>
        <v>30</v>
      </c>
      <c r="O43" s="305" t="s">
        <v>23</v>
      </c>
      <c r="P43" s="316">
        <f>SUM(P39:P42)</f>
        <v>18</v>
      </c>
      <c r="Q43" s="315">
        <f>SUM(Q39:Q42)</f>
        <v>4</v>
      </c>
      <c r="R43" s="317" t="s">
        <v>23</v>
      </c>
      <c r="S43" s="316">
        <f>SUM(S39:S42)</f>
        <v>2</v>
      </c>
      <c r="T43" s="307">
        <f>SUM(T39:T42)</f>
        <v>2</v>
      </c>
      <c r="U43" s="308">
        <f>SUM(U39:U42)</f>
        <v>1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Výškovice  A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4.2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4.2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4.2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4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4.25">
      <c r="C50" s="345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ht="14.25">
      <c r="C51" s="345"/>
    </row>
    <row r="52" ht="14.25">
      <c r="C52" s="345"/>
    </row>
    <row r="53" ht="14.25">
      <c r="C53" s="345"/>
    </row>
  </sheetData>
  <sheetProtection selectLockedCells="1"/>
  <mergeCells count="70">
    <mergeCell ref="S16:S17"/>
    <mergeCell ref="R16:R17"/>
    <mergeCell ref="P7:U7"/>
    <mergeCell ref="N13:P13"/>
    <mergeCell ref="Q13:S13"/>
    <mergeCell ref="O16:O17"/>
    <mergeCell ref="Q16:Q17"/>
    <mergeCell ref="P6:U6"/>
    <mergeCell ref="P10:U10"/>
    <mergeCell ref="P9:U9"/>
    <mergeCell ref="P8:U8"/>
    <mergeCell ref="M16:M17"/>
    <mergeCell ref="P16:P17"/>
    <mergeCell ref="K13:M13"/>
    <mergeCell ref="K16:K17"/>
    <mergeCell ref="L16:L17"/>
    <mergeCell ref="N16:N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E38:G38"/>
    <mergeCell ref="H38:J38"/>
    <mergeCell ref="K38:M38"/>
    <mergeCell ref="N38:P38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K53"/>
  <sheetViews>
    <sheetView zoomScale="75" zoomScaleNormal="75" workbookViewId="0" topLeftCell="A24">
      <selection activeCell="C37" sqref="C3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2</v>
      </c>
      <c r="P4" s="464" t="str">
        <f>IF(N4=1,P6,IF(N4=2,P7,IF(N4=3,P8,IF(N4=4,P9,IF(N4=5,P10," ")))))</f>
        <v>MUŽI  II.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/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Brušperk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/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Výškovice  A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Proskovice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4</v>
      </c>
      <c r="C9" s="180" t="s">
        <v>97</v>
      </c>
      <c r="D9" s="477" t="str">
        <f>IF(B9=1,X6,IF(B9=2,X7,IF(B9=3,X8,IF(B9=4,X9,IF(B9=5,X10,IF(B9=6,X11,IF(B9=7,X12,IF(B9=8,X13," "))))))))</f>
        <v>Trnávka 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Trnávka 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2</v>
      </c>
      <c r="C10" s="180" t="s">
        <v>101</v>
      </c>
      <c r="D10" s="477" t="str">
        <f>IF(B10=1,X6,IF(B10=2,X7,IF(B10=3,X8,IF(B10=4,X9,IF(B10=5,X10,IF(B10=6,X11,IF(B10=7,X12,IF(B10=8,X13," "))))))))</f>
        <v>Výškovice  A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>
        <f t="shared" si="0"/>
        <v>0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>
        <f t="shared" si="0"/>
        <v>0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>
        <f t="shared" si="0"/>
        <v>0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>
        <f t="shared" si="0"/>
        <v>0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/>
      <c r="D14" s="340"/>
      <c r="E14" s="212"/>
      <c r="F14" s="213" t="s">
        <v>23</v>
      </c>
      <c r="G14" s="214"/>
      <c r="H14" s="215"/>
      <c r="I14" s="213" t="s">
        <v>23</v>
      </c>
      <c r="J14" s="214"/>
      <c r="K14" s="215"/>
      <c r="L14" s="213" t="s">
        <v>23</v>
      </c>
      <c r="M14" s="216"/>
      <c r="N14" s="304">
        <f>E14+H14+K14</f>
        <v>0</v>
      </c>
      <c r="O14" s="305" t="s">
        <v>23</v>
      </c>
      <c r="P14" s="306">
        <f>G14+J14+M14</f>
        <v>0</v>
      </c>
      <c r="Q14" s="304">
        <f>SUM(AF14:AH14)</f>
        <v>0</v>
      </c>
      <c r="R14" s="305" t="s">
        <v>23</v>
      </c>
      <c r="S14" s="306">
        <f>SUM(AI14:AK14)</f>
        <v>0</v>
      </c>
      <c r="T14" s="307">
        <f>IF(Q14&gt;S14,1,0)</f>
        <v>0</v>
      </c>
      <c r="U14" s="308">
        <f>IF(S14&gt;Q14,1,0)</f>
        <v>0</v>
      </c>
      <c r="V14" s="201"/>
      <c r="X14" s="222"/>
      <c r="AF14" s="223">
        <f>IF(E14&gt;G14,1,0)</f>
        <v>0</v>
      </c>
      <c r="AG14" s="223">
        <f>IF(H14&gt;J14,1,0)</f>
        <v>0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198"/>
      <c r="D15" s="341"/>
      <c r="E15" s="212"/>
      <c r="F15" s="213" t="s">
        <v>23</v>
      </c>
      <c r="G15" s="214"/>
      <c r="H15" s="215"/>
      <c r="I15" s="213" t="s">
        <v>23</v>
      </c>
      <c r="J15" s="214"/>
      <c r="K15" s="215"/>
      <c r="L15" s="213" t="s">
        <v>23</v>
      </c>
      <c r="M15" s="216"/>
      <c r="N15" s="304">
        <f>E15+H15+K15</f>
        <v>0</v>
      </c>
      <c r="O15" s="305" t="s">
        <v>23</v>
      </c>
      <c r="P15" s="306">
        <f>G15+J15+M15</f>
        <v>0</v>
      </c>
      <c r="Q15" s="304">
        <f>SUM(AF15:AH15)</f>
        <v>0</v>
      </c>
      <c r="R15" s="305" t="s">
        <v>23</v>
      </c>
      <c r="S15" s="306">
        <f>SUM(AI15:AK15)</f>
        <v>0</v>
      </c>
      <c r="T15" s="307">
        <f>IF(Q15&gt;S15,1,0)</f>
        <v>0</v>
      </c>
      <c r="U15" s="308">
        <f>IF(S15&gt;Q15,1,0)</f>
        <v>0</v>
      </c>
      <c r="V15" s="201"/>
      <c r="AF15" s="223">
        <f>IF(E15&gt;G15,1,0)</f>
        <v>0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342"/>
      <c r="D16" s="341"/>
      <c r="E16" s="518"/>
      <c r="F16" s="424" t="s">
        <v>23</v>
      </c>
      <c r="G16" s="442"/>
      <c r="H16" s="444"/>
      <c r="I16" s="424" t="s">
        <v>23</v>
      </c>
      <c r="J16" s="442"/>
      <c r="K16" s="444"/>
      <c r="L16" s="424" t="s">
        <v>23</v>
      </c>
      <c r="M16" s="426"/>
      <c r="N16" s="486">
        <f>E16+H16+K16</f>
        <v>0</v>
      </c>
      <c r="O16" s="484" t="s">
        <v>23</v>
      </c>
      <c r="P16" s="482">
        <f>G16+J16+M16</f>
        <v>0</v>
      </c>
      <c r="Q16" s="486">
        <f>SUM(AF16:AH16)</f>
        <v>0</v>
      </c>
      <c r="R16" s="484" t="s">
        <v>23</v>
      </c>
      <c r="S16" s="482">
        <f>SUM(AI16:AK16)</f>
        <v>0</v>
      </c>
      <c r="T16" s="494">
        <f>IF(Q16&gt;S16,1,0)</f>
        <v>0</v>
      </c>
      <c r="U16" s="496">
        <f>IF(S16&gt;Q16,1,0)</f>
        <v>0</v>
      </c>
      <c r="V16" s="226"/>
      <c r="AF16" s="223">
        <f>IF(E16&gt;G16,1,0)</f>
        <v>0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0</v>
      </c>
      <c r="AJ16" s="223">
        <f>IF(J16&gt;H16,1,0)</f>
        <v>0</v>
      </c>
      <c r="AK16" s="223">
        <f>IF(K16+M16&gt;0,IF(M16&gt;K16,1,0),0)</f>
        <v>0</v>
      </c>
    </row>
    <row r="17" spans="2:22" ht="21" customHeight="1">
      <c r="B17" s="439"/>
      <c r="C17" s="343"/>
      <c r="D17" s="344"/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0</v>
      </c>
      <c r="O18" s="305" t="s">
        <v>23</v>
      </c>
      <c r="P18" s="316">
        <f>SUM(P14:P17)</f>
        <v>0</v>
      </c>
      <c r="Q18" s="315">
        <f>SUM(Q14:Q17)</f>
        <v>0</v>
      </c>
      <c r="R18" s="317" t="s">
        <v>23</v>
      </c>
      <c r="S18" s="316">
        <f>SUM(S14:S17)</f>
        <v>0</v>
      </c>
      <c r="T18" s="307">
        <f>SUM(T14:T17)</f>
        <v>0</v>
      </c>
      <c r="U18" s="308">
        <f>SUM(U14:U17)</f>
        <v>0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 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2</v>
      </c>
      <c r="P29" s="464" t="str">
        <f>IF(N29=1,P31,IF(N29=2,P32,IF(N29=3,P33,IF(N29=4,P34,IF(N29=5,P35," ")))))</f>
        <v>MUŽI  II.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88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Brušperk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39971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Výškovice  A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Proskovice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1</v>
      </c>
      <c r="C34" s="180" t="s">
        <v>97</v>
      </c>
      <c r="D34" s="455" t="str">
        <f>IF(B34=1,X31,IF(B34=2,X32,IF(B34=3,X33,IF(B34=4,X34,IF(B34=5,X35,IF(B34=6,X36,IF(B34=7,X37,IF(B34=8,X38," "))))))))</f>
        <v>Brušperk B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Trnávka 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3</v>
      </c>
      <c r="C35" s="180" t="s">
        <v>101</v>
      </c>
      <c r="D35" s="455" t="str">
        <f>IF(B35=1,X31,IF(B35=2,X32,IF(B35=3,X33,IF(B35=4,X34,IF(B35=5,X35,IF(B35=6,X36,IF(B35=7,X37,IF(B35=8,X38," "))))))))</f>
        <v>Proskovice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>
        <f t="shared" si="1"/>
        <v>0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4.25">
      <c r="W36" s="194">
        <v>6</v>
      </c>
      <c r="X36" s="195">
        <f t="shared" si="1"/>
        <v>0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4.2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>
        <f t="shared" si="1"/>
        <v>0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>
        <f t="shared" si="1"/>
        <v>0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198" t="s">
        <v>138</v>
      </c>
      <c r="D39" s="340" t="s">
        <v>193</v>
      </c>
      <c r="E39" s="212">
        <v>6</v>
      </c>
      <c r="F39" s="213" t="s">
        <v>23</v>
      </c>
      <c r="G39" s="214">
        <v>3</v>
      </c>
      <c r="H39" s="215">
        <v>2</v>
      </c>
      <c r="I39" s="213" t="s">
        <v>23</v>
      </c>
      <c r="J39" s="214">
        <v>6</v>
      </c>
      <c r="K39" s="215">
        <v>6</v>
      </c>
      <c r="L39" s="213" t="s">
        <v>23</v>
      </c>
      <c r="M39" s="216">
        <v>2</v>
      </c>
      <c r="N39" s="304">
        <f>E39+H39+K39</f>
        <v>14</v>
      </c>
      <c r="O39" s="305" t="s">
        <v>23</v>
      </c>
      <c r="P39" s="306">
        <f>G39+J39+M39</f>
        <v>11</v>
      </c>
      <c r="Q39" s="304">
        <f>SUM(AF39:AH39)</f>
        <v>2</v>
      </c>
      <c r="R39" s="305" t="s">
        <v>23</v>
      </c>
      <c r="S39" s="306">
        <f>SUM(AI39:AK39)</f>
        <v>1</v>
      </c>
      <c r="T39" s="307">
        <f>IF(Q39&gt;S39,1,0)</f>
        <v>1</v>
      </c>
      <c r="U39" s="308">
        <f>IF(S39&gt;Q39,1,0)</f>
        <v>0</v>
      </c>
      <c r="V39" s="201"/>
      <c r="X39" s="222"/>
      <c r="AF39" s="223">
        <f>IF(E39&gt;G39,1,0)</f>
        <v>1</v>
      </c>
      <c r="AG39" s="223">
        <f>IF(H39&gt;J39,1,0)</f>
        <v>0</v>
      </c>
      <c r="AH39" s="223">
        <f>IF(K39+M39&gt;0,IF(K39&gt;M39,1,0),0)</f>
        <v>1</v>
      </c>
      <c r="AI39" s="223">
        <f>IF(G39&gt;E39,1,0)</f>
        <v>0</v>
      </c>
      <c r="AJ39" s="223">
        <f>IF(J39&gt;H39,1,0)</f>
        <v>1</v>
      </c>
      <c r="AK39" s="223">
        <f>IF(K39+M39&gt;0,IF(M39&gt;K39,1,0),0)</f>
        <v>0</v>
      </c>
    </row>
    <row r="40" spans="2:37" ht="24.75" customHeight="1">
      <c r="B40" s="209" t="s">
        <v>111</v>
      </c>
      <c r="C40" s="198" t="s">
        <v>192</v>
      </c>
      <c r="D40" s="341" t="s">
        <v>194</v>
      </c>
      <c r="E40" s="212">
        <v>4</v>
      </c>
      <c r="F40" s="213" t="s">
        <v>23</v>
      </c>
      <c r="G40" s="214">
        <v>6</v>
      </c>
      <c r="H40" s="215">
        <v>6</v>
      </c>
      <c r="I40" s="213" t="s">
        <v>23</v>
      </c>
      <c r="J40" s="214">
        <v>3</v>
      </c>
      <c r="K40" s="215">
        <v>4</v>
      </c>
      <c r="L40" s="213" t="s">
        <v>23</v>
      </c>
      <c r="M40" s="216">
        <v>6</v>
      </c>
      <c r="N40" s="304">
        <f>E40+H40+K40</f>
        <v>14</v>
      </c>
      <c r="O40" s="305" t="s">
        <v>23</v>
      </c>
      <c r="P40" s="306">
        <f>G40+J40+M40</f>
        <v>15</v>
      </c>
      <c r="Q40" s="304">
        <f>SUM(AF40:AH40)</f>
        <v>1</v>
      </c>
      <c r="R40" s="305" t="s">
        <v>23</v>
      </c>
      <c r="S40" s="306">
        <f>SUM(AI40:AK40)</f>
        <v>2</v>
      </c>
      <c r="T40" s="307">
        <f>IF(Q40&gt;S40,1,0)</f>
        <v>0</v>
      </c>
      <c r="U40" s="308">
        <f>IF(S40&gt;Q40,1,0)</f>
        <v>1</v>
      </c>
      <c r="V40" s="201"/>
      <c r="AF40" s="223">
        <f>IF(E40&gt;G40,1,0)</f>
        <v>0</v>
      </c>
      <c r="AG40" s="223">
        <f>IF(H40&gt;J40,1,0)</f>
        <v>1</v>
      </c>
      <c r="AH40" s="223">
        <f>IF(K40+M40&gt;0,IF(K40&gt;M40,1,0),0)</f>
        <v>0</v>
      </c>
      <c r="AI40" s="223">
        <f>IF(G40&gt;E40,1,0)</f>
        <v>1</v>
      </c>
      <c r="AJ40" s="223">
        <f>IF(J40&gt;H40,1,0)</f>
        <v>0</v>
      </c>
      <c r="AK40" s="223">
        <f>IF(K40+M40&gt;0,IF(M40&gt;K40,1,0),0)</f>
        <v>1</v>
      </c>
    </row>
    <row r="41" spans="2:37" ht="24.75" customHeight="1">
      <c r="B41" s="438" t="s">
        <v>112</v>
      </c>
      <c r="C41" s="198" t="s">
        <v>138</v>
      </c>
      <c r="D41" s="340" t="s">
        <v>193</v>
      </c>
      <c r="E41" s="518">
        <v>1</v>
      </c>
      <c r="F41" s="424" t="s">
        <v>23</v>
      </c>
      <c r="G41" s="442">
        <v>6</v>
      </c>
      <c r="H41" s="444">
        <v>6</v>
      </c>
      <c r="I41" s="424" t="s">
        <v>23</v>
      </c>
      <c r="J41" s="442">
        <v>3</v>
      </c>
      <c r="K41" s="444">
        <v>2</v>
      </c>
      <c r="L41" s="424" t="s">
        <v>23</v>
      </c>
      <c r="M41" s="426">
        <v>6</v>
      </c>
      <c r="N41" s="486">
        <f>E41+H41+K41</f>
        <v>9</v>
      </c>
      <c r="O41" s="484" t="s">
        <v>23</v>
      </c>
      <c r="P41" s="482">
        <f>G41+J41+M41</f>
        <v>15</v>
      </c>
      <c r="Q41" s="486">
        <f>SUM(AF41:AH41)</f>
        <v>1</v>
      </c>
      <c r="R41" s="484" t="s">
        <v>23</v>
      </c>
      <c r="S41" s="482">
        <f>SUM(AI41:AK41)</f>
        <v>2</v>
      </c>
      <c r="T41" s="494">
        <f>IF(Q41&gt;S41,1,0)</f>
        <v>0</v>
      </c>
      <c r="U41" s="496">
        <f>IF(S41&gt;Q41,1,0)</f>
        <v>1</v>
      </c>
      <c r="V41" s="226"/>
      <c r="AF41" s="223">
        <f>IF(E41&gt;G41,1,0)</f>
        <v>0</v>
      </c>
      <c r="AG41" s="223">
        <f>IF(H41&gt;J41,1,0)</f>
        <v>1</v>
      </c>
      <c r="AH41" s="223">
        <f>IF(K41+M41&gt;0,IF(K41&gt;M41,1,0),0)</f>
        <v>0</v>
      </c>
      <c r="AI41" s="223">
        <f>IF(G41&gt;E41,1,0)</f>
        <v>1</v>
      </c>
      <c r="AJ41" s="223">
        <f>IF(J41&gt;H41,1,0)</f>
        <v>0</v>
      </c>
      <c r="AK41" s="223">
        <f>IF(K41+M41&gt;0,IF(M41&gt;K41,1,0),0)</f>
        <v>1</v>
      </c>
    </row>
    <row r="42" spans="2:22" ht="24.75" customHeight="1">
      <c r="B42" s="439"/>
      <c r="C42" s="198" t="s">
        <v>192</v>
      </c>
      <c r="D42" s="341" t="s">
        <v>194</v>
      </c>
      <c r="E42" s="519"/>
      <c r="F42" s="425"/>
      <c r="G42" s="443"/>
      <c r="H42" s="445"/>
      <c r="I42" s="425"/>
      <c r="J42" s="443"/>
      <c r="K42" s="445"/>
      <c r="L42" s="425"/>
      <c r="M42" s="427"/>
      <c r="N42" s="487"/>
      <c r="O42" s="485"/>
      <c r="P42" s="483"/>
      <c r="Q42" s="487"/>
      <c r="R42" s="485"/>
      <c r="S42" s="483"/>
      <c r="T42" s="495"/>
      <c r="U42" s="497"/>
      <c r="V42" s="226"/>
    </row>
    <row r="43" spans="2:22" ht="24.75" customHeight="1">
      <c r="B43" s="229"/>
      <c r="C43" s="313" t="s">
        <v>117</v>
      </c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5">
        <f>SUM(N39:N42)</f>
        <v>37</v>
      </c>
      <c r="O43" s="305" t="s">
        <v>23</v>
      </c>
      <c r="P43" s="316">
        <f>SUM(P39:P42)</f>
        <v>41</v>
      </c>
      <c r="Q43" s="315">
        <f>SUM(Q39:Q42)</f>
        <v>4</v>
      </c>
      <c r="R43" s="317" t="s">
        <v>23</v>
      </c>
      <c r="S43" s="316">
        <f>SUM(S39:S42)</f>
        <v>5</v>
      </c>
      <c r="T43" s="307">
        <f>SUM(T39:T42)</f>
        <v>1</v>
      </c>
      <c r="U43" s="308">
        <f>SUM(U39:U42)</f>
        <v>2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Proskovice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4.2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4.2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4.2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4.2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4.25">
      <c r="C50" s="345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ht="14.25">
      <c r="C51" s="345"/>
    </row>
    <row r="52" ht="14.25">
      <c r="C52" s="345"/>
    </row>
    <row r="53" ht="14.25">
      <c r="C53" s="345"/>
    </row>
  </sheetData>
  <sheetProtection selectLockedCells="1"/>
  <mergeCells count="70">
    <mergeCell ref="S16:S17"/>
    <mergeCell ref="R16:R17"/>
    <mergeCell ref="P7:U7"/>
    <mergeCell ref="N13:P13"/>
    <mergeCell ref="Q13:S13"/>
    <mergeCell ref="O16:O17"/>
    <mergeCell ref="Q16:Q17"/>
    <mergeCell ref="P6:U6"/>
    <mergeCell ref="P10:U10"/>
    <mergeCell ref="P9:U9"/>
    <mergeCell ref="P8:U8"/>
    <mergeCell ref="M16:M17"/>
    <mergeCell ref="P16:P17"/>
    <mergeCell ref="K13:M13"/>
    <mergeCell ref="K16:K17"/>
    <mergeCell ref="L16:L17"/>
    <mergeCell ref="N16:N17"/>
    <mergeCell ref="G16:G17"/>
    <mergeCell ref="J16:J17"/>
    <mergeCell ref="B16:B17"/>
    <mergeCell ref="T3:U3"/>
    <mergeCell ref="P3:Q3"/>
    <mergeCell ref="P4:U4"/>
    <mergeCell ref="T16:T17"/>
    <mergeCell ref="U16:U17"/>
    <mergeCell ref="E12:M12"/>
    <mergeCell ref="N12:U12"/>
    <mergeCell ref="D9:I9"/>
    <mergeCell ref="D10:I10"/>
    <mergeCell ref="P28:Q28"/>
    <mergeCell ref="T28:U28"/>
    <mergeCell ref="F16:F17"/>
    <mergeCell ref="E16:E17"/>
    <mergeCell ref="E13:G13"/>
    <mergeCell ref="H13:J13"/>
    <mergeCell ref="H16:H17"/>
    <mergeCell ref="I16:I17"/>
    <mergeCell ref="P29:U29"/>
    <mergeCell ref="D35:I35"/>
    <mergeCell ref="P35:U35"/>
    <mergeCell ref="E37:M37"/>
    <mergeCell ref="N37:U37"/>
    <mergeCell ref="P31:U31"/>
    <mergeCell ref="P32:U32"/>
    <mergeCell ref="P33:U33"/>
    <mergeCell ref="D34:I34"/>
    <mergeCell ref="P34:U34"/>
    <mergeCell ref="E38:G38"/>
    <mergeCell ref="H38:J38"/>
    <mergeCell ref="K38:M38"/>
    <mergeCell ref="N38:P38"/>
    <mergeCell ref="Q38:S38"/>
    <mergeCell ref="M41:M42"/>
    <mergeCell ref="B41:B42"/>
    <mergeCell ref="E41:E42"/>
    <mergeCell ref="F41:F42"/>
    <mergeCell ref="G41:G42"/>
    <mergeCell ref="H41:H42"/>
    <mergeCell ref="I41:I42"/>
    <mergeCell ref="J41:J42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A84"/>
  <sheetViews>
    <sheetView zoomScale="80" zoomScaleNormal="80" zoomScalePageLayoutView="0" workbookViewId="0" topLeftCell="A30">
      <selection activeCell="R36" sqref="R35:R36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10" width="4.28125" style="1" customWidth="1"/>
    <col min="11" max="11" width="17.851562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1.42187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ht="15.75">
      <c r="E1" s="2" t="s">
        <v>0</v>
      </c>
    </row>
    <row r="2" spans="5:14" ht="27.75" customHeight="1">
      <c r="E2" s="3" t="s">
        <v>1</v>
      </c>
      <c r="M2" s="4"/>
      <c r="N2" s="5" t="s">
        <v>2</v>
      </c>
    </row>
    <row r="3" spans="4:20" ht="15.75">
      <c r="D3" s="6" t="s">
        <v>3</v>
      </c>
      <c r="E3" s="7"/>
      <c r="M3" s="8" t="s">
        <v>3</v>
      </c>
      <c r="N3" s="130" t="s">
        <v>4</v>
      </c>
      <c r="T3" s="9" t="s">
        <v>5</v>
      </c>
    </row>
    <row r="4" spans="3:27" ht="15">
      <c r="C4" s="9" t="s">
        <v>6</v>
      </c>
      <c r="D4" s="147">
        <v>8</v>
      </c>
      <c r="E4" s="10" t="str">
        <f>IF(D4=1,N4,IF(D4=2,N5,IF(D4=3,N6,IF(D4=4,N7,IF(D4=5,N8,IF(D4=6,N9,IF(D4=7,N10,IF(D4=8,N11," "))))))))</f>
        <v>Brušperk A</v>
      </c>
      <c r="I4" s="11" t="s">
        <v>7</v>
      </c>
      <c r="J4" s="12"/>
      <c r="M4" s="13">
        <v>1</v>
      </c>
      <c r="N4" s="146" t="s">
        <v>8</v>
      </c>
      <c r="P4" s="1" t="s">
        <v>9</v>
      </c>
      <c r="Q4" s="9">
        <v>1</v>
      </c>
      <c r="R4" s="9">
        <v>8</v>
      </c>
      <c r="S4" s="14"/>
      <c r="T4" s="9">
        <v>2</v>
      </c>
      <c r="U4" s="9">
        <v>7</v>
      </c>
      <c r="V4" s="14"/>
      <c r="W4" s="9">
        <v>3</v>
      </c>
      <c r="X4" s="9">
        <v>6</v>
      </c>
      <c r="Y4" s="14"/>
      <c r="Z4" s="9">
        <v>4</v>
      </c>
      <c r="AA4" s="9">
        <v>5</v>
      </c>
    </row>
    <row r="5" spans="2:27" ht="15.75">
      <c r="B5" s="15"/>
      <c r="C5" s="16" t="s">
        <v>10</v>
      </c>
      <c r="D5" s="17"/>
      <c r="E5" s="18" t="s">
        <v>11</v>
      </c>
      <c r="F5" s="421" t="s">
        <v>12</v>
      </c>
      <c r="G5" s="422"/>
      <c r="H5" s="423"/>
      <c r="I5" s="19" t="s">
        <v>13</v>
      </c>
      <c r="J5" s="20" t="s">
        <v>14</v>
      </c>
      <c r="K5" s="21" t="s">
        <v>15</v>
      </c>
      <c r="L5" s="9"/>
      <c r="M5" s="13">
        <v>2</v>
      </c>
      <c r="N5" s="146" t="s">
        <v>16</v>
      </c>
      <c r="P5" s="1" t="s">
        <v>17</v>
      </c>
      <c r="Q5" s="9">
        <v>8</v>
      </c>
      <c r="R5" s="9">
        <v>5</v>
      </c>
      <c r="S5" s="14"/>
      <c r="T5" s="9">
        <v>6</v>
      </c>
      <c r="U5" s="9">
        <v>4</v>
      </c>
      <c r="V5" s="14"/>
      <c r="W5" s="9">
        <v>7</v>
      </c>
      <c r="X5" s="9">
        <v>3</v>
      </c>
      <c r="Y5" s="14"/>
      <c r="Z5" s="9">
        <v>1</v>
      </c>
      <c r="AA5" s="9">
        <v>2</v>
      </c>
    </row>
    <row r="6" spans="2:27" ht="15.75">
      <c r="B6" s="22" t="s">
        <v>18</v>
      </c>
      <c r="C6" s="23"/>
      <c r="D6" s="24"/>
      <c r="E6" s="24"/>
      <c r="F6" s="24"/>
      <c r="G6" s="24"/>
      <c r="H6" s="24"/>
      <c r="I6" s="24"/>
      <c r="J6" s="24"/>
      <c r="K6" s="25"/>
      <c r="M6" s="13">
        <v>3</v>
      </c>
      <c r="N6" s="146" t="s">
        <v>19</v>
      </c>
      <c r="P6" s="1" t="s">
        <v>20</v>
      </c>
      <c r="Q6" s="9">
        <v>2</v>
      </c>
      <c r="R6" s="9">
        <v>8</v>
      </c>
      <c r="S6" s="14"/>
      <c r="T6" s="9">
        <v>3</v>
      </c>
      <c r="U6" s="9">
        <v>1</v>
      </c>
      <c r="V6" s="14"/>
      <c r="W6" s="9">
        <v>4</v>
      </c>
      <c r="X6" s="9">
        <v>7</v>
      </c>
      <c r="Y6" s="14"/>
      <c r="Z6" s="9">
        <v>5</v>
      </c>
      <c r="AA6" s="9">
        <v>6</v>
      </c>
    </row>
    <row r="7" spans="2:27" ht="15.75">
      <c r="B7" s="26" t="s">
        <v>21</v>
      </c>
      <c r="C7" s="27" t="str">
        <f>N4</f>
        <v>N. Bělá  B</v>
      </c>
      <c r="D7" s="28" t="s">
        <v>22</v>
      </c>
      <c r="E7" s="29" t="str">
        <f>N11</f>
        <v>Brušperk A</v>
      </c>
      <c r="F7" s="248">
        <v>1</v>
      </c>
      <c r="G7" s="249" t="s">
        <v>23</v>
      </c>
      <c r="H7" s="250">
        <v>2</v>
      </c>
      <c r="I7" s="278">
        <v>1</v>
      </c>
      <c r="J7" s="279">
        <v>2</v>
      </c>
      <c r="K7" s="257" t="s">
        <v>75</v>
      </c>
      <c r="M7" s="13">
        <v>4</v>
      </c>
      <c r="N7" s="146" t="s">
        <v>24</v>
      </c>
      <c r="P7" s="1" t="s">
        <v>25</v>
      </c>
      <c r="Q7" s="9">
        <v>8</v>
      </c>
      <c r="R7" s="9">
        <v>6</v>
      </c>
      <c r="S7" s="14"/>
      <c r="T7" s="9">
        <v>7</v>
      </c>
      <c r="U7" s="9">
        <v>5</v>
      </c>
      <c r="V7" s="14"/>
      <c r="W7" s="9">
        <v>1</v>
      </c>
      <c r="X7" s="9">
        <v>4</v>
      </c>
      <c r="Y7" s="14"/>
      <c r="Z7" s="9">
        <v>2</v>
      </c>
      <c r="AA7" s="9">
        <v>3</v>
      </c>
    </row>
    <row r="8" spans="2:27" ht="15.75">
      <c r="B8" s="36"/>
      <c r="C8" s="37" t="str">
        <f>N5</f>
        <v>St. Bělá</v>
      </c>
      <c r="D8" s="38" t="s">
        <v>22</v>
      </c>
      <c r="E8" s="39" t="str">
        <f>N10</f>
        <v>Výškovice B</v>
      </c>
      <c r="F8" s="349">
        <v>0</v>
      </c>
      <c r="G8" s="350" t="s">
        <v>23</v>
      </c>
      <c r="H8" s="351">
        <v>0</v>
      </c>
      <c r="I8" s="352">
        <v>0</v>
      </c>
      <c r="J8" s="353">
        <v>0</v>
      </c>
      <c r="K8" s="354" t="s">
        <v>244</v>
      </c>
      <c r="M8" s="13">
        <v>5</v>
      </c>
      <c r="N8" s="146" t="s">
        <v>26</v>
      </c>
      <c r="P8" s="1" t="s">
        <v>27</v>
      </c>
      <c r="Q8" s="9">
        <v>3</v>
      </c>
      <c r="R8" s="9">
        <v>8</v>
      </c>
      <c r="S8" s="14"/>
      <c r="T8" s="9">
        <v>4</v>
      </c>
      <c r="U8" s="9">
        <v>2</v>
      </c>
      <c r="V8" s="14"/>
      <c r="W8" s="9">
        <v>5</v>
      </c>
      <c r="X8" s="9">
        <v>1</v>
      </c>
      <c r="Y8" s="14"/>
      <c r="Z8" s="9">
        <v>6</v>
      </c>
      <c r="AA8" s="9">
        <v>7</v>
      </c>
    </row>
    <row r="9" spans="2:27" ht="15.75">
      <c r="B9" s="36"/>
      <c r="C9" s="37" t="str">
        <f>N6</f>
        <v>Hrabová</v>
      </c>
      <c r="D9" s="38" t="s">
        <v>22</v>
      </c>
      <c r="E9" s="39" t="str">
        <f>N9</f>
        <v>Vratimov  </v>
      </c>
      <c r="F9" s="251">
        <v>3</v>
      </c>
      <c r="G9" s="252" t="s">
        <v>23</v>
      </c>
      <c r="H9" s="253">
        <v>0</v>
      </c>
      <c r="I9" s="280">
        <v>2</v>
      </c>
      <c r="J9" s="281">
        <v>1</v>
      </c>
      <c r="K9" s="258" t="s">
        <v>75</v>
      </c>
      <c r="M9" s="13">
        <v>6</v>
      </c>
      <c r="N9" s="146" t="s">
        <v>28</v>
      </c>
      <c r="P9" s="1" t="s">
        <v>29</v>
      </c>
      <c r="Q9" s="9">
        <v>8</v>
      </c>
      <c r="R9" s="9">
        <v>7</v>
      </c>
      <c r="S9" s="14"/>
      <c r="T9" s="9">
        <v>1</v>
      </c>
      <c r="U9" s="9">
        <v>6</v>
      </c>
      <c r="V9" s="14"/>
      <c r="W9" s="9">
        <v>2</v>
      </c>
      <c r="X9" s="9">
        <v>5</v>
      </c>
      <c r="Y9" s="14"/>
      <c r="Z9" s="9">
        <v>3</v>
      </c>
      <c r="AA9" s="9">
        <v>4</v>
      </c>
    </row>
    <row r="10" spans="2:27" ht="15.75">
      <c r="B10" s="36"/>
      <c r="C10" s="46" t="str">
        <f>N7</f>
        <v>Paskov</v>
      </c>
      <c r="D10" s="47" t="s">
        <v>22</v>
      </c>
      <c r="E10" s="48" t="str">
        <f>N8</f>
        <v>N. Bělá  A</v>
      </c>
      <c r="F10" s="355">
        <v>0</v>
      </c>
      <c r="G10" s="356" t="s">
        <v>23</v>
      </c>
      <c r="H10" s="357">
        <v>0</v>
      </c>
      <c r="I10" s="358">
        <v>0</v>
      </c>
      <c r="J10" s="359">
        <v>0</v>
      </c>
      <c r="K10" s="360" t="s">
        <v>244</v>
      </c>
      <c r="M10" s="13">
        <v>7</v>
      </c>
      <c r="N10" s="548" t="s">
        <v>253</v>
      </c>
      <c r="P10" s="1" t="s">
        <v>31</v>
      </c>
      <c r="Q10" s="9">
        <v>4</v>
      </c>
      <c r="R10" s="9">
        <v>8</v>
      </c>
      <c r="S10" s="14"/>
      <c r="T10" s="9">
        <v>5</v>
      </c>
      <c r="U10" s="9">
        <v>3</v>
      </c>
      <c r="V10" s="14"/>
      <c r="W10" s="9">
        <v>6</v>
      </c>
      <c r="X10" s="9">
        <v>2</v>
      </c>
      <c r="Y10" s="14"/>
      <c r="Z10" s="9">
        <v>7</v>
      </c>
      <c r="AA10" s="9">
        <v>1</v>
      </c>
    </row>
    <row r="11" spans="2:14" ht="15.75">
      <c r="B11" s="55" t="s">
        <v>32</v>
      </c>
      <c r="C11" s="23"/>
      <c r="D11" s="23"/>
      <c r="E11" s="23"/>
      <c r="F11" s="56"/>
      <c r="G11" s="57"/>
      <c r="H11" s="56"/>
      <c r="I11" s="284"/>
      <c r="J11" s="284"/>
      <c r="K11" s="59"/>
      <c r="M11" s="13">
        <v>8</v>
      </c>
      <c r="N11" s="146" t="s">
        <v>33</v>
      </c>
    </row>
    <row r="12" spans="2:11" ht="15.75">
      <c r="B12" s="26" t="s">
        <v>34</v>
      </c>
      <c r="C12" s="27" t="str">
        <f>N11</f>
        <v>Brušperk A</v>
      </c>
      <c r="D12" s="28" t="s">
        <v>22</v>
      </c>
      <c r="E12" s="29" t="str">
        <f>N8</f>
        <v>N. Bělá  A</v>
      </c>
      <c r="F12" s="286">
        <v>2</v>
      </c>
      <c r="G12" s="287" t="s">
        <v>23</v>
      </c>
      <c r="H12" s="288">
        <v>1</v>
      </c>
      <c r="I12" s="278">
        <v>2</v>
      </c>
      <c r="J12" s="279">
        <v>1</v>
      </c>
      <c r="K12" s="35" t="s">
        <v>75</v>
      </c>
    </row>
    <row r="13" spans="2:11" ht="15.75">
      <c r="B13" s="36"/>
      <c r="C13" s="37" t="str">
        <f>N9</f>
        <v>Vratimov  </v>
      </c>
      <c r="D13" s="38" t="s">
        <v>22</v>
      </c>
      <c r="E13" s="39" t="str">
        <f>N7</f>
        <v>Paskov</v>
      </c>
      <c r="F13" s="289">
        <v>2</v>
      </c>
      <c r="G13" s="290" t="s">
        <v>23</v>
      </c>
      <c r="H13" s="291">
        <v>1</v>
      </c>
      <c r="I13" s="280">
        <v>2</v>
      </c>
      <c r="J13" s="281">
        <v>1</v>
      </c>
      <c r="K13" s="45" t="s">
        <v>75</v>
      </c>
    </row>
    <row r="14" spans="2:27" ht="15.75">
      <c r="B14" s="36"/>
      <c r="C14" s="37" t="str">
        <f>N10</f>
        <v>Výškovice B</v>
      </c>
      <c r="D14" s="38" t="s">
        <v>22</v>
      </c>
      <c r="E14" s="39" t="str">
        <f>N6</f>
        <v>Hrabová</v>
      </c>
      <c r="F14" s="289">
        <v>0</v>
      </c>
      <c r="G14" s="290" t="s">
        <v>23</v>
      </c>
      <c r="H14" s="291">
        <v>3</v>
      </c>
      <c r="I14" s="280">
        <v>1</v>
      </c>
      <c r="J14" s="281">
        <v>2</v>
      </c>
      <c r="K14" s="45" t="s">
        <v>75</v>
      </c>
      <c r="AA14" s="60"/>
    </row>
    <row r="15" spans="2:27" ht="15.75">
      <c r="B15" s="36"/>
      <c r="C15" s="46" t="str">
        <f>N4</f>
        <v>N. Bělá  B</v>
      </c>
      <c r="D15" s="47" t="s">
        <v>22</v>
      </c>
      <c r="E15" s="48" t="str">
        <f>N5</f>
        <v>St. Bělá</v>
      </c>
      <c r="F15" s="292">
        <v>1</v>
      </c>
      <c r="G15" s="293" t="s">
        <v>23</v>
      </c>
      <c r="H15" s="294">
        <v>2</v>
      </c>
      <c r="I15" s="282">
        <v>1</v>
      </c>
      <c r="J15" s="283">
        <v>2</v>
      </c>
      <c r="K15" s="54" t="s">
        <v>75</v>
      </c>
      <c r="AA15" s="61"/>
    </row>
    <row r="16" spans="2:27" ht="15.75">
      <c r="B16" s="55" t="s">
        <v>35</v>
      </c>
      <c r="C16" s="23"/>
      <c r="D16" s="23"/>
      <c r="E16" s="23"/>
      <c r="F16" s="295"/>
      <c r="G16" s="296"/>
      <c r="H16" s="295"/>
      <c r="I16" s="284"/>
      <c r="J16" s="284"/>
      <c r="K16" s="59"/>
      <c r="AA16" s="61"/>
    </row>
    <row r="17" spans="2:27" ht="15.75">
      <c r="B17" s="26" t="s">
        <v>36</v>
      </c>
      <c r="C17" s="27" t="str">
        <f>N5</f>
        <v>St. Bělá</v>
      </c>
      <c r="D17" s="28" t="s">
        <v>22</v>
      </c>
      <c r="E17" s="29" t="str">
        <f>N11</f>
        <v>Brušperk A</v>
      </c>
      <c r="F17" s="286">
        <v>3</v>
      </c>
      <c r="G17" s="287" t="s">
        <v>23</v>
      </c>
      <c r="H17" s="288">
        <v>0</v>
      </c>
      <c r="I17" s="278">
        <v>2</v>
      </c>
      <c r="J17" s="279">
        <v>1</v>
      </c>
      <c r="K17" s="35" t="s">
        <v>75</v>
      </c>
      <c r="AA17" s="61"/>
    </row>
    <row r="18" spans="2:27" ht="15.75">
      <c r="B18" s="36"/>
      <c r="C18" s="37" t="str">
        <f>N6</f>
        <v>Hrabová</v>
      </c>
      <c r="D18" s="38" t="s">
        <v>22</v>
      </c>
      <c r="E18" s="39" t="str">
        <f>N4</f>
        <v>N. Bělá  B</v>
      </c>
      <c r="F18" s="289">
        <v>1</v>
      </c>
      <c r="G18" s="290" t="s">
        <v>23</v>
      </c>
      <c r="H18" s="291">
        <v>2</v>
      </c>
      <c r="I18" s="280">
        <v>1</v>
      </c>
      <c r="J18" s="281">
        <v>2</v>
      </c>
      <c r="K18" s="45" t="s">
        <v>75</v>
      </c>
      <c r="AA18" s="61"/>
    </row>
    <row r="19" spans="2:27" ht="15.75">
      <c r="B19" s="36"/>
      <c r="C19" s="37" t="str">
        <f>N7</f>
        <v>Paskov</v>
      </c>
      <c r="D19" s="38" t="s">
        <v>22</v>
      </c>
      <c r="E19" s="39" t="str">
        <f>N10</f>
        <v>Výškovice B</v>
      </c>
      <c r="F19" s="289">
        <v>0</v>
      </c>
      <c r="G19" s="290" t="s">
        <v>23</v>
      </c>
      <c r="H19" s="291">
        <v>3</v>
      </c>
      <c r="I19" s="280">
        <v>1</v>
      </c>
      <c r="J19" s="281">
        <v>2</v>
      </c>
      <c r="K19" s="45" t="s">
        <v>75</v>
      </c>
      <c r="AA19" s="61"/>
    </row>
    <row r="20" spans="2:27" ht="15.75">
      <c r="B20" s="36"/>
      <c r="C20" s="46" t="str">
        <f>N8</f>
        <v>N. Bělá  A</v>
      </c>
      <c r="D20" s="47" t="s">
        <v>22</v>
      </c>
      <c r="E20" s="48" t="str">
        <f>N9</f>
        <v>Vratimov  </v>
      </c>
      <c r="F20" s="355">
        <v>0</v>
      </c>
      <c r="G20" s="356" t="s">
        <v>23</v>
      </c>
      <c r="H20" s="357">
        <v>0</v>
      </c>
      <c r="I20" s="358">
        <v>0</v>
      </c>
      <c r="J20" s="359">
        <v>0</v>
      </c>
      <c r="K20" s="360" t="s">
        <v>244</v>
      </c>
      <c r="AA20" s="61"/>
    </row>
    <row r="21" spans="2:27" ht="15.75">
      <c r="B21" s="55" t="s">
        <v>37</v>
      </c>
      <c r="C21" s="23"/>
      <c r="D21" s="23"/>
      <c r="E21" s="23"/>
      <c r="F21" s="295"/>
      <c r="G21" s="296"/>
      <c r="H21" s="295"/>
      <c r="I21" s="284"/>
      <c r="J21" s="284"/>
      <c r="K21" s="59"/>
      <c r="AA21" s="61"/>
    </row>
    <row r="22" spans="2:11" ht="15.75">
      <c r="B22" s="26" t="s">
        <v>38</v>
      </c>
      <c r="C22" s="27" t="str">
        <f>N11</f>
        <v>Brušperk A</v>
      </c>
      <c r="D22" s="28" t="s">
        <v>22</v>
      </c>
      <c r="E22" s="29" t="str">
        <f>N9</f>
        <v>Vratimov  </v>
      </c>
      <c r="F22" s="286">
        <v>2</v>
      </c>
      <c r="G22" s="287" t="s">
        <v>23</v>
      </c>
      <c r="H22" s="288">
        <v>1</v>
      </c>
      <c r="I22" s="278">
        <v>2</v>
      </c>
      <c r="J22" s="279">
        <v>1</v>
      </c>
      <c r="K22" s="35" t="s">
        <v>75</v>
      </c>
    </row>
    <row r="23" spans="2:13" ht="15.75">
      <c r="B23" s="36"/>
      <c r="C23" s="37" t="str">
        <f>N10</f>
        <v>Výškovice B</v>
      </c>
      <c r="D23" s="38" t="s">
        <v>22</v>
      </c>
      <c r="E23" s="39" t="str">
        <f>N8</f>
        <v>N. Bělá  A</v>
      </c>
      <c r="F23" s="289">
        <v>2</v>
      </c>
      <c r="G23" s="290" t="s">
        <v>23</v>
      </c>
      <c r="H23" s="291">
        <v>0</v>
      </c>
      <c r="I23" s="280">
        <v>2</v>
      </c>
      <c r="J23" s="281">
        <v>1</v>
      </c>
      <c r="K23" s="45" t="s">
        <v>75</v>
      </c>
      <c r="M23" s="135" t="s">
        <v>243</v>
      </c>
    </row>
    <row r="24" spans="2:11" ht="15.75">
      <c r="B24" s="36"/>
      <c r="C24" s="37" t="str">
        <f>N4</f>
        <v>N. Bělá  B</v>
      </c>
      <c r="D24" s="38" t="s">
        <v>22</v>
      </c>
      <c r="E24" s="39" t="str">
        <f>N7</f>
        <v>Paskov</v>
      </c>
      <c r="F24" s="289">
        <v>3</v>
      </c>
      <c r="G24" s="290" t="s">
        <v>23</v>
      </c>
      <c r="H24" s="291">
        <v>0</v>
      </c>
      <c r="I24" s="280">
        <v>2</v>
      </c>
      <c r="J24" s="281">
        <v>1</v>
      </c>
      <c r="K24" s="45" t="s">
        <v>75</v>
      </c>
    </row>
    <row r="25" spans="2:11" ht="15.75">
      <c r="B25" s="36"/>
      <c r="C25" s="46" t="str">
        <f>N5</f>
        <v>St. Bělá</v>
      </c>
      <c r="D25" s="47" t="s">
        <v>22</v>
      </c>
      <c r="E25" s="48" t="str">
        <f>N6</f>
        <v>Hrabová</v>
      </c>
      <c r="F25" s="292">
        <v>1</v>
      </c>
      <c r="G25" s="293" t="s">
        <v>23</v>
      </c>
      <c r="H25" s="294">
        <v>2</v>
      </c>
      <c r="I25" s="282">
        <v>1</v>
      </c>
      <c r="J25" s="283">
        <v>2</v>
      </c>
      <c r="K25" s="54" t="s">
        <v>75</v>
      </c>
    </row>
    <row r="26" spans="2:11" ht="15.75">
      <c r="B26" s="55" t="s">
        <v>39</v>
      </c>
      <c r="C26" s="23"/>
      <c r="D26" s="23"/>
      <c r="E26" s="23"/>
      <c r="F26" s="295"/>
      <c r="G26" s="296"/>
      <c r="H26" s="295"/>
      <c r="I26" s="284"/>
      <c r="J26" s="284"/>
      <c r="K26" s="59"/>
    </row>
    <row r="27" spans="2:11" ht="15.75">
      <c r="B27" s="26" t="s">
        <v>40</v>
      </c>
      <c r="C27" s="27" t="str">
        <f>N6</f>
        <v>Hrabová</v>
      </c>
      <c r="D27" s="28" t="s">
        <v>22</v>
      </c>
      <c r="E27" s="29" t="str">
        <f>N11</f>
        <v>Brušperk A</v>
      </c>
      <c r="F27" s="286">
        <v>0</v>
      </c>
      <c r="G27" s="287" t="s">
        <v>23</v>
      </c>
      <c r="H27" s="288">
        <v>3</v>
      </c>
      <c r="I27" s="278">
        <v>1</v>
      </c>
      <c r="J27" s="279">
        <v>2</v>
      </c>
      <c r="K27" s="35" t="s">
        <v>75</v>
      </c>
    </row>
    <row r="28" spans="2:11" ht="15.75">
      <c r="B28" s="36"/>
      <c r="C28" s="37" t="str">
        <f>N7</f>
        <v>Paskov</v>
      </c>
      <c r="D28" s="38" t="s">
        <v>22</v>
      </c>
      <c r="E28" s="39" t="str">
        <f>N5</f>
        <v>St. Bělá</v>
      </c>
      <c r="F28" s="349">
        <v>0</v>
      </c>
      <c r="G28" s="350" t="s">
        <v>23</v>
      </c>
      <c r="H28" s="351">
        <v>0</v>
      </c>
      <c r="I28" s="352">
        <v>0</v>
      </c>
      <c r="J28" s="353">
        <v>0</v>
      </c>
      <c r="K28" s="354" t="s">
        <v>244</v>
      </c>
    </row>
    <row r="29" spans="2:11" ht="15.75">
      <c r="B29" s="36"/>
      <c r="C29" s="37" t="str">
        <f>N8</f>
        <v>N. Bělá  A</v>
      </c>
      <c r="D29" s="38" t="s">
        <v>22</v>
      </c>
      <c r="E29" s="39" t="str">
        <f>N4</f>
        <v>N. Bělá  B</v>
      </c>
      <c r="F29" s="289">
        <v>2</v>
      </c>
      <c r="G29" s="290" t="s">
        <v>23</v>
      </c>
      <c r="H29" s="291">
        <v>1</v>
      </c>
      <c r="I29" s="280">
        <v>2</v>
      </c>
      <c r="J29" s="281">
        <v>1</v>
      </c>
      <c r="K29" s="45" t="s">
        <v>75</v>
      </c>
    </row>
    <row r="30" spans="2:11" ht="15.75">
      <c r="B30" s="36"/>
      <c r="C30" s="46" t="str">
        <f>N9</f>
        <v>Vratimov  </v>
      </c>
      <c r="D30" s="47" t="s">
        <v>22</v>
      </c>
      <c r="E30" s="48" t="str">
        <f>N10</f>
        <v>Výškovice B</v>
      </c>
      <c r="F30" s="361">
        <v>0</v>
      </c>
      <c r="G30" s="362" t="s">
        <v>23</v>
      </c>
      <c r="H30" s="363">
        <v>3</v>
      </c>
      <c r="I30" s="364">
        <v>0</v>
      </c>
      <c r="J30" s="365">
        <v>2</v>
      </c>
      <c r="K30" s="366" t="s">
        <v>242</v>
      </c>
    </row>
    <row r="31" spans="2:11" ht="15.75">
      <c r="B31" s="55" t="s">
        <v>41</v>
      </c>
      <c r="C31" s="23"/>
      <c r="D31" s="23"/>
      <c r="E31" s="23"/>
      <c r="F31" s="295"/>
      <c r="G31" s="296"/>
      <c r="H31" s="295"/>
      <c r="I31" s="284"/>
      <c r="J31" s="284"/>
      <c r="K31" s="59"/>
    </row>
    <row r="32" spans="2:11" ht="15.75">
      <c r="B32" s="26" t="s">
        <v>42</v>
      </c>
      <c r="C32" s="27" t="str">
        <f>N11</f>
        <v>Brušperk A</v>
      </c>
      <c r="D32" s="28" t="s">
        <v>22</v>
      </c>
      <c r="E32" s="29" t="str">
        <f>N10</f>
        <v>Výškovice B</v>
      </c>
      <c r="F32" s="286">
        <v>3</v>
      </c>
      <c r="G32" s="287" t="s">
        <v>23</v>
      </c>
      <c r="H32" s="288">
        <v>0</v>
      </c>
      <c r="I32" s="278">
        <v>2</v>
      </c>
      <c r="J32" s="279">
        <v>1</v>
      </c>
      <c r="K32" s="35" t="s">
        <v>75</v>
      </c>
    </row>
    <row r="33" spans="2:11" ht="15.75">
      <c r="B33" s="36"/>
      <c r="C33" s="37" t="str">
        <f>N4</f>
        <v>N. Bělá  B</v>
      </c>
      <c r="D33" s="38" t="s">
        <v>22</v>
      </c>
      <c r="E33" s="39" t="str">
        <f>N9</f>
        <v>Vratimov  </v>
      </c>
      <c r="F33" s="367">
        <v>3</v>
      </c>
      <c r="G33" s="368" t="s">
        <v>23</v>
      </c>
      <c r="H33" s="369">
        <v>0</v>
      </c>
      <c r="I33" s="370">
        <v>2</v>
      </c>
      <c r="J33" s="371">
        <v>0</v>
      </c>
      <c r="K33" s="372" t="s">
        <v>242</v>
      </c>
    </row>
    <row r="34" spans="2:11" ht="15.75">
      <c r="B34" s="36"/>
      <c r="C34" s="37" t="str">
        <f>N5</f>
        <v>St. Bělá</v>
      </c>
      <c r="D34" s="38" t="s">
        <v>22</v>
      </c>
      <c r="E34" s="39" t="str">
        <f>N8</f>
        <v>N. Bělá  A</v>
      </c>
      <c r="F34" s="289">
        <v>3</v>
      </c>
      <c r="G34" s="290" t="s">
        <v>23</v>
      </c>
      <c r="H34" s="291">
        <v>0</v>
      </c>
      <c r="I34" s="280">
        <v>2</v>
      </c>
      <c r="J34" s="281">
        <v>1</v>
      </c>
      <c r="K34" s="45" t="s">
        <v>75</v>
      </c>
    </row>
    <row r="35" spans="2:11" ht="15.75">
      <c r="B35" s="36"/>
      <c r="C35" s="46" t="str">
        <f>N6</f>
        <v>Hrabová</v>
      </c>
      <c r="D35" s="47" t="s">
        <v>22</v>
      </c>
      <c r="E35" s="48" t="str">
        <f>N7</f>
        <v>Paskov</v>
      </c>
      <c r="F35" s="292">
        <v>2</v>
      </c>
      <c r="G35" s="293" t="s">
        <v>23</v>
      </c>
      <c r="H35" s="294">
        <v>1</v>
      </c>
      <c r="I35" s="282">
        <v>2</v>
      </c>
      <c r="J35" s="283">
        <v>1</v>
      </c>
      <c r="K35" s="54" t="s">
        <v>75</v>
      </c>
    </row>
    <row r="36" spans="2:11" ht="15.75">
      <c r="B36" s="55" t="s">
        <v>43</v>
      </c>
      <c r="C36" s="23"/>
      <c r="D36" s="23"/>
      <c r="E36" s="23"/>
      <c r="F36" s="295"/>
      <c r="G36" s="296"/>
      <c r="H36" s="295"/>
      <c r="I36" s="284"/>
      <c r="J36" s="284"/>
      <c r="K36" s="59"/>
    </row>
    <row r="37" spans="2:11" ht="15.75">
      <c r="B37" s="62" t="s">
        <v>44</v>
      </c>
      <c r="C37" s="27" t="str">
        <f>N7</f>
        <v>Paskov</v>
      </c>
      <c r="D37" s="28" t="s">
        <v>22</v>
      </c>
      <c r="E37" s="29" t="str">
        <f>N11</f>
        <v>Brušperk A</v>
      </c>
      <c r="F37" s="527">
        <v>0</v>
      </c>
      <c r="G37" s="528" t="s">
        <v>23</v>
      </c>
      <c r="H37" s="529">
        <v>0</v>
      </c>
      <c r="I37" s="530">
        <v>0</v>
      </c>
      <c r="J37" s="531">
        <v>0</v>
      </c>
      <c r="K37" s="526" t="s">
        <v>244</v>
      </c>
    </row>
    <row r="38" spans="2:11" ht="15.75">
      <c r="B38" s="36"/>
      <c r="C38" s="37" t="str">
        <f>N8</f>
        <v>N. Bělá  A</v>
      </c>
      <c r="D38" s="38" t="s">
        <v>22</v>
      </c>
      <c r="E38" s="39" t="str">
        <f>N6</f>
        <v>Hrabová</v>
      </c>
      <c r="F38" s="349">
        <v>0</v>
      </c>
      <c r="G38" s="350" t="s">
        <v>23</v>
      </c>
      <c r="H38" s="351">
        <v>0</v>
      </c>
      <c r="I38" s="352">
        <v>0</v>
      </c>
      <c r="J38" s="353">
        <v>0</v>
      </c>
      <c r="K38" s="354" t="s">
        <v>244</v>
      </c>
    </row>
    <row r="39" spans="2:11" ht="15.75">
      <c r="B39" s="36"/>
      <c r="C39" s="37" t="str">
        <f>N9</f>
        <v>Vratimov  </v>
      </c>
      <c r="D39" s="38" t="s">
        <v>22</v>
      </c>
      <c r="E39" s="39" t="str">
        <f>N5</f>
        <v>St. Bělá</v>
      </c>
      <c r="F39" s="349">
        <v>0</v>
      </c>
      <c r="G39" s="350" t="s">
        <v>23</v>
      </c>
      <c r="H39" s="351">
        <v>0</v>
      </c>
      <c r="I39" s="352">
        <v>0</v>
      </c>
      <c r="J39" s="353">
        <v>0</v>
      </c>
      <c r="K39" s="354" t="s">
        <v>244</v>
      </c>
    </row>
    <row r="40" spans="2:11" ht="15.75">
      <c r="B40" s="63"/>
      <c r="C40" s="46" t="str">
        <f>N10</f>
        <v>Výškovice B</v>
      </c>
      <c r="D40" s="47" t="s">
        <v>22</v>
      </c>
      <c r="E40" s="48" t="str">
        <f>N4</f>
        <v>N. Bělá  B</v>
      </c>
      <c r="F40" s="292">
        <v>0</v>
      </c>
      <c r="G40" s="293" t="s">
        <v>23</v>
      </c>
      <c r="H40" s="294">
        <v>3</v>
      </c>
      <c r="I40" s="282">
        <v>1</v>
      </c>
      <c r="J40" s="283">
        <v>2</v>
      </c>
      <c r="K40" s="54" t="s">
        <v>75</v>
      </c>
    </row>
    <row r="41" spans="3:10" ht="15">
      <c r="C41" s="64"/>
      <c r="E41" s="64"/>
      <c r="I41" s="65"/>
      <c r="J41" s="65"/>
    </row>
    <row r="42" spans="3:10" ht="15">
      <c r="C42" s="64"/>
      <c r="E42" s="64"/>
      <c r="I42" s="65"/>
      <c r="J42" s="65"/>
    </row>
    <row r="43" spans="5:20" ht="15.75">
      <c r="E43" s="2" t="s">
        <v>0</v>
      </c>
      <c r="I43" s="65"/>
      <c r="J43" s="65"/>
      <c r="T43" s="9" t="s">
        <v>5</v>
      </c>
    </row>
    <row r="44" spans="5:21" ht="26.25" customHeight="1">
      <c r="E44" s="3" t="s">
        <v>45</v>
      </c>
      <c r="I44" s="65"/>
      <c r="J44" s="65"/>
      <c r="M44" s="4"/>
      <c r="N44" s="5" t="s">
        <v>2</v>
      </c>
      <c r="P44" s="1" t="s">
        <v>9</v>
      </c>
      <c r="Q44" s="9">
        <v>1</v>
      </c>
      <c r="R44" s="9">
        <v>4</v>
      </c>
      <c r="S44" s="14"/>
      <c r="T44" s="9">
        <v>2</v>
      </c>
      <c r="U44" s="9">
        <v>3</v>
      </c>
    </row>
    <row r="45" spans="4:21" ht="15.75">
      <c r="D45" s="6" t="s">
        <v>3</v>
      </c>
      <c r="E45" s="7"/>
      <c r="I45" s="65"/>
      <c r="J45" s="65"/>
      <c r="M45" s="8" t="s">
        <v>3</v>
      </c>
      <c r="N45" s="130" t="s">
        <v>4</v>
      </c>
      <c r="P45" s="1" t="s">
        <v>17</v>
      </c>
      <c r="Q45" s="9">
        <v>4</v>
      </c>
      <c r="R45" s="9">
        <v>3</v>
      </c>
      <c r="S45" s="14"/>
      <c r="T45" s="9">
        <v>1</v>
      </c>
      <c r="U45" s="9">
        <v>2</v>
      </c>
    </row>
    <row r="46" spans="3:21" ht="15">
      <c r="C46" s="9" t="s">
        <v>6</v>
      </c>
      <c r="D46" s="147">
        <v>1</v>
      </c>
      <c r="E46" s="10" t="str">
        <f>IF(D46=1,N46,IF(D46=2,N47,IF(D46=3,N48,IF(D46=4,N49,IF(D46=5,N50,IF(D46=6,N51,IF(D46=7,N52,IF(D46=8,N53," "))))))))</f>
        <v>Brušperk B</v>
      </c>
      <c r="I46" s="11" t="s">
        <v>7</v>
      </c>
      <c r="J46" s="12"/>
      <c r="M46" s="13">
        <v>1</v>
      </c>
      <c r="N46" s="4" t="s">
        <v>46</v>
      </c>
      <c r="P46" s="1" t="s">
        <v>20</v>
      </c>
      <c r="Q46" s="9">
        <v>2</v>
      </c>
      <c r="R46" s="9">
        <v>4</v>
      </c>
      <c r="S46" s="14"/>
      <c r="T46" s="9">
        <v>3</v>
      </c>
      <c r="U46" s="9">
        <v>1</v>
      </c>
    </row>
    <row r="47" spans="2:21" ht="18" customHeight="1">
      <c r="B47" s="15"/>
      <c r="C47" s="16" t="s">
        <v>10</v>
      </c>
      <c r="D47" s="17"/>
      <c r="E47" s="18" t="s">
        <v>11</v>
      </c>
      <c r="F47" s="421" t="s">
        <v>12</v>
      </c>
      <c r="G47" s="422"/>
      <c r="H47" s="423"/>
      <c r="I47" s="19" t="s">
        <v>13</v>
      </c>
      <c r="J47" s="20" t="s">
        <v>14</v>
      </c>
      <c r="K47" s="21" t="s">
        <v>15</v>
      </c>
      <c r="L47" s="9"/>
      <c r="M47" s="13">
        <v>2</v>
      </c>
      <c r="N47" s="145" t="s">
        <v>254</v>
      </c>
      <c r="P47" s="1" t="s">
        <v>25</v>
      </c>
      <c r="Q47" s="9">
        <v>4</v>
      </c>
      <c r="R47" s="9">
        <v>1</v>
      </c>
      <c r="S47" s="14"/>
      <c r="T47" s="9">
        <v>3</v>
      </c>
      <c r="U47" s="9">
        <v>2</v>
      </c>
    </row>
    <row r="48" spans="2:21" ht="18" customHeight="1">
      <c r="B48" s="22" t="s">
        <v>18</v>
      </c>
      <c r="C48" s="23"/>
      <c r="D48" s="24"/>
      <c r="E48" s="24"/>
      <c r="F48" s="24"/>
      <c r="G48" s="24"/>
      <c r="H48" s="24"/>
      <c r="I48" s="66"/>
      <c r="J48" s="66"/>
      <c r="K48" s="25"/>
      <c r="M48" s="13">
        <v>3</v>
      </c>
      <c r="N48" s="4" t="s">
        <v>48</v>
      </c>
      <c r="P48" s="1" t="s">
        <v>27</v>
      </c>
      <c r="Q48" s="9">
        <v>3</v>
      </c>
      <c r="R48" s="9">
        <v>4</v>
      </c>
      <c r="S48" s="14"/>
      <c r="T48" s="9">
        <v>2</v>
      </c>
      <c r="U48" s="9">
        <v>1</v>
      </c>
    </row>
    <row r="49" spans="2:21" ht="18" customHeight="1">
      <c r="B49" s="26" t="s">
        <v>21</v>
      </c>
      <c r="C49" s="27" t="str">
        <f>N46</f>
        <v>Brušperk B</v>
      </c>
      <c r="D49" s="28" t="s">
        <v>22</v>
      </c>
      <c r="E49" s="29" t="str">
        <f>N49</f>
        <v>Trnávka </v>
      </c>
      <c r="F49" s="286">
        <v>1</v>
      </c>
      <c r="G49" s="287" t="s">
        <v>23</v>
      </c>
      <c r="H49" s="288">
        <v>2</v>
      </c>
      <c r="I49" s="278">
        <v>1</v>
      </c>
      <c r="J49" s="279">
        <v>2</v>
      </c>
      <c r="K49" s="35" t="s">
        <v>75</v>
      </c>
      <c r="M49" s="13">
        <v>4</v>
      </c>
      <c r="N49" s="4" t="s">
        <v>49</v>
      </c>
      <c r="P49" s="1" t="s">
        <v>29</v>
      </c>
      <c r="Q49" s="9">
        <v>4</v>
      </c>
      <c r="R49" s="9">
        <v>2</v>
      </c>
      <c r="S49" s="14"/>
      <c r="T49" s="9">
        <v>1</v>
      </c>
      <c r="U49" s="9">
        <v>3</v>
      </c>
    </row>
    <row r="50" spans="2:11" ht="18" customHeight="1">
      <c r="B50" s="36"/>
      <c r="C50" s="46" t="str">
        <f>N47</f>
        <v>Výškovice A</v>
      </c>
      <c r="D50" s="47" t="s">
        <v>22</v>
      </c>
      <c r="E50" s="48" t="str">
        <f>N48</f>
        <v>Proskovice</v>
      </c>
      <c r="F50" s="175">
        <v>2</v>
      </c>
      <c r="G50" s="176" t="s">
        <v>23</v>
      </c>
      <c r="H50" s="177">
        <v>1</v>
      </c>
      <c r="I50" s="282">
        <v>2</v>
      </c>
      <c r="J50" s="283">
        <v>1</v>
      </c>
      <c r="K50" s="54" t="s">
        <v>75</v>
      </c>
    </row>
    <row r="51" spans="2:13" ht="15.75" hidden="1">
      <c r="B51" s="36"/>
      <c r="C51" s="136" t="str">
        <f>N48</f>
        <v>Proskovice</v>
      </c>
      <c r="D51" s="137" t="s">
        <v>22</v>
      </c>
      <c r="E51" s="138">
        <f>N51</f>
        <v>0</v>
      </c>
      <c r="F51" s="286"/>
      <c r="G51" s="287"/>
      <c r="H51" s="288"/>
      <c r="I51" s="278"/>
      <c r="J51" s="279"/>
      <c r="K51" s="35"/>
      <c r="M51" s="13">
        <v>6</v>
      </c>
    </row>
    <row r="52" spans="2:13" ht="15.75" hidden="1">
      <c r="B52" s="36"/>
      <c r="C52" s="46" t="str">
        <f>N49</f>
        <v>Trnávka </v>
      </c>
      <c r="D52" s="47" t="s">
        <v>22</v>
      </c>
      <c r="E52" s="48">
        <f>N50</f>
        <v>0</v>
      </c>
      <c r="F52" s="175"/>
      <c r="G52" s="176"/>
      <c r="H52" s="177"/>
      <c r="I52" s="282"/>
      <c r="J52" s="283"/>
      <c r="K52" s="54"/>
      <c r="M52" s="13">
        <v>7</v>
      </c>
    </row>
    <row r="53" spans="2:14" ht="18" customHeight="1">
      <c r="B53" s="55" t="s">
        <v>32</v>
      </c>
      <c r="C53" s="23"/>
      <c r="D53" s="23"/>
      <c r="E53" s="23"/>
      <c r="F53" s="286"/>
      <c r="G53" s="287"/>
      <c r="H53" s="288"/>
      <c r="I53" s="278"/>
      <c r="J53" s="279"/>
      <c r="K53" s="35"/>
      <c r="N53" s="145" t="s">
        <v>65</v>
      </c>
    </row>
    <row r="54" spans="2:14" ht="18" customHeight="1">
      <c r="B54" s="26" t="s">
        <v>34</v>
      </c>
      <c r="C54" s="27" t="str">
        <f>N49</f>
        <v>Trnávka </v>
      </c>
      <c r="D54" s="28" t="s">
        <v>22</v>
      </c>
      <c r="E54" s="29" t="str">
        <f>N48</f>
        <v>Proskovice</v>
      </c>
      <c r="F54" s="532">
        <v>0</v>
      </c>
      <c r="G54" s="533" t="s">
        <v>23</v>
      </c>
      <c r="H54" s="534">
        <v>3</v>
      </c>
      <c r="I54" s="535">
        <v>0</v>
      </c>
      <c r="J54" s="536">
        <v>2</v>
      </c>
      <c r="K54" s="537" t="s">
        <v>235</v>
      </c>
      <c r="N54" s="135" t="s">
        <v>70</v>
      </c>
    </row>
    <row r="55" spans="2:14" ht="18" customHeight="1">
      <c r="B55" s="36"/>
      <c r="C55" s="46" t="str">
        <f>N46</f>
        <v>Brušperk B</v>
      </c>
      <c r="D55" s="47" t="s">
        <v>22</v>
      </c>
      <c r="E55" s="48" t="str">
        <f>N47</f>
        <v>Výškovice A</v>
      </c>
      <c r="F55" s="175">
        <v>2</v>
      </c>
      <c r="G55" s="176" t="s">
        <v>23</v>
      </c>
      <c r="H55" s="177">
        <v>1</v>
      </c>
      <c r="I55" s="282">
        <v>2</v>
      </c>
      <c r="J55" s="283">
        <v>1</v>
      </c>
      <c r="K55" s="54" t="s">
        <v>75</v>
      </c>
      <c r="N55" s="135" t="s">
        <v>72</v>
      </c>
    </row>
    <row r="56" spans="2:11" ht="15.75" hidden="1">
      <c r="B56" s="36"/>
      <c r="C56" s="136">
        <f>N52</f>
        <v>0</v>
      </c>
      <c r="D56" s="137" t="s">
        <v>22</v>
      </c>
      <c r="E56" s="138" t="str">
        <f>N48</f>
        <v>Proskovice</v>
      </c>
      <c r="F56" s="286"/>
      <c r="G56" s="287"/>
      <c r="H56" s="288"/>
      <c r="I56" s="278"/>
      <c r="J56" s="279"/>
      <c r="K56" s="35"/>
    </row>
    <row r="57" spans="2:11" ht="15.75" hidden="1">
      <c r="B57" s="36"/>
      <c r="C57" s="46" t="str">
        <f>N46</f>
        <v>Brušperk B</v>
      </c>
      <c r="D57" s="47" t="s">
        <v>22</v>
      </c>
      <c r="E57" s="48" t="str">
        <f>N47</f>
        <v>Výškovice A</v>
      </c>
      <c r="F57" s="175"/>
      <c r="G57" s="176"/>
      <c r="H57" s="177"/>
      <c r="I57" s="282"/>
      <c r="J57" s="283"/>
      <c r="K57" s="54"/>
    </row>
    <row r="58" spans="2:14" ht="18" customHeight="1">
      <c r="B58" s="55" t="s">
        <v>35</v>
      </c>
      <c r="C58" s="23"/>
      <c r="D58" s="23"/>
      <c r="E58" s="23"/>
      <c r="F58" s="286"/>
      <c r="G58" s="287"/>
      <c r="H58" s="288"/>
      <c r="I58" s="278"/>
      <c r="J58" s="279"/>
      <c r="K58" s="35"/>
      <c r="N58" s="135" t="s">
        <v>71</v>
      </c>
    </row>
    <row r="59" spans="2:11" ht="18" customHeight="1">
      <c r="B59" s="26" t="s">
        <v>36</v>
      </c>
      <c r="C59" s="27" t="str">
        <f>N47</f>
        <v>Výškovice A</v>
      </c>
      <c r="D59" s="28" t="s">
        <v>22</v>
      </c>
      <c r="E59" s="29" t="str">
        <f>N49</f>
        <v>Trnávka </v>
      </c>
      <c r="F59" s="286">
        <v>3</v>
      </c>
      <c r="G59" s="287" t="s">
        <v>23</v>
      </c>
      <c r="H59" s="288">
        <v>0</v>
      </c>
      <c r="I59" s="278">
        <v>2</v>
      </c>
      <c r="J59" s="279">
        <v>1</v>
      </c>
      <c r="K59" s="35" t="s">
        <v>75</v>
      </c>
    </row>
    <row r="60" spans="2:11" ht="18" customHeight="1">
      <c r="B60" s="36"/>
      <c r="C60" s="46" t="str">
        <f>N48</f>
        <v>Proskovice</v>
      </c>
      <c r="D60" s="47" t="s">
        <v>22</v>
      </c>
      <c r="E60" s="48" t="str">
        <f>N46</f>
        <v>Brušperk B</v>
      </c>
      <c r="F60" s="175">
        <v>2</v>
      </c>
      <c r="G60" s="176" t="s">
        <v>23</v>
      </c>
      <c r="H60" s="177">
        <v>1</v>
      </c>
      <c r="I60" s="282">
        <v>2</v>
      </c>
      <c r="J60" s="283">
        <v>1</v>
      </c>
      <c r="K60" s="54" t="s">
        <v>75</v>
      </c>
    </row>
    <row r="61" spans="2:11" ht="15.75" hidden="1">
      <c r="B61" s="36"/>
      <c r="C61" s="136" t="str">
        <f>N49</f>
        <v>Trnávka </v>
      </c>
      <c r="D61" s="137" t="s">
        <v>22</v>
      </c>
      <c r="E61" s="138">
        <f>N52</f>
        <v>0</v>
      </c>
      <c r="F61" s="286"/>
      <c r="G61" s="287"/>
      <c r="H61" s="288"/>
      <c r="I61" s="278"/>
      <c r="J61" s="279"/>
      <c r="K61" s="35"/>
    </row>
    <row r="62" spans="2:11" ht="15.75" hidden="1">
      <c r="B62" s="36"/>
      <c r="C62" s="46">
        <f>N50</f>
        <v>0</v>
      </c>
      <c r="D62" s="47" t="s">
        <v>22</v>
      </c>
      <c r="E62" s="48">
        <f>N51</f>
        <v>0</v>
      </c>
      <c r="F62" s="175"/>
      <c r="G62" s="176"/>
      <c r="H62" s="177"/>
      <c r="I62" s="282"/>
      <c r="J62" s="283"/>
      <c r="K62" s="54"/>
    </row>
    <row r="63" spans="2:11" ht="18" customHeight="1">
      <c r="B63" s="55" t="s">
        <v>37</v>
      </c>
      <c r="C63" s="23"/>
      <c r="D63" s="23"/>
      <c r="E63" s="23"/>
      <c r="F63" s="286"/>
      <c r="G63" s="287"/>
      <c r="H63" s="288"/>
      <c r="I63" s="278"/>
      <c r="J63" s="279"/>
      <c r="K63" s="35"/>
    </row>
    <row r="64" spans="2:14" ht="18" customHeight="1">
      <c r="B64" s="26" t="s">
        <v>38</v>
      </c>
      <c r="C64" s="27" t="str">
        <f>N49</f>
        <v>Trnávka </v>
      </c>
      <c r="D64" s="28" t="s">
        <v>22</v>
      </c>
      <c r="E64" s="29" t="str">
        <f>N46</f>
        <v>Brušperk B</v>
      </c>
      <c r="F64" s="286">
        <v>1</v>
      </c>
      <c r="G64" s="287" t="s">
        <v>23</v>
      </c>
      <c r="H64" s="288">
        <v>2</v>
      </c>
      <c r="I64" s="278">
        <v>1</v>
      </c>
      <c r="J64" s="279">
        <v>2</v>
      </c>
      <c r="K64" s="35" t="s">
        <v>75</v>
      </c>
      <c r="N64" s="135" t="s">
        <v>65</v>
      </c>
    </row>
    <row r="65" spans="2:14" ht="18" customHeight="1">
      <c r="B65" s="36"/>
      <c r="C65" s="46" t="str">
        <f>N48</f>
        <v>Proskovice</v>
      </c>
      <c r="D65" s="47" t="s">
        <v>22</v>
      </c>
      <c r="E65" s="48" t="str">
        <f>N47</f>
        <v>Výškovice A</v>
      </c>
      <c r="F65" s="175">
        <v>1</v>
      </c>
      <c r="G65" s="176" t="s">
        <v>23</v>
      </c>
      <c r="H65" s="177">
        <v>2</v>
      </c>
      <c r="I65" s="282">
        <v>1</v>
      </c>
      <c r="J65" s="283">
        <v>2</v>
      </c>
      <c r="K65" s="54" t="s">
        <v>75</v>
      </c>
      <c r="N65" s="135" t="s">
        <v>66</v>
      </c>
    </row>
    <row r="66" spans="2:11" ht="15.75" hidden="1">
      <c r="B66" s="36"/>
      <c r="C66" s="136" t="str">
        <f>N46</f>
        <v>Brušperk B</v>
      </c>
      <c r="D66" s="137" t="s">
        <v>22</v>
      </c>
      <c r="E66" s="138" t="str">
        <f>N49</f>
        <v>Trnávka </v>
      </c>
      <c r="F66" s="286"/>
      <c r="G66" s="287"/>
      <c r="H66" s="288"/>
      <c r="I66" s="278"/>
      <c r="J66" s="279"/>
      <c r="K66" s="35"/>
    </row>
    <row r="67" spans="2:11" ht="15.75" hidden="1">
      <c r="B67" s="36"/>
      <c r="C67" s="46" t="str">
        <f>N47</f>
        <v>Výškovice A</v>
      </c>
      <c r="D67" s="47" t="s">
        <v>22</v>
      </c>
      <c r="E67" s="48" t="str">
        <f>N48</f>
        <v>Proskovice</v>
      </c>
      <c r="F67" s="175"/>
      <c r="G67" s="176"/>
      <c r="H67" s="177"/>
      <c r="I67" s="282"/>
      <c r="J67" s="283"/>
      <c r="K67" s="54"/>
    </row>
    <row r="68" spans="2:14" ht="18" customHeight="1">
      <c r="B68" s="67" t="s">
        <v>41</v>
      </c>
      <c r="C68" s="23"/>
      <c r="D68" s="23"/>
      <c r="E68" s="23"/>
      <c r="F68" s="286"/>
      <c r="G68" s="287"/>
      <c r="H68" s="288"/>
      <c r="I68" s="278"/>
      <c r="J68" s="279"/>
      <c r="K68" s="35"/>
      <c r="N68" s="135" t="s">
        <v>67</v>
      </c>
    </row>
    <row r="69" spans="2:14" ht="18" customHeight="1">
      <c r="B69" s="26" t="s">
        <v>40</v>
      </c>
      <c r="C69" s="27" t="str">
        <f>N49</f>
        <v>Trnávka </v>
      </c>
      <c r="D69" s="28" t="s">
        <v>22</v>
      </c>
      <c r="E69" s="29" t="str">
        <f>N47</f>
        <v>Výškovice A</v>
      </c>
      <c r="F69" s="286">
        <v>1</v>
      </c>
      <c r="G69" s="287" t="s">
        <v>23</v>
      </c>
      <c r="H69" s="288">
        <v>2</v>
      </c>
      <c r="I69" s="278">
        <v>1</v>
      </c>
      <c r="J69" s="279">
        <v>2</v>
      </c>
      <c r="K69" s="35" t="s">
        <v>143</v>
      </c>
      <c r="N69" s="135" t="s">
        <v>137</v>
      </c>
    </row>
    <row r="70" spans="2:14" ht="18" customHeight="1">
      <c r="B70" s="36"/>
      <c r="C70" s="46" t="str">
        <f>N46</f>
        <v>Brušperk B</v>
      </c>
      <c r="D70" s="47" t="s">
        <v>22</v>
      </c>
      <c r="E70" s="48" t="str">
        <f>N48</f>
        <v>Proskovice</v>
      </c>
      <c r="F70" s="175">
        <v>1</v>
      </c>
      <c r="G70" s="176" t="s">
        <v>23</v>
      </c>
      <c r="H70" s="177">
        <v>2</v>
      </c>
      <c r="I70" s="282">
        <v>1</v>
      </c>
      <c r="J70" s="283">
        <v>2</v>
      </c>
      <c r="K70" s="54" t="s">
        <v>75</v>
      </c>
      <c r="N70" s="135" t="s">
        <v>68</v>
      </c>
    </row>
    <row r="71" spans="2:11" ht="15.75" hidden="1">
      <c r="B71" s="36"/>
      <c r="C71" s="136">
        <f>N50</f>
        <v>0</v>
      </c>
      <c r="D71" s="137" t="s">
        <v>22</v>
      </c>
      <c r="E71" s="138" t="str">
        <f>N46</f>
        <v>Brušperk B</v>
      </c>
      <c r="F71" s="286"/>
      <c r="G71" s="287"/>
      <c r="H71" s="288"/>
      <c r="I71" s="278"/>
      <c r="J71" s="279"/>
      <c r="K71" s="35"/>
    </row>
    <row r="72" spans="2:11" ht="15.75" hidden="1">
      <c r="B72" s="36"/>
      <c r="C72" s="46">
        <f>N51</f>
        <v>0</v>
      </c>
      <c r="D72" s="47" t="s">
        <v>22</v>
      </c>
      <c r="E72" s="48">
        <f>N52</f>
        <v>0</v>
      </c>
      <c r="F72" s="175"/>
      <c r="G72" s="176"/>
      <c r="H72" s="177"/>
      <c r="I72" s="282"/>
      <c r="J72" s="283"/>
      <c r="K72" s="54"/>
    </row>
    <row r="73" spans="2:14" ht="18" customHeight="1">
      <c r="B73" s="67" t="s">
        <v>39</v>
      </c>
      <c r="C73" s="23"/>
      <c r="D73" s="23"/>
      <c r="E73" s="23"/>
      <c r="F73" s="286"/>
      <c r="G73" s="287"/>
      <c r="H73" s="288"/>
      <c r="I73" s="278"/>
      <c r="J73" s="279"/>
      <c r="K73" s="35"/>
      <c r="N73" s="135" t="s">
        <v>69</v>
      </c>
    </row>
    <row r="74" spans="2:11" ht="18" customHeight="1">
      <c r="B74" s="26" t="s">
        <v>42</v>
      </c>
      <c r="C74" s="27" t="str">
        <f>N48</f>
        <v>Proskovice</v>
      </c>
      <c r="D74" s="28" t="s">
        <v>22</v>
      </c>
      <c r="E74" s="29" t="str">
        <f>N49</f>
        <v>Trnávka </v>
      </c>
      <c r="F74" s="286">
        <v>2</v>
      </c>
      <c r="G74" s="287" t="s">
        <v>23</v>
      </c>
      <c r="H74" s="288">
        <v>1</v>
      </c>
      <c r="I74" s="278">
        <v>2</v>
      </c>
      <c r="J74" s="279">
        <v>1</v>
      </c>
      <c r="K74" s="35" t="s">
        <v>236</v>
      </c>
    </row>
    <row r="75" spans="2:11" ht="18" customHeight="1">
      <c r="B75" s="144"/>
      <c r="C75" s="46" t="str">
        <f>N47</f>
        <v>Výškovice A</v>
      </c>
      <c r="D75" s="47" t="s">
        <v>22</v>
      </c>
      <c r="E75" s="48" t="str">
        <f>N46</f>
        <v>Brušperk B</v>
      </c>
      <c r="F75" s="175">
        <v>2</v>
      </c>
      <c r="G75" s="176" t="s">
        <v>23</v>
      </c>
      <c r="H75" s="177">
        <v>1</v>
      </c>
      <c r="I75" s="282">
        <v>2</v>
      </c>
      <c r="J75" s="283">
        <v>1</v>
      </c>
      <c r="K75" s="54" t="s">
        <v>75</v>
      </c>
    </row>
    <row r="76" spans="2:11" ht="15.75" hidden="1">
      <c r="B76" s="36"/>
      <c r="C76" s="136" t="str">
        <f>N47</f>
        <v>Výškovice A</v>
      </c>
      <c r="D76" s="137" t="s">
        <v>22</v>
      </c>
      <c r="E76" s="138">
        <f>N50</f>
        <v>0</v>
      </c>
      <c r="F76" s="139"/>
      <c r="G76" s="140" t="s">
        <v>23</v>
      </c>
      <c r="H76" s="141"/>
      <c r="I76" s="142"/>
      <c r="J76" s="143"/>
      <c r="K76" s="59"/>
    </row>
    <row r="77" spans="2:11" ht="15.75" hidden="1">
      <c r="B77" s="36"/>
      <c r="C77" s="46" t="str">
        <f>N48</f>
        <v>Proskovice</v>
      </c>
      <c r="D77" s="47" t="s">
        <v>22</v>
      </c>
      <c r="E77" s="48" t="str">
        <f>N49</f>
        <v>Trnávka </v>
      </c>
      <c r="F77" s="49"/>
      <c r="G77" s="50" t="s">
        <v>23</v>
      </c>
      <c r="H77" s="51"/>
      <c r="I77" s="52"/>
      <c r="J77" s="53"/>
      <c r="K77" s="54"/>
    </row>
    <row r="78" spans="2:11" ht="15.75" hidden="1">
      <c r="B78" s="55" t="s">
        <v>43</v>
      </c>
      <c r="C78" s="23"/>
      <c r="D78" s="23"/>
      <c r="E78" s="23"/>
      <c r="F78" s="56"/>
      <c r="G78" s="57"/>
      <c r="H78" s="56"/>
      <c r="I78" s="58"/>
      <c r="J78" s="58"/>
      <c r="K78" s="59"/>
    </row>
    <row r="79" spans="2:11" ht="15.75" hidden="1">
      <c r="B79" s="36"/>
      <c r="C79" s="27" t="str">
        <f>N49</f>
        <v>Trnávka </v>
      </c>
      <c r="D79" s="28" t="s">
        <v>22</v>
      </c>
      <c r="E79" s="29" t="str">
        <f>N53</f>
        <v>Poznámka:</v>
      </c>
      <c r="F79" s="30"/>
      <c r="G79" s="31" t="s">
        <v>23</v>
      </c>
      <c r="H79" s="32"/>
      <c r="I79" s="33"/>
      <c r="J79" s="34"/>
      <c r="K79" s="35"/>
    </row>
    <row r="80" spans="2:11" ht="15.75" hidden="1">
      <c r="B80" s="36"/>
      <c r="C80" s="37">
        <f>N50</f>
        <v>0</v>
      </c>
      <c r="D80" s="38" t="s">
        <v>22</v>
      </c>
      <c r="E80" s="39" t="str">
        <f>N48</f>
        <v>Proskovice</v>
      </c>
      <c r="F80" s="40"/>
      <c r="G80" s="41" t="s">
        <v>23</v>
      </c>
      <c r="H80" s="42"/>
      <c r="I80" s="43"/>
      <c r="J80" s="44"/>
      <c r="K80" s="45"/>
    </row>
    <row r="81" spans="2:11" ht="15.75" hidden="1">
      <c r="B81" s="36"/>
      <c r="C81" s="37">
        <f>N51</f>
        <v>0</v>
      </c>
      <c r="D81" s="38" t="s">
        <v>22</v>
      </c>
      <c r="E81" s="39" t="str">
        <f>N47</f>
        <v>Výškovice A</v>
      </c>
      <c r="F81" s="40"/>
      <c r="G81" s="41" t="s">
        <v>23</v>
      </c>
      <c r="H81" s="42"/>
      <c r="I81" s="43"/>
      <c r="J81" s="44"/>
      <c r="K81" s="45"/>
    </row>
    <row r="82" spans="2:11" ht="15.75" hidden="1">
      <c r="B82" s="63"/>
      <c r="C82" s="46">
        <f>N52</f>
        <v>0</v>
      </c>
      <c r="D82" s="47" t="s">
        <v>22</v>
      </c>
      <c r="E82" s="48" t="str">
        <f>N46</f>
        <v>Brušperk B</v>
      </c>
      <c r="F82" s="49"/>
      <c r="G82" s="50" t="s">
        <v>23</v>
      </c>
      <c r="H82" s="51"/>
      <c r="I82" s="52"/>
      <c r="J82" s="53"/>
      <c r="K82" s="54"/>
    </row>
    <row r="83" spans="9:10" ht="14.25">
      <c r="I83" s="65"/>
      <c r="J83" s="65"/>
    </row>
    <row r="84" spans="9:10" ht="14.25">
      <c r="I84" s="65"/>
      <c r="J84" s="65"/>
    </row>
  </sheetData>
  <sheetProtection selectLockedCells="1"/>
  <mergeCells count="2">
    <mergeCell ref="F5:H5"/>
    <mergeCell ref="F47:H47"/>
  </mergeCells>
  <conditionalFormatting sqref="C7:C10 E7:E10 C12:C15 E12:E15 C17:C20 E17:E20 C22:C25 C27:C30 E22:E25 E27:E30 C32:C35 E32:E35 C37:C40 E37:E40">
    <cfRule type="cellIs" priority="1" dxfId="23" operator="equal" stopIfTrue="1">
      <formula>$E$4</formula>
    </cfRule>
  </conditionalFormatting>
  <conditionalFormatting sqref="C49:E82">
    <cfRule type="cellIs" priority="2" dxfId="23" operator="equal" stopIfTrue="1">
      <formula>$E$46</formula>
    </cfRule>
  </conditionalFormatting>
  <printOptions horizontalCentered="1"/>
  <pageMargins left="1.1023622047244095" right="0.31496062992125984" top="0.984251968503937" bottom="0.3937007874015748" header="0.31496062992125984" footer="0.31496062992125984"/>
  <pageSetup fitToHeight="4" horizontalDpi="600" verticalDpi="600" orientation="portrait" paperSize="9" scale="101" r:id="rId3"/>
  <rowBreaks count="1" manualBreakCount="1">
    <brk id="40" max="10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Q33"/>
  <sheetViews>
    <sheetView zoomScale="80" zoomScaleNormal="80" zoomScalePageLayoutView="0" workbookViewId="0" topLeftCell="A1">
      <selection activeCell="P14" sqref="P14"/>
    </sheetView>
  </sheetViews>
  <sheetFormatPr defaultColWidth="10.421875" defaultRowHeight="12.75"/>
  <cols>
    <col min="1" max="1" width="0.85546875" style="68" customWidth="1"/>
    <col min="2" max="2" width="5.7109375" style="68" customWidth="1"/>
    <col min="3" max="3" width="13.7109375" style="68" customWidth="1"/>
    <col min="4" max="4" width="3.421875" style="68" customWidth="1"/>
    <col min="5" max="6" width="13.7109375" style="68" customWidth="1"/>
    <col min="7" max="7" width="2.7109375" style="68" customWidth="1"/>
    <col min="8" max="9" width="13.7109375" style="68" customWidth="1"/>
    <col min="10" max="10" width="3.00390625" style="68" customWidth="1"/>
    <col min="11" max="12" width="13.7109375" style="68" customWidth="1"/>
    <col min="13" max="13" width="2.57421875" style="68" customWidth="1"/>
    <col min="14" max="14" width="13.7109375" style="68" customWidth="1"/>
    <col min="15" max="15" width="2.140625" style="68" customWidth="1"/>
    <col min="16" max="16" width="11.8515625" style="68" customWidth="1"/>
    <col min="17" max="17" width="17.140625" style="68" customWidth="1"/>
    <col min="18" max="16384" width="10.421875" style="68" customWidth="1"/>
  </cols>
  <sheetData>
    <row r="1" ht="18">
      <c r="H1" s="69" t="s">
        <v>64</v>
      </c>
    </row>
    <row r="2" ht="17.25" customHeight="1"/>
    <row r="3" spans="2:17" ht="30" customHeight="1">
      <c r="B3" s="70" t="str">
        <f>'Utkání-výsledky'!B7</f>
        <v>9.5.</v>
      </c>
      <c r="C3" s="71" t="str">
        <f>Q3</f>
        <v>N. Bělá  B</v>
      </c>
      <c r="D3" s="72" t="s">
        <v>22</v>
      </c>
      <c r="E3" s="73" t="str">
        <f>Q10</f>
        <v>Brušperk A</v>
      </c>
      <c r="F3" s="74" t="str">
        <f>Q4</f>
        <v>St. Bělá</v>
      </c>
      <c r="G3" s="72" t="s">
        <v>22</v>
      </c>
      <c r="H3" s="73" t="str">
        <f>Q9</f>
        <v>Výškovice B</v>
      </c>
      <c r="I3" s="74" t="str">
        <f>Q5</f>
        <v>Hrabová</v>
      </c>
      <c r="J3" s="72" t="s">
        <v>22</v>
      </c>
      <c r="K3" s="73" t="str">
        <f>Q8</f>
        <v>Vratimov  </v>
      </c>
      <c r="L3" s="74" t="str">
        <f>Q6</f>
        <v>Paskov</v>
      </c>
      <c r="M3" s="72" t="s">
        <v>22</v>
      </c>
      <c r="N3" s="73" t="str">
        <f>Q7</f>
        <v>N. Bělá  A</v>
      </c>
      <c r="P3" s="75">
        <v>1</v>
      </c>
      <c r="Q3" s="76" t="str">
        <f>'Utkání-výsledky'!N4</f>
        <v>N. Bělá  B</v>
      </c>
    </row>
    <row r="4" spans="2:17" ht="30" customHeight="1">
      <c r="B4" s="77"/>
      <c r="C4" s="78"/>
      <c r="D4" s="79"/>
      <c r="E4" s="80"/>
      <c r="F4" s="81"/>
      <c r="G4" s="79"/>
      <c r="H4" s="80"/>
      <c r="I4" s="81"/>
      <c r="J4" s="79"/>
      <c r="K4" s="80"/>
      <c r="L4" s="81"/>
      <c r="M4" s="79"/>
      <c r="N4" s="80"/>
      <c r="P4" s="75">
        <v>2</v>
      </c>
      <c r="Q4" s="76" t="str">
        <f>'Utkání-výsledky'!N5</f>
        <v>St. Bělá</v>
      </c>
    </row>
    <row r="5" spans="2:17" ht="30" customHeight="1">
      <c r="B5" s="82" t="str">
        <f>'Utkání-výsledky'!B12</f>
        <v>16.5.</v>
      </c>
      <c r="C5" s="83" t="str">
        <f>Q10</f>
        <v>Brušperk A</v>
      </c>
      <c r="D5" s="84" t="s">
        <v>22</v>
      </c>
      <c r="E5" s="85" t="str">
        <f>Q7</f>
        <v>N. Bělá  A</v>
      </c>
      <c r="F5" s="86" t="str">
        <f>Q8</f>
        <v>Vratimov  </v>
      </c>
      <c r="G5" s="84" t="s">
        <v>22</v>
      </c>
      <c r="H5" s="85" t="str">
        <f>Q6</f>
        <v>Paskov</v>
      </c>
      <c r="I5" s="86" t="str">
        <f>Q9</f>
        <v>Výškovice B</v>
      </c>
      <c r="J5" s="84" t="s">
        <v>22</v>
      </c>
      <c r="K5" s="85" t="str">
        <f>Q5</f>
        <v>Hrabová</v>
      </c>
      <c r="L5" s="86" t="str">
        <f>Q3</f>
        <v>N. Bělá  B</v>
      </c>
      <c r="M5" s="84" t="s">
        <v>22</v>
      </c>
      <c r="N5" s="85" t="str">
        <f>Q4</f>
        <v>St. Bělá</v>
      </c>
      <c r="P5" s="75">
        <v>3</v>
      </c>
      <c r="Q5" s="76" t="str">
        <f>'Utkání-výsledky'!N6</f>
        <v>Hrabová</v>
      </c>
    </row>
    <row r="6" spans="2:17" ht="30" customHeight="1">
      <c r="B6" s="87"/>
      <c r="C6" s="88"/>
      <c r="D6" s="89" t="s">
        <v>22</v>
      </c>
      <c r="E6" s="90"/>
      <c r="F6" s="91"/>
      <c r="G6" s="89" t="s">
        <v>22</v>
      </c>
      <c r="H6" s="90"/>
      <c r="I6" s="91"/>
      <c r="J6" s="89" t="s">
        <v>22</v>
      </c>
      <c r="K6" s="90"/>
      <c r="L6" s="92"/>
      <c r="M6" s="89" t="s">
        <v>22</v>
      </c>
      <c r="N6" s="90"/>
      <c r="P6" s="75">
        <v>4</v>
      </c>
      <c r="Q6" s="76" t="str">
        <f>'Utkání-výsledky'!N7</f>
        <v>Paskov</v>
      </c>
    </row>
    <row r="7" spans="2:17" ht="30" customHeight="1">
      <c r="B7" s="70" t="str">
        <f>'Utkání-výsledky'!B17</f>
        <v>23.5.</v>
      </c>
      <c r="C7" s="71" t="str">
        <f>Q4</f>
        <v>St. Bělá</v>
      </c>
      <c r="D7" s="84" t="s">
        <v>22</v>
      </c>
      <c r="E7" s="73" t="str">
        <f>Q10</f>
        <v>Brušperk A</v>
      </c>
      <c r="F7" s="74" t="str">
        <f>Q5</f>
        <v>Hrabová</v>
      </c>
      <c r="G7" s="84" t="s">
        <v>22</v>
      </c>
      <c r="H7" s="73" t="str">
        <f>Q3</f>
        <v>N. Bělá  B</v>
      </c>
      <c r="I7" s="74" t="str">
        <f>Q6</f>
        <v>Paskov</v>
      </c>
      <c r="J7" s="84" t="s">
        <v>22</v>
      </c>
      <c r="K7" s="73" t="str">
        <f>Q9</f>
        <v>Výškovice B</v>
      </c>
      <c r="L7" s="74" t="str">
        <f>Q7</f>
        <v>N. Bělá  A</v>
      </c>
      <c r="M7" s="84" t="s">
        <v>22</v>
      </c>
      <c r="N7" s="73" t="str">
        <f>Q8</f>
        <v>Vratimov  </v>
      </c>
      <c r="P7" s="75">
        <v>5</v>
      </c>
      <c r="Q7" s="76" t="str">
        <f>'Utkání-výsledky'!N8</f>
        <v>N. Bělá  A</v>
      </c>
    </row>
    <row r="8" spans="2:17" ht="30" customHeight="1">
      <c r="B8" s="77"/>
      <c r="C8" s="78"/>
      <c r="D8" s="89" t="s">
        <v>22</v>
      </c>
      <c r="E8" s="80"/>
      <c r="F8" s="81"/>
      <c r="G8" s="89" t="s">
        <v>22</v>
      </c>
      <c r="H8" s="80"/>
      <c r="I8" s="81"/>
      <c r="J8" s="89" t="s">
        <v>22</v>
      </c>
      <c r="K8" s="80"/>
      <c r="L8" s="81"/>
      <c r="M8" s="89" t="s">
        <v>22</v>
      </c>
      <c r="N8" s="80"/>
      <c r="P8" s="75">
        <v>6</v>
      </c>
      <c r="Q8" s="76" t="str">
        <f>'Utkání-výsledky'!N9</f>
        <v>Vratimov  </v>
      </c>
    </row>
    <row r="9" spans="2:17" ht="30" customHeight="1">
      <c r="B9" s="70" t="str">
        <f>'Utkání-výsledky'!B22</f>
        <v>30.5.</v>
      </c>
      <c r="C9" s="83" t="str">
        <f>Q10</f>
        <v>Brušperk A</v>
      </c>
      <c r="D9" s="84" t="s">
        <v>22</v>
      </c>
      <c r="E9" s="85" t="str">
        <f>Q8</f>
        <v>Vratimov  </v>
      </c>
      <c r="F9" s="86" t="str">
        <f>Q9</f>
        <v>Výškovice B</v>
      </c>
      <c r="G9" s="84" t="s">
        <v>22</v>
      </c>
      <c r="H9" s="85" t="str">
        <f>Q7</f>
        <v>N. Bělá  A</v>
      </c>
      <c r="I9" s="86" t="str">
        <f>Q3</f>
        <v>N. Bělá  B</v>
      </c>
      <c r="J9" s="84" t="s">
        <v>22</v>
      </c>
      <c r="K9" s="85" t="str">
        <f>Q6</f>
        <v>Paskov</v>
      </c>
      <c r="L9" s="86" t="str">
        <f>Q4</f>
        <v>St. Bělá</v>
      </c>
      <c r="M9" s="84" t="s">
        <v>22</v>
      </c>
      <c r="N9" s="85" t="str">
        <f>Q5</f>
        <v>Hrabová</v>
      </c>
      <c r="P9" s="75">
        <v>7</v>
      </c>
      <c r="Q9" s="76" t="str">
        <f>'Utkání-výsledky'!N10</f>
        <v>Výškovice B</v>
      </c>
    </row>
    <row r="10" spans="2:17" ht="30" customHeight="1">
      <c r="B10" s="87"/>
      <c r="C10" s="88"/>
      <c r="D10" s="89" t="s">
        <v>22</v>
      </c>
      <c r="E10" s="90"/>
      <c r="F10" s="92"/>
      <c r="G10" s="89" t="s">
        <v>22</v>
      </c>
      <c r="H10" s="90"/>
      <c r="I10" s="92"/>
      <c r="J10" s="89" t="s">
        <v>22</v>
      </c>
      <c r="K10" s="90"/>
      <c r="L10" s="92"/>
      <c r="M10" s="89" t="s">
        <v>22</v>
      </c>
      <c r="N10" s="90"/>
      <c r="P10" s="75">
        <v>8</v>
      </c>
      <c r="Q10" s="76" t="str">
        <f>'Utkání-výsledky'!N11</f>
        <v>Brušperk A</v>
      </c>
    </row>
    <row r="11" spans="2:14" ht="30" customHeight="1">
      <c r="B11" s="70" t="str">
        <f>'Utkání-výsledky'!B27</f>
        <v>6.6.</v>
      </c>
      <c r="C11" s="71" t="str">
        <f>Q5</f>
        <v>Hrabová</v>
      </c>
      <c r="D11" s="84" t="s">
        <v>22</v>
      </c>
      <c r="E11" s="73" t="str">
        <f>Q10</f>
        <v>Brušperk A</v>
      </c>
      <c r="F11" s="74" t="str">
        <f>Q6</f>
        <v>Paskov</v>
      </c>
      <c r="G11" s="84" t="s">
        <v>22</v>
      </c>
      <c r="H11" s="73" t="str">
        <f>Q4</f>
        <v>St. Bělá</v>
      </c>
      <c r="I11" s="74" t="str">
        <f>Q7</f>
        <v>N. Bělá  A</v>
      </c>
      <c r="J11" s="84" t="s">
        <v>22</v>
      </c>
      <c r="K11" s="73" t="str">
        <f>Q3</f>
        <v>N. Bělá  B</v>
      </c>
      <c r="L11" s="74" t="str">
        <f>Q8</f>
        <v>Vratimov  </v>
      </c>
      <c r="M11" s="84" t="s">
        <v>22</v>
      </c>
      <c r="N11" s="73" t="str">
        <f>Q9</f>
        <v>Výškovice B</v>
      </c>
    </row>
    <row r="12" spans="2:16" ht="30" customHeight="1">
      <c r="B12" s="77"/>
      <c r="C12" s="78"/>
      <c r="D12" s="89" t="s">
        <v>22</v>
      </c>
      <c r="E12" s="80"/>
      <c r="F12" s="81"/>
      <c r="G12" s="89" t="s">
        <v>22</v>
      </c>
      <c r="H12" s="80"/>
      <c r="I12" s="93"/>
      <c r="J12" s="89" t="s">
        <v>22</v>
      </c>
      <c r="K12" s="80"/>
      <c r="L12" s="81"/>
      <c r="M12" s="89" t="s">
        <v>22</v>
      </c>
      <c r="N12" s="80"/>
      <c r="P12" s="94" t="s">
        <v>50</v>
      </c>
    </row>
    <row r="13" spans="2:17" ht="30" customHeight="1">
      <c r="B13" s="82" t="str">
        <f>'Utkání-výsledky'!B32</f>
        <v>13.6.</v>
      </c>
      <c r="C13" s="83" t="str">
        <f>Q10</f>
        <v>Brušperk A</v>
      </c>
      <c r="D13" s="84" t="s">
        <v>22</v>
      </c>
      <c r="E13" s="85" t="str">
        <f>Q9</f>
        <v>Výškovice B</v>
      </c>
      <c r="F13" s="86" t="str">
        <f>Q3</f>
        <v>N. Bělá  B</v>
      </c>
      <c r="G13" s="84" t="s">
        <v>22</v>
      </c>
      <c r="H13" s="73" t="str">
        <f>Q8</f>
        <v>Vratimov  </v>
      </c>
      <c r="I13" s="74" t="str">
        <f>Q4</f>
        <v>St. Bělá</v>
      </c>
      <c r="J13" s="84" t="s">
        <v>22</v>
      </c>
      <c r="K13" s="85" t="str">
        <f>Q7</f>
        <v>N. Bělá  A</v>
      </c>
      <c r="L13" s="86" t="str">
        <f>Q5</f>
        <v>Hrabová</v>
      </c>
      <c r="M13" s="84" t="s">
        <v>22</v>
      </c>
      <c r="N13" s="85" t="str">
        <f>Q6</f>
        <v>Paskov</v>
      </c>
      <c r="P13" s="148">
        <v>1</v>
      </c>
      <c r="Q13" s="96" t="str">
        <f>IF(P13=1,Q3,IF(P13=2,Q4,IF(P13=3,Q5,IF(P13=4,Q6,IF(P13=5,Q7,IF(P13=6,Q8,IF(P13=7,Q9,IF(P13=8,Q10," "))))))))</f>
        <v>N. Bělá  B</v>
      </c>
    </row>
    <row r="14" spans="2:17" ht="30" customHeight="1">
      <c r="B14" s="87"/>
      <c r="C14" s="88"/>
      <c r="D14" s="89" t="s">
        <v>22</v>
      </c>
      <c r="E14" s="90"/>
      <c r="F14" s="92"/>
      <c r="G14" s="89" t="s">
        <v>22</v>
      </c>
      <c r="H14" s="80"/>
      <c r="I14" s="93"/>
      <c r="J14" s="89" t="s">
        <v>22</v>
      </c>
      <c r="K14" s="90"/>
      <c r="L14" s="92"/>
      <c r="M14" s="89" t="s">
        <v>22</v>
      </c>
      <c r="N14" s="90"/>
      <c r="P14" s="148">
        <v>5</v>
      </c>
      <c r="Q14" s="96" t="str">
        <f>IF(P14=1,Q3,IF(P14=2,Q4,IF(P14=3,Q5,IF(P14=4,Q6,IF(P14=5,Q7,IF(P14=6,Q8,IF(P14=7,Q9,IF(P14=8,Q10," "))))))))</f>
        <v>N. Bělá  A</v>
      </c>
    </row>
    <row r="15" spans="2:17" ht="30" customHeight="1">
      <c r="B15" s="97" t="str">
        <f>'Utkání-výsledky'!B37</f>
        <v>20.6.</v>
      </c>
      <c r="C15" s="71" t="str">
        <f>Q6</f>
        <v>Paskov</v>
      </c>
      <c r="D15" s="84" t="s">
        <v>22</v>
      </c>
      <c r="E15" s="73" t="str">
        <f>Q10</f>
        <v>Brušperk A</v>
      </c>
      <c r="F15" s="74" t="str">
        <f>Q7</f>
        <v>N. Bělá  A</v>
      </c>
      <c r="G15" s="84" t="s">
        <v>22</v>
      </c>
      <c r="H15" s="85" t="str">
        <f>Q5</f>
        <v>Hrabová</v>
      </c>
      <c r="I15" s="86" t="str">
        <f>Q8</f>
        <v>Vratimov  </v>
      </c>
      <c r="J15" s="84" t="s">
        <v>22</v>
      </c>
      <c r="K15" s="73" t="str">
        <f>Q4</f>
        <v>St. Bělá</v>
      </c>
      <c r="L15" s="74" t="str">
        <f>Q9</f>
        <v>Výškovice B</v>
      </c>
      <c r="M15" s="84" t="s">
        <v>22</v>
      </c>
      <c r="N15" s="73" t="str">
        <f>Q3</f>
        <v>N. Bělá  B</v>
      </c>
      <c r="P15" s="148"/>
      <c r="Q15" s="96" t="str">
        <f>IF(P15=1,Q3,IF(P15=2,Q4,IF(P15=3,Q5,IF(P15=4,Q6,IF(P15=5,Q7,IF(P15=6,Q8,IF(P15=7,Q9,IF(P15=8,Q10," "))))))))</f>
        <v> </v>
      </c>
    </row>
    <row r="16" spans="2:14" ht="30" customHeight="1">
      <c r="B16" s="77"/>
      <c r="C16" s="78"/>
      <c r="D16" s="89"/>
      <c r="E16" s="80"/>
      <c r="F16" s="81"/>
      <c r="G16" s="89"/>
      <c r="H16" s="80"/>
      <c r="I16" s="81"/>
      <c r="J16" s="89"/>
      <c r="K16" s="80"/>
      <c r="L16" s="81"/>
      <c r="M16" s="89"/>
      <c r="N16" s="80"/>
    </row>
    <row r="18" ht="18">
      <c r="H18" s="69" t="s">
        <v>63</v>
      </c>
    </row>
    <row r="20" spans="2:17" ht="33" customHeight="1">
      <c r="B20" s="70" t="str">
        <f>'Utkání-výsledky'!B49</f>
        <v>9.5.</v>
      </c>
      <c r="C20" s="71" t="str">
        <f>Q20</f>
        <v>Brušperk B</v>
      </c>
      <c r="D20" s="72" t="s">
        <v>22</v>
      </c>
      <c r="E20" s="73" t="str">
        <f>Q23</f>
        <v>Trnávka </v>
      </c>
      <c r="F20" s="74" t="str">
        <f>Q21</f>
        <v>Výškovice A</v>
      </c>
      <c r="G20" s="72" t="s">
        <v>22</v>
      </c>
      <c r="H20" s="73" t="str">
        <f>Q22</f>
        <v>Proskovice</v>
      </c>
      <c r="I20" s="74"/>
      <c r="J20" s="72" t="s">
        <v>22</v>
      </c>
      <c r="K20" s="73"/>
      <c r="L20" s="74"/>
      <c r="M20" s="72" t="s">
        <v>22</v>
      </c>
      <c r="N20" s="73"/>
      <c r="P20" s="75">
        <v>1</v>
      </c>
      <c r="Q20" s="76" t="str">
        <f>'Utkání-výsledky'!N46</f>
        <v>Brušperk B</v>
      </c>
    </row>
    <row r="21" spans="2:17" ht="33" customHeight="1">
      <c r="B21" s="77"/>
      <c r="C21" s="78"/>
      <c r="D21" s="79"/>
      <c r="E21" s="80"/>
      <c r="F21" s="81"/>
      <c r="G21" s="79"/>
      <c r="H21" s="80"/>
      <c r="I21" s="81"/>
      <c r="J21" s="79"/>
      <c r="K21" s="80"/>
      <c r="L21" s="81"/>
      <c r="M21" s="79"/>
      <c r="N21" s="80"/>
      <c r="P21" s="75">
        <v>2</v>
      </c>
      <c r="Q21" s="76" t="str">
        <f>'Utkání-výsledky'!N47</f>
        <v>Výškovice A</v>
      </c>
    </row>
    <row r="22" spans="2:17" ht="33" customHeight="1">
      <c r="B22" s="82" t="str">
        <f>'Utkání-výsledky'!B54</f>
        <v>16.5.</v>
      </c>
      <c r="C22" s="83" t="str">
        <f>Q23</f>
        <v>Trnávka </v>
      </c>
      <c r="D22" s="84" t="s">
        <v>22</v>
      </c>
      <c r="E22" s="85" t="str">
        <f>Q22</f>
        <v>Proskovice</v>
      </c>
      <c r="F22" s="86" t="str">
        <f>Q20</f>
        <v>Brušperk B</v>
      </c>
      <c r="G22" s="84" t="s">
        <v>22</v>
      </c>
      <c r="H22" s="85" t="str">
        <f>Q21</f>
        <v>Výškovice A</v>
      </c>
      <c r="I22" s="86"/>
      <c r="J22" s="84" t="s">
        <v>22</v>
      </c>
      <c r="K22" s="85"/>
      <c r="L22" s="86"/>
      <c r="M22" s="84" t="s">
        <v>22</v>
      </c>
      <c r="N22" s="85"/>
      <c r="P22" s="75">
        <v>3</v>
      </c>
      <c r="Q22" s="76" t="str">
        <f>'Utkání-výsledky'!N48</f>
        <v>Proskovice</v>
      </c>
    </row>
    <row r="23" spans="2:17" ht="33" customHeight="1">
      <c r="B23" s="87"/>
      <c r="C23" s="88"/>
      <c r="D23" s="89" t="s">
        <v>22</v>
      </c>
      <c r="E23" s="90"/>
      <c r="F23" s="91"/>
      <c r="G23" s="89" t="s">
        <v>22</v>
      </c>
      <c r="H23" s="90"/>
      <c r="I23" s="91"/>
      <c r="J23" s="89" t="s">
        <v>22</v>
      </c>
      <c r="K23" s="90"/>
      <c r="L23" s="91"/>
      <c r="M23" s="89" t="s">
        <v>22</v>
      </c>
      <c r="N23" s="90"/>
      <c r="P23" s="75">
        <v>4</v>
      </c>
      <c r="Q23" s="76" t="str">
        <f>'Utkání-výsledky'!N49</f>
        <v>Trnávka </v>
      </c>
    </row>
    <row r="24" spans="2:17" ht="33" customHeight="1">
      <c r="B24" s="70" t="str">
        <f>'Utkání-výsledky'!B59</f>
        <v>23.5.</v>
      </c>
      <c r="C24" s="71" t="str">
        <f>Q21</f>
        <v>Výškovice A</v>
      </c>
      <c r="D24" s="84" t="s">
        <v>22</v>
      </c>
      <c r="E24" s="73" t="str">
        <f>Q23</f>
        <v>Trnávka </v>
      </c>
      <c r="F24" s="74" t="str">
        <f>Q22</f>
        <v>Proskovice</v>
      </c>
      <c r="G24" s="84" t="s">
        <v>22</v>
      </c>
      <c r="H24" s="73" t="str">
        <f>Q20</f>
        <v>Brušperk B</v>
      </c>
      <c r="I24" s="74"/>
      <c r="J24" s="84" t="s">
        <v>22</v>
      </c>
      <c r="K24" s="73"/>
      <c r="L24" s="74"/>
      <c r="M24" s="84" t="s">
        <v>22</v>
      </c>
      <c r="N24" s="73"/>
      <c r="P24" s="75"/>
      <c r="Q24" s="76"/>
    </row>
    <row r="25" spans="2:17" ht="33" customHeight="1">
      <c r="B25" s="77"/>
      <c r="C25" s="78"/>
      <c r="D25" s="89" t="s">
        <v>22</v>
      </c>
      <c r="E25" s="80"/>
      <c r="F25" s="81"/>
      <c r="G25" s="89" t="s">
        <v>22</v>
      </c>
      <c r="H25" s="80"/>
      <c r="I25" s="81"/>
      <c r="J25" s="89" t="s">
        <v>22</v>
      </c>
      <c r="K25" s="80"/>
      <c r="L25" s="81"/>
      <c r="M25" s="89" t="s">
        <v>22</v>
      </c>
      <c r="N25" s="80"/>
      <c r="P25" s="75"/>
      <c r="Q25" s="76"/>
    </row>
    <row r="26" spans="2:17" ht="33" customHeight="1">
      <c r="B26" s="70" t="str">
        <f>'Utkání-výsledky'!B64</f>
        <v>30.5.</v>
      </c>
      <c r="C26" s="83" t="str">
        <f>Q23</f>
        <v>Trnávka </v>
      </c>
      <c r="D26" s="84" t="s">
        <v>22</v>
      </c>
      <c r="E26" s="85" t="str">
        <f>Q20</f>
        <v>Brušperk B</v>
      </c>
      <c r="F26" s="86" t="str">
        <f>Q22</f>
        <v>Proskovice</v>
      </c>
      <c r="G26" s="84" t="s">
        <v>22</v>
      </c>
      <c r="H26" s="85" t="str">
        <f>Q21</f>
        <v>Výškovice A</v>
      </c>
      <c r="I26" s="86"/>
      <c r="J26" s="84" t="s">
        <v>22</v>
      </c>
      <c r="K26" s="85"/>
      <c r="L26" s="86"/>
      <c r="M26" s="84" t="s">
        <v>22</v>
      </c>
      <c r="N26" s="85"/>
      <c r="P26" s="75"/>
      <c r="Q26" s="76"/>
    </row>
    <row r="27" spans="2:17" ht="33" customHeight="1">
      <c r="B27" s="87"/>
      <c r="C27" s="88"/>
      <c r="D27" s="89" t="s">
        <v>22</v>
      </c>
      <c r="E27" s="90"/>
      <c r="F27" s="92"/>
      <c r="G27" s="89" t="s">
        <v>22</v>
      </c>
      <c r="H27" s="90"/>
      <c r="I27" s="92"/>
      <c r="J27" s="89" t="s">
        <v>22</v>
      </c>
      <c r="K27" s="90"/>
      <c r="L27" s="92"/>
      <c r="M27" s="89" t="s">
        <v>22</v>
      </c>
      <c r="N27" s="90"/>
      <c r="P27" s="75"/>
      <c r="Q27" s="76"/>
    </row>
    <row r="28" spans="2:14" ht="33" customHeight="1">
      <c r="B28" s="70" t="str">
        <f>'Utkání-výsledky'!B69</f>
        <v>6.6.</v>
      </c>
      <c r="C28" s="71" t="str">
        <f>Q23</f>
        <v>Trnávka </v>
      </c>
      <c r="D28" s="84" t="s">
        <v>22</v>
      </c>
      <c r="E28" s="73" t="str">
        <f>Q21</f>
        <v>Výškovice A</v>
      </c>
      <c r="F28" s="74" t="str">
        <f>Q20</f>
        <v>Brušperk B</v>
      </c>
      <c r="G28" s="84" t="s">
        <v>22</v>
      </c>
      <c r="H28" s="73" t="str">
        <f>Q22</f>
        <v>Proskovice</v>
      </c>
      <c r="I28" s="74"/>
      <c r="J28" s="84" t="s">
        <v>22</v>
      </c>
      <c r="K28" s="73"/>
      <c r="L28" s="74"/>
      <c r="M28" s="84" t="s">
        <v>22</v>
      </c>
      <c r="N28" s="73"/>
    </row>
    <row r="29" spans="2:16" ht="33" customHeight="1">
      <c r="B29" s="77"/>
      <c r="C29" s="78"/>
      <c r="D29" s="89" t="s">
        <v>22</v>
      </c>
      <c r="E29" s="80"/>
      <c r="F29" s="81"/>
      <c r="G29" s="89" t="s">
        <v>22</v>
      </c>
      <c r="H29" s="80"/>
      <c r="I29" s="93"/>
      <c r="J29" s="89" t="s">
        <v>22</v>
      </c>
      <c r="K29" s="80"/>
      <c r="L29" s="93"/>
      <c r="M29" s="89" t="s">
        <v>22</v>
      </c>
      <c r="N29" s="80"/>
      <c r="P29" s="94" t="s">
        <v>50</v>
      </c>
    </row>
    <row r="30" spans="2:17" ht="33" customHeight="1">
      <c r="B30" s="82" t="str">
        <f>'Utkání-výsledky'!B74</f>
        <v>13.6.</v>
      </c>
      <c r="C30" s="83" t="str">
        <f>Q22</f>
        <v>Proskovice</v>
      </c>
      <c r="D30" s="84" t="s">
        <v>22</v>
      </c>
      <c r="E30" s="85" t="str">
        <f>Q22</f>
        <v>Proskovice</v>
      </c>
      <c r="F30" s="86" t="str">
        <f>Q21</f>
        <v>Výškovice A</v>
      </c>
      <c r="G30" s="84" t="s">
        <v>22</v>
      </c>
      <c r="H30" s="73" t="str">
        <f>Q20</f>
        <v>Brušperk B</v>
      </c>
      <c r="I30" s="74"/>
      <c r="J30" s="84" t="s">
        <v>22</v>
      </c>
      <c r="K30" s="85"/>
      <c r="L30" s="74"/>
      <c r="M30" s="84" t="s">
        <v>22</v>
      </c>
      <c r="N30" s="85"/>
      <c r="P30" s="148">
        <v>2</v>
      </c>
      <c r="Q30" s="96" t="str">
        <f>IF(P30=1,Q20,IF(P30=2,Q21,IF(P30=3,Q22,IF(P30=4,Q23,IF(P30=5,Q24,IF(P30=6,Q25,IF(P30=7,Q26,IF(P30=8,Q27," "))))))))</f>
        <v>Výškovice A</v>
      </c>
    </row>
    <row r="31" spans="2:17" ht="33" customHeight="1">
      <c r="B31" s="77"/>
      <c r="C31" s="78"/>
      <c r="D31" s="89" t="s">
        <v>22</v>
      </c>
      <c r="E31" s="80"/>
      <c r="F31" s="81"/>
      <c r="G31" s="89" t="s">
        <v>22</v>
      </c>
      <c r="H31" s="80"/>
      <c r="I31" s="81"/>
      <c r="J31" s="89" t="s">
        <v>22</v>
      </c>
      <c r="K31" s="80"/>
      <c r="L31" s="81"/>
      <c r="M31" s="89" t="s">
        <v>22</v>
      </c>
      <c r="N31" s="80"/>
      <c r="P31" s="148"/>
      <c r="Q31" s="96" t="str">
        <f>IF(P31=1,Q20,IF(P31=2,Q21,IF(P31=3,Q22,IF(P31=4,Q23,IF(P31=5,Q24,IF(P31=6,Q25,IF(P31=7,Q26,IF(P31=8,Q27," "))))))))</f>
        <v> </v>
      </c>
    </row>
    <row r="32" spans="2:17" ht="33" customHeight="1" hidden="1">
      <c r="B32" s="97"/>
      <c r="C32" s="71"/>
      <c r="D32" s="84" t="s">
        <v>22</v>
      </c>
      <c r="E32" s="73"/>
      <c r="F32" s="74"/>
      <c r="G32" s="84" t="s">
        <v>22</v>
      </c>
      <c r="H32" s="85"/>
      <c r="I32" s="86"/>
      <c r="J32" s="84" t="s">
        <v>22</v>
      </c>
      <c r="K32" s="73"/>
      <c r="L32" s="86"/>
      <c r="M32" s="84" t="s">
        <v>22</v>
      </c>
      <c r="N32" s="73"/>
      <c r="P32" s="95"/>
      <c r="Q32" s="96" t="str">
        <f>IF(P32=1,Q20,IF(P32=2,Q21,IF(P32=3,Q22,IF(P32=4,Q23,IF(P32=5,Q24,IF(P32=6,Q25,IF(P32=7,Q26,IF(P32=8,Q27," "))))))))</f>
        <v> </v>
      </c>
    </row>
    <row r="33" spans="2:14" ht="33" customHeight="1" hidden="1">
      <c r="B33" s="77"/>
      <c r="C33" s="78"/>
      <c r="D33" s="89"/>
      <c r="E33" s="80"/>
      <c r="F33" s="81"/>
      <c r="G33" s="89"/>
      <c r="H33" s="80"/>
      <c r="I33" s="81"/>
      <c r="J33" s="89"/>
      <c r="K33" s="80"/>
      <c r="L33" s="81"/>
      <c r="M33" s="89"/>
      <c r="N33" s="80"/>
    </row>
  </sheetData>
  <sheetProtection password="83FF" sheet="1" selectLockedCells="1"/>
  <conditionalFormatting sqref="C3:N15">
    <cfRule type="cellIs" priority="1" dxfId="4" operator="equal" stopIfTrue="1">
      <formula>$Q$15</formula>
    </cfRule>
    <cfRule type="cellIs" priority="2" dxfId="3" operator="equal" stopIfTrue="1">
      <formula>$Q$14</formula>
    </cfRule>
    <cfRule type="cellIs" priority="3" dxfId="2" operator="equal" stopIfTrue="1">
      <formula>$Q$13</formula>
    </cfRule>
  </conditionalFormatting>
  <conditionalFormatting sqref="C16:N16">
    <cfRule type="cellIs" priority="4" dxfId="4" operator="equal" stopIfTrue="1">
      <formula>$Q$15</formula>
    </cfRule>
    <cfRule type="cellIs" priority="5" dxfId="3" operator="equal" stopIfTrue="1">
      <formula>$Q$14</formula>
    </cfRule>
    <cfRule type="cellIs" priority="6" dxfId="2" operator="equal" stopIfTrue="1">
      <formula>$Q$13</formula>
    </cfRule>
  </conditionalFormatting>
  <conditionalFormatting sqref="C33:N33">
    <cfRule type="cellIs" priority="7" dxfId="4" operator="equal" stopIfTrue="1">
      <formula>$Q$15</formula>
    </cfRule>
    <cfRule type="cellIs" priority="8" dxfId="3" operator="equal" stopIfTrue="1">
      <formula>$Q$14</formula>
    </cfRule>
    <cfRule type="cellIs" priority="9" dxfId="2" operator="equal" stopIfTrue="1">
      <formula>$Q$13</formula>
    </cfRule>
  </conditionalFormatting>
  <conditionalFormatting sqref="D20:D32 G20:G32 J20:J32 M20:M32">
    <cfRule type="cellIs" priority="10" dxfId="4" operator="equal" stopIfTrue="1">
      <formula>$Q$15</formula>
    </cfRule>
    <cfRule type="cellIs" priority="11" dxfId="3" operator="equal" stopIfTrue="1">
      <formula>$Q$14</formula>
    </cfRule>
    <cfRule type="cellIs" priority="12" dxfId="2" operator="equal" stopIfTrue="1">
      <formula>$Q$13</formula>
    </cfRule>
  </conditionalFormatting>
  <conditionalFormatting sqref="D33 G33 J33 M33">
    <cfRule type="cellIs" priority="13" dxfId="4" operator="equal" stopIfTrue="1">
      <formula>$Q$15</formula>
    </cfRule>
    <cfRule type="cellIs" priority="14" dxfId="3" operator="equal" stopIfTrue="1">
      <formula>$Q$14</formula>
    </cfRule>
    <cfRule type="cellIs" priority="15" dxfId="2" operator="equal" stopIfTrue="1">
      <formula>$Q$13</formula>
    </cfRule>
  </conditionalFormatting>
  <conditionalFormatting sqref="C20:N32">
    <cfRule type="cellIs" priority="16" dxfId="4" operator="equal" stopIfTrue="1">
      <formula>$Q$32</formula>
    </cfRule>
    <cfRule type="cellIs" priority="17" dxfId="3" operator="equal" stopIfTrue="1">
      <formula>$Q$31</formula>
    </cfRule>
    <cfRule type="cellIs" priority="18" dxfId="2" operator="equal" stopIfTrue="1">
      <formula>$Q$30</formula>
    </cfRule>
  </conditionalFormatting>
  <conditionalFormatting sqref="C33:N33">
    <cfRule type="cellIs" priority="19" dxfId="4" operator="equal" stopIfTrue="1">
      <formula>$Q$15</formula>
    </cfRule>
    <cfRule type="cellIs" priority="20" dxfId="3" operator="equal" stopIfTrue="1">
      <formula>$Q$14</formula>
    </cfRule>
    <cfRule type="cellIs" priority="21" dxfId="2" operator="equal" stopIfTrue="1">
      <formula>$Q$13</formula>
    </cfRule>
  </conditionalFormatting>
  <printOptions horizontalCentered="1" verticalCentered="1"/>
  <pageMargins left="0" right="0" top="0.1968503937007874" bottom="0" header="0" footer="0"/>
  <pageSetup horizontalDpi="300" verticalDpi="300" orientation="landscape" paperSize="9" scale="111" r:id="rId1"/>
  <rowBreaks count="1" manualBreakCount="1">
    <brk id="17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zoomScalePageLayoutView="0" workbookViewId="0" topLeftCell="A1">
      <selection activeCell="X23" sqref="X2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85" t="s">
        <v>136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39934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1</v>
      </c>
      <c r="C9" s="180" t="s">
        <v>97</v>
      </c>
      <c r="D9" s="477" t="str">
        <f>IF(B9=1,X6,IF(B9=2,X7,IF(B9=3,X8,IF(B9=4,X9,IF(B9=5,X10,IF(B9=6,X11,IF(B9=7,X12,IF(B9=8,X13," "))))))))</f>
        <v>N. Bělá  B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8</v>
      </c>
      <c r="C10" s="180" t="s">
        <v>101</v>
      </c>
      <c r="D10" s="477" t="str">
        <f>IF(B10=1,X6,IF(B10=2,X7,IF(B10=3,X8,IF(B10=4,X9,IF(B10=5,X10,IF(B10=6,X11,IF(B10=7,X12,IF(B10=8,X13," "))))))))</f>
        <v>Brušperk A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259" t="s">
        <v>130</v>
      </c>
      <c r="D14" s="260" t="s">
        <v>131</v>
      </c>
      <c r="E14" s="261">
        <v>3</v>
      </c>
      <c r="F14" s="262" t="s">
        <v>23</v>
      </c>
      <c r="G14" s="263">
        <v>6</v>
      </c>
      <c r="H14" s="264">
        <v>7</v>
      </c>
      <c r="I14" s="262" t="s">
        <v>23</v>
      </c>
      <c r="J14" s="263">
        <v>5</v>
      </c>
      <c r="K14" s="264">
        <v>6</v>
      </c>
      <c r="L14" s="262" t="s">
        <v>23</v>
      </c>
      <c r="M14" s="265">
        <v>2</v>
      </c>
      <c r="N14" s="266">
        <f>E14+H14+K14</f>
        <v>16</v>
      </c>
      <c r="O14" s="267" t="s">
        <v>23</v>
      </c>
      <c r="P14" s="268">
        <f>G14+J14+M14</f>
        <v>13</v>
      </c>
      <c r="Q14" s="266">
        <f>SUM(AF14:AH14)</f>
        <v>2</v>
      </c>
      <c r="R14" s="267" t="s">
        <v>23</v>
      </c>
      <c r="S14" s="268">
        <f>SUM(AI14:AK14)</f>
        <v>1</v>
      </c>
      <c r="T14" s="220">
        <f>IF(Q14&gt;S14,1,0)</f>
        <v>1</v>
      </c>
      <c r="U14" s="221">
        <f>IF(S14&gt;Q14,1,0)</f>
        <v>0</v>
      </c>
      <c r="V14" s="201"/>
      <c r="X14" s="222"/>
      <c r="AF14" s="223">
        <f>IF(E14&gt;G14,1,0)</f>
        <v>0</v>
      </c>
      <c r="AG14" s="223">
        <f>IF(H14&gt;J14,1,0)</f>
        <v>1</v>
      </c>
      <c r="AH14" s="223">
        <f>IF(K14+M14&gt;0,IF(K14&gt;M14,1,0),0)</f>
        <v>1</v>
      </c>
      <c r="AI14" s="223">
        <f>IF(G14&gt;E14,1,0)</f>
        <v>1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259" t="s">
        <v>132</v>
      </c>
      <c r="D15" s="269" t="s">
        <v>133</v>
      </c>
      <c r="E15" s="261">
        <v>6</v>
      </c>
      <c r="F15" s="262" t="s">
        <v>23</v>
      </c>
      <c r="G15" s="263">
        <v>3</v>
      </c>
      <c r="H15" s="264">
        <v>5</v>
      </c>
      <c r="I15" s="262" t="s">
        <v>23</v>
      </c>
      <c r="J15" s="263">
        <v>7</v>
      </c>
      <c r="K15" s="264">
        <v>3</v>
      </c>
      <c r="L15" s="262" t="s">
        <v>23</v>
      </c>
      <c r="M15" s="265">
        <v>6</v>
      </c>
      <c r="N15" s="266">
        <f>E15+H15+K15</f>
        <v>14</v>
      </c>
      <c r="O15" s="267" t="s">
        <v>23</v>
      </c>
      <c r="P15" s="268">
        <f>G15+J15+M15</f>
        <v>16</v>
      </c>
      <c r="Q15" s="266">
        <f>SUM(AF15:AH15)</f>
        <v>1</v>
      </c>
      <c r="R15" s="267" t="s">
        <v>23</v>
      </c>
      <c r="S15" s="268">
        <f>SUM(AI15:AK15)</f>
        <v>2</v>
      </c>
      <c r="T15" s="220">
        <f>IF(Q15&gt;S15,1,0)</f>
        <v>0</v>
      </c>
      <c r="U15" s="221">
        <f>IF(S15&gt;Q15,1,0)</f>
        <v>1</v>
      </c>
      <c r="V15" s="201"/>
      <c r="AF15" s="223">
        <f>IF(E15&gt;G15,1,0)</f>
        <v>1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1</v>
      </c>
      <c r="AK15" s="223">
        <f>IF(K15+M15&gt;0,IF(M15&gt;K15,1,0),0)</f>
        <v>1</v>
      </c>
    </row>
    <row r="16" spans="2:37" ht="20.25" customHeight="1">
      <c r="B16" s="438" t="s">
        <v>112</v>
      </c>
      <c r="C16" s="270" t="s">
        <v>130</v>
      </c>
      <c r="D16" s="269" t="s">
        <v>131</v>
      </c>
      <c r="E16" s="480">
        <v>3</v>
      </c>
      <c r="F16" s="469" t="s">
        <v>23</v>
      </c>
      <c r="G16" s="471">
        <v>6</v>
      </c>
      <c r="H16" s="473">
        <v>6</v>
      </c>
      <c r="I16" s="469" t="s">
        <v>23</v>
      </c>
      <c r="J16" s="471">
        <v>1</v>
      </c>
      <c r="K16" s="473">
        <v>4</v>
      </c>
      <c r="L16" s="469" t="s">
        <v>23</v>
      </c>
      <c r="M16" s="475">
        <v>6</v>
      </c>
      <c r="N16" s="467">
        <f>E16+H16+K16</f>
        <v>13</v>
      </c>
      <c r="O16" s="458" t="s">
        <v>23</v>
      </c>
      <c r="P16" s="460">
        <f>G16+J16+M16</f>
        <v>13</v>
      </c>
      <c r="Q16" s="467">
        <f>SUM(AF16:AH16)</f>
        <v>1</v>
      </c>
      <c r="R16" s="458" t="s">
        <v>23</v>
      </c>
      <c r="S16" s="460">
        <f>SUM(AI16:AK16)</f>
        <v>2</v>
      </c>
      <c r="T16" s="436">
        <f>IF(Q16&gt;S16,1,0)</f>
        <v>0</v>
      </c>
      <c r="U16" s="430">
        <f>IF(S16&gt;Q16,1,0)</f>
        <v>1</v>
      </c>
      <c r="V16" s="226"/>
      <c r="AF16" s="223">
        <f>IF(E16&gt;G16,1,0)</f>
        <v>0</v>
      </c>
      <c r="AG16" s="223">
        <f>IF(H16&gt;J16,1,0)</f>
        <v>1</v>
      </c>
      <c r="AH16" s="223">
        <f>IF(K16+M16&gt;0,IF(K16&gt;M16,1,0),0)</f>
        <v>0</v>
      </c>
      <c r="AI16" s="223">
        <f>IF(G16&gt;E16,1,0)</f>
        <v>1</v>
      </c>
      <c r="AJ16" s="223">
        <f>IF(J16&gt;H16,1,0)</f>
        <v>0</v>
      </c>
      <c r="AK16" s="223">
        <f>IF(K16+M16&gt;0,IF(M16&gt;K16,1,0),0)</f>
        <v>1</v>
      </c>
    </row>
    <row r="17" spans="2:22" ht="21" customHeight="1">
      <c r="B17" s="439"/>
      <c r="C17" s="271" t="s">
        <v>134</v>
      </c>
      <c r="D17" s="272" t="s">
        <v>135</v>
      </c>
      <c r="E17" s="481"/>
      <c r="F17" s="470"/>
      <c r="G17" s="472"/>
      <c r="H17" s="474"/>
      <c r="I17" s="470"/>
      <c r="J17" s="472"/>
      <c r="K17" s="474"/>
      <c r="L17" s="470"/>
      <c r="M17" s="476"/>
      <c r="N17" s="468"/>
      <c r="O17" s="459"/>
      <c r="P17" s="461"/>
      <c r="Q17" s="468"/>
      <c r="R17" s="459"/>
      <c r="S17" s="461"/>
      <c r="T17" s="437"/>
      <c r="U17" s="431"/>
      <c r="V17" s="226"/>
    </row>
    <row r="18" spans="2:22" ht="23.25" customHeight="1">
      <c r="B18" s="229"/>
      <c r="C18" s="273" t="s">
        <v>117</v>
      </c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>
        <f>SUM(N14:N17)</f>
        <v>43</v>
      </c>
      <c r="O18" s="267" t="s">
        <v>23</v>
      </c>
      <c r="P18" s="276">
        <f>SUM(P14:P17)</f>
        <v>42</v>
      </c>
      <c r="Q18" s="275">
        <f>SUM(Q14:Q17)</f>
        <v>4</v>
      </c>
      <c r="R18" s="277" t="s">
        <v>23</v>
      </c>
      <c r="S18" s="276">
        <f>SUM(S14:S17)</f>
        <v>5</v>
      </c>
      <c r="T18" s="220">
        <f>SUM(T14:T17)</f>
        <v>1</v>
      </c>
      <c r="U18" s="221">
        <f>SUM(U14:U17)</f>
        <v>2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Brušperk A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/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/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2</v>
      </c>
      <c r="C34" s="180" t="s">
        <v>97</v>
      </c>
      <c r="D34" s="455" t="str">
        <f>IF(B34=1,X31,IF(B34=2,X32,IF(B34=3,X33,IF(B34=4,X34,IF(B34=5,X35,IF(B34=6,X36,IF(B34=7,X37,IF(B34=8,X38," "))))))))</f>
        <v>St. Bělá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7</v>
      </c>
      <c r="C35" s="180" t="s">
        <v>101</v>
      </c>
      <c r="D35" s="455" t="str">
        <f>IF(B35=1,X31,IF(B35=2,X32,IF(B35=3,X33,IF(B35=4,X34,IF(B35=5,X35,IF(B35=6,X36,IF(B35=7,X37,IF(B35=8,X38," "))))))))</f>
        <v>Výškovice  B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10"/>
      <c r="D39" s="211"/>
      <c r="E39" s="212"/>
      <c r="F39" s="213" t="s">
        <v>23</v>
      </c>
      <c r="G39" s="214"/>
      <c r="H39" s="215"/>
      <c r="I39" s="213" t="s">
        <v>23</v>
      </c>
      <c r="J39" s="214"/>
      <c r="K39" s="215"/>
      <c r="L39" s="213" t="s">
        <v>23</v>
      </c>
      <c r="M39" s="216"/>
      <c r="N39" s="217">
        <f>E39+H39+K39</f>
        <v>0</v>
      </c>
      <c r="O39" s="218" t="s">
        <v>23</v>
      </c>
      <c r="P39" s="219">
        <f>G39+J39+M39</f>
        <v>0</v>
      </c>
      <c r="Q39" s="217">
        <f>SUM(AF39:AH39)</f>
        <v>0</v>
      </c>
      <c r="R39" s="218" t="s">
        <v>23</v>
      </c>
      <c r="S39" s="219">
        <f>SUM(AI39:AK39)</f>
        <v>0</v>
      </c>
      <c r="T39" s="220">
        <f>IF(Q39&gt;S39,1,0)</f>
        <v>0</v>
      </c>
      <c r="U39" s="221">
        <f>IF(S39&gt;Q39,1,0)</f>
        <v>0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210"/>
      <c r="D40" s="246"/>
      <c r="E40" s="212"/>
      <c r="F40" s="213" t="s">
        <v>23</v>
      </c>
      <c r="G40" s="214"/>
      <c r="H40" s="215"/>
      <c r="I40" s="213" t="s">
        <v>23</v>
      </c>
      <c r="J40" s="214"/>
      <c r="K40" s="215"/>
      <c r="L40" s="213" t="s">
        <v>23</v>
      </c>
      <c r="M40" s="216"/>
      <c r="N40" s="217">
        <f>E40+H40+K40</f>
        <v>0</v>
      </c>
      <c r="O40" s="218" t="s">
        <v>23</v>
      </c>
      <c r="P40" s="219">
        <f>G40+J40+M40</f>
        <v>0</v>
      </c>
      <c r="Q40" s="217">
        <f>SUM(AF40:AH40)</f>
        <v>0</v>
      </c>
      <c r="R40" s="218" t="s">
        <v>23</v>
      </c>
      <c r="S40" s="219">
        <f>SUM(AI40:AK40)</f>
        <v>0</v>
      </c>
      <c r="T40" s="220">
        <f>IF(Q40&gt;S40,1,0)</f>
        <v>0</v>
      </c>
      <c r="U40" s="221">
        <f>IF(S40&gt;Q40,1,0)</f>
        <v>0</v>
      </c>
      <c r="V40" s="201"/>
      <c r="AF40" s="223">
        <f>IF(E40&gt;G40,1,0)</f>
        <v>0</v>
      </c>
      <c r="AG40" s="223">
        <f>IF(H40&gt;J40,1,0)</f>
        <v>0</v>
      </c>
      <c r="AH40" s="223">
        <f>IF(K40+M40&gt;0,IF(K40&gt;M40,1,0),0)</f>
        <v>0</v>
      </c>
      <c r="AI40" s="223">
        <f>IF(G40&gt;E40,1,0)</f>
        <v>0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225"/>
      <c r="D41" s="224"/>
      <c r="E41" s="440"/>
      <c r="F41" s="424" t="s">
        <v>23</v>
      </c>
      <c r="G41" s="442"/>
      <c r="H41" s="444"/>
      <c r="I41" s="424" t="s">
        <v>23</v>
      </c>
      <c r="J41" s="442"/>
      <c r="K41" s="446"/>
      <c r="L41" s="424" t="s">
        <v>23</v>
      </c>
      <c r="M41" s="426"/>
      <c r="N41" s="432">
        <f>E41+H41+K41</f>
        <v>0</v>
      </c>
      <c r="O41" s="434" t="s">
        <v>23</v>
      </c>
      <c r="P41" s="428">
        <f>G41+J41+M41</f>
        <v>0</v>
      </c>
      <c r="Q41" s="432">
        <f>SUM(AF41:AH41)</f>
        <v>0</v>
      </c>
      <c r="R41" s="434" t="s">
        <v>23</v>
      </c>
      <c r="S41" s="428">
        <f>SUM(AI41:AK41)</f>
        <v>0</v>
      </c>
      <c r="T41" s="436">
        <f>IF(Q41&gt;S41,1,0)</f>
        <v>0</v>
      </c>
      <c r="U41" s="430">
        <f>IF(S41&gt;Q41,1,0)</f>
        <v>0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227"/>
      <c r="D42" s="228"/>
      <c r="E42" s="441"/>
      <c r="F42" s="425"/>
      <c r="G42" s="443"/>
      <c r="H42" s="445"/>
      <c r="I42" s="425"/>
      <c r="J42" s="443"/>
      <c r="K42" s="445"/>
      <c r="L42" s="425"/>
      <c r="M42" s="427"/>
      <c r="N42" s="433"/>
      <c r="O42" s="435"/>
      <c r="P42" s="429"/>
      <c r="Q42" s="433"/>
      <c r="R42" s="435"/>
      <c r="S42" s="429"/>
      <c r="T42" s="437"/>
      <c r="U42" s="431"/>
      <c r="V42" s="226"/>
    </row>
    <row r="43" spans="2:22" ht="24.75" customHeight="1">
      <c r="B43" s="229"/>
      <c r="C43" s="230" t="s">
        <v>117</v>
      </c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2">
        <f>SUM(N39:N42)</f>
        <v>0</v>
      </c>
      <c r="O43" s="218" t="s">
        <v>23</v>
      </c>
      <c r="P43" s="233">
        <f>SUM(P39:P42)</f>
        <v>0</v>
      </c>
      <c r="Q43" s="232">
        <f>SUM(Q39:Q42)</f>
        <v>0</v>
      </c>
      <c r="R43" s="234" t="s">
        <v>23</v>
      </c>
      <c r="S43" s="233">
        <f>SUM(S39:S42)</f>
        <v>0</v>
      </c>
      <c r="T43" s="220">
        <f>SUM(T39:T42)</f>
        <v>0</v>
      </c>
      <c r="U43" s="221">
        <f>SUM(U39:U42)</f>
        <v>0</v>
      </c>
      <c r="V43" s="201"/>
    </row>
    <row r="44" spans="2:22" ht="24.75" customHeight="1">
      <c r="B44" s="229"/>
      <c r="C44" s="12" t="s">
        <v>118</v>
      </c>
      <c r="D44" s="235" t="str">
        <f>IF(T43&gt;U43,D34,IF(U43&gt;T43,D35,IF(U43+T43=0," ","CHYBA ZADÁNÍ")))</f>
        <v> </v>
      </c>
      <c r="E44" s="230"/>
      <c r="F44" s="230"/>
      <c r="G44" s="231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12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191"/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/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3</v>
      </c>
      <c r="C59" s="180" t="s">
        <v>97</v>
      </c>
      <c r="D59" s="477" t="str">
        <f>IF(B59=1,X56,IF(B59=2,X57,IF(B59=3,X58,IF(B59=4,X59,IF(B59=5,X60,IF(B59=6,X61,IF(B59=7,X62,IF(B59=8,X63," "))))))))</f>
        <v>Hrabová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6</v>
      </c>
      <c r="C60" s="180" t="s">
        <v>101</v>
      </c>
      <c r="D60" s="477" t="str">
        <f>IF(B60=1,X56,IF(B60=2,X57,IF(B60=3,X58,IF(B60=4,X59,IF(B60=5,X60,IF(B60=6,X61,IF(B60=7,X62,IF(B60=8,X63," "))))))))</f>
        <v>Vratimov  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259" t="s">
        <v>125</v>
      </c>
      <c r="D64" s="260" t="s">
        <v>126</v>
      </c>
      <c r="E64" s="261">
        <v>6</v>
      </c>
      <c r="F64" s="262" t="s">
        <v>23</v>
      </c>
      <c r="G64" s="263">
        <v>3</v>
      </c>
      <c r="H64" s="264">
        <v>6</v>
      </c>
      <c r="I64" s="262" t="s">
        <v>23</v>
      </c>
      <c r="J64" s="263">
        <v>2</v>
      </c>
      <c r="K64" s="264"/>
      <c r="L64" s="262" t="s">
        <v>23</v>
      </c>
      <c r="M64" s="265"/>
      <c r="N64" s="266">
        <f>E64+H64+K64</f>
        <v>12</v>
      </c>
      <c r="O64" s="267" t="s">
        <v>23</v>
      </c>
      <c r="P64" s="268">
        <f>G64+J64+M64</f>
        <v>5</v>
      </c>
      <c r="Q64" s="266">
        <f>SUM(AF64:AH64)</f>
        <v>2</v>
      </c>
      <c r="R64" s="267" t="s">
        <v>23</v>
      </c>
      <c r="S64" s="268">
        <f>SUM(AI64:AK64)</f>
        <v>0</v>
      </c>
      <c r="T64" s="220">
        <f>IF(Q64&gt;S64,1,0)</f>
        <v>1</v>
      </c>
      <c r="U64" s="221">
        <f>IF(S64&gt;Q64,1,0)</f>
        <v>0</v>
      </c>
      <c r="V64" s="201"/>
      <c r="X64" s="222"/>
      <c r="AF64" s="223">
        <f>IF(E64&gt;G64,1,0)</f>
        <v>1</v>
      </c>
      <c r="AG64" s="223">
        <f>IF(H64&gt;J64,1,0)</f>
        <v>1</v>
      </c>
      <c r="AH64" s="223">
        <f>IF(K64+M64&gt;0,IF(K64&gt;M64,1,0),0)</f>
        <v>0</v>
      </c>
      <c r="AI64" s="223">
        <f>IF(G64&gt;E64,1,0)</f>
        <v>0</v>
      </c>
      <c r="AJ64" s="223">
        <f>IF(J64&gt;H64,1,0)</f>
        <v>0</v>
      </c>
      <c r="AK64" s="223">
        <f>IF(K64+M64&gt;0,IF(M64&gt;K64,1,0),0)</f>
        <v>0</v>
      </c>
    </row>
    <row r="65" spans="2:37" ht="24.75" customHeight="1">
      <c r="B65" s="209" t="s">
        <v>111</v>
      </c>
      <c r="C65" s="259" t="s">
        <v>127</v>
      </c>
      <c r="D65" s="269" t="s">
        <v>128</v>
      </c>
      <c r="E65" s="261">
        <v>6</v>
      </c>
      <c r="F65" s="262" t="s">
        <v>23</v>
      </c>
      <c r="G65" s="263">
        <v>3</v>
      </c>
      <c r="H65" s="264">
        <v>6</v>
      </c>
      <c r="I65" s="262" t="s">
        <v>23</v>
      </c>
      <c r="J65" s="263">
        <v>1</v>
      </c>
      <c r="K65" s="264"/>
      <c r="L65" s="262" t="s">
        <v>23</v>
      </c>
      <c r="M65" s="265"/>
      <c r="N65" s="266">
        <f>E65+H65+K65</f>
        <v>12</v>
      </c>
      <c r="O65" s="267" t="s">
        <v>23</v>
      </c>
      <c r="P65" s="268">
        <f>G65+J65+M65</f>
        <v>4</v>
      </c>
      <c r="Q65" s="266">
        <f>SUM(AF65:AH65)</f>
        <v>2</v>
      </c>
      <c r="R65" s="267" t="s">
        <v>23</v>
      </c>
      <c r="S65" s="268">
        <f>SUM(AI65:AK65)</f>
        <v>0</v>
      </c>
      <c r="T65" s="220">
        <f>IF(Q65&gt;S65,1,0)</f>
        <v>1</v>
      </c>
      <c r="U65" s="221">
        <f>IF(S65&gt;Q65,1,0)</f>
        <v>0</v>
      </c>
      <c r="V65" s="201"/>
      <c r="AF65" s="223">
        <f>IF(E65&gt;G65,1,0)</f>
        <v>1</v>
      </c>
      <c r="AG65" s="223">
        <f>IF(H65&gt;J65,1,0)</f>
        <v>1</v>
      </c>
      <c r="AH65" s="223">
        <f>IF(K65+M65&gt;0,IF(K65&gt;M65,1,0),0)</f>
        <v>0</v>
      </c>
      <c r="AI65" s="223">
        <f>IF(G65&gt;E65,1,0)</f>
        <v>0</v>
      </c>
      <c r="AJ65" s="223">
        <f>IF(J65&gt;H65,1,0)</f>
        <v>0</v>
      </c>
      <c r="AK65" s="223">
        <f>IF(K65+M65&gt;0,IF(M65&gt;K65,1,0),0)</f>
        <v>0</v>
      </c>
    </row>
    <row r="66" spans="2:37" ht="24.75" customHeight="1">
      <c r="B66" s="438" t="s">
        <v>112</v>
      </c>
      <c r="C66" s="270" t="s">
        <v>125</v>
      </c>
      <c r="D66" s="269" t="s">
        <v>126</v>
      </c>
      <c r="E66" s="480">
        <v>6</v>
      </c>
      <c r="F66" s="469" t="s">
        <v>23</v>
      </c>
      <c r="G66" s="471">
        <v>2</v>
      </c>
      <c r="H66" s="473">
        <v>6</v>
      </c>
      <c r="I66" s="469" t="s">
        <v>23</v>
      </c>
      <c r="J66" s="471">
        <v>2</v>
      </c>
      <c r="K66" s="473"/>
      <c r="L66" s="469" t="s">
        <v>23</v>
      </c>
      <c r="M66" s="475"/>
      <c r="N66" s="467">
        <f>E66+H66+K66</f>
        <v>12</v>
      </c>
      <c r="O66" s="458" t="s">
        <v>23</v>
      </c>
      <c r="P66" s="460">
        <f>G66+J66+M66</f>
        <v>4</v>
      </c>
      <c r="Q66" s="467">
        <f>SUM(AF66:AH66)</f>
        <v>2</v>
      </c>
      <c r="R66" s="458" t="s">
        <v>23</v>
      </c>
      <c r="S66" s="460">
        <f>SUM(AI66:AK66)</f>
        <v>0</v>
      </c>
      <c r="T66" s="436">
        <f>IF(Q66&gt;S66,1,0)</f>
        <v>1</v>
      </c>
      <c r="U66" s="430">
        <f>IF(S66&gt;Q66,1,0)</f>
        <v>0</v>
      </c>
      <c r="V66" s="226"/>
      <c r="AF66" s="223">
        <f>IF(E66&gt;G66,1,0)</f>
        <v>1</v>
      </c>
      <c r="AG66" s="223">
        <f>IF(H66&gt;J66,1,0)</f>
        <v>1</v>
      </c>
      <c r="AH66" s="223">
        <f>IF(K66+M66&gt;0,IF(K66&gt;M66,1,0),0)</f>
        <v>0</v>
      </c>
      <c r="AI66" s="223">
        <f>IF(G66&gt;E66,1,0)</f>
        <v>0</v>
      </c>
      <c r="AJ66" s="223">
        <f>IF(J66&gt;H66,1,0)</f>
        <v>0</v>
      </c>
      <c r="AK66" s="223">
        <f>IF(K66+M66&gt;0,IF(M66&gt;K66,1,0),0)</f>
        <v>0</v>
      </c>
    </row>
    <row r="67" spans="2:22" ht="24.75" customHeight="1">
      <c r="B67" s="439"/>
      <c r="C67" s="271" t="s">
        <v>127</v>
      </c>
      <c r="D67" s="272" t="s">
        <v>129</v>
      </c>
      <c r="E67" s="481"/>
      <c r="F67" s="470"/>
      <c r="G67" s="472"/>
      <c r="H67" s="474"/>
      <c r="I67" s="470"/>
      <c r="J67" s="472"/>
      <c r="K67" s="474"/>
      <c r="L67" s="470"/>
      <c r="M67" s="476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36</v>
      </c>
      <c r="O68" s="267" t="s">
        <v>23</v>
      </c>
      <c r="P68" s="276">
        <f>SUM(P64:P67)</f>
        <v>13</v>
      </c>
      <c r="Q68" s="275">
        <f>SUM(Q64:Q67)</f>
        <v>6</v>
      </c>
      <c r="R68" s="277" t="s">
        <v>23</v>
      </c>
      <c r="S68" s="276">
        <f>SUM(S64:S67)</f>
        <v>0</v>
      </c>
      <c r="T68" s="220">
        <f>SUM(T64:T67)</f>
        <v>3</v>
      </c>
      <c r="U68" s="221">
        <f>SUM(U64:U67)</f>
        <v>0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Hrabová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/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/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4</v>
      </c>
      <c r="C84" s="180" t="s">
        <v>97</v>
      </c>
      <c r="D84" s="455" t="str">
        <f>IF(B84=1,X81,IF(B84=2,X82,IF(B84=3,X83,IF(B84=4,X84,IF(B84=5,X85,IF(B84=6,X86,IF(B84=7,X87,IF(B84=8,X88," "))))))))</f>
        <v>Paskov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5</v>
      </c>
      <c r="C85" s="180" t="s">
        <v>101</v>
      </c>
      <c r="D85" s="455" t="str">
        <f>IF(B85=1,X81,IF(B85=2,X82,IF(B85=3,X83,IF(B85=4,X84,IF(B85=5,X85,IF(B85=6,X86,IF(B85=7,X87,IF(B85=8,X88," "))))))))</f>
        <v>N. Bělá  A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210"/>
      <c r="D89" s="211"/>
      <c r="E89" s="212"/>
      <c r="F89" s="213" t="s">
        <v>23</v>
      </c>
      <c r="G89" s="214"/>
      <c r="H89" s="215"/>
      <c r="I89" s="213" t="s">
        <v>23</v>
      </c>
      <c r="J89" s="214"/>
      <c r="K89" s="215"/>
      <c r="L89" s="213" t="s">
        <v>23</v>
      </c>
      <c r="M89" s="216"/>
      <c r="N89" s="217">
        <f>E89+H89+K89</f>
        <v>0</v>
      </c>
      <c r="O89" s="218" t="s">
        <v>23</v>
      </c>
      <c r="P89" s="219">
        <f>G89+J89+M89</f>
        <v>0</v>
      </c>
      <c r="Q89" s="217">
        <f>SUM(AF89:AH89)</f>
        <v>0</v>
      </c>
      <c r="R89" s="218" t="s">
        <v>23</v>
      </c>
      <c r="S89" s="219">
        <f>SUM(AI89:AK89)</f>
        <v>0</v>
      </c>
      <c r="T89" s="220">
        <f>IF(Q89&gt;S89,1,0)</f>
        <v>0</v>
      </c>
      <c r="U89" s="221">
        <f>IF(S89&gt;Q89,1,0)</f>
        <v>0</v>
      </c>
      <c r="V89" s="201"/>
      <c r="X89" s="222"/>
      <c r="AF89" s="223">
        <f>IF(E89&gt;G89,1,0)</f>
        <v>0</v>
      </c>
      <c r="AG89" s="223">
        <f>IF(H89&gt;J89,1,0)</f>
        <v>0</v>
      </c>
      <c r="AH89" s="223">
        <f>IF(K89+M89&gt;0,IF(K89&gt;M89,1,0),0)</f>
        <v>0</v>
      </c>
      <c r="AI89" s="223">
        <f>IF(G89&gt;E89,1,0)</f>
        <v>0</v>
      </c>
      <c r="AJ89" s="223">
        <f>IF(J89&gt;H89,1,0)</f>
        <v>0</v>
      </c>
      <c r="AK89" s="223">
        <f>IF(K89+M89&gt;0,IF(M89&gt;K89,1,0),0)</f>
        <v>0</v>
      </c>
    </row>
    <row r="90" spans="2:37" ht="24.75" customHeight="1">
      <c r="B90" s="209" t="s">
        <v>111</v>
      </c>
      <c r="C90" s="210"/>
      <c r="D90" s="246"/>
      <c r="E90" s="212"/>
      <c r="F90" s="213" t="s">
        <v>23</v>
      </c>
      <c r="G90" s="214"/>
      <c r="H90" s="215"/>
      <c r="I90" s="213" t="s">
        <v>23</v>
      </c>
      <c r="J90" s="214"/>
      <c r="K90" s="215"/>
      <c r="L90" s="213" t="s">
        <v>23</v>
      </c>
      <c r="M90" s="216"/>
      <c r="N90" s="217">
        <f>E90+H90+K90</f>
        <v>0</v>
      </c>
      <c r="O90" s="218" t="s">
        <v>23</v>
      </c>
      <c r="P90" s="219">
        <f>G90+J90+M90</f>
        <v>0</v>
      </c>
      <c r="Q90" s="217">
        <f>SUM(AF90:AH90)</f>
        <v>0</v>
      </c>
      <c r="R90" s="218" t="s">
        <v>23</v>
      </c>
      <c r="S90" s="219">
        <f>SUM(AI90:AK90)</f>
        <v>0</v>
      </c>
      <c r="T90" s="220">
        <f>IF(Q90&gt;S90,1,0)</f>
        <v>0</v>
      </c>
      <c r="U90" s="221">
        <f>IF(S90&gt;Q90,1,0)</f>
        <v>0</v>
      </c>
      <c r="V90" s="201"/>
      <c r="AF90" s="223">
        <f>IF(E90&gt;G90,1,0)</f>
        <v>0</v>
      </c>
      <c r="AG90" s="223">
        <f>IF(H90&gt;J90,1,0)</f>
        <v>0</v>
      </c>
      <c r="AH90" s="223">
        <f>IF(K90+M90&gt;0,IF(K90&gt;M90,1,0),0)</f>
        <v>0</v>
      </c>
      <c r="AI90" s="223">
        <f>IF(G90&gt;E90,1,0)</f>
        <v>0</v>
      </c>
      <c r="AJ90" s="223">
        <f>IF(J90&gt;H90,1,0)</f>
        <v>0</v>
      </c>
      <c r="AK90" s="223">
        <f>IF(K90+M90&gt;0,IF(M90&gt;K90,1,0),0)</f>
        <v>0</v>
      </c>
    </row>
    <row r="91" spans="2:37" ht="24.75" customHeight="1">
      <c r="B91" s="438" t="s">
        <v>112</v>
      </c>
      <c r="C91" s="225"/>
      <c r="D91" s="224"/>
      <c r="E91" s="440"/>
      <c r="F91" s="424" t="s">
        <v>23</v>
      </c>
      <c r="G91" s="442"/>
      <c r="H91" s="444"/>
      <c r="I91" s="424" t="s">
        <v>23</v>
      </c>
      <c r="J91" s="442"/>
      <c r="K91" s="446"/>
      <c r="L91" s="424" t="s">
        <v>23</v>
      </c>
      <c r="M91" s="426"/>
      <c r="N91" s="432">
        <f>E91+H91+K91</f>
        <v>0</v>
      </c>
      <c r="O91" s="434" t="s">
        <v>23</v>
      </c>
      <c r="P91" s="428">
        <f>G91+J91+M91</f>
        <v>0</v>
      </c>
      <c r="Q91" s="432">
        <f>SUM(AF91:AH91)</f>
        <v>0</v>
      </c>
      <c r="R91" s="434" t="s">
        <v>23</v>
      </c>
      <c r="S91" s="428">
        <f>SUM(AI91:AK91)</f>
        <v>0</v>
      </c>
      <c r="T91" s="436">
        <f>IF(Q91&gt;S91,1,0)</f>
        <v>0</v>
      </c>
      <c r="U91" s="430">
        <f>IF(S91&gt;Q91,1,0)</f>
        <v>0</v>
      </c>
      <c r="V91" s="226"/>
      <c r="AF91" s="223">
        <f>IF(E91&gt;G91,1,0)</f>
        <v>0</v>
      </c>
      <c r="AG91" s="223">
        <f>IF(H91&gt;J91,1,0)</f>
        <v>0</v>
      </c>
      <c r="AH91" s="223">
        <f>IF(K91+M91&gt;0,IF(K91&gt;M91,1,0),0)</f>
        <v>0</v>
      </c>
      <c r="AI91" s="223">
        <f>IF(G91&gt;E91,1,0)</f>
        <v>0</v>
      </c>
      <c r="AJ91" s="223">
        <f>IF(J91&gt;H91,1,0)</f>
        <v>0</v>
      </c>
      <c r="AK91" s="223">
        <f>IF(K91+M91&gt;0,IF(M91&gt;K91,1,0),0)</f>
        <v>0</v>
      </c>
    </row>
    <row r="92" spans="2:22" ht="24.75" customHeight="1">
      <c r="B92" s="439"/>
      <c r="C92" s="227"/>
      <c r="D92" s="228"/>
      <c r="E92" s="441"/>
      <c r="F92" s="425"/>
      <c r="G92" s="443"/>
      <c r="H92" s="445"/>
      <c r="I92" s="425"/>
      <c r="J92" s="443"/>
      <c r="K92" s="445"/>
      <c r="L92" s="425"/>
      <c r="M92" s="427"/>
      <c r="N92" s="433"/>
      <c r="O92" s="435"/>
      <c r="P92" s="429"/>
      <c r="Q92" s="433"/>
      <c r="R92" s="435"/>
      <c r="S92" s="429"/>
      <c r="T92" s="437"/>
      <c r="U92" s="431"/>
      <c r="V92" s="226"/>
    </row>
    <row r="93" spans="2:22" ht="24.75" customHeight="1">
      <c r="B93" s="229"/>
      <c r="C93" s="230" t="s">
        <v>117</v>
      </c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2">
        <f>SUM(N89:N92)</f>
        <v>0</v>
      </c>
      <c r="O93" s="218" t="s">
        <v>23</v>
      </c>
      <c r="P93" s="233">
        <f>SUM(P89:P92)</f>
        <v>0</v>
      </c>
      <c r="Q93" s="232">
        <f>SUM(Q89:Q92)</f>
        <v>0</v>
      </c>
      <c r="R93" s="234" t="s">
        <v>23</v>
      </c>
      <c r="S93" s="233">
        <f>SUM(S89:S92)</f>
        <v>0</v>
      </c>
      <c r="T93" s="220">
        <f>SUM(T89:T92)</f>
        <v>0</v>
      </c>
      <c r="U93" s="221">
        <f>SUM(U89:U92)</f>
        <v>0</v>
      </c>
      <c r="V93" s="201"/>
    </row>
    <row r="94" spans="2:22" ht="24.75" customHeight="1">
      <c r="B94" s="229"/>
      <c r="C94" s="12" t="s">
        <v>118</v>
      </c>
      <c r="D94" s="235" t="str">
        <f>IF(T93&gt;U93,D84,IF(U93&gt;T93,D85,IF(U93+T93=0," ","CHYBA ZADÁNÍ")))</f>
        <v> </v>
      </c>
      <c r="E94" s="230"/>
      <c r="F94" s="230"/>
      <c r="G94" s="231"/>
      <c r="H94" s="231"/>
      <c r="I94" s="231"/>
      <c r="J94" s="231"/>
      <c r="K94" s="231"/>
      <c r="L94" s="231"/>
      <c r="M94" s="231"/>
      <c r="N94" s="231"/>
      <c r="O94" s="231"/>
      <c r="P94" s="231"/>
      <c r="Q94" s="231"/>
      <c r="R94" s="231"/>
      <c r="S94" s="231"/>
      <c r="T94" s="231"/>
      <c r="U94" s="12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S16:S17"/>
    <mergeCell ref="R16:R17"/>
    <mergeCell ref="P7:U7"/>
    <mergeCell ref="N13:P13"/>
    <mergeCell ref="Q13:S13"/>
    <mergeCell ref="N16:N17"/>
    <mergeCell ref="O16:O17"/>
    <mergeCell ref="Q16:Q17"/>
    <mergeCell ref="P6:U6"/>
    <mergeCell ref="P10:U10"/>
    <mergeCell ref="P9:U9"/>
    <mergeCell ref="P8:U8"/>
    <mergeCell ref="K16:K17"/>
    <mergeCell ref="L16:L17"/>
    <mergeCell ref="M16:M17"/>
    <mergeCell ref="P16:P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E13:G13"/>
    <mergeCell ref="H13:J13"/>
    <mergeCell ref="H16:H17"/>
    <mergeCell ref="I16:I17"/>
    <mergeCell ref="G16:G17"/>
    <mergeCell ref="J16:J17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38:G38"/>
    <mergeCell ref="H38:J38"/>
    <mergeCell ref="K38:M38"/>
    <mergeCell ref="N38:P38"/>
    <mergeCell ref="Q38:S38"/>
    <mergeCell ref="P31:U31"/>
    <mergeCell ref="P32:U32"/>
    <mergeCell ref="P33:U33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K41:K42"/>
    <mergeCell ref="L41:L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K63:M63"/>
    <mergeCell ref="N63:P63"/>
    <mergeCell ref="S66:S67"/>
    <mergeCell ref="T66:T67"/>
    <mergeCell ref="M66:M67"/>
    <mergeCell ref="N66:N67"/>
    <mergeCell ref="I66:I67"/>
    <mergeCell ref="J66:J67"/>
    <mergeCell ref="K66:K67"/>
    <mergeCell ref="L66:L67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P81:U81"/>
    <mergeCell ref="P82:U82"/>
    <mergeCell ref="P83:U83"/>
    <mergeCell ref="D84:I84"/>
    <mergeCell ref="P84:U84"/>
    <mergeCell ref="E87:M87"/>
    <mergeCell ref="N87:U87"/>
    <mergeCell ref="E88:G88"/>
    <mergeCell ref="H88:J88"/>
    <mergeCell ref="K88:M88"/>
    <mergeCell ref="N88:P88"/>
    <mergeCell ref="Q88:S88"/>
    <mergeCell ref="H91:H92"/>
    <mergeCell ref="I91:I92"/>
    <mergeCell ref="J91:J92"/>
    <mergeCell ref="K91:K92"/>
    <mergeCell ref="B91:B92"/>
    <mergeCell ref="E91:E92"/>
    <mergeCell ref="F91:F92"/>
    <mergeCell ref="G91:G92"/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workbookViewId="0" topLeftCell="A1">
      <selection activeCell="Y53" sqref="Y5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85" t="s">
        <v>136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39934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8</v>
      </c>
      <c r="C9" s="180" t="s">
        <v>97</v>
      </c>
      <c r="D9" s="477" t="str">
        <f>IF(B9=1,X6,IF(B9=2,X7,IF(B9=3,X8,IF(B9=4,X9,IF(B9=5,X10,IF(B9=6,X11,IF(B9=7,X12,IF(B9=8,X13," "))))))))</f>
        <v>Brušperk A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5</v>
      </c>
      <c r="C10" s="180" t="s">
        <v>101</v>
      </c>
      <c r="D10" s="477" t="str">
        <f>IF(B10=1,X6,IF(B10=2,X7,IF(B10=3,X8,IF(B10=4,X9,IF(B10=5,X10,IF(B10=6,X11,IF(B10=7,X12,IF(B10=8,X13," "))))))))</f>
        <v>N. Bělá  A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297" t="s">
        <v>146</v>
      </c>
      <c r="D14" s="298" t="s">
        <v>147</v>
      </c>
      <c r="E14" s="299">
        <v>6</v>
      </c>
      <c r="F14" s="300">
        <v>1</v>
      </c>
      <c r="G14" s="301">
        <v>1</v>
      </c>
      <c r="H14" s="302">
        <v>6</v>
      </c>
      <c r="I14" s="300" t="s">
        <v>23</v>
      </c>
      <c r="J14" s="301">
        <v>2</v>
      </c>
      <c r="K14" s="302"/>
      <c r="L14" s="300"/>
      <c r="M14" s="303"/>
      <c r="N14" s="304">
        <f>E14+H14+K14</f>
        <v>12</v>
      </c>
      <c r="O14" s="305" t="s">
        <v>23</v>
      </c>
      <c r="P14" s="306">
        <f>G14+J14+M14</f>
        <v>3</v>
      </c>
      <c r="Q14" s="304">
        <f>SUM(AF14:AH14)</f>
        <v>2</v>
      </c>
      <c r="R14" s="305" t="s">
        <v>23</v>
      </c>
      <c r="S14" s="306">
        <f>SUM(AI14:AK14)</f>
        <v>0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1</v>
      </c>
      <c r="AG14" s="223">
        <f>IF(H14&gt;J14,1,0)</f>
        <v>1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297" t="s">
        <v>148</v>
      </c>
      <c r="D15" s="309" t="s">
        <v>149</v>
      </c>
      <c r="E15" s="299">
        <v>6</v>
      </c>
      <c r="F15" s="300" t="s">
        <v>23</v>
      </c>
      <c r="G15" s="301">
        <v>2</v>
      </c>
      <c r="H15" s="302">
        <v>7</v>
      </c>
      <c r="I15" s="300" t="s">
        <v>23</v>
      </c>
      <c r="J15" s="301">
        <v>6</v>
      </c>
      <c r="K15" s="302"/>
      <c r="L15" s="300"/>
      <c r="M15" s="303"/>
      <c r="N15" s="304">
        <f>E15+H15+K15</f>
        <v>13</v>
      </c>
      <c r="O15" s="305" t="s">
        <v>23</v>
      </c>
      <c r="P15" s="306">
        <f>G15+J15+M15</f>
        <v>8</v>
      </c>
      <c r="Q15" s="304">
        <f>SUM(AF15:AH15)</f>
        <v>2</v>
      </c>
      <c r="R15" s="305" t="s">
        <v>23</v>
      </c>
      <c r="S15" s="306">
        <f>SUM(AI15:AK15)</f>
        <v>0</v>
      </c>
      <c r="T15" s="307">
        <f>IF(Q15&gt;S15,1,0)</f>
        <v>1</v>
      </c>
      <c r="U15" s="308">
        <f>IF(S15&gt;Q15,1,0)</f>
        <v>0</v>
      </c>
      <c r="V15" s="201"/>
      <c r="AF15" s="223">
        <f>IF(E15&gt;G15,1,0)</f>
        <v>1</v>
      </c>
      <c r="AG15" s="223">
        <f>IF(H15&gt;J15,1,0)</f>
        <v>1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310" t="s">
        <v>148</v>
      </c>
      <c r="D16" s="309" t="s">
        <v>147</v>
      </c>
      <c r="E16" s="500">
        <v>5</v>
      </c>
      <c r="F16" s="490" t="s">
        <v>23</v>
      </c>
      <c r="G16" s="498">
        <v>7</v>
      </c>
      <c r="H16" s="488">
        <v>5</v>
      </c>
      <c r="I16" s="490" t="s">
        <v>23</v>
      </c>
      <c r="J16" s="498">
        <v>7</v>
      </c>
      <c r="K16" s="488"/>
      <c r="L16" s="490"/>
      <c r="M16" s="492"/>
      <c r="N16" s="486">
        <f>E16+H16+K16</f>
        <v>10</v>
      </c>
      <c r="O16" s="484" t="s">
        <v>23</v>
      </c>
      <c r="P16" s="482">
        <f>G16+J16+M16</f>
        <v>14</v>
      </c>
      <c r="Q16" s="486">
        <f>SUM(AF16:AH16)</f>
        <v>0</v>
      </c>
      <c r="R16" s="484" t="s">
        <v>23</v>
      </c>
      <c r="S16" s="482">
        <f>SUM(AI16:AK16)</f>
        <v>2</v>
      </c>
      <c r="T16" s="494">
        <f>IF(Q16&gt;S16,1,0)</f>
        <v>0</v>
      </c>
      <c r="U16" s="496">
        <f>IF(S16&gt;Q16,1,0)</f>
        <v>1</v>
      </c>
      <c r="V16" s="226"/>
      <c r="AF16" s="223">
        <f>IF(E16&gt;G16,1,0)</f>
        <v>0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1</v>
      </c>
      <c r="AJ16" s="223">
        <f>IF(J16&gt;H16,1,0)</f>
        <v>1</v>
      </c>
      <c r="AK16" s="223">
        <f>IF(K16+M16&gt;0,IF(M16&gt;K16,1,0),0)</f>
        <v>0</v>
      </c>
    </row>
    <row r="17" spans="2:22" ht="21" customHeight="1">
      <c r="B17" s="439"/>
      <c r="C17" s="311" t="s">
        <v>150</v>
      </c>
      <c r="D17" s="312" t="s">
        <v>149</v>
      </c>
      <c r="E17" s="501"/>
      <c r="F17" s="491"/>
      <c r="G17" s="499"/>
      <c r="H17" s="489"/>
      <c r="I17" s="491"/>
      <c r="J17" s="499"/>
      <c r="K17" s="489"/>
      <c r="L17" s="491"/>
      <c r="M17" s="493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35</v>
      </c>
      <c r="O18" s="305" t="s">
        <v>23</v>
      </c>
      <c r="P18" s="316">
        <f>SUM(P14:P17)</f>
        <v>25</v>
      </c>
      <c r="Q18" s="315">
        <f>SUM(Q14:Q17)</f>
        <v>4</v>
      </c>
      <c r="R18" s="317" t="s">
        <v>23</v>
      </c>
      <c r="S18" s="316">
        <f>SUM(S14:S17)</f>
        <v>2</v>
      </c>
      <c r="T18" s="307">
        <f>SUM(T14:T17)</f>
        <v>2</v>
      </c>
      <c r="U18" s="308">
        <f>SUM(U14:U17)</f>
        <v>1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Brušperk A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100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39949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6</v>
      </c>
      <c r="C34" s="180" t="s">
        <v>97</v>
      </c>
      <c r="D34" s="455" t="str">
        <f>IF(B34=1,X31,IF(B34=2,X32,IF(B34=3,X33,IF(B34=4,X34,IF(B34=5,X35,IF(B34=6,X36,IF(B34=7,X37,IF(B34=8,X38," "))))))))</f>
        <v>Vratimov  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4</v>
      </c>
      <c r="C35" s="180" t="s">
        <v>101</v>
      </c>
      <c r="D35" s="455" t="str">
        <f>IF(B35=1,X31,IF(B35=2,X32,IF(B35=3,X33,IF(B35=4,X34,IF(B35=5,X35,IF(B35=6,X36,IF(B35=7,X37,IF(B35=8,X38," "))))))))</f>
        <v>Paskov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 t="s">
        <v>151</v>
      </c>
      <c r="D39" s="260" t="s">
        <v>153</v>
      </c>
      <c r="E39" s="261">
        <v>6</v>
      </c>
      <c r="F39" s="262" t="s">
        <v>23</v>
      </c>
      <c r="G39" s="319">
        <v>0</v>
      </c>
      <c r="H39" s="320">
        <v>6</v>
      </c>
      <c r="I39" s="262" t="s">
        <v>23</v>
      </c>
      <c r="J39" s="319">
        <v>4</v>
      </c>
      <c r="K39" s="320"/>
      <c r="L39" s="262" t="s">
        <v>23</v>
      </c>
      <c r="M39" s="321"/>
      <c r="N39" s="322">
        <f>E39+H39+K39</f>
        <v>12</v>
      </c>
      <c r="O39" s="267" t="s">
        <v>23</v>
      </c>
      <c r="P39" s="323">
        <f>G39+J39+M39</f>
        <v>4</v>
      </c>
      <c r="Q39" s="322">
        <f>SUM(AF39:AH39)</f>
        <v>2</v>
      </c>
      <c r="R39" s="267" t="s">
        <v>23</v>
      </c>
      <c r="S39" s="323">
        <f>SUM(AI39:AK39)</f>
        <v>0</v>
      </c>
      <c r="T39" s="220">
        <f>IF(Q39&gt;S39,1,0)</f>
        <v>1</v>
      </c>
      <c r="U39" s="221">
        <f>IF(S39&gt;Q39,1,0)</f>
        <v>0</v>
      </c>
      <c r="V39" s="201"/>
      <c r="X39" s="222"/>
      <c r="AF39" s="223">
        <f>IF(E39&gt;G39,1,0)</f>
        <v>1</v>
      </c>
      <c r="AG39" s="223">
        <f>IF(H39&gt;J39,1,0)</f>
        <v>1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324" t="s">
        <v>152</v>
      </c>
      <c r="D40" s="325" t="s">
        <v>154</v>
      </c>
      <c r="E40" s="326">
        <v>1</v>
      </c>
      <c r="F40" s="262" t="s">
        <v>23</v>
      </c>
      <c r="G40" s="319">
        <v>6</v>
      </c>
      <c r="H40" s="320">
        <v>7</v>
      </c>
      <c r="I40" s="262" t="s">
        <v>23</v>
      </c>
      <c r="J40" s="319">
        <v>6</v>
      </c>
      <c r="K40" s="320">
        <v>4</v>
      </c>
      <c r="L40" s="262" t="s">
        <v>23</v>
      </c>
      <c r="M40" s="321">
        <v>6</v>
      </c>
      <c r="N40" s="322">
        <f>E40+H40+K40</f>
        <v>12</v>
      </c>
      <c r="O40" s="267" t="s">
        <v>23</v>
      </c>
      <c r="P40" s="323">
        <f>G40+J40+M40</f>
        <v>18</v>
      </c>
      <c r="Q40" s="322">
        <f>SUM(AF40:AH40)</f>
        <v>1</v>
      </c>
      <c r="R40" s="267" t="s">
        <v>23</v>
      </c>
      <c r="S40" s="323">
        <f>SUM(AI40:AK40)</f>
        <v>2</v>
      </c>
      <c r="T40" s="220">
        <f>IF(Q40&gt;S40,1,0)</f>
        <v>0</v>
      </c>
      <c r="U40" s="221">
        <f>IF(S40&gt;Q40,1,0)</f>
        <v>1</v>
      </c>
      <c r="V40" s="201"/>
      <c r="AF40" s="223">
        <f>IF(E40&gt;G40,1,0)</f>
        <v>0</v>
      </c>
      <c r="AG40" s="223">
        <f>IF(H40&gt;J40,1,0)</f>
        <v>1</v>
      </c>
      <c r="AH40" s="223">
        <f>IF(K40+M40&gt;0,IF(K40&gt;M40,1,0),0)</f>
        <v>0</v>
      </c>
      <c r="AI40" s="223">
        <f>IF(G40&gt;E40,1,0)</f>
        <v>1</v>
      </c>
      <c r="AJ40" s="223">
        <f>IF(J40&gt;H40,1,0)</f>
        <v>0</v>
      </c>
      <c r="AK40" s="223">
        <f>IF(K40+M40&gt;0,IF(M40&gt;K40,1,0),0)</f>
        <v>1</v>
      </c>
    </row>
    <row r="41" spans="2:37" ht="24.75" customHeight="1">
      <c r="B41" s="438" t="s">
        <v>112</v>
      </c>
      <c r="C41" s="327" t="s">
        <v>151</v>
      </c>
      <c r="D41" s="328" t="s">
        <v>155</v>
      </c>
      <c r="E41" s="504">
        <v>2</v>
      </c>
      <c r="F41" s="469" t="s">
        <v>23</v>
      </c>
      <c r="G41" s="506">
        <v>6</v>
      </c>
      <c r="H41" s="508">
        <v>7</v>
      </c>
      <c r="I41" s="469" t="s">
        <v>23</v>
      </c>
      <c r="J41" s="506">
        <v>5</v>
      </c>
      <c r="K41" s="508">
        <v>6</v>
      </c>
      <c r="L41" s="469" t="s">
        <v>23</v>
      </c>
      <c r="M41" s="502">
        <v>3</v>
      </c>
      <c r="N41" s="510">
        <f>E41+H41+K41</f>
        <v>15</v>
      </c>
      <c r="O41" s="458" t="s">
        <v>23</v>
      </c>
      <c r="P41" s="512">
        <f>G41+J41+M41</f>
        <v>14</v>
      </c>
      <c r="Q41" s="510">
        <f>SUM(AF41:AH41)</f>
        <v>2</v>
      </c>
      <c r="R41" s="458" t="s">
        <v>23</v>
      </c>
      <c r="S41" s="512">
        <f>SUM(AI41:AK41)</f>
        <v>1</v>
      </c>
      <c r="T41" s="436">
        <f>IF(Q41&gt;S41,1,0)</f>
        <v>1</v>
      </c>
      <c r="U41" s="430">
        <f>IF(S41&gt;Q41,1,0)</f>
        <v>0</v>
      </c>
      <c r="V41" s="226"/>
      <c r="AF41" s="223">
        <f>IF(E41&gt;G41,1,0)</f>
        <v>0</v>
      </c>
      <c r="AG41" s="223">
        <f>IF(H41&gt;J41,1,0)</f>
        <v>1</v>
      </c>
      <c r="AH41" s="223">
        <f>IF(K41+M41&gt;0,IF(K41&gt;M41,1,0),0)</f>
        <v>1</v>
      </c>
      <c r="AI41" s="223">
        <f>IF(G41&gt;E41,1,0)</f>
        <v>1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329" t="s">
        <v>152</v>
      </c>
      <c r="D42" s="330" t="s">
        <v>154</v>
      </c>
      <c r="E42" s="505"/>
      <c r="F42" s="470"/>
      <c r="G42" s="507"/>
      <c r="H42" s="509"/>
      <c r="I42" s="470"/>
      <c r="J42" s="507"/>
      <c r="K42" s="509"/>
      <c r="L42" s="470"/>
      <c r="M42" s="503"/>
      <c r="N42" s="511"/>
      <c r="O42" s="459"/>
      <c r="P42" s="513"/>
      <c r="Q42" s="511"/>
      <c r="R42" s="459"/>
      <c r="S42" s="513"/>
      <c r="T42" s="437"/>
      <c r="U42" s="431"/>
      <c r="V42" s="226"/>
    </row>
    <row r="43" spans="2:22" ht="24.75" customHeight="1">
      <c r="B43" s="229"/>
      <c r="C43" s="273" t="s">
        <v>117</v>
      </c>
      <c r="D43" s="331"/>
      <c r="E43" s="331"/>
      <c r="F43" s="331"/>
      <c r="G43" s="331"/>
      <c r="H43" s="331"/>
      <c r="I43" s="331"/>
      <c r="J43" s="331"/>
      <c r="K43" s="331"/>
      <c r="L43" s="331"/>
      <c r="M43" s="331"/>
      <c r="N43" s="332">
        <f>SUM(N39:N42)</f>
        <v>39</v>
      </c>
      <c r="O43" s="267" t="s">
        <v>23</v>
      </c>
      <c r="P43" s="333">
        <f>SUM(P39:P42)</f>
        <v>36</v>
      </c>
      <c r="Q43" s="332">
        <f>SUM(Q39:Q42)</f>
        <v>5</v>
      </c>
      <c r="R43" s="277" t="s">
        <v>23</v>
      </c>
      <c r="S43" s="333">
        <f>SUM(S39:S42)</f>
        <v>3</v>
      </c>
      <c r="T43" s="220">
        <f>SUM(T39:T42)</f>
        <v>2</v>
      </c>
      <c r="U43" s="221">
        <f>SUM(U39:U42)</f>
        <v>1</v>
      </c>
      <c r="V43" s="201"/>
    </row>
    <row r="44" spans="2:22" ht="24.75" customHeight="1">
      <c r="B44" s="229"/>
      <c r="C44" s="334" t="s">
        <v>118</v>
      </c>
      <c r="D44" s="335" t="str">
        <f>IF(T43&gt;U43,D34,IF(U43&gt;T43,D35,IF(U43+T43=0," ","CHYBA ZADÁNÍ")))</f>
        <v>Vratimov  </v>
      </c>
      <c r="E44" s="273"/>
      <c r="F44" s="273"/>
      <c r="G44" s="331"/>
      <c r="H44" s="331"/>
      <c r="I44" s="331"/>
      <c r="J44" s="331"/>
      <c r="K44" s="331"/>
      <c r="L44" s="331"/>
      <c r="M44" s="331"/>
      <c r="N44" s="331"/>
      <c r="O44" s="331"/>
      <c r="P44" s="331"/>
      <c r="Q44" s="331"/>
      <c r="R44" s="331"/>
      <c r="S44" s="331"/>
      <c r="T44" s="331"/>
      <c r="U44" s="334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285" t="s">
        <v>105</v>
      </c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>
        <v>39949</v>
      </c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7</v>
      </c>
      <c r="C59" s="180" t="s">
        <v>97</v>
      </c>
      <c r="D59" s="477" t="str">
        <f>IF(B59=1,X56,IF(B59=2,X57,IF(B59=3,X58,IF(B59=4,X59,IF(B59=5,X60,IF(B59=6,X61,IF(B59=7,X62,IF(B59=8,X63," "))))))))</f>
        <v>Výškovice  B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3</v>
      </c>
      <c r="C60" s="180" t="s">
        <v>101</v>
      </c>
      <c r="D60" s="477" t="str">
        <f>IF(B60=1,X56,IF(B60=2,X57,IF(B60=3,X58,IF(B60=4,X59,IF(B60=5,X60,IF(B60=6,X61,IF(B60=7,X62,IF(B60=8,X63," "))))))))</f>
        <v>Hrabová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259" t="s">
        <v>201</v>
      </c>
      <c r="D64" s="260" t="s">
        <v>204</v>
      </c>
      <c r="E64" s="261">
        <v>3</v>
      </c>
      <c r="F64" s="262"/>
      <c r="G64" s="263">
        <v>6</v>
      </c>
      <c r="H64" s="264">
        <v>5</v>
      </c>
      <c r="I64" s="262"/>
      <c r="J64" s="263">
        <v>7</v>
      </c>
      <c r="K64" s="264"/>
      <c r="L64" s="262" t="s">
        <v>23</v>
      </c>
      <c r="M64" s="265"/>
      <c r="N64" s="266">
        <f>E64+H64+K64</f>
        <v>8</v>
      </c>
      <c r="O64" s="267" t="s">
        <v>23</v>
      </c>
      <c r="P64" s="268">
        <f>G64+J64+M64</f>
        <v>13</v>
      </c>
      <c r="Q64" s="266">
        <f>SUM(AF64:AH64)</f>
        <v>0</v>
      </c>
      <c r="R64" s="267" t="s">
        <v>23</v>
      </c>
      <c r="S64" s="268">
        <f>SUM(AI64:AK64)</f>
        <v>2</v>
      </c>
      <c r="T64" s="220">
        <f>IF(Q64&gt;S64,1,0)</f>
        <v>0</v>
      </c>
      <c r="U64" s="221">
        <f>IF(S64&gt;Q64,1,0)</f>
        <v>1</v>
      </c>
      <c r="V64" s="201"/>
      <c r="X64" s="222"/>
      <c r="AF64" s="223">
        <f>IF(E64&gt;G64,1,0)</f>
        <v>0</v>
      </c>
      <c r="AG64" s="223">
        <f>IF(H64&gt;J64,1,0)</f>
        <v>0</v>
      </c>
      <c r="AH64" s="223">
        <f>IF(K64+M64&gt;0,IF(K64&gt;M64,1,0),0)</f>
        <v>0</v>
      </c>
      <c r="AI64" s="223">
        <f>IF(G64&gt;E64,1,0)</f>
        <v>1</v>
      </c>
      <c r="AJ64" s="223">
        <f>IF(J64&gt;H64,1,0)</f>
        <v>1</v>
      </c>
      <c r="AK64" s="223">
        <f>IF(K64+M64&gt;0,IF(M64&gt;K64,1,0),0)</f>
        <v>0</v>
      </c>
    </row>
    <row r="65" spans="2:37" ht="24.75" customHeight="1">
      <c r="B65" s="209" t="s">
        <v>111</v>
      </c>
      <c r="C65" s="259" t="s">
        <v>202</v>
      </c>
      <c r="D65" s="269" t="s">
        <v>205</v>
      </c>
      <c r="E65" s="261">
        <v>6</v>
      </c>
      <c r="F65" s="262"/>
      <c r="G65" s="263">
        <v>3</v>
      </c>
      <c r="H65" s="264">
        <v>3</v>
      </c>
      <c r="I65" s="262"/>
      <c r="J65" s="263">
        <v>6</v>
      </c>
      <c r="K65" s="264">
        <v>3</v>
      </c>
      <c r="L65" s="262" t="s">
        <v>23</v>
      </c>
      <c r="M65" s="265">
        <v>6</v>
      </c>
      <c r="N65" s="266">
        <f>E65+H65+K65</f>
        <v>12</v>
      </c>
      <c r="O65" s="267" t="s">
        <v>23</v>
      </c>
      <c r="P65" s="268">
        <f>G65+J65+M65</f>
        <v>15</v>
      </c>
      <c r="Q65" s="266">
        <f>SUM(AF65:AH65)</f>
        <v>1</v>
      </c>
      <c r="R65" s="267" t="s">
        <v>23</v>
      </c>
      <c r="S65" s="268">
        <f>SUM(AI65:AK65)</f>
        <v>2</v>
      </c>
      <c r="T65" s="220">
        <f>IF(Q65&gt;S65,1,0)</f>
        <v>0</v>
      </c>
      <c r="U65" s="221">
        <f>IF(S65&gt;Q65,1,0)</f>
        <v>1</v>
      </c>
      <c r="V65" s="201"/>
      <c r="AF65" s="223">
        <f>IF(E65&gt;G65,1,0)</f>
        <v>1</v>
      </c>
      <c r="AG65" s="223">
        <f>IF(H65&gt;J65,1,0)</f>
        <v>0</v>
      </c>
      <c r="AH65" s="223">
        <f>IF(K65+M65&gt;0,IF(K65&gt;M65,1,0),0)</f>
        <v>0</v>
      </c>
      <c r="AI65" s="223">
        <f>IF(G65&gt;E65,1,0)</f>
        <v>0</v>
      </c>
      <c r="AJ65" s="223">
        <f>IF(J65&gt;H65,1,0)</f>
        <v>1</v>
      </c>
      <c r="AK65" s="223">
        <f>IF(K65+M65&gt;0,IF(M65&gt;K65,1,0),0)</f>
        <v>1</v>
      </c>
    </row>
    <row r="66" spans="2:37" ht="24.75" customHeight="1">
      <c r="B66" s="438" t="s">
        <v>112</v>
      </c>
      <c r="C66" s="270" t="s">
        <v>201</v>
      </c>
      <c r="D66" s="269" t="s">
        <v>204</v>
      </c>
      <c r="E66" s="480">
        <v>5</v>
      </c>
      <c r="F66" s="469"/>
      <c r="G66" s="471">
        <v>7</v>
      </c>
      <c r="H66" s="473">
        <v>3</v>
      </c>
      <c r="I66" s="469"/>
      <c r="J66" s="471">
        <v>6</v>
      </c>
      <c r="K66" s="473"/>
      <c r="L66" s="469" t="s">
        <v>23</v>
      </c>
      <c r="M66" s="475"/>
      <c r="N66" s="467">
        <f>E66+H66+K66</f>
        <v>8</v>
      </c>
      <c r="O66" s="458" t="s">
        <v>23</v>
      </c>
      <c r="P66" s="460">
        <f>G66+J66+M66</f>
        <v>13</v>
      </c>
      <c r="Q66" s="467">
        <f>SUM(AF66:AH66)</f>
        <v>0</v>
      </c>
      <c r="R66" s="458" t="s">
        <v>23</v>
      </c>
      <c r="S66" s="460">
        <f>SUM(AI66:AK66)</f>
        <v>2</v>
      </c>
      <c r="T66" s="436">
        <f>IF(Q66&gt;S66,1,0)</f>
        <v>0</v>
      </c>
      <c r="U66" s="430">
        <f>IF(S66&gt;Q66,1,0)</f>
        <v>1</v>
      </c>
      <c r="V66" s="226"/>
      <c r="AF66" s="223">
        <f>IF(E66&gt;G66,1,0)</f>
        <v>0</v>
      </c>
      <c r="AG66" s="223">
        <f>IF(H66&gt;J66,1,0)</f>
        <v>0</v>
      </c>
      <c r="AH66" s="223">
        <f>IF(K66+M66&gt;0,IF(K66&gt;M66,1,0),0)</f>
        <v>0</v>
      </c>
      <c r="AI66" s="223">
        <f>IF(G66&gt;E66,1,0)</f>
        <v>1</v>
      </c>
      <c r="AJ66" s="223">
        <f>IF(J66&gt;H66,1,0)</f>
        <v>1</v>
      </c>
      <c r="AK66" s="223">
        <f>IF(K66+M66&gt;0,IF(M66&gt;K66,1,0),0)</f>
        <v>0</v>
      </c>
    </row>
    <row r="67" spans="2:22" ht="24.75" customHeight="1">
      <c r="B67" s="439"/>
      <c r="C67" s="271" t="s">
        <v>203</v>
      </c>
      <c r="D67" s="272" t="s">
        <v>206</v>
      </c>
      <c r="E67" s="481"/>
      <c r="F67" s="470"/>
      <c r="G67" s="472"/>
      <c r="H67" s="474"/>
      <c r="I67" s="470"/>
      <c r="J67" s="472"/>
      <c r="K67" s="474"/>
      <c r="L67" s="470"/>
      <c r="M67" s="476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28</v>
      </c>
      <c r="O68" s="267" t="s">
        <v>23</v>
      </c>
      <c r="P68" s="276">
        <f>SUM(P64:P67)</f>
        <v>41</v>
      </c>
      <c r="Q68" s="275">
        <f>SUM(Q64:Q67)</f>
        <v>1</v>
      </c>
      <c r="R68" s="277" t="s">
        <v>23</v>
      </c>
      <c r="S68" s="276">
        <f>SUM(S64:S67)</f>
        <v>6</v>
      </c>
      <c r="T68" s="220">
        <f>SUM(T64:T67)</f>
        <v>0</v>
      </c>
      <c r="U68" s="221">
        <f>SUM(U64:U67)</f>
        <v>3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Hrabová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 t="s">
        <v>94</v>
      </c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>
        <v>39948</v>
      </c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1</v>
      </c>
      <c r="C84" s="180" t="s">
        <v>97</v>
      </c>
      <c r="D84" s="455" t="str">
        <f>IF(B84=1,X81,IF(B84=2,X82,IF(B84=3,X83,IF(B84=4,X84,IF(B84=5,X85,IF(B84=6,X86,IF(B84=7,X87,IF(B84=8,X88," "))))))))</f>
        <v>N. Bělá  B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2</v>
      </c>
      <c r="C85" s="180" t="s">
        <v>101</v>
      </c>
      <c r="D85" s="455" t="str">
        <f>IF(B85=1,X81,IF(B85=2,X82,IF(B85=3,X83,IF(B85=4,X84,IF(B85=5,X85,IF(B85=6,X86,IF(B85=7,X87,IF(B85=8,X88," "))))))))</f>
        <v>St. Bělá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259" t="s">
        <v>130</v>
      </c>
      <c r="D89" s="260" t="s">
        <v>145</v>
      </c>
      <c r="E89" s="261">
        <v>6</v>
      </c>
      <c r="F89" s="262" t="s">
        <v>23</v>
      </c>
      <c r="G89" s="319">
        <v>4</v>
      </c>
      <c r="H89" s="320">
        <v>4</v>
      </c>
      <c r="I89" s="262" t="s">
        <v>23</v>
      </c>
      <c r="J89" s="319">
        <v>6</v>
      </c>
      <c r="K89" s="320">
        <v>6</v>
      </c>
      <c r="L89" s="262" t="s">
        <v>23</v>
      </c>
      <c r="M89" s="321">
        <v>7</v>
      </c>
      <c r="N89" s="322">
        <f>E89+H89+K89</f>
        <v>16</v>
      </c>
      <c r="O89" s="267" t="s">
        <v>23</v>
      </c>
      <c r="P89" s="323">
        <f>G89+J89+M89</f>
        <v>17</v>
      </c>
      <c r="Q89" s="322">
        <f>SUM(AF89:AH89)</f>
        <v>1</v>
      </c>
      <c r="R89" s="267" t="s">
        <v>23</v>
      </c>
      <c r="S89" s="323">
        <f>SUM(AI89:AK89)</f>
        <v>2</v>
      </c>
      <c r="T89" s="220">
        <f>IF(Q89&gt;S89,1,0)</f>
        <v>0</v>
      </c>
      <c r="U89" s="221">
        <f>IF(S89&gt;Q89,1,0)</f>
        <v>1</v>
      </c>
      <c r="V89" s="201"/>
      <c r="X89" s="222"/>
      <c r="AF89" s="223">
        <f>IF(E89&gt;G89,1,0)</f>
        <v>1</v>
      </c>
      <c r="AG89" s="223">
        <f>IF(H89&gt;J89,1,0)</f>
        <v>0</v>
      </c>
      <c r="AH89" s="223">
        <f>IF(K89+M89&gt;0,IF(K89&gt;M89,1,0),0)</f>
        <v>0</v>
      </c>
      <c r="AI89" s="223">
        <f>IF(G89&gt;E89,1,0)</f>
        <v>0</v>
      </c>
      <c r="AJ89" s="223">
        <f>IF(J89&gt;H89,1,0)</f>
        <v>1</v>
      </c>
      <c r="AK89" s="223">
        <f>IF(K89+M89&gt;0,IF(M89&gt;K89,1,0),0)</f>
        <v>1</v>
      </c>
    </row>
    <row r="90" spans="2:37" ht="24.75" customHeight="1">
      <c r="B90" s="209" t="s">
        <v>111</v>
      </c>
      <c r="C90" s="324" t="s">
        <v>134</v>
      </c>
      <c r="D90" s="328" t="s">
        <v>144</v>
      </c>
      <c r="E90" s="326">
        <v>3</v>
      </c>
      <c r="F90" s="262" t="s">
        <v>23</v>
      </c>
      <c r="G90" s="319">
        <v>6</v>
      </c>
      <c r="H90" s="320">
        <v>6</v>
      </c>
      <c r="I90" s="262" t="s">
        <v>23</v>
      </c>
      <c r="J90" s="319">
        <v>3</v>
      </c>
      <c r="K90" s="320">
        <v>2</v>
      </c>
      <c r="L90" s="262" t="s">
        <v>23</v>
      </c>
      <c r="M90" s="321">
        <v>6</v>
      </c>
      <c r="N90" s="322">
        <f>E90+H90+K90</f>
        <v>11</v>
      </c>
      <c r="O90" s="267" t="s">
        <v>23</v>
      </c>
      <c r="P90" s="323">
        <f>G90+J90+M90</f>
        <v>15</v>
      </c>
      <c r="Q90" s="322">
        <f>SUM(AF90:AH90)</f>
        <v>1</v>
      </c>
      <c r="R90" s="267" t="s">
        <v>23</v>
      </c>
      <c r="S90" s="323">
        <f>SUM(AI90:AK90)</f>
        <v>2</v>
      </c>
      <c r="T90" s="220">
        <f>IF(Q90&gt;S90,1,0)</f>
        <v>0</v>
      </c>
      <c r="U90" s="221">
        <f>IF(S90&gt;Q90,1,0)</f>
        <v>1</v>
      </c>
      <c r="V90" s="201"/>
      <c r="AF90" s="223">
        <f>IF(E90&gt;G90,1,0)</f>
        <v>0</v>
      </c>
      <c r="AG90" s="223">
        <f>IF(H90&gt;J90,1,0)</f>
        <v>1</v>
      </c>
      <c r="AH90" s="223">
        <f>IF(K90+M90&gt;0,IF(K90&gt;M90,1,0),0)</f>
        <v>0</v>
      </c>
      <c r="AI90" s="223">
        <f>IF(G90&gt;E90,1,0)</f>
        <v>1</v>
      </c>
      <c r="AJ90" s="223">
        <f>IF(J90&gt;H90,1,0)</f>
        <v>0</v>
      </c>
      <c r="AK90" s="223">
        <f>IF(K90+M90&gt;0,IF(M90&gt;K90,1,0),0)</f>
        <v>1</v>
      </c>
    </row>
    <row r="91" spans="2:37" ht="24.75" customHeight="1">
      <c r="B91" s="438" t="s">
        <v>112</v>
      </c>
      <c r="C91" s="327" t="s">
        <v>130</v>
      </c>
      <c r="D91" s="336" t="s">
        <v>145</v>
      </c>
      <c r="E91" s="514">
        <v>6</v>
      </c>
      <c r="F91" s="469" t="s">
        <v>23</v>
      </c>
      <c r="G91" s="506">
        <v>4</v>
      </c>
      <c r="H91" s="508">
        <v>4</v>
      </c>
      <c r="I91" s="469" t="s">
        <v>23</v>
      </c>
      <c r="J91" s="506">
        <v>6</v>
      </c>
      <c r="K91" s="508">
        <v>6</v>
      </c>
      <c r="L91" s="469" t="s">
        <v>23</v>
      </c>
      <c r="M91" s="502">
        <v>4</v>
      </c>
      <c r="N91" s="510">
        <f>E91+H91+K91</f>
        <v>16</v>
      </c>
      <c r="O91" s="458" t="s">
        <v>23</v>
      </c>
      <c r="P91" s="512">
        <f>G91+J91+M91</f>
        <v>14</v>
      </c>
      <c r="Q91" s="510">
        <f>SUM(AF91:AH91)</f>
        <v>2</v>
      </c>
      <c r="R91" s="458" t="s">
        <v>23</v>
      </c>
      <c r="S91" s="512">
        <f>SUM(AI91:AK91)</f>
        <v>1</v>
      </c>
      <c r="T91" s="436">
        <f>IF(Q91&gt;S91,1,0)</f>
        <v>1</v>
      </c>
      <c r="U91" s="430">
        <f>IF(S91&gt;Q91,1,0)</f>
        <v>0</v>
      </c>
      <c r="V91" s="226"/>
      <c r="AF91" s="223">
        <f>IF(E91&gt;G91,1,0)</f>
        <v>1</v>
      </c>
      <c r="AG91" s="223">
        <f>IF(H91&gt;J91,1,0)</f>
        <v>0</v>
      </c>
      <c r="AH91" s="223">
        <f>IF(K91+M91&gt;0,IF(K91&gt;M91,1,0),0)</f>
        <v>1</v>
      </c>
      <c r="AI91" s="223">
        <f>IF(G91&gt;E91,1,0)</f>
        <v>0</v>
      </c>
      <c r="AJ91" s="223">
        <f>IF(J91&gt;H91,1,0)</f>
        <v>1</v>
      </c>
      <c r="AK91" s="223">
        <f>IF(K91+M91&gt;0,IF(M91&gt;K91,1,0),0)</f>
        <v>0</v>
      </c>
    </row>
    <row r="92" spans="2:22" ht="24.75" customHeight="1">
      <c r="B92" s="439"/>
      <c r="C92" s="327" t="s">
        <v>134</v>
      </c>
      <c r="D92" s="328" t="s">
        <v>144</v>
      </c>
      <c r="E92" s="515"/>
      <c r="F92" s="470"/>
      <c r="G92" s="507"/>
      <c r="H92" s="509"/>
      <c r="I92" s="470"/>
      <c r="J92" s="507"/>
      <c r="K92" s="509"/>
      <c r="L92" s="470"/>
      <c r="M92" s="503"/>
      <c r="N92" s="511"/>
      <c r="O92" s="459"/>
      <c r="P92" s="513"/>
      <c r="Q92" s="511"/>
      <c r="R92" s="459"/>
      <c r="S92" s="513"/>
      <c r="T92" s="437"/>
      <c r="U92" s="431"/>
      <c r="V92" s="226"/>
    </row>
    <row r="93" spans="2:22" ht="24.75" customHeight="1">
      <c r="B93" s="229"/>
      <c r="C93" s="273" t="s">
        <v>117</v>
      </c>
      <c r="D93" s="331"/>
      <c r="E93" s="331"/>
      <c r="F93" s="331"/>
      <c r="G93" s="331"/>
      <c r="H93" s="331"/>
      <c r="I93" s="331"/>
      <c r="J93" s="331"/>
      <c r="K93" s="331"/>
      <c r="L93" s="331"/>
      <c r="M93" s="331"/>
      <c r="N93" s="332">
        <f>SUM(N89:N92)</f>
        <v>43</v>
      </c>
      <c r="O93" s="267" t="s">
        <v>23</v>
      </c>
      <c r="P93" s="333">
        <f>SUM(P89:P92)</f>
        <v>46</v>
      </c>
      <c r="Q93" s="332">
        <f>SUM(Q89:Q92)</f>
        <v>4</v>
      </c>
      <c r="R93" s="277" t="s">
        <v>23</v>
      </c>
      <c r="S93" s="333">
        <f>SUM(S89:S92)</f>
        <v>5</v>
      </c>
      <c r="T93" s="220">
        <f>SUM(T89:T92)</f>
        <v>1</v>
      </c>
      <c r="U93" s="221">
        <f>SUM(U89:U92)</f>
        <v>2</v>
      </c>
      <c r="V93" s="201"/>
    </row>
    <row r="94" spans="2:22" ht="24.75" customHeight="1">
      <c r="B94" s="229"/>
      <c r="C94" s="334" t="s">
        <v>118</v>
      </c>
      <c r="D94" s="335" t="str">
        <f>IF(T93&gt;U93,D84,IF(U93&gt;T93,D85,IF(U93+T93=0," ","CHYBA ZADÁNÍ")))</f>
        <v>St. Bělá</v>
      </c>
      <c r="E94" s="273"/>
      <c r="F94" s="273"/>
      <c r="G94" s="331"/>
      <c r="H94" s="331"/>
      <c r="I94" s="331"/>
      <c r="J94" s="331"/>
      <c r="K94" s="331"/>
      <c r="L94" s="331"/>
      <c r="M94" s="331"/>
      <c r="N94" s="331"/>
      <c r="O94" s="331"/>
      <c r="P94" s="331"/>
      <c r="Q94" s="331"/>
      <c r="R94" s="331"/>
      <c r="S94" s="331"/>
      <c r="T94" s="331"/>
      <c r="U94" s="334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  <mergeCell ref="B91:B92"/>
    <mergeCell ref="E91:E92"/>
    <mergeCell ref="F91:F92"/>
    <mergeCell ref="G91:G92"/>
    <mergeCell ref="H91:H92"/>
    <mergeCell ref="I91:I92"/>
    <mergeCell ref="J91:J92"/>
    <mergeCell ref="K91:K92"/>
    <mergeCell ref="E87:M87"/>
    <mergeCell ref="N87:U87"/>
    <mergeCell ref="E88:G88"/>
    <mergeCell ref="H88:J88"/>
    <mergeCell ref="K88:M88"/>
    <mergeCell ref="N88:P88"/>
    <mergeCell ref="Q88:S88"/>
    <mergeCell ref="P81:U81"/>
    <mergeCell ref="P82:U82"/>
    <mergeCell ref="P83:U83"/>
    <mergeCell ref="D84:I84"/>
    <mergeCell ref="P84:U84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I66:I67"/>
    <mergeCell ref="J66:J67"/>
    <mergeCell ref="K66:K67"/>
    <mergeCell ref="L66:L67"/>
    <mergeCell ref="K63:M63"/>
    <mergeCell ref="N63:P63"/>
    <mergeCell ref="S66:S67"/>
    <mergeCell ref="T66:T67"/>
    <mergeCell ref="M66:M67"/>
    <mergeCell ref="N66:N67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E38:G38"/>
    <mergeCell ref="H38:J38"/>
    <mergeCell ref="K38:M38"/>
    <mergeCell ref="N38:P38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13:G13"/>
    <mergeCell ref="H13:J13"/>
    <mergeCell ref="H16:H17"/>
    <mergeCell ref="I16:I17"/>
    <mergeCell ref="G16:G17"/>
    <mergeCell ref="J16:J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K16:K17"/>
    <mergeCell ref="L16:L17"/>
    <mergeCell ref="M16:M17"/>
    <mergeCell ref="P16:P17"/>
    <mergeCell ref="P6:U6"/>
    <mergeCell ref="P10:U10"/>
    <mergeCell ref="P9:U9"/>
    <mergeCell ref="P8:U8"/>
    <mergeCell ref="S16:S17"/>
    <mergeCell ref="R16:R17"/>
    <mergeCell ref="P7:U7"/>
    <mergeCell ref="N13:P13"/>
    <mergeCell ref="Q13:S13"/>
    <mergeCell ref="N16:N17"/>
    <mergeCell ref="O16:O17"/>
    <mergeCell ref="Q16:Q17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workbookViewId="0" topLeftCell="A1">
      <selection activeCell="Y93" sqref="Y93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 t="s">
        <v>167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39956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2</v>
      </c>
      <c r="C9" s="180" t="s">
        <v>97</v>
      </c>
      <c r="D9" s="477" t="str">
        <f>IF(B9=1,X6,IF(B9=2,X7,IF(B9=3,X8,IF(B9=4,X9,IF(B9=5,X10,IF(B9=6,X11,IF(B9=7,X12,IF(B9=8,X13," "))))))))</f>
        <v>St. Bělá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8</v>
      </c>
      <c r="C10" s="180" t="s">
        <v>101</v>
      </c>
      <c r="D10" s="477" t="str">
        <f>IF(B10=1,X6,IF(B10=2,X7,IF(B10=3,X8,IF(B10=4,X9,IF(B10=5,X10,IF(B10=6,X11,IF(B10=7,X12,IF(B10=8,X13," "))))))))</f>
        <v>Brušperk A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 t="s">
        <v>162</v>
      </c>
      <c r="D14" s="340" t="s">
        <v>163</v>
      </c>
      <c r="E14" s="212">
        <v>1</v>
      </c>
      <c r="F14" s="213" t="s">
        <v>23</v>
      </c>
      <c r="G14" s="214">
        <v>6</v>
      </c>
      <c r="H14" s="215">
        <v>6</v>
      </c>
      <c r="I14" s="213" t="s">
        <v>23</v>
      </c>
      <c r="J14" s="214">
        <v>2</v>
      </c>
      <c r="K14" s="215">
        <v>6</v>
      </c>
      <c r="L14" s="213" t="s">
        <v>23</v>
      </c>
      <c r="M14" s="216">
        <v>4</v>
      </c>
      <c r="N14" s="304">
        <f>E14+H14+K14</f>
        <v>13</v>
      </c>
      <c r="O14" s="305" t="s">
        <v>23</v>
      </c>
      <c r="P14" s="306">
        <f>G14+J14+M14</f>
        <v>12</v>
      </c>
      <c r="Q14" s="304">
        <f>SUM(AF14:AH14)</f>
        <v>2</v>
      </c>
      <c r="R14" s="305" t="s">
        <v>23</v>
      </c>
      <c r="S14" s="306">
        <f>SUM(AI14:AK14)</f>
        <v>1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0</v>
      </c>
      <c r="AG14" s="223">
        <f>IF(H14&gt;J14,1,0)</f>
        <v>1</v>
      </c>
      <c r="AH14" s="223">
        <f>IF(K14+M14&gt;0,IF(K14&gt;M14,1,0),0)</f>
        <v>1</v>
      </c>
      <c r="AI14" s="223">
        <f>IF(G14&gt;E14,1,0)</f>
        <v>1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198" t="s">
        <v>164</v>
      </c>
      <c r="D15" s="341" t="s">
        <v>165</v>
      </c>
      <c r="E15" s="212">
        <v>6</v>
      </c>
      <c r="F15" s="213" t="s">
        <v>23</v>
      </c>
      <c r="G15" s="214">
        <v>3</v>
      </c>
      <c r="H15" s="215">
        <v>6</v>
      </c>
      <c r="I15" s="213" t="s">
        <v>23</v>
      </c>
      <c r="J15" s="214">
        <v>3</v>
      </c>
      <c r="K15" s="215"/>
      <c r="L15" s="213" t="s">
        <v>23</v>
      </c>
      <c r="M15" s="216"/>
      <c r="N15" s="304">
        <f>E15+H15+K15</f>
        <v>12</v>
      </c>
      <c r="O15" s="305" t="s">
        <v>23</v>
      </c>
      <c r="P15" s="306">
        <f>G15+J15+M15</f>
        <v>6</v>
      </c>
      <c r="Q15" s="304">
        <f>SUM(AF15:AH15)</f>
        <v>2</v>
      </c>
      <c r="R15" s="305" t="s">
        <v>23</v>
      </c>
      <c r="S15" s="306">
        <f>SUM(AI15:AK15)</f>
        <v>0</v>
      </c>
      <c r="T15" s="307">
        <f>IF(Q15&gt;S15,1,0)</f>
        <v>1</v>
      </c>
      <c r="U15" s="308">
        <f>IF(S15&gt;Q15,1,0)</f>
        <v>0</v>
      </c>
      <c r="V15" s="201"/>
      <c r="AF15" s="223">
        <f>IF(E15&gt;G15,1,0)</f>
        <v>1</v>
      </c>
      <c r="AG15" s="223">
        <f>IF(H15&gt;J15,1,0)</f>
        <v>1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342" t="s">
        <v>162</v>
      </c>
      <c r="D16" s="341" t="s">
        <v>163</v>
      </c>
      <c r="E16" s="518">
        <v>6</v>
      </c>
      <c r="F16" s="424" t="s">
        <v>23</v>
      </c>
      <c r="G16" s="442">
        <v>2</v>
      </c>
      <c r="H16" s="444">
        <v>6</v>
      </c>
      <c r="I16" s="424" t="s">
        <v>23</v>
      </c>
      <c r="J16" s="442">
        <v>2</v>
      </c>
      <c r="K16" s="444"/>
      <c r="L16" s="424" t="s">
        <v>23</v>
      </c>
      <c r="M16" s="426"/>
      <c r="N16" s="486">
        <f>E16+H16+K16</f>
        <v>12</v>
      </c>
      <c r="O16" s="484" t="s">
        <v>23</v>
      </c>
      <c r="P16" s="482">
        <f>G16+J16+M16</f>
        <v>4</v>
      </c>
      <c r="Q16" s="486">
        <f>SUM(AF16:AH16)</f>
        <v>2</v>
      </c>
      <c r="R16" s="484" t="s">
        <v>23</v>
      </c>
      <c r="S16" s="482">
        <f>SUM(AI16:AK16)</f>
        <v>0</v>
      </c>
      <c r="T16" s="494">
        <f>IF(Q16&gt;S16,1,0)</f>
        <v>1</v>
      </c>
      <c r="U16" s="496">
        <f>IF(S16&gt;Q16,1,0)</f>
        <v>0</v>
      </c>
      <c r="V16" s="226"/>
      <c r="AF16" s="223">
        <f>IF(E16&gt;G16,1,0)</f>
        <v>1</v>
      </c>
      <c r="AG16" s="223">
        <f>IF(H16&gt;J16,1,0)</f>
        <v>1</v>
      </c>
      <c r="AH16" s="223">
        <f>IF(K16+M16&gt;0,IF(K16&gt;M16,1,0),0)</f>
        <v>0</v>
      </c>
      <c r="AI16" s="223">
        <f>IF(G16&gt;E16,1,0)</f>
        <v>0</v>
      </c>
      <c r="AJ16" s="223">
        <f>IF(J16&gt;H16,1,0)</f>
        <v>0</v>
      </c>
      <c r="AK16" s="223">
        <f>IF(K16+M16&gt;0,IF(M16&gt;K16,1,0),0)</f>
        <v>0</v>
      </c>
    </row>
    <row r="17" spans="2:22" ht="21" customHeight="1">
      <c r="B17" s="439"/>
      <c r="C17" s="343" t="s">
        <v>164</v>
      </c>
      <c r="D17" s="344" t="s">
        <v>166</v>
      </c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37</v>
      </c>
      <c r="O18" s="305" t="s">
        <v>23</v>
      </c>
      <c r="P18" s="316">
        <f>SUM(P14:P17)</f>
        <v>22</v>
      </c>
      <c r="Q18" s="315">
        <f>SUM(Q14:Q17)</f>
        <v>6</v>
      </c>
      <c r="R18" s="317" t="s">
        <v>23</v>
      </c>
      <c r="S18" s="316">
        <f>SUM(S14:S17)</f>
        <v>1</v>
      </c>
      <c r="T18" s="307">
        <f>SUM(T14:T17)</f>
        <v>3</v>
      </c>
      <c r="U18" s="308">
        <f>SUM(U14:U17)</f>
        <v>0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St. Bělá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136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>
        <v>39956</v>
      </c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3</v>
      </c>
      <c r="C34" s="180" t="s">
        <v>97</v>
      </c>
      <c r="D34" s="455" t="str">
        <f>IF(B34=1,X31,IF(B34=2,X32,IF(B34=3,X33,IF(B34=4,X34,IF(B34=5,X35,IF(B34=6,X36,IF(B34=7,X37,IF(B34=8,X38," "))))))))</f>
        <v>Hrabová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1</v>
      </c>
      <c r="C35" s="180" t="s">
        <v>101</v>
      </c>
      <c r="D35" s="455" t="str">
        <f>IF(B35=1,X31,IF(B35=2,X32,IF(B35=3,X33,IF(B35=4,X34,IF(B35=5,X35,IF(B35=6,X36,IF(B35=7,X37,IF(B35=8,X38," "))))))))</f>
        <v>N. Bělá  B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198" t="s">
        <v>172</v>
      </c>
      <c r="D39" s="340" t="s">
        <v>173</v>
      </c>
      <c r="E39" s="212">
        <v>1</v>
      </c>
      <c r="F39" s="213" t="s">
        <v>23</v>
      </c>
      <c r="G39" s="214">
        <v>6</v>
      </c>
      <c r="H39" s="215">
        <v>4</v>
      </c>
      <c r="I39" s="213" t="s">
        <v>23</v>
      </c>
      <c r="J39" s="214">
        <v>6</v>
      </c>
      <c r="K39" s="264"/>
      <c r="L39" s="262"/>
      <c r="M39" s="265"/>
      <c r="N39" s="266">
        <f>E39+H39+K39</f>
        <v>5</v>
      </c>
      <c r="O39" s="267" t="s">
        <v>23</v>
      </c>
      <c r="P39" s="268">
        <f>G39+J39+M39</f>
        <v>12</v>
      </c>
      <c r="Q39" s="266">
        <f>SUM(AF39:AH39)</f>
        <v>0</v>
      </c>
      <c r="R39" s="267" t="s">
        <v>23</v>
      </c>
      <c r="S39" s="268">
        <f>SUM(AI39:AK39)</f>
        <v>2</v>
      </c>
      <c r="T39" s="220">
        <f>IF(Q39&gt;S39,1,0)</f>
        <v>0</v>
      </c>
      <c r="U39" s="221">
        <f>IF(S39&gt;Q39,1,0)</f>
        <v>1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1</v>
      </c>
      <c r="AJ39" s="223">
        <f>IF(J39&gt;H39,1,0)</f>
        <v>1</v>
      </c>
      <c r="AK39" s="223">
        <f>IF(K39+M39&gt;0,IF(M39&gt;K39,1,0),0)</f>
        <v>0</v>
      </c>
    </row>
    <row r="40" spans="2:37" ht="24.75" customHeight="1">
      <c r="B40" s="209" t="s">
        <v>111</v>
      </c>
      <c r="C40" s="198" t="s">
        <v>174</v>
      </c>
      <c r="D40" s="341" t="s">
        <v>175</v>
      </c>
      <c r="E40" s="212">
        <v>6</v>
      </c>
      <c r="F40" s="213" t="s">
        <v>23</v>
      </c>
      <c r="G40" s="214">
        <v>2</v>
      </c>
      <c r="H40" s="215">
        <v>6</v>
      </c>
      <c r="I40" s="213" t="s">
        <v>23</v>
      </c>
      <c r="J40" s="214">
        <v>3</v>
      </c>
      <c r="K40" s="264"/>
      <c r="L40" s="262"/>
      <c r="M40" s="265"/>
      <c r="N40" s="266">
        <f>E40+H40+K40</f>
        <v>12</v>
      </c>
      <c r="O40" s="267" t="s">
        <v>23</v>
      </c>
      <c r="P40" s="268">
        <f>G40+J40+M40</f>
        <v>5</v>
      </c>
      <c r="Q40" s="266">
        <f>SUM(AF40:AH40)</f>
        <v>2</v>
      </c>
      <c r="R40" s="267" t="s">
        <v>23</v>
      </c>
      <c r="S40" s="268">
        <f>SUM(AI40:AK40)</f>
        <v>0</v>
      </c>
      <c r="T40" s="220">
        <f>IF(Q40&gt;S40,1,0)</f>
        <v>1</v>
      </c>
      <c r="U40" s="221">
        <f>IF(S40&gt;Q40,1,0)</f>
        <v>0</v>
      </c>
      <c r="V40" s="201"/>
      <c r="AF40" s="223">
        <f>IF(E40&gt;G40,1,0)</f>
        <v>1</v>
      </c>
      <c r="AG40" s="223">
        <f>IF(H40&gt;J40,1,0)</f>
        <v>1</v>
      </c>
      <c r="AH40" s="223">
        <f>IF(K40+M40&gt;0,IF(K40&gt;M40,1,0),0)</f>
        <v>0</v>
      </c>
      <c r="AI40" s="223">
        <f>IF(G40&gt;E40,1,0)</f>
        <v>0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342" t="s">
        <v>176</v>
      </c>
      <c r="D41" s="341" t="s">
        <v>130</v>
      </c>
      <c r="E41" s="518">
        <v>3</v>
      </c>
      <c r="F41" s="424" t="s">
        <v>23</v>
      </c>
      <c r="G41" s="442">
        <v>6</v>
      </c>
      <c r="H41" s="444">
        <v>0</v>
      </c>
      <c r="I41" s="424" t="s">
        <v>23</v>
      </c>
      <c r="J41" s="442">
        <v>6</v>
      </c>
      <c r="K41" s="473"/>
      <c r="L41" s="469"/>
      <c r="M41" s="475"/>
      <c r="N41" s="467">
        <f>E41+H41+K41</f>
        <v>3</v>
      </c>
      <c r="O41" s="458" t="s">
        <v>23</v>
      </c>
      <c r="P41" s="460">
        <f>G41+J41+M41</f>
        <v>12</v>
      </c>
      <c r="Q41" s="467">
        <f>SUM(AF41:AH41)</f>
        <v>0</v>
      </c>
      <c r="R41" s="458" t="s">
        <v>23</v>
      </c>
      <c r="S41" s="460">
        <f>SUM(AI41:AK41)</f>
        <v>2</v>
      </c>
      <c r="T41" s="436">
        <f>IF(Q41&gt;S41,1,0)</f>
        <v>0</v>
      </c>
      <c r="U41" s="430">
        <f>IF(S41&gt;Q41,1,0)</f>
        <v>1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1</v>
      </c>
      <c r="AJ41" s="223">
        <f>IF(J41&gt;H41,1,0)</f>
        <v>1</v>
      </c>
      <c r="AK41" s="223">
        <f>IF(K41+M41&gt;0,IF(M41&gt;K41,1,0),0)</f>
        <v>0</v>
      </c>
    </row>
    <row r="42" spans="2:22" ht="24.75" customHeight="1">
      <c r="B42" s="439"/>
      <c r="C42" s="343" t="s">
        <v>177</v>
      </c>
      <c r="D42" s="344" t="s">
        <v>134</v>
      </c>
      <c r="E42" s="519"/>
      <c r="F42" s="425"/>
      <c r="G42" s="443"/>
      <c r="H42" s="445"/>
      <c r="I42" s="425"/>
      <c r="J42" s="443"/>
      <c r="K42" s="474"/>
      <c r="L42" s="470"/>
      <c r="M42" s="476"/>
      <c r="N42" s="468"/>
      <c r="O42" s="459"/>
      <c r="P42" s="461"/>
      <c r="Q42" s="468"/>
      <c r="R42" s="459"/>
      <c r="S42" s="461"/>
      <c r="T42" s="437"/>
      <c r="U42" s="431"/>
      <c r="V42" s="226"/>
    </row>
    <row r="43" spans="2:22" ht="24.75" customHeight="1">
      <c r="B43" s="229"/>
      <c r="C43" s="273" t="s">
        <v>117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>
        <f>SUM(N39:N42)</f>
        <v>20</v>
      </c>
      <c r="O43" s="267" t="s">
        <v>23</v>
      </c>
      <c r="P43" s="276">
        <f>SUM(P39:P42)</f>
        <v>29</v>
      </c>
      <c r="Q43" s="275">
        <f>SUM(Q39:Q42)</f>
        <v>2</v>
      </c>
      <c r="R43" s="277" t="s">
        <v>23</v>
      </c>
      <c r="S43" s="276">
        <f>SUM(S39:S42)</f>
        <v>4</v>
      </c>
      <c r="T43" s="220">
        <f>SUM(T39:T42)</f>
        <v>1</v>
      </c>
      <c r="U43" s="221">
        <f>SUM(U39:U42)</f>
        <v>2</v>
      </c>
      <c r="V43" s="201"/>
    </row>
    <row r="44" spans="2:22" ht="24.75" customHeight="1">
      <c r="B44" s="229"/>
      <c r="C44" s="339" t="s">
        <v>118</v>
      </c>
      <c r="D44" s="335" t="str">
        <f>IF(T43&gt;U43,D34,IF(U43&gt;T43,D35,IF(U43+T43=0," ","CHYBA ZADÁNÍ")))</f>
        <v>N. Bělá  B</v>
      </c>
      <c r="E44" s="273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339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285" t="s">
        <v>24</v>
      </c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>
        <v>39956</v>
      </c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4</v>
      </c>
      <c r="C59" s="180" t="s">
        <v>97</v>
      </c>
      <c r="D59" s="477" t="str">
        <f>IF(B59=1,X56,IF(B59=2,X57,IF(B59=3,X58,IF(B59=4,X59,IF(B59=5,X60,IF(B59=6,X61,IF(B59=7,X62,IF(B59=8,X63," "))))))))</f>
        <v>Paskov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7</v>
      </c>
      <c r="C60" s="180" t="s">
        <v>101</v>
      </c>
      <c r="D60" s="477" t="str">
        <f>IF(B60=1,X56,IF(B60=2,X57,IF(B60=3,X58,IF(B60=4,X59,IF(B60=5,X60,IF(B60=6,X61,IF(B60=7,X62,IF(B60=8,X63," "))))))))</f>
        <v>Výškovice  B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210" t="s">
        <v>178</v>
      </c>
      <c r="D64" s="211" t="s">
        <v>179</v>
      </c>
      <c r="E64" s="212">
        <v>5</v>
      </c>
      <c r="F64" s="213" t="s">
        <v>23</v>
      </c>
      <c r="G64" s="214">
        <v>7</v>
      </c>
      <c r="H64" s="215">
        <v>6</v>
      </c>
      <c r="I64" s="213" t="s">
        <v>23</v>
      </c>
      <c r="J64" s="214">
        <v>7</v>
      </c>
      <c r="K64" s="264"/>
      <c r="L64" s="262" t="s">
        <v>23</v>
      </c>
      <c r="M64" s="265"/>
      <c r="N64" s="266">
        <f>E64+H64+K64</f>
        <v>11</v>
      </c>
      <c r="O64" s="267" t="s">
        <v>23</v>
      </c>
      <c r="P64" s="268">
        <f>G64+J64+M64</f>
        <v>14</v>
      </c>
      <c r="Q64" s="266">
        <f>SUM(AF64:AH64)</f>
        <v>0</v>
      </c>
      <c r="R64" s="267" t="s">
        <v>23</v>
      </c>
      <c r="S64" s="268">
        <f>SUM(AI64:AK64)</f>
        <v>2</v>
      </c>
      <c r="T64" s="220">
        <f>IF(Q64&gt;S64,1,0)</f>
        <v>0</v>
      </c>
      <c r="U64" s="221">
        <f>IF(S64&gt;Q64,1,0)</f>
        <v>1</v>
      </c>
      <c r="V64" s="201"/>
      <c r="X64" s="222"/>
      <c r="AF64" s="223">
        <f>IF(E64&gt;G64,1,0)</f>
        <v>0</v>
      </c>
      <c r="AG64" s="223">
        <f>IF(H64&gt;J64,1,0)</f>
        <v>0</v>
      </c>
      <c r="AH64" s="223">
        <f>IF(K64+M64&gt;0,IF(K64&gt;M64,1,0),0)</f>
        <v>0</v>
      </c>
      <c r="AI64" s="223">
        <f>IF(G64&gt;E64,1,0)</f>
        <v>1</v>
      </c>
      <c r="AJ64" s="223">
        <f>IF(J64&gt;H64,1,0)</f>
        <v>1</v>
      </c>
      <c r="AK64" s="223">
        <f>IF(K64+M64&gt;0,IF(M64&gt;K64,1,0),0)</f>
        <v>0</v>
      </c>
    </row>
    <row r="65" spans="2:37" ht="24.75" customHeight="1">
      <c r="B65" s="209" t="s">
        <v>111</v>
      </c>
      <c r="C65" s="210" t="s">
        <v>180</v>
      </c>
      <c r="D65" s="224" t="s">
        <v>181</v>
      </c>
      <c r="E65" s="212">
        <v>2</v>
      </c>
      <c r="F65" s="213" t="s">
        <v>23</v>
      </c>
      <c r="G65" s="214">
        <v>6</v>
      </c>
      <c r="H65" s="215">
        <v>2</v>
      </c>
      <c r="I65" s="213" t="s">
        <v>23</v>
      </c>
      <c r="J65" s="214">
        <v>6</v>
      </c>
      <c r="K65" s="264"/>
      <c r="L65" s="262" t="s">
        <v>23</v>
      </c>
      <c r="M65" s="265"/>
      <c r="N65" s="266">
        <f>E65+H65+K65</f>
        <v>4</v>
      </c>
      <c r="O65" s="267" t="s">
        <v>23</v>
      </c>
      <c r="P65" s="268">
        <f>G65+J65+M65</f>
        <v>12</v>
      </c>
      <c r="Q65" s="266">
        <f>SUM(AF65:AH65)</f>
        <v>0</v>
      </c>
      <c r="R65" s="267" t="s">
        <v>23</v>
      </c>
      <c r="S65" s="268">
        <f>SUM(AI65:AK65)</f>
        <v>2</v>
      </c>
      <c r="T65" s="220">
        <f>IF(Q65&gt;S65,1,0)</f>
        <v>0</v>
      </c>
      <c r="U65" s="221">
        <f>IF(S65&gt;Q65,1,0)</f>
        <v>1</v>
      </c>
      <c r="V65" s="201"/>
      <c r="AF65" s="223">
        <f>IF(E65&gt;G65,1,0)</f>
        <v>0</v>
      </c>
      <c r="AG65" s="223">
        <f>IF(H65&gt;J65,1,0)</f>
        <v>0</v>
      </c>
      <c r="AH65" s="223">
        <f>IF(K65+M65&gt;0,IF(K65&gt;M65,1,0),0)</f>
        <v>0</v>
      </c>
      <c r="AI65" s="223">
        <f>IF(G65&gt;E65,1,0)</f>
        <v>1</v>
      </c>
      <c r="AJ65" s="223">
        <f>IF(J65&gt;H65,1,0)</f>
        <v>1</v>
      </c>
      <c r="AK65" s="223">
        <f>IF(K65+M65&gt;0,IF(M65&gt;K65,1,0),0)</f>
        <v>0</v>
      </c>
    </row>
    <row r="66" spans="2:37" ht="24.75" customHeight="1">
      <c r="B66" s="438" t="s">
        <v>112</v>
      </c>
      <c r="C66" s="225" t="s">
        <v>182</v>
      </c>
      <c r="D66" s="224" t="s">
        <v>179</v>
      </c>
      <c r="E66" s="518">
        <v>4</v>
      </c>
      <c r="F66" s="424" t="s">
        <v>23</v>
      </c>
      <c r="G66" s="442">
        <v>6</v>
      </c>
      <c r="H66" s="444">
        <v>4</v>
      </c>
      <c r="I66" s="424" t="s">
        <v>23</v>
      </c>
      <c r="J66" s="442">
        <v>6</v>
      </c>
      <c r="K66" s="473"/>
      <c r="L66" s="469" t="s">
        <v>23</v>
      </c>
      <c r="M66" s="475"/>
      <c r="N66" s="467">
        <f>E66+H66+K66</f>
        <v>8</v>
      </c>
      <c r="O66" s="458" t="s">
        <v>23</v>
      </c>
      <c r="P66" s="460">
        <f>G66+J66+M66</f>
        <v>12</v>
      </c>
      <c r="Q66" s="467">
        <f>SUM(AF66:AH66)</f>
        <v>0</v>
      </c>
      <c r="R66" s="458" t="s">
        <v>23</v>
      </c>
      <c r="S66" s="460">
        <f>SUM(AI66:AK66)</f>
        <v>2</v>
      </c>
      <c r="T66" s="436">
        <f>IF(Q66&gt;S66,1,0)</f>
        <v>0</v>
      </c>
      <c r="U66" s="430">
        <f>IF(S66&gt;Q66,1,0)</f>
        <v>1</v>
      </c>
      <c r="V66" s="226"/>
      <c r="AF66" s="223">
        <f>IF(E66&gt;G66,1,0)</f>
        <v>0</v>
      </c>
      <c r="AG66" s="223">
        <f>IF(H66&gt;J66,1,0)</f>
        <v>0</v>
      </c>
      <c r="AH66" s="223">
        <f>IF(K66+M66&gt;0,IF(K66&gt;M66,1,0),0)</f>
        <v>0</v>
      </c>
      <c r="AI66" s="223">
        <f>IF(G66&gt;E66,1,0)</f>
        <v>1</v>
      </c>
      <c r="AJ66" s="223">
        <f>IF(J66&gt;H66,1,0)</f>
        <v>1</v>
      </c>
      <c r="AK66" s="223">
        <f>IF(K66+M66&gt;0,IF(M66&gt;K66,1,0),0)</f>
        <v>0</v>
      </c>
    </row>
    <row r="67" spans="2:22" ht="24.75" customHeight="1">
      <c r="B67" s="439"/>
      <c r="C67" s="227" t="s">
        <v>183</v>
      </c>
      <c r="D67" s="228" t="s">
        <v>184</v>
      </c>
      <c r="E67" s="519"/>
      <c r="F67" s="425"/>
      <c r="G67" s="443"/>
      <c r="H67" s="445"/>
      <c r="I67" s="425"/>
      <c r="J67" s="443"/>
      <c r="K67" s="474"/>
      <c r="L67" s="470"/>
      <c r="M67" s="476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23</v>
      </c>
      <c r="O68" s="267" t="s">
        <v>23</v>
      </c>
      <c r="P68" s="276">
        <f>SUM(P64:P67)</f>
        <v>38</v>
      </c>
      <c r="Q68" s="275">
        <f>SUM(Q64:Q67)</f>
        <v>0</v>
      </c>
      <c r="R68" s="277" t="s">
        <v>23</v>
      </c>
      <c r="S68" s="276">
        <f>SUM(S64:S67)</f>
        <v>6</v>
      </c>
      <c r="T68" s="220">
        <f>SUM(T64:T67)</f>
        <v>0</v>
      </c>
      <c r="U68" s="221">
        <f>SUM(U64:U67)</f>
        <v>3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Výškovice  B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 t="s">
        <v>94</v>
      </c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>
        <v>39948</v>
      </c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5</v>
      </c>
      <c r="C84" s="180" t="s">
        <v>97</v>
      </c>
      <c r="D84" s="455" t="str">
        <f>IF(B84=1,X81,IF(B84=2,X82,IF(B84=3,X83,IF(B84=4,X84,IF(B84=5,X85,IF(B84=6,X86,IF(B84=7,X87,IF(B84=8,X88," "))))))))</f>
        <v>N. Bělá  A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6</v>
      </c>
      <c r="C85" s="180" t="s">
        <v>101</v>
      </c>
      <c r="D85" s="455" t="str">
        <f>IF(B85=1,X81,IF(B85=2,X82,IF(B85=3,X83,IF(B85=4,X84,IF(B85=5,X85,IF(B85=6,X86,IF(B85=7,X87,IF(B85=8,X88," "))))))))</f>
        <v>Vratimov  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259"/>
      <c r="D89" s="260"/>
      <c r="E89" s="261"/>
      <c r="F89" s="262"/>
      <c r="G89" s="263"/>
      <c r="H89" s="264"/>
      <c r="I89" s="262"/>
      <c r="J89" s="263"/>
      <c r="K89" s="264"/>
      <c r="L89" s="262"/>
      <c r="M89" s="265"/>
      <c r="N89" s="266">
        <f>E89+H89+K89</f>
        <v>0</v>
      </c>
      <c r="O89" s="267" t="s">
        <v>23</v>
      </c>
      <c r="P89" s="268">
        <f>G89+J89+M89</f>
        <v>0</v>
      </c>
      <c r="Q89" s="266">
        <f>SUM(AF89:AH89)</f>
        <v>0</v>
      </c>
      <c r="R89" s="267" t="s">
        <v>23</v>
      </c>
      <c r="S89" s="268">
        <f>SUM(AI89:AK89)</f>
        <v>0</v>
      </c>
      <c r="T89" s="220">
        <f>IF(Q89&gt;S89,1,0)</f>
        <v>0</v>
      </c>
      <c r="U89" s="221">
        <f>IF(S89&gt;Q89,1,0)</f>
        <v>0</v>
      </c>
      <c r="V89" s="201"/>
      <c r="X89" s="222"/>
      <c r="AF89" s="223">
        <f>IF(E89&gt;G89,1,0)</f>
        <v>0</v>
      </c>
      <c r="AG89" s="223">
        <f>IF(H89&gt;J89,1,0)</f>
        <v>0</v>
      </c>
      <c r="AH89" s="223">
        <f>IF(K89+M89&gt;0,IF(K89&gt;M89,1,0),0)</f>
        <v>0</v>
      </c>
      <c r="AI89" s="223">
        <f>IF(G89&gt;E89,1,0)</f>
        <v>0</v>
      </c>
      <c r="AJ89" s="223">
        <f>IF(J89&gt;H89,1,0)</f>
        <v>0</v>
      </c>
      <c r="AK89" s="223">
        <f>IF(K89+M89&gt;0,IF(M89&gt;K89,1,0),0)</f>
        <v>0</v>
      </c>
    </row>
    <row r="90" spans="2:37" ht="24.75" customHeight="1">
      <c r="B90" s="209" t="s">
        <v>111</v>
      </c>
      <c r="C90" s="259"/>
      <c r="D90" s="269"/>
      <c r="E90" s="261"/>
      <c r="F90" s="262"/>
      <c r="G90" s="263"/>
      <c r="H90" s="264"/>
      <c r="I90" s="262"/>
      <c r="J90" s="263"/>
      <c r="K90" s="264"/>
      <c r="L90" s="262"/>
      <c r="M90" s="265"/>
      <c r="N90" s="266">
        <f>E90+H90+K90</f>
        <v>0</v>
      </c>
      <c r="O90" s="267" t="s">
        <v>23</v>
      </c>
      <c r="P90" s="268">
        <f>G90+J90+M90</f>
        <v>0</v>
      </c>
      <c r="Q90" s="266">
        <f>SUM(AF90:AH90)</f>
        <v>0</v>
      </c>
      <c r="R90" s="267" t="s">
        <v>23</v>
      </c>
      <c r="S90" s="268">
        <f>SUM(AI90:AK90)</f>
        <v>0</v>
      </c>
      <c r="T90" s="220">
        <f>IF(Q90&gt;S90,1,0)</f>
        <v>0</v>
      </c>
      <c r="U90" s="221">
        <f>IF(S90&gt;Q90,1,0)</f>
        <v>0</v>
      </c>
      <c r="V90" s="201"/>
      <c r="AF90" s="223">
        <f>IF(E90&gt;G90,1,0)</f>
        <v>0</v>
      </c>
      <c r="AG90" s="223">
        <f>IF(H90&gt;J90,1,0)</f>
        <v>0</v>
      </c>
      <c r="AH90" s="223">
        <f>IF(K90+M90&gt;0,IF(K90&gt;M90,1,0),0)</f>
        <v>0</v>
      </c>
      <c r="AI90" s="223">
        <f>IF(G90&gt;E90,1,0)</f>
        <v>0</v>
      </c>
      <c r="AJ90" s="223">
        <f>IF(J90&gt;H90,1,0)</f>
        <v>0</v>
      </c>
      <c r="AK90" s="223">
        <f>IF(K90+M90&gt;0,IF(M90&gt;K90,1,0),0)</f>
        <v>0</v>
      </c>
    </row>
    <row r="91" spans="2:37" ht="24.75" customHeight="1">
      <c r="B91" s="438" t="s">
        <v>112</v>
      </c>
      <c r="C91" s="270"/>
      <c r="D91" s="260"/>
      <c r="E91" s="516"/>
      <c r="F91" s="469"/>
      <c r="G91" s="471"/>
      <c r="H91" s="473"/>
      <c r="I91" s="469"/>
      <c r="J91" s="471"/>
      <c r="K91" s="473"/>
      <c r="L91" s="469"/>
      <c r="M91" s="475"/>
      <c r="N91" s="467">
        <f>E91+H91+K91</f>
        <v>0</v>
      </c>
      <c r="O91" s="458" t="s">
        <v>23</v>
      </c>
      <c r="P91" s="460">
        <f>G91+J91+M91</f>
        <v>0</v>
      </c>
      <c r="Q91" s="467">
        <f>SUM(AF91:AH91)</f>
        <v>0</v>
      </c>
      <c r="R91" s="458" t="s">
        <v>23</v>
      </c>
      <c r="S91" s="460">
        <f>SUM(AI91:AK91)</f>
        <v>0</v>
      </c>
      <c r="T91" s="436">
        <f>IF(Q91&gt;S91,1,0)</f>
        <v>0</v>
      </c>
      <c r="U91" s="430">
        <f>IF(S91&gt;Q91,1,0)</f>
        <v>0</v>
      </c>
      <c r="V91" s="226"/>
      <c r="AF91" s="223">
        <f>IF(E91&gt;G91,1,0)</f>
        <v>0</v>
      </c>
      <c r="AG91" s="223">
        <f>IF(H91&gt;J91,1,0)</f>
        <v>0</v>
      </c>
      <c r="AH91" s="223">
        <f>IF(K91+M91&gt;0,IF(K91&gt;M91,1,0),0)</f>
        <v>0</v>
      </c>
      <c r="AI91" s="223">
        <f>IF(G91&gt;E91,1,0)</f>
        <v>0</v>
      </c>
      <c r="AJ91" s="223">
        <f>IF(J91&gt;H91,1,0)</f>
        <v>0</v>
      </c>
      <c r="AK91" s="223">
        <f>IF(K91+M91&gt;0,IF(M91&gt;K91,1,0),0)</f>
        <v>0</v>
      </c>
    </row>
    <row r="92" spans="2:22" ht="24.75" customHeight="1">
      <c r="B92" s="439"/>
      <c r="C92" s="270"/>
      <c r="D92" s="269"/>
      <c r="E92" s="517"/>
      <c r="F92" s="470"/>
      <c r="G92" s="472"/>
      <c r="H92" s="474"/>
      <c r="I92" s="470"/>
      <c r="J92" s="472"/>
      <c r="K92" s="474"/>
      <c r="L92" s="470"/>
      <c r="M92" s="476"/>
      <c r="N92" s="468"/>
      <c r="O92" s="459"/>
      <c r="P92" s="461"/>
      <c r="Q92" s="468"/>
      <c r="R92" s="459"/>
      <c r="S92" s="461"/>
      <c r="T92" s="437"/>
      <c r="U92" s="431"/>
      <c r="V92" s="226"/>
    </row>
    <row r="93" spans="2:22" ht="24.75" customHeight="1">
      <c r="B93" s="229"/>
      <c r="C93" s="273" t="s">
        <v>117</v>
      </c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>
        <f>SUM(N89:N92)</f>
        <v>0</v>
      </c>
      <c r="O93" s="267" t="s">
        <v>23</v>
      </c>
      <c r="P93" s="276">
        <f>SUM(P89:P92)</f>
        <v>0</v>
      </c>
      <c r="Q93" s="275">
        <f>SUM(Q89:Q92)</f>
        <v>0</v>
      </c>
      <c r="R93" s="277" t="s">
        <v>23</v>
      </c>
      <c r="S93" s="276">
        <f>SUM(S89:S92)</f>
        <v>0</v>
      </c>
      <c r="T93" s="220">
        <f>SUM(T89:T92)</f>
        <v>0</v>
      </c>
      <c r="U93" s="221">
        <f>SUM(U89:U92)</f>
        <v>0</v>
      </c>
      <c r="V93" s="201"/>
    </row>
    <row r="94" spans="2:22" ht="24.75" customHeight="1">
      <c r="B94" s="229"/>
      <c r="C94" s="339" t="s">
        <v>118</v>
      </c>
      <c r="D94" s="335" t="str">
        <f>IF(T93&gt;U93,D84,IF(U93&gt;T93,D85,IF(U93+T93=0," ","CHYBA ZADÁNÍ")))</f>
        <v> </v>
      </c>
      <c r="E94" s="273"/>
      <c r="F94" s="273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339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S16:S17"/>
    <mergeCell ref="R16:R17"/>
    <mergeCell ref="P7:U7"/>
    <mergeCell ref="N13:P13"/>
    <mergeCell ref="Q13:S13"/>
    <mergeCell ref="N16:N17"/>
    <mergeCell ref="O16:O17"/>
    <mergeCell ref="Q16:Q17"/>
    <mergeCell ref="P6:U6"/>
    <mergeCell ref="P10:U10"/>
    <mergeCell ref="P9:U9"/>
    <mergeCell ref="P8:U8"/>
    <mergeCell ref="K16:K17"/>
    <mergeCell ref="L16:L17"/>
    <mergeCell ref="M16:M17"/>
    <mergeCell ref="P16:P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E13:G13"/>
    <mergeCell ref="H13:J13"/>
    <mergeCell ref="H16:H17"/>
    <mergeCell ref="I16:I17"/>
    <mergeCell ref="G16:G17"/>
    <mergeCell ref="J16:J17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38:G38"/>
    <mergeCell ref="H38:J38"/>
    <mergeCell ref="K38:M38"/>
    <mergeCell ref="N38:P38"/>
    <mergeCell ref="Q38:S38"/>
    <mergeCell ref="P31:U31"/>
    <mergeCell ref="P32:U32"/>
    <mergeCell ref="P33:U33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K41:K42"/>
    <mergeCell ref="L41:L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K63:M63"/>
    <mergeCell ref="N63:P63"/>
    <mergeCell ref="S66:S67"/>
    <mergeCell ref="T66:T67"/>
    <mergeCell ref="M66:M67"/>
    <mergeCell ref="N66:N67"/>
    <mergeCell ref="I66:I67"/>
    <mergeCell ref="J66:J67"/>
    <mergeCell ref="K66:K67"/>
    <mergeCell ref="L66:L67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P81:U81"/>
    <mergeCell ref="P82:U82"/>
    <mergeCell ref="P83:U83"/>
    <mergeCell ref="D84:I84"/>
    <mergeCell ref="P84:U84"/>
    <mergeCell ref="E87:M87"/>
    <mergeCell ref="N87:U87"/>
    <mergeCell ref="E88:G88"/>
    <mergeCell ref="H88:J88"/>
    <mergeCell ref="K88:M88"/>
    <mergeCell ref="N88:P88"/>
    <mergeCell ref="Q88:S88"/>
    <mergeCell ref="H91:H92"/>
    <mergeCell ref="I91:I92"/>
    <mergeCell ref="J91:J92"/>
    <mergeCell ref="K91:K92"/>
    <mergeCell ref="B91:B92"/>
    <mergeCell ref="E91:E92"/>
    <mergeCell ref="F91:F92"/>
    <mergeCell ref="G91:G92"/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workbookViewId="0" topLeftCell="A70">
      <selection activeCell="C89" sqref="C89:M9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 t="s">
        <v>142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39978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8</v>
      </c>
      <c r="C9" s="180" t="s">
        <v>97</v>
      </c>
      <c r="D9" s="477" t="str">
        <f>IF(B9=1,X6,IF(B9=2,X7,IF(B9=3,X8,IF(B9=4,X9,IF(B9=5,X10,IF(B9=6,X11,IF(B9=7,X12,IF(B9=8,X13," "))))))))</f>
        <v>Brušperk A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6</v>
      </c>
      <c r="C10" s="180" t="s">
        <v>101</v>
      </c>
      <c r="D10" s="477" t="str">
        <f>IF(B10=1,X6,IF(B10=2,X7,IF(B10=3,X8,IF(B10=4,X9,IF(B10=5,X10,IF(B10=6,X11,IF(B10=7,X12,IF(B10=8,X13," "))))))))</f>
        <v>Vratimov  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 t="s">
        <v>215</v>
      </c>
      <c r="D14" s="340" t="s">
        <v>216</v>
      </c>
      <c r="E14" s="212">
        <v>6</v>
      </c>
      <c r="F14" s="213" t="s">
        <v>23</v>
      </c>
      <c r="G14" s="214">
        <v>3</v>
      </c>
      <c r="H14" s="215">
        <v>6</v>
      </c>
      <c r="I14" s="213" t="s">
        <v>23</v>
      </c>
      <c r="J14" s="214">
        <v>1</v>
      </c>
      <c r="K14" s="215"/>
      <c r="L14" s="213" t="s">
        <v>23</v>
      </c>
      <c r="M14" s="216"/>
      <c r="N14" s="304">
        <f>E14+H14+K14</f>
        <v>12</v>
      </c>
      <c r="O14" s="305" t="s">
        <v>23</v>
      </c>
      <c r="P14" s="306">
        <f>G14+J14+M14</f>
        <v>4</v>
      </c>
      <c r="Q14" s="304">
        <f>SUM(AF14:AH14)</f>
        <v>2</v>
      </c>
      <c r="R14" s="305" t="s">
        <v>23</v>
      </c>
      <c r="S14" s="306">
        <f>SUM(AI14:AK14)</f>
        <v>0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1</v>
      </c>
      <c r="AG14" s="223">
        <f>IF(H14&gt;J14,1,0)</f>
        <v>1</v>
      </c>
      <c r="AH14" s="223">
        <f>IF(K14+M14&gt;0,IF(K14&gt;M14,1,0),0)</f>
        <v>0</v>
      </c>
      <c r="AI14" s="223">
        <f>IF(G14&gt;E14,1,0)</f>
        <v>0</v>
      </c>
      <c r="AJ14" s="223">
        <f>IF(J14&gt;H14,1,0)</f>
        <v>0</v>
      </c>
      <c r="AK14" s="223">
        <f>IF(K14+M14&gt;0,IF(M14&gt;K14,1,0),0)</f>
        <v>0</v>
      </c>
    </row>
    <row r="15" spans="2:37" ht="24" customHeight="1">
      <c r="B15" s="209" t="s">
        <v>111</v>
      </c>
      <c r="C15" s="198" t="s">
        <v>217</v>
      </c>
      <c r="D15" s="341" t="s">
        <v>218</v>
      </c>
      <c r="E15" s="212">
        <v>7</v>
      </c>
      <c r="F15" s="213" t="s">
        <v>23</v>
      </c>
      <c r="G15" s="214">
        <v>6</v>
      </c>
      <c r="H15" s="215">
        <v>1</v>
      </c>
      <c r="I15" s="213" t="s">
        <v>23</v>
      </c>
      <c r="J15" s="214">
        <v>6</v>
      </c>
      <c r="K15" s="215">
        <v>3</v>
      </c>
      <c r="L15" s="213" t="s">
        <v>23</v>
      </c>
      <c r="M15" s="216">
        <v>6</v>
      </c>
      <c r="N15" s="304">
        <f>E15+H15+K15</f>
        <v>11</v>
      </c>
      <c r="O15" s="305" t="s">
        <v>23</v>
      </c>
      <c r="P15" s="306">
        <f>G15+J15+M15</f>
        <v>18</v>
      </c>
      <c r="Q15" s="304">
        <f>SUM(AF15:AH15)</f>
        <v>1</v>
      </c>
      <c r="R15" s="305" t="s">
        <v>23</v>
      </c>
      <c r="S15" s="306">
        <f>SUM(AI15:AK15)</f>
        <v>2</v>
      </c>
      <c r="T15" s="307">
        <f>IF(Q15&gt;S15,1,0)</f>
        <v>0</v>
      </c>
      <c r="U15" s="308">
        <f>IF(S15&gt;Q15,1,0)</f>
        <v>1</v>
      </c>
      <c r="V15" s="201"/>
      <c r="AF15" s="223">
        <f>IF(E15&gt;G15,1,0)</f>
        <v>1</v>
      </c>
      <c r="AG15" s="223">
        <f>IF(H15&gt;J15,1,0)</f>
        <v>0</v>
      </c>
      <c r="AH15" s="223">
        <f>IF(K15+M15&gt;0,IF(K15&gt;M15,1,0),0)</f>
        <v>0</v>
      </c>
      <c r="AI15" s="223">
        <f>IF(G15&gt;E15,1,0)</f>
        <v>0</v>
      </c>
      <c r="AJ15" s="223">
        <f>IF(J15&gt;H15,1,0)</f>
        <v>1</v>
      </c>
      <c r="AK15" s="223">
        <f>IF(K15+M15&gt;0,IF(M15&gt;K15,1,0),0)</f>
        <v>1</v>
      </c>
    </row>
    <row r="16" spans="2:37" ht="20.25" customHeight="1">
      <c r="B16" s="438" t="s">
        <v>112</v>
      </c>
      <c r="C16" s="342" t="s">
        <v>215</v>
      </c>
      <c r="D16" s="341" t="s">
        <v>216</v>
      </c>
      <c r="E16" s="518">
        <v>6</v>
      </c>
      <c r="F16" s="424" t="s">
        <v>23</v>
      </c>
      <c r="G16" s="442">
        <v>3</v>
      </c>
      <c r="H16" s="444">
        <v>1</v>
      </c>
      <c r="I16" s="424" t="s">
        <v>23</v>
      </c>
      <c r="J16" s="442">
        <v>6</v>
      </c>
      <c r="K16" s="444">
        <v>6</v>
      </c>
      <c r="L16" s="424" t="s">
        <v>23</v>
      </c>
      <c r="M16" s="426">
        <v>3</v>
      </c>
      <c r="N16" s="486">
        <f>E16+H16+K16</f>
        <v>13</v>
      </c>
      <c r="O16" s="484" t="s">
        <v>23</v>
      </c>
      <c r="P16" s="482">
        <f>G16+J16+M16</f>
        <v>12</v>
      </c>
      <c r="Q16" s="486">
        <f>SUM(AF16:AH16)</f>
        <v>2</v>
      </c>
      <c r="R16" s="484" t="s">
        <v>23</v>
      </c>
      <c r="S16" s="482">
        <f>SUM(AI16:AK16)</f>
        <v>1</v>
      </c>
      <c r="T16" s="494">
        <f>IF(Q16&gt;S16,1,0)</f>
        <v>1</v>
      </c>
      <c r="U16" s="496">
        <f>IF(S16&gt;Q16,1,0)</f>
        <v>0</v>
      </c>
      <c r="V16" s="226"/>
      <c r="AF16" s="223">
        <f>IF(E16&gt;G16,1,0)</f>
        <v>1</v>
      </c>
      <c r="AG16" s="223">
        <f>IF(H16&gt;J16,1,0)</f>
        <v>0</v>
      </c>
      <c r="AH16" s="223">
        <f>IF(K16+M16&gt;0,IF(K16&gt;M16,1,0),0)</f>
        <v>1</v>
      </c>
      <c r="AI16" s="223">
        <f>IF(G16&gt;E16,1,0)</f>
        <v>0</v>
      </c>
      <c r="AJ16" s="223">
        <f>IF(J16&gt;H16,1,0)</f>
        <v>1</v>
      </c>
      <c r="AK16" s="223">
        <f>IF(K16+M16&gt;0,IF(M16&gt;K16,1,0),0)</f>
        <v>0</v>
      </c>
    </row>
    <row r="17" spans="2:22" ht="21" customHeight="1">
      <c r="B17" s="439"/>
      <c r="C17" s="343" t="s">
        <v>217</v>
      </c>
      <c r="D17" s="344" t="s">
        <v>218</v>
      </c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36</v>
      </c>
      <c r="O18" s="305" t="s">
        <v>23</v>
      </c>
      <c r="P18" s="316">
        <f>SUM(P14:P17)</f>
        <v>34</v>
      </c>
      <c r="Q18" s="315">
        <f>SUM(Q14:Q17)</f>
        <v>5</v>
      </c>
      <c r="R18" s="317" t="s">
        <v>23</v>
      </c>
      <c r="S18" s="316">
        <f>SUM(S14:S17)</f>
        <v>3</v>
      </c>
      <c r="T18" s="307">
        <f>SUM(T14:T17)</f>
        <v>2</v>
      </c>
      <c r="U18" s="308">
        <f>SUM(U14:U17)</f>
        <v>1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Brušperk A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105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/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7</v>
      </c>
      <c r="C34" s="180" t="s">
        <v>97</v>
      </c>
      <c r="D34" s="455" t="str">
        <f>IF(B34=1,X31,IF(B34=2,X32,IF(B34=3,X33,IF(B34=4,X34,IF(B34=5,X35,IF(B34=6,X36,IF(B34=7,X37,IF(B34=8,X38," "))))))))</f>
        <v>Výškovice  B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5</v>
      </c>
      <c r="C35" s="180" t="s">
        <v>101</v>
      </c>
      <c r="D35" s="455" t="str">
        <f>IF(B35=1,X31,IF(B35=2,X32,IF(B35=3,X33,IF(B35=4,X34,IF(B35=5,X35,IF(B35=6,X36,IF(B35=7,X37,IF(B35=8,X38," "))))))))</f>
        <v>N. Bělá  A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 t="s">
        <v>201</v>
      </c>
      <c r="D39" s="260" t="s">
        <v>149</v>
      </c>
      <c r="E39" s="261">
        <v>0</v>
      </c>
      <c r="F39" s="262"/>
      <c r="G39" s="263">
        <v>6</v>
      </c>
      <c r="H39" s="264">
        <v>6</v>
      </c>
      <c r="I39" s="262"/>
      <c r="J39" s="263">
        <v>0</v>
      </c>
      <c r="K39" s="264">
        <v>6</v>
      </c>
      <c r="L39" s="262"/>
      <c r="M39" s="265">
        <v>1</v>
      </c>
      <c r="N39" s="266">
        <f>E39+H39+K39</f>
        <v>12</v>
      </c>
      <c r="O39" s="267" t="s">
        <v>23</v>
      </c>
      <c r="P39" s="268">
        <f>G39+J39+M39</f>
        <v>7</v>
      </c>
      <c r="Q39" s="266">
        <f>SUM(AF39:AH39)</f>
        <v>2</v>
      </c>
      <c r="R39" s="267" t="s">
        <v>23</v>
      </c>
      <c r="S39" s="268">
        <f>SUM(AI39:AK39)</f>
        <v>1</v>
      </c>
      <c r="T39" s="220">
        <f>IF(Q39&gt;S39,1,0)</f>
        <v>1</v>
      </c>
      <c r="U39" s="221">
        <f>IF(S39&gt;Q39,1,0)</f>
        <v>0</v>
      </c>
      <c r="V39" s="201"/>
      <c r="X39" s="222"/>
      <c r="AF39" s="223">
        <f>IF(E39&gt;G39,1,0)</f>
        <v>0</v>
      </c>
      <c r="AG39" s="223">
        <f>IF(H39&gt;J39,1,0)</f>
        <v>1</v>
      </c>
      <c r="AH39" s="223">
        <f>IF(K39+M39&gt;0,IF(K39&gt;M39,1,0),0)</f>
        <v>1</v>
      </c>
      <c r="AI39" s="223">
        <f>IF(G39&gt;E39,1,0)</f>
        <v>1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259" t="s">
        <v>212</v>
      </c>
      <c r="D40" s="269" t="s">
        <v>213</v>
      </c>
      <c r="E40" s="261">
        <v>6</v>
      </c>
      <c r="F40" s="262"/>
      <c r="G40" s="263">
        <v>1</v>
      </c>
      <c r="H40" s="264">
        <v>3</v>
      </c>
      <c r="I40" s="262"/>
      <c r="J40" s="263">
        <v>6</v>
      </c>
      <c r="K40" s="264">
        <v>6</v>
      </c>
      <c r="L40" s="262"/>
      <c r="M40" s="265">
        <v>3</v>
      </c>
      <c r="N40" s="266">
        <f>E40+H40+K40</f>
        <v>15</v>
      </c>
      <c r="O40" s="267" t="s">
        <v>23</v>
      </c>
      <c r="P40" s="268">
        <f>G40+J40+M40</f>
        <v>10</v>
      </c>
      <c r="Q40" s="266">
        <f>SUM(AF40:AH40)</f>
        <v>2</v>
      </c>
      <c r="R40" s="267" t="s">
        <v>23</v>
      </c>
      <c r="S40" s="268">
        <f>SUM(AI40:AK40)</f>
        <v>1</v>
      </c>
      <c r="T40" s="220">
        <f>IF(Q40&gt;S40,1,0)</f>
        <v>1</v>
      </c>
      <c r="U40" s="221">
        <f>IF(S40&gt;Q40,1,0)</f>
        <v>0</v>
      </c>
      <c r="V40" s="201"/>
      <c r="AF40" s="223">
        <f>IF(E40&gt;G40,1,0)</f>
        <v>1</v>
      </c>
      <c r="AG40" s="223">
        <f>IF(H40&gt;J40,1,0)</f>
        <v>0</v>
      </c>
      <c r="AH40" s="223">
        <f>IF(K40+M40&gt;0,IF(K40&gt;M40,1,0),0)</f>
        <v>1</v>
      </c>
      <c r="AI40" s="223">
        <f>IF(G40&gt;E40,1,0)</f>
        <v>0</v>
      </c>
      <c r="AJ40" s="223">
        <f>IF(J40&gt;H40,1,0)</f>
        <v>1</v>
      </c>
      <c r="AK40" s="223">
        <f>IF(K40+M40&gt;0,IF(M40&gt;K40,1,0),0)</f>
        <v>0</v>
      </c>
    </row>
    <row r="41" spans="2:37" ht="24.75" customHeight="1">
      <c r="B41" s="438" t="s">
        <v>112</v>
      </c>
      <c r="C41" s="270"/>
      <c r="D41" s="260"/>
      <c r="E41" s="516"/>
      <c r="F41" s="469"/>
      <c r="G41" s="471"/>
      <c r="H41" s="473"/>
      <c r="I41" s="469"/>
      <c r="J41" s="471"/>
      <c r="K41" s="473"/>
      <c r="L41" s="469"/>
      <c r="M41" s="475"/>
      <c r="N41" s="467">
        <f>E41+H41+K41</f>
        <v>0</v>
      </c>
      <c r="O41" s="458" t="s">
        <v>23</v>
      </c>
      <c r="P41" s="460">
        <f>G41+J41+M41</f>
        <v>0</v>
      </c>
      <c r="Q41" s="467">
        <f>SUM(AF41:AH41)</f>
        <v>0</v>
      </c>
      <c r="R41" s="458" t="s">
        <v>23</v>
      </c>
      <c r="S41" s="460">
        <f>SUM(AI41:AK41)</f>
        <v>0</v>
      </c>
      <c r="T41" s="436">
        <f>IF(Q41&gt;S41,1,0)</f>
        <v>0</v>
      </c>
      <c r="U41" s="430">
        <f>IF(S41&gt;Q41,1,0)</f>
        <v>0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270"/>
      <c r="D42" s="269"/>
      <c r="E42" s="517"/>
      <c r="F42" s="470"/>
      <c r="G42" s="472"/>
      <c r="H42" s="474"/>
      <c r="I42" s="470"/>
      <c r="J42" s="472"/>
      <c r="K42" s="474"/>
      <c r="L42" s="470"/>
      <c r="M42" s="476"/>
      <c r="N42" s="468"/>
      <c r="O42" s="459"/>
      <c r="P42" s="461"/>
      <c r="Q42" s="468"/>
      <c r="R42" s="459"/>
      <c r="S42" s="461"/>
      <c r="T42" s="437"/>
      <c r="U42" s="431"/>
      <c r="V42" s="226"/>
    </row>
    <row r="43" spans="2:22" ht="24.75" customHeight="1">
      <c r="B43" s="229"/>
      <c r="C43" s="273" t="s">
        <v>117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>
        <f>SUM(N39:N42)</f>
        <v>27</v>
      </c>
      <c r="O43" s="267" t="s">
        <v>23</v>
      </c>
      <c r="P43" s="276">
        <f>SUM(P39:P42)</f>
        <v>17</v>
      </c>
      <c r="Q43" s="275">
        <f>SUM(Q39:Q42)</f>
        <v>4</v>
      </c>
      <c r="R43" s="277" t="s">
        <v>23</v>
      </c>
      <c r="S43" s="276">
        <f>SUM(S39:S42)</f>
        <v>2</v>
      </c>
      <c r="T43" s="220">
        <f>SUM(T39:T42)</f>
        <v>2</v>
      </c>
      <c r="U43" s="221">
        <f>SUM(U39:U42)</f>
        <v>0</v>
      </c>
      <c r="V43" s="201"/>
    </row>
    <row r="44" spans="2:22" ht="24.75" customHeight="1">
      <c r="B44" s="229"/>
      <c r="C44" s="339" t="s">
        <v>118</v>
      </c>
      <c r="D44" s="335" t="str">
        <f>IF(T43&gt;U43,D34,IF(U43&gt;T43,D35,IF(U43+T43=0," ","CHYBA ZADÁNÍ")))</f>
        <v>Výškovice  B</v>
      </c>
      <c r="E44" s="273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339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47" t="s">
        <v>214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243" t="s">
        <v>24</v>
      </c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>
        <v>39971</v>
      </c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1</v>
      </c>
      <c r="C59" s="180" t="s">
        <v>97</v>
      </c>
      <c r="D59" s="477" t="str">
        <f>IF(B59=1,X56,IF(B59=2,X57,IF(B59=3,X58,IF(B59=4,X59,IF(B59=5,X60,IF(B59=6,X61,IF(B59=7,X62,IF(B59=8,X63," "))))))))</f>
        <v>N. Bělá  B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4</v>
      </c>
      <c r="C60" s="180" t="s">
        <v>101</v>
      </c>
      <c r="D60" s="477" t="str">
        <f>IF(B60=1,X56,IF(B60=2,X57,IF(B60=3,X58,IF(B60=4,X59,IF(B60=5,X60,IF(B60=6,X61,IF(B60=7,X62,IF(B60=8,X63," "))))))))</f>
        <v>Paskov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198" t="s">
        <v>173</v>
      </c>
      <c r="D64" s="340" t="s">
        <v>178</v>
      </c>
      <c r="E64" s="212">
        <v>6</v>
      </c>
      <c r="F64" s="213" t="s">
        <v>23</v>
      </c>
      <c r="G64" s="214">
        <v>2</v>
      </c>
      <c r="H64" s="215">
        <v>7</v>
      </c>
      <c r="I64" s="213" t="s">
        <v>23</v>
      </c>
      <c r="J64" s="214">
        <v>5</v>
      </c>
      <c r="K64" s="264"/>
      <c r="L64" s="262"/>
      <c r="M64" s="265"/>
      <c r="N64" s="266">
        <f>E64+H64+K64</f>
        <v>13</v>
      </c>
      <c r="O64" s="267" t="s">
        <v>23</v>
      </c>
      <c r="P64" s="268">
        <f>G64+J64+M64</f>
        <v>7</v>
      </c>
      <c r="Q64" s="266">
        <f>SUM(AF64:AH64)</f>
        <v>2</v>
      </c>
      <c r="R64" s="267" t="s">
        <v>23</v>
      </c>
      <c r="S64" s="268">
        <f>SUM(AI64:AK64)</f>
        <v>0</v>
      </c>
      <c r="T64" s="220">
        <f>IF(Q64&gt;S64,1,0)</f>
        <v>1</v>
      </c>
      <c r="U64" s="221">
        <f>IF(S64&gt;Q64,1,0)</f>
        <v>0</v>
      </c>
      <c r="V64" s="201"/>
      <c r="X64" s="222"/>
      <c r="AF64" s="223">
        <f>IF(E64&gt;G64,1,0)</f>
        <v>1</v>
      </c>
      <c r="AG64" s="223">
        <f>IF(H64&gt;J64,1,0)</f>
        <v>1</v>
      </c>
      <c r="AH64" s="223">
        <f>IF(K64+M64&gt;0,IF(K64&gt;M64,1,0),0)</f>
        <v>0</v>
      </c>
      <c r="AI64" s="223">
        <f>IF(G64&gt;E64,1,0)</f>
        <v>0</v>
      </c>
      <c r="AJ64" s="223">
        <f>IF(J64&gt;H64,1,0)</f>
        <v>0</v>
      </c>
      <c r="AK64" s="223">
        <f>IF(K64+M64&gt;0,IF(M64&gt;K64,1,0),0)</f>
        <v>0</v>
      </c>
    </row>
    <row r="65" spans="2:37" ht="24.75" customHeight="1">
      <c r="B65" s="209" t="s">
        <v>111</v>
      </c>
      <c r="C65" s="198" t="s">
        <v>188</v>
      </c>
      <c r="D65" s="341" t="s">
        <v>182</v>
      </c>
      <c r="E65" s="212">
        <v>6</v>
      </c>
      <c r="F65" s="213" t="s">
        <v>23</v>
      </c>
      <c r="G65" s="214">
        <v>1</v>
      </c>
      <c r="H65" s="215">
        <v>6</v>
      </c>
      <c r="I65" s="213" t="s">
        <v>23</v>
      </c>
      <c r="J65" s="214">
        <v>3</v>
      </c>
      <c r="K65" s="264"/>
      <c r="L65" s="262"/>
      <c r="M65" s="265"/>
      <c r="N65" s="266">
        <f>E65+H65+K65</f>
        <v>12</v>
      </c>
      <c r="O65" s="267" t="s">
        <v>23</v>
      </c>
      <c r="P65" s="268">
        <f>G65+J65+M65</f>
        <v>4</v>
      </c>
      <c r="Q65" s="266">
        <f>SUM(AF65:AH65)</f>
        <v>2</v>
      </c>
      <c r="R65" s="267" t="s">
        <v>23</v>
      </c>
      <c r="S65" s="268">
        <f>SUM(AI65:AK65)</f>
        <v>0</v>
      </c>
      <c r="T65" s="220">
        <f>IF(Q65&gt;S65,1,0)</f>
        <v>1</v>
      </c>
      <c r="U65" s="221">
        <f>IF(S65&gt;Q65,1,0)</f>
        <v>0</v>
      </c>
      <c r="V65" s="201"/>
      <c r="AF65" s="223">
        <f>IF(E65&gt;G65,1,0)</f>
        <v>1</v>
      </c>
      <c r="AG65" s="223">
        <f>IF(H65&gt;J65,1,0)</f>
        <v>1</v>
      </c>
      <c r="AH65" s="223">
        <f>IF(K65+M65&gt;0,IF(K65&gt;M65,1,0),0)</f>
        <v>0</v>
      </c>
      <c r="AI65" s="223">
        <f>IF(G65&gt;E65,1,0)</f>
        <v>0</v>
      </c>
      <c r="AJ65" s="223">
        <f>IF(J65&gt;H65,1,0)</f>
        <v>0</v>
      </c>
      <c r="AK65" s="223">
        <f>IF(K65+M65&gt;0,IF(M65&gt;K65,1,0),0)</f>
        <v>0</v>
      </c>
    </row>
    <row r="66" spans="2:37" ht="24.75" customHeight="1">
      <c r="B66" s="438" t="s">
        <v>112</v>
      </c>
      <c r="C66" s="342" t="s">
        <v>130</v>
      </c>
      <c r="D66" s="341" t="s">
        <v>189</v>
      </c>
      <c r="E66" s="518">
        <v>6</v>
      </c>
      <c r="F66" s="424" t="s">
        <v>23</v>
      </c>
      <c r="G66" s="442">
        <v>2</v>
      </c>
      <c r="H66" s="444">
        <v>6</v>
      </c>
      <c r="I66" s="424" t="s">
        <v>23</v>
      </c>
      <c r="J66" s="442">
        <v>1</v>
      </c>
      <c r="K66" s="473"/>
      <c r="L66" s="469"/>
      <c r="M66" s="475"/>
      <c r="N66" s="467">
        <f>E66+H66+K66</f>
        <v>12</v>
      </c>
      <c r="O66" s="458" t="s">
        <v>23</v>
      </c>
      <c r="P66" s="460">
        <f>G66+J66+M66</f>
        <v>3</v>
      </c>
      <c r="Q66" s="467">
        <f>SUM(AF66:AH66)</f>
        <v>2</v>
      </c>
      <c r="R66" s="458" t="s">
        <v>23</v>
      </c>
      <c r="S66" s="460">
        <f>SUM(AI66:AK66)</f>
        <v>0</v>
      </c>
      <c r="T66" s="436">
        <f>IF(Q66&gt;S66,1,0)</f>
        <v>1</v>
      </c>
      <c r="U66" s="430">
        <f>IF(S66&gt;Q66,1,0)</f>
        <v>0</v>
      </c>
      <c r="V66" s="226"/>
      <c r="AF66" s="223">
        <f>IF(E66&gt;G66,1,0)</f>
        <v>1</v>
      </c>
      <c r="AG66" s="223">
        <f>IF(H66&gt;J66,1,0)</f>
        <v>1</v>
      </c>
      <c r="AH66" s="223">
        <f>IF(K66+M66&gt;0,IF(K66&gt;M66,1,0),0)</f>
        <v>0</v>
      </c>
      <c r="AI66" s="223">
        <f>IF(G66&gt;E66,1,0)</f>
        <v>0</v>
      </c>
      <c r="AJ66" s="223">
        <f>IF(J66&gt;H66,1,0)</f>
        <v>0</v>
      </c>
      <c r="AK66" s="223">
        <f>IF(K66+M66&gt;0,IF(M66&gt;K66,1,0),0)</f>
        <v>0</v>
      </c>
    </row>
    <row r="67" spans="2:22" ht="24.75" customHeight="1">
      <c r="B67" s="439"/>
      <c r="C67" s="343" t="s">
        <v>190</v>
      </c>
      <c r="D67" s="344" t="s">
        <v>191</v>
      </c>
      <c r="E67" s="519"/>
      <c r="F67" s="425"/>
      <c r="G67" s="443"/>
      <c r="H67" s="445"/>
      <c r="I67" s="425"/>
      <c r="J67" s="443"/>
      <c r="K67" s="474"/>
      <c r="L67" s="470"/>
      <c r="M67" s="476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37</v>
      </c>
      <c r="O68" s="267" t="s">
        <v>23</v>
      </c>
      <c r="P68" s="276">
        <f>SUM(P64:P67)</f>
        <v>14</v>
      </c>
      <c r="Q68" s="275">
        <f>SUM(Q64:Q67)</f>
        <v>6</v>
      </c>
      <c r="R68" s="277" t="s">
        <v>23</v>
      </c>
      <c r="S68" s="276">
        <f>SUM(S64:S67)</f>
        <v>0</v>
      </c>
      <c r="T68" s="220">
        <f>SUM(T64:T67)</f>
        <v>3</v>
      </c>
      <c r="U68" s="221">
        <f>SUM(U64:U67)</f>
        <v>0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N. Bělá  B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 t="s">
        <v>167</v>
      </c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>
        <v>40033</v>
      </c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2</v>
      </c>
      <c r="C84" s="180" t="s">
        <v>97</v>
      </c>
      <c r="D84" s="455" t="str">
        <f>IF(B84=1,X81,IF(B84=2,X82,IF(B84=3,X83,IF(B84=4,X84,IF(B84=5,X85,IF(B84=6,X86,IF(B84=7,X87,IF(B84=8,X88," "))))))))</f>
        <v>St. Bělá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3</v>
      </c>
      <c r="C85" s="180" t="s">
        <v>101</v>
      </c>
      <c r="D85" s="455" t="str">
        <f>IF(B85=1,X81,IF(B85=2,X82,IF(B85=3,X83,IF(B85=4,X84,IF(B85=5,X85,IF(B85=6,X86,IF(B85=7,X87,IF(B85=8,X88," "))))))))</f>
        <v>Hrabová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198" t="s">
        <v>164</v>
      </c>
      <c r="D89" s="340" t="s">
        <v>230</v>
      </c>
      <c r="E89" s="212">
        <v>2</v>
      </c>
      <c r="F89" s="213" t="s">
        <v>23</v>
      </c>
      <c r="G89" s="214">
        <v>6</v>
      </c>
      <c r="H89" s="215">
        <v>6</v>
      </c>
      <c r="I89" s="213" t="s">
        <v>23</v>
      </c>
      <c r="J89" s="214">
        <v>2</v>
      </c>
      <c r="K89" s="215">
        <v>2</v>
      </c>
      <c r="L89" s="213" t="s">
        <v>23</v>
      </c>
      <c r="M89" s="216">
        <v>6</v>
      </c>
      <c r="N89" s="266">
        <f>E89+H89+K89</f>
        <v>10</v>
      </c>
      <c r="O89" s="267" t="s">
        <v>23</v>
      </c>
      <c r="P89" s="268">
        <f>G89+J89+M89</f>
        <v>14</v>
      </c>
      <c r="Q89" s="266">
        <f>SUM(AF89:AH89)</f>
        <v>1</v>
      </c>
      <c r="R89" s="267" t="s">
        <v>23</v>
      </c>
      <c r="S89" s="268">
        <f>SUM(AI89:AK89)</f>
        <v>2</v>
      </c>
      <c r="T89" s="220">
        <f>IF(Q89&gt;S89,1,0)</f>
        <v>0</v>
      </c>
      <c r="U89" s="221">
        <f>IF(S89&gt;Q89,1,0)</f>
        <v>1</v>
      </c>
      <c r="V89" s="201"/>
      <c r="X89" s="222"/>
      <c r="AF89" s="223">
        <f>IF(E89&gt;G89,1,0)</f>
        <v>0</v>
      </c>
      <c r="AG89" s="223">
        <f>IF(H89&gt;J89,1,0)</f>
        <v>1</v>
      </c>
      <c r="AH89" s="223">
        <f>IF(K89+M89&gt;0,IF(K89&gt;M89,1,0),0)</f>
        <v>0</v>
      </c>
      <c r="AI89" s="223">
        <f>IF(G89&gt;E89,1,0)</f>
        <v>1</v>
      </c>
      <c r="AJ89" s="223">
        <f>IF(J89&gt;H89,1,0)</f>
        <v>0</v>
      </c>
      <c r="AK89" s="223">
        <f>IF(K89+M89&gt;0,IF(M89&gt;K89,1,0),0)</f>
        <v>1</v>
      </c>
    </row>
    <row r="90" spans="2:37" ht="24.75" customHeight="1">
      <c r="B90" s="209" t="s">
        <v>111</v>
      </c>
      <c r="C90" s="198" t="s">
        <v>229</v>
      </c>
      <c r="D90" s="341" t="s">
        <v>177</v>
      </c>
      <c r="E90" s="212">
        <v>4</v>
      </c>
      <c r="F90" s="213" t="s">
        <v>23</v>
      </c>
      <c r="G90" s="214">
        <v>6</v>
      </c>
      <c r="H90" s="215">
        <v>6</v>
      </c>
      <c r="I90" s="213" t="s">
        <v>23</v>
      </c>
      <c r="J90" s="214">
        <v>1</v>
      </c>
      <c r="K90" s="215">
        <v>3</v>
      </c>
      <c r="L90" s="213" t="s">
        <v>23</v>
      </c>
      <c r="M90" s="216">
        <v>6</v>
      </c>
      <c r="N90" s="266">
        <f>E90+H90+K90</f>
        <v>13</v>
      </c>
      <c r="O90" s="267" t="s">
        <v>23</v>
      </c>
      <c r="P90" s="268">
        <f>G90+J90+M90</f>
        <v>13</v>
      </c>
      <c r="Q90" s="266">
        <f>SUM(AF90:AH90)</f>
        <v>1</v>
      </c>
      <c r="R90" s="267" t="s">
        <v>23</v>
      </c>
      <c r="S90" s="268">
        <f>SUM(AI90:AK90)</f>
        <v>2</v>
      </c>
      <c r="T90" s="220">
        <f>IF(Q90&gt;S90,1,0)</f>
        <v>0</v>
      </c>
      <c r="U90" s="221">
        <f>IF(S90&gt;Q90,1,0)</f>
        <v>1</v>
      </c>
      <c r="V90" s="201"/>
      <c r="AF90" s="223">
        <f>IF(E90&gt;G90,1,0)</f>
        <v>0</v>
      </c>
      <c r="AG90" s="223">
        <f>IF(H90&gt;J90,1,0)</f>
        <v>1</v>
      </c>
      <c r="AH90" s="223">
        <f>IF(K90+M90&gt;0,IF(K90&gt;M90,1,0),0)</f>
        <v>0</v>
      </c>
      <c r="AI90" s="223">
        <f>IF(G90&gt;E90,1,0)</f>
        <v>1</v>
      </c>
      <c r="AJ90" s="223">
        <f>IF(J90&gt;H90,1,0)</f>
        <v>0</v>
      </c>
      <c r="AK90" s="223">
        <f>IF(K90+M90&gt;0,IF(M90&gt;K90,1,0),0)</f>
        <v>1</v>
      </c>
    </row>
    <row r="91" spans="2:37" ht="24.75" customHeight="1">
      <c r="B91" s="438" t="s">
        <v>112</v>
      </c>
      <c r="C91" s="342" t="s">
        <v>164</v>
      </c>
      <c r="D91" s="341" t="s">
        <v>230</v>
      </c>
      <c r="E91" s="518">
        <v>6</v>
      </c>
      <c r="F91" s="424" t="s">
        <v>23</v>
      </c>
      <c r="G91" s="442">
        <v>1</v>
      </c>
      <c r="H91" s="444">
        <v>1</v>
      </c>
      <c r="I91" s="424" t="s">
        <v>23</v>
      </c>
      <c r="J91" s="442">
        <v>6</v>
      </c>
      <c r="K91" s="444">
        <v>7</v>
      </c>
      <c r="L91" s="424" t="s">
        <v>23</v>
      </c>
      <c r="M91" s="426">
        <v>6</v>
      </c>
      <c r="N91" s="467">
        <f>E91+H91+K91</f>
        <v>14</v>
      </c>
      <c r="O91" s="458" t="s">
        <v>23</v>
      </c>
      <c r="P91" s="460">
        <f>G91+J91+M91</f>
        <v>13</v>
      </c>
      <c r="Q91" s="467">
        <f>SUM(AF91:AH91)</f>
        <v>2</v>
      </c>
      <c r="R91" s="458" t="s">
        <v>23</v>
      </c>
      <c r="S91" s="460">
        <f>SUM(AI91:AK91)</f>
        <v>1</v>
      </c>
      <c r="T91" s="436">
        <f>IF(Q91&gt;S91,1,0)</f>
        <v>1</v>
      </c>
      <c r="U91" s="430">
        <f>IF(S91&gt;Q91,1,0)</f>
        <v>0</v>
      </c>
      <c r="V91" s="226"/>
      <c r="AF91" s="223">
        <f>IF(E91&gt;G91,1,0)</f>
        <v>1</v>
      </c>
      <c r="AG91" s="223">
        <f>IF(H91&gt;J91,1,0)</f>
        <v>0</v>
      </c>
      <c r="AH91" s="223">
        <f>IF(K91+M91&gt;0,IF(K91&gt;M91,1,0),0)</f>
        <v>1</v>
      </c>
      <c r="AI91" s="223">
        <f>IF(G91&gt;E91,1,0)</f>
        <v>0</v>
      </c>
      <c r="AJ91" s="223">
        <f>IF(J91&gt;H91,1,0)</f>
        <v>1</v>
      </c>
      <c r="AK91" s="223">
        <f>IF(K91+M91&gt;0,IF(M91&gt;K91,1,0),0)</f>
        <v>0</v>
      </c>
    </row>
    <row r="92" spans="2:22" ht="24.75" customHeight="1">
      <c r="B92" s="439"/>
      <c r="C92" s="343" t="s">
        <v>229</v>
      </c>
      <c r="D92" s="344" t="s">
        <v>177</v>
      </c>
      <c r="E92" s="519"/>
      <c r="F92" s="425"/>
      <c r="G92" s="443"/>
      <c r="H92" s="445"/>
      <c r="I92" s="425"/>
      <c r="J92" s="443"/>
      <c r="K92" s="445"/>
      <c r="L92" s="425"/>
      <c r="M92" s="427"/>
      <c r="N92" s="468"/>
      <c r="O92" s="459"/>
      <c r="P92" s="461"/>
      <c r="Q92" s="468"/>
      <c r="R92" s="459"/>
      <c r="S92" s="461"/>
      <c r="T92" s="437"/>
      <c r="U92" s="431"/>
      <c r="V92" s="226"/>
    </row>
    <row r="93" spans="2:22" ht="24.75" customHeight="1">
      <c r="B93" s="229"/>
      <c r="C93" s="273" t="s">
        <v>117</v>
      </c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>
        <f>SUM(N89:N92)</f>
        <v>37</v>
      </c>
      <c r="O93" s="267" t="s">
        <v>23</v>
      </c>
      <c r="P93" s="276">
        <f>SUM(P89:P92)</f>
        <v>40</v>
      </c>
      <c r="Q93" s="275">
        <f>SUM(Q89:Q92)</f>
        <v>4</v>
      </c>
      <c r="R93" s="277" t="s">
        <v>23</v>
      </c>
      <c r="S93" s="276">
        <f>SUM(S89:S92)</f>
        <v>5</v>
      </c>
      <c r="T93" s="220">
        <f>SUM(T89:T92)</f>
        <v>1</v>
      </c>
      <c r="U93" s="221">
        <f>SUM(U89:U92)</f>
        <v>2</v>
      </c>
      <c r="V93" s="201"/>
    </row>
    <row r="94" spans="2:22" ht="24.75" customHeight="1">
      <c r="B94" s="229"/>
      <c r="C94" s="339" t="s">
        <v>118</v>
      </c>
      <c r="D94" s="335" t="str">
        <f>IF(T93&gt;U93,D84,IF(U93&gt;T93,D85,IF(U93+T93=0," ","CHYBA ZADÁNÍ")))</f>
        <v>Hrabová</v>
      </c>
      <c r="E94" s="273"/>
      <c r="F94" s="273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339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  <mergeCell ref="B91:B92"/>
    <mergeCell ref="E91:E92"/>
    <mergeCell ref="F91:F92"/>
    <mergeCell ref="G91:G92"/>
    <mergeCell ref="H91:H92"/>
    <mergeCell ref="I91:I92"/>
    <mergeCell ref="J91:J92"/>
    <mergeCell ref="K91:K92"/>
    <mergeCell ref="E87:M87"/>
    <mergeCell ref="N87:U87"/>
    <mergeCell ref="E88:G88"/>
    <mergeCell ref="H88:J88"/>
    <mergeCell ref="K88:M88"/>
    <mergeCell ref="N88:P88"/>
    <mergeCell ref="Q88:S88"/>
    <mergeCell ref="P81:U81"/>
    <mergeCell ref="P82:U82"/>
    <mergeCell ref="P83:U83"/>
    <mergeCell ref="D84:I84"/>
    <mergeCell ref="P84:U84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I66:I67"/>
    <mergeCell ref="J66:J67"/>
    <mergeCell ref="K66:K67"/>
    <mergeCell ref="L66:L67"/>
    <mergeCell ref="K63:M63"/>
    <mergeCell ref="N63:P63"/>
    <mergeCell ref="S66:S67"/>
    <mergeCell ref="T66:T67"/>
    <mergeCell ref="M66:M67"/>
    <mergeCell ref="N66:N67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K41:K42"/>
    <mergeCell ref="L41:L42"/>
    <mergeCell ref="S41:S42"/>
    <mergeCell ref="T41:T42"/>
    <mergeCell ref="U41:U42"/>
    <mergeCell ref="N41:N42"/>
    <mergeCell ref="O41:O42"/>
    <mergeCell ref="P41:P42"/>
    <mergeCell ref="Q41:Q42"/>
    <mergeCell ref="R41:R42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Q38:S38"/>
    <mergeCell ref="P31:U31"/>
    <mergeCell ref="P32:U32"/>
    <mergeCell ref="P33:U33"/>
    <mergeCell ref="E38:G38"/>
    <mergeCell ref="H38:J38"/>
    <mergeCell ref="K38:M38"/>
    <mergeCell ref="N38:P38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13:G13"/>
    <mergeCell ref="H13:J13"/>
    <mergeCell ref="H16:H17"/>
    <mergeCell ref="I16:I17"/>
    <mergeCell ref="G16:G17"/>
    <mergeCell ref="J16:J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K16:K17"/>
    <mergeCell ref="L16:L17"/>
    <mergeCell ref="M16:M17"/>
    <mergeCell ref="P16:P17"/>
    <mergeCell ref="P6:U6"/>
    <mergeCell ref="P10:U10"/>
    <mergeCell ref="P9:U9"/>
    <mergeCell ref="P8:U8"/>
    <mergeCell ref="S16:S17"/>
    <mergeCell ref="R16:R17"/>
    <mergeCell ref="P7:U7"/>
    <mergeCell ref="N13:P13"/>
    <mergeCell ref="Q13:S13"/>
    <mergeCell ref="N16:N17"/>
    <mergeCell ref="O16:O17"/>
    <mergeCell ref="Q16:Q17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workbookViewId="0" topLeftCell="A52">
      <selection activeCell="X67" sqref="X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 t="s">
        <v>142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39973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3</v>
      </c>
      <c r="C9" s="180" t="s">
        <v>97</v>
      </c>
      <c r="D9" s="477" t="str">
        <f>IF(B9=1,X6,IF(B9=2,X7,IF(B9=3,X8,IF(B9=4,X9,IF(B9=5,X10,IF(B9=6,X11,IF(B9=7,X12,IF(B9=8,X13," "))))))))</f>
        <v>Hrabová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8</v>
      </c>
      <c r="C10" s="180" t="s">
        <v>101</v>
      </c>
      <c r="D10" s="477" t="str">
        <f>IF(B10=1,X6,IF(B10=2,X7,IF(B10=3,X8,IF(B10=4,X9,IF(B10=5,X10,IF(B10=6,X11,IF(B10=7,X12,IF(B10=8,X13," "))))))))</f>
        <v>Brušperk A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210" t="s">
        <v>195</v>
      </c>
      <c r="D14" s="211" t="s">
        <v>196</v>
      </c>
      <c r="E14" s="212">
        <v>4</v>
      </c>
      <c r="F14" s="213"/>
      <c r="G14" s="214">
        <v>6</v>
      </c>
      <c r="H14" s="215">
        <v>4</v>
      </c>
      <c r="I14" s="213"/>
      <c r="J14" s="214">
        <v>6</v>
      </c>
      <c r="K14" s="215"/>
      <c r="L14" s="213" t="s">
        <v>23</v>
      </c>
      <c r="M14" s="216"/>
      <c r="N14" s="304">
        <f>E14+H14+K14</f>
        <v>8</v>
      </c>
      <c r="O14" s="305" t="s">
        <v>23</v>
      </c>
      <c r="P14" s="306">
        <f>G14+J14+M14</f>
        <v>12</v>
      </c>
      <c r="Q14" s="304">
        <f>SUM(AF14:AH14)</f>
        <v>0</v>
      </c>
      <c r="R14" s="305" t="s">
        <v>23</v>
      </c>
      <c r="S14" s="306">
        <f>SUM(AI14:AK14)</f>
        <v>2</v>
      </c>
      <c r="T14" s="307">
        <f>IF(Q14&gt;S14,1,0)</f>
        <v>0</v>
      </c>
      <c r="U14" s="308">
        <f>IF(S14&gt;Q14,1,0)</f>
        <v>1</v>
      </c>
      <c r="V14" s="201"/>
      <c r="X14" s="222"/>
      <c r="AF14" s="223">
        <f>IF(E14&gt;G14,1,0)</f>
        <v>0</v>
      </c>
      <c r="AG14" s="223">
        <f>IF(H14&gt;J14,1,0)</f>
        <v>0</v>
      </c>
      <c r="AH14" s="223">
        <f>IF(K14+M14&gt;0,IF(K14&gt;M14,1,0),0)</f>
        <v>0</v>
      </c>
      <c r="AI14" s="223">
        <f>IF(G14&gt;E14,1,0)</f>
        <v>1</v>
      </c>
      <c r="AJ14" s="223">
        <f>IF(J14&gt;H14,1,0)</f>
        <v>1</v>
      </c>
      <c r="AK14" s="223">
        <f>IF(K14+M14&gt;0,IF(M14&gt;K14,1,0),0)</f>
        <v>0</v>
      </c>
    </row>
    <row r="15" spans="2:37" ht="24" customHeight="1">
      <c r="B15" s="209" t="s">
        <v>111</v>
      </c>
      <c r="C15" s="225" t="s">
        <v>197</v>
      </c>
      <c r="D15" s="224" t="s">
        <v>198</v>
      </c>
      <c r="E15" s="212">
        <v>3</v>
      </c>
      <c r="F15" s="213"/>
      <c r="G15" s="214">
        <v>6</v>
      </c>
      <c r="H15" s="215">
        <v>6</v>
      </c>
      <c r="I15" s="213"/>
      <c r="J15" s="214">
        <v>3</v>
      </c>
      <c r="K15" s="215">
        <v>4</v>
      </c>
      <c r="L15" s="213" t="s">
        <v>23</v>
      </c>
      <c r="M15" s="216">
        <v>6</v>
      </c>
      <c r="N15" s="304">
        <f>E15+H15+K15</f>
        <v>13</v>
      </c>
      <c r="O15" s="305" t="s">
        <v>23</v>
      </c>
      <c r="P15" s="306">
        <f>G15+J15+M15</f>
        <v>15</v>
      </c>
      <c r="Q15" s="304">
        <f>SUM(AF15:AH15)</f>
        <v>1</v>
      </c>
      <c r="R15" s="305" t="s">
        <v>23</v>
      </c>
      <c r="S15" s="306">
        <f>SUM(AI15:AK15)</f>
        <v>2</v>
      </c>
      <c r="T15" s="307">
        <f>IF(Q15&gt;S15,1,0)</f>
        <v>0</v>
      </c>
      <c r="U15" s="308">
        <f>IF(S15&gt;Q15,1,0)</f>
        <v>1</v>
      </c>
      <c r="V15" s="201"/>
      <c r="AF15" s="223">
        <f>IF(E15&gt;G15,1,0)</f>
        <v>0</v>
      </c>
      <c r="AG15" s="223">
        <f>IF(H15&gt;J15,1,0)</f>
        <v>1</v>
      </c>
      <c r="AH15" s="223">
        <f>IF(K15+M15&gt;0,IF(K15&gt;M15,1,0),0)</f>
        <v>0</v>
      </c>
      <c r="AI15" s="223">
        <f>IF(G15&gt;E15,1,0)</f>
        <v>1</v>
      </c>
      <c r="AJ15" s="223">
        <f>IF(J15&gt;H15,1,0)</f>
        <v>0</v>
      </c>
      <c r="AK15" s="223">
        <f>IF(K15+M15&gt;0,IF(M15&gt;K15,1,0),0)</f>
        <v>1</v>
      </c>
    </row>
    <row r="16" spans="2:37" ht="20.25" customHeight="1">
      <c r="B16" s="438" t="s">
        <v>112</v>
      </c>
      <c r="C16" s="135" t="s">
        <v>197</v>
      </c>
      <c r="D16" s="224" t="s">
        <v>196</v>
      </c>
      <c r="E16" s="518">
        <v>4</v>
      </c>
      <c r="F16" s="424"/>
      <c r="G16" s="442">
        <v>6</v>
      </c>
      <c r="H16" s="444">
        <v>4</v>
      </c>
      <c r="I16" s="424"/>
      <c r="J16" s="442">
        <v>6</v>
      </c>
      <c r="K16" s="444"/>
      <c r="L16" s="424" t="s">
        <v>23</v>
      </c>
      <c r="M16" s="426"/>
      <c r="N16" s="486">
        <f>E16+H16+K16</f>
        <v>8</v>
      </c>
      <c r="O16" s="484" t="s">
        <v>23</v>
      </c>
      <c r="P16" s="482">
        <f>G16+J16+M16</f>
        <v>12</v>
      </c>
      <c r="Q16" s="486">
        <f>SUM(AF16:AH16)</f>
        <v>0</v>
      </c>
      <c r="R16" s="484" t="s">
        <v>23</v>
      </c>
      <c r="S16" s="482">
        <f>SUM(AI16:AK16)</f>
        <v>2</v>
      </c>
      <c r="T16" s="494">
        <f>IF(Q16&gt;S16,1,0)</f>
        <v>0</v>
      </c>
      <c r="U16" s="496">
        <f>IF(S16&gt;Q16,1,0)</f>
        <v>1</v>
      </c>
      <c r="V16" s="226"/>
      <c r="AF16" s="223">
        <f>IF(E16&gt;G16,1,0)</f>
        <v>0</v>
      </c>
      <c r="AG16" s="223">
        <f>IF(H16&gt;J16,1,0)</f>
        <v>0</v>
      </c>
      <c r="AH16" s="223">
        <f>IF(K16+M16&gt;0,IF(K16&gt;M16,1,0),0)</f>
        <v>0</v>
      </c>
      <c r="AI16" s="223">
        <f>IF(G16&gt;E16,1,0)</f>
        <v>1</v>
      </c>
      <c r="AJ16" s="223">
        <f>IF(J16&gt;H16,1,0)</f>
        <v>1</v>
      </c>
      <c r="AK16" s="223">
        <f>IF(K16+M16&gt;0,IF(M16&gt;K16,1,0),0)</f>
        <v>0</v>
      </c>
    </row>
    <row r="17" spans="2:22" ht="21" customHeight="1">
      <c r="B17" s="439"/>
      <c r="C17" s="227" t="s">
        <v>199</v>
      </c>
      <c r="D17" s="228" t="s">
        <v>200</v>
      </c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29</v>
      </c>
      <c r="O18" s="305" t="s">
        <v>23</v>
      </c>
      <c r="P18" s="316">
        <f>SUM(P14:P17)</f>
        <v>39</v>
      </c>
      <c r="Q18" s="315">
        <f>SUM(Q14:Q17)</f>
        <v>1</v>
      </c>
      <c r="R18" s="317" t="s">
        <v>23</v>
      </c>
      <c r="S18" s="316">
        <f>SUM(S14:S17)</f>
        <v>6</v>
      </c>
      <c r="T18" s="307">
        <f>SUM(T14:T17)</f>
        <v>0</v>
      </c>
      <c r="U18" s="308">
        <f>SUM(U14:U17)</f>
        <v>3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Brušperk A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/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/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4</v>
      </c>
      <c r="C34" s="180" t="s">
        <v>97</v>
      </c>
      <c r="D34" s="455" t="str">
        <f>IF(B34=1,X31,IF(B34=2,X32,IF(B34=3,X33,IF(B34=4,X34,IF(B34=5,X35,IF(B34=6,X36,IF(B34=7,X37,IF(B34=8,X38," "))))))))</f>
        <v>Paskov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2</v>
      </c>
      <c r="C35" s="180" t="s">
        <v>101</v>
      </c>
      <c r="D35" s="455" t="str">
        <f>IF(B35=1,X31,IF(B35=2,X32,IF(B35=3,X33,IF(B35=4,X34,IF(B35=5,X35,IF(B35=6,X36,IF(B35=7,X37,IF(B35=8,X38," "))))))))</f>
        <v>St. Bělá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/>
      <c r="D39" s="260"/>
      <c r="E39" s="261"/>
      <c r="F39" s="262"/>
      <c r="G39" s="263"/>
      <c r="H39" s="264"/>
      <c r="I39" s="262"/>
      <c r="J39" s="263"/>
      <c r="K39" s="264"/>
      <c r="L39" s="262"/>
      <c r="M39" s="265"/>
      <c r="N39" s="266">
        <f>E39+H39+K39</f>
        <v>0</v>
      </c>
      <c r="O39" s="267" t="s">
        <v>23</v>
      </c>
      <c r="P39" s="268">
        <f>G39+J39+M39</f>
        <v>0</v>
      </c>
      <c r="Q39" s="266">
        <f>SUM(AF39:AH39)</f>
        <v>0</v>
      </c>
      <c r="R39" s="267" t="s">
        <v>23</v>
      </c>
      <c r="S39" s="268">
        <f>SUM(AI39:AK39)</f>
        <v>0</v>
      </c>
      <c r="T39" s="220">
        <f>IF(Q39&gt;S39,1,0)</f>
        <v>0</v>
      </c>
      <c r="U39" s="221">
        <f>IF(S39&gt;Q39,1,0)</f>
        <v>0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259"/>
      <c r="D40" s="269"/>
      <c r="E40" s="261"/>
      <c r="F40" s="262"/>
      <c r="G40" s="263"/>
      <c r="H40" s="264"/>
      <c r="I40" s="262"/>
      <c r="J40" s="263"/>
      <c r="K40" s="264"/>
      <c r="L40" s="262"/>
      <c r="M40" s="265"/>
      <c r="N40" s="266">
        <f>E40+H40+K40</f>
        <v>0</v>
      </c>
      <c r="O40" s="267" t="s">
        <v>23</v>
      </c>
      <c r="P40" s="268">
        <f>G40+J40+M40</f>
        <v>0</v>
      </c>
      <c r="Q40" s="266">
        <f>SUM(AF40:AH40)</f>
        <v>0</v>
      </c>
      <c r="R40" s="267" t="s">
        <v>23</v>
      </c>
      <c r="S40" s="268">
        <f>SUM(AI40:AK40)</f>
        <v>0</v>
      </c>
      <c r="T40" s="220">
        <f>IF(Q40&gt;S40,1,0)</f>
        <v>0</v>
      </c>
      <c r="U40" s="221">
        <f>IF(S40&gt;Q40,1,0)</f>
        <v>0</v>
      </c>
      <c r="V40" s="201"/>
      <c r="AF40" s="223">
        <f>IF(E40&gt;G40,1,0)</f>
        <v>0</v>
      </c>
      <c r="AG40" s="223">
        <f>IF(H40&gt;J40,1,0)</f>
        <v>0</v>
      </c>
      <c r="AH40" s="223">
        <f>IF(K40+M40&gt;0,IF(K40&gt;M40,1,0),0)</f>
        <v>0</v>
      </c>
      <c r="AI40" s="223">
        <f>IF(G40&gt;E40,1,0)</f>
        <v>0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270"/>
      <c r="D41" s="260"/>
      <c r="E41" s="516"/>
      <c r="F41" s="469"/>
      <c r="G41" s="471"/>
      <c r="H41" s="473"/>
      <c r="I41" s="469"/>
      <c r="J41" s="471"/>
      <c r="K41" s="473"/>
      <c r="L41" s="469"/>
      <c r="M41" s="475"/>
      <c r="N41" s="467">
        <f>E41+H41+K41</f>
        <v>0</v>
      </c>
      <c r="O41" s="458" t="s">
        <v>23</v>
      </c>
      <c r="P41" s="460">
        <f>G41+J41+M41</f>
        <v>0</v>
      </c>
      <c r="Q41" s="467">
        <f>SUM(AF41:AH41)</f>
        <v>0</v>
      </c>
      <c r="R41" s="458" t="s">
        <v>23</v>
      </c>
      <c r="S41" s="460">
        <f>SUM(AI41:AK41)</f>
        <v>0</v>
      </c>
      <c r="T41" s="436">
        <f>IF(Q41&gt;S41,1,0)</f>
        <v>0</v>
      </c>
      <c r="U41" s="430">
        <f>IF(S41&gt;Q41,1,0)</f>
        <v>0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270"/>
      <c r="D42" s="269"/>
      <c r="E42" s="517"/>
      <c r="F42" s="470"/>
      <c r="G42" s="472"/>
      <c r="H42" s="474"/>
      <c r="I42" s="470"/>
      <c r="J42" s="472"/>
      <c r="K42" s="474"/>
      <c r="L42" s="470"/>
      <c r="M42" s="476"/>
      <c r="N42" s="468"/>
      <c r="O42" s="459"/>
      <c r="P42" s="461"/>
      <c r="Q42" s="468"/>
      <c r="R42" s="459"/>
      <c r="S42" s="461"/>
      <c r="T42" s="437"/>
      <c r="U42" s="431"/>
      <c r="V42" s="226"/>
    </row>
    <row r="43" spans="2:22" ht="24.75" customHeight="1">
      <c r="B43" s="229"/>
      <c r="C43" s="273" t="s">
        <v>117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>
        <f>SUM(N39:N42)</f>
        <v>0</v>
      </c>
      <c r="O43" s="267" t="s">
        <v>23</v>
      </c>
      <c r="P43" s="276">
        <f>SUM(P39:P42)</f>
        <v>0</v>
      </c>
      <c r="Q43" s="275">
        <f>SUM(Q39:Q42)</f>
        <v>0</v>
      </c>
      <c r="R43" s="277" t="s">
        <v>23</v>
      </c>
      <c r="S43" s="276">
        <f>SUM(S39:S42)</f>
        <v>0</v>
      </c>
      <c r="T43" s="220">
        <f>SUM(T39:T42)</f>
        <v>0</v>
      </c>
      <c r="U43" s="221">
        <f>SUM(U39:U42)</f>
        <v>0</v>
      </c>
      <c r="V43" s="201"/>
    </row>
    <row r="44" spans="2:22" ht="24.75" customHeight="1">
      <c r="B44" s="229"/>
      <c r="C44" s="339" t="s">
        <v>118</v>
      </c>
      <c r="D44" s="335" t="str">
        <f>IF(T43&gt;U43,D34,IF(U43&gt;T43,D35,IF(U43+T43=0," ","CHYBA ZADÁNÍ")))</f>
        <v> </v>
      </c>
      <c r="E44" s="273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339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243" t="s">
        <v>94</v>
      </c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 t="s">
        <v>237</v>
      </c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5</v>
      </c>
      <c r="C59" s="180" t="s">
        <v>97</v>
      </c>
      <c r="D59" s="477" t="str">
        <f>IF(B59=1,X56,IF(B59=2,X57,IF(B59=3,X58,IF(B59=4,X59,IF(B59=5,X60,IF(B59=6,X61,IF(B59=7,X62,IF(B59=8,X63," "))))))))</f>
        <v>N. Bělá  A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1</v>
      </c>
      <c r="C60" s="180" t="s">
        <v>101</v>
      </c>
      <c r="D60" s="477" t="str">
        <f>IF(B60=1,X56,IF(B60=2,X57,IF(B60=3,X58,IF(B60=4,X59,IF(B60=5,X60,IF(B60=6,X61,IF(B60=7,X62,IF(B60=8,X63," "))))))))</f>
        <v>N. Bělá  B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198" t="s">
        <v>238</v>
      </c>
      <c r="D64" s="340" t="s">
        <v>173</v>
      </c>
      <c r="E64" s="212">
        <v>3</v>
      </c>
      <c r="F64" s="213" t="s">
        <v>23</v>
      </c>
      <c r="G64" s="214">
        <v>6</v>
      </c>
      <c r="H64" s="215">
        <v>6</v>
      </c>
      <c r="I64" s="213" t="s">
        <v>23</v>
      </c>
      <c r="J64" s="214">
        <v>6</v>
      </c>
      <c r="K64" s="215">
        <v>2</v>
      </c>
      <c r="L64" s="213" t="s">
        <v>23</v>
      </c>
      <c r="M64" s="216">
        <v>6</v>
      </c>
      <c r="N64" s="266">
        <f>E64+H64+K64</f>
        <v>11</v>
      </c>
      <c r="O64" s="267" t="s">
        <v>23</v>
      </c>
      <c r="P64" s="268">
        <f>G64+J64+M64</f>
        <v>18</v>
      </c>
      <c r="Q64" s="266">
        <f>SUM(AF64:AH64)</f>
        <v>0</v>
      </c>
      <c r="R64" s="267" t="s">
        <v>23</v>
      </c>
      <c r="S64" s="268">
        <f>SUM(AI64:AK64)</f>
        <v>2</v>
      </c>
      <c r="T64" s="220">
        <f>IF(Q64&gt;S64,1,0)</f>
        <v>0</v>
      </c>
      <c r="U64" s="221">
        <f>IF(S64&gt;Q64,1,0)</f>
        <v>1</v>
      </c>
      <c r="V64" s="201"/>
      <c r="X64" s="222"/>
      <c r="AF64" s="223">
        <f>IF(E64&gt;G64,1,0)</f>
        <v>0</v>
      </c>
      <c r="AG64" s="223">
        <f>IF(H64&gt;J64,1,0)</f>
        <v>0</v>
      </c>
      <c r="AH64" s="223">
        <f>IF(K64+M64&gt;0,IF(K64&gt;M64,1,0),0)</f>
        <v>0</v>
      </c>
      <c r="AI64" s="223">
        <f>IF(G64&gt;E64,1,0)</f>
        <v>1</v>
      </c>
      <c r="AJ64" s="223">
        <f>IF(J64&gt;H64,1,0)</f>
        <v>0</v>
      </c>
      <c r="AK64" s="223">
        <f>IF(K64+M64&gt;0,IF(M64&gt;K64,1,0),0)</f>
        <v>1</v>
      </c>
    </row>
    <row r="65" spans="2:37" ht="24.75" customHeight="1">
      <c r="B65" s="209" t="s">
        <v>111</v>
      </c>
      <c r="C65" s="198" t="s">
        <v>228</v>
      </c>
      <c r="D65" s="341" t="s">
        <v>188</v>
      </c>
      <c r="E65" s="212">
        <v>3</v>
      </c>
      <c r="F65" s="213" t="s">
        <v>23</v>
      </c>
      <c r="G65" s="214">
        <v>6</v>
      </c>
      <c r="H65" s="215">
        <v>7</v>
      </c>
      <c r="I65" s="213" t="s">
        <v>23</v>
      </c>
      <c r="J65" s="214">
        <v>5</v>
      </c>
      <c r="K65" s="215">
        <v>6</v>
      </c>
      <c r="L65" s="213" t="s">
        <v>23</v>
      </c>
      <c r="M65" s="216">
        <v>3</v>
      </c>
      <c r="N65" s="266">
        <f>E65+H65+K65</f>
        <v>16</v>
      </c>
      <c r="O65" s="267" t="s">
        <v>23</v>
      </c>
      <c r="P65" s="268">
        <f>G65+J65+M65</f>
        <v>14</v>
      </c>
      <c r="Q65" s="266">
        <f>SUM(AF65:AH65)</f>
        <v>2</v>
      </c>
      <c r="R65" s="267" t="s">
        <v>23</v>
      </c>
      <c r="S65" s="268">
        <f>SUM(AI65:AK65)</f>
        <v>1</v>
      </c>
      <c r="T65" s="220">
        <f>IF(Q65&gt;S65,1,0)</f>
        <v>1</v>
      </c>
      <c r="U65" s="221">
        <f>IF(S65&gt;Q65,1,0)</f>
        <v>0</v>
      </c>
      <c r="V65" s="201"/>
      <c r="AF65" s="223">
        <f>IF(E65&gt;G65,1,0)</f>
        <v>0</v>
      </c>
      <c r="AG65" s="223">
        <f>IF(H65&gt;J65,1,0)</f>
        <v>1</v>
      </c>
      <c r="AH65" s="223">
        <f>IF(K65+M65&gt;0,IF(K65&gt;M65,1,0),0)</f>
        <v>1</v>
      </c>
      <c r="AI65" s="223">
        <f>IF(G65&gt;E65,1,0)</f>
        <v>1</v>
      </c>
      <c r="AJ65" s="223">
        <f>IF(J65&gt;H65,1,0)</f>
        <v>0</v>
      </c>
      <c r="AK65" s="223">
        <f>IF(K65+M65&gt;0,IF(M65&gt;K65,1,0),0)</f>
        <v>0</v>
      </c>
    </row>
    <row r="66" spans="2:37" ht="24.75" customHeight="1">
      <c r="B66" s="438" t="s">
        <v>112</v>
      </c>
      <c r="C66" s="342" t="s">
        <v>238</v>
      </c>
      <c r="D66" s="341" t="s">
        <v>173</v>
      </c>
      <c r="E66" s="518">
        <v>6</v>
      </c>
      <c r="F66" s="424" t="s">
        <v>23</v>
      </c>
      <c r="G66" s="442">
        <v>4</v>
      </c>
      <c r="H66" s="444">
        <v>1</v>
      </c>
      <c r="I66" s="424" t="s">
        <v>23</v>
      </c>
      <c r="J66" s="442">
        <v>6</v>
      </c>
      <c r="K66" s="444">
        <v>7</v>
      </c>
      <c r="L66" s="424" t="s">
        <v>23</v>
      </c>
      <c r="M66" s="426">
        <v>6</v>
      </c>
      <c r="N66" s="467">
        <f>E66+H66+K66</f>
        <v>14</v>
      </c>
      <c r="O66" s="458" t="s">
        <v>23</v>
      </c>
      <c r="P66" s="460">
        <f>G66+J66+M66</f>
        <v>16</v>
      </c>
      <c r="Q66" s="467">
        <f>SUM(AF66:AH66)</f>
        <v>2</v>
      </c>
      <c r="R66" s="458" t="s">
        <v>23</v>
      </c>
      <c r="S66" s="460">
        <f>SUM(AI66:AK66)</f>
        <v>1</v>
      </c>
      <c r="T66" s="436">
        <f>IF(Q66&gt;S66,1,0)</f>
        <v>1</v>
      </c>
      <c r="U66" s="430">
        <f>IF(S66&gt;Q66,1,0)</f>
        <v>0</v>
      </c>
      <c r="V66" s="226"/>
      <c r="AF66" s="223">
        <f>IF(E66&gt;G66,1,0)</f>
        <v>1</v>
      </c>
      <c r="AG66" s="223">
        <f>IF(H66&gt;J66,1,0)</f>
        <v>0</v>
      </c>
      <c r="AH66" s="223">
        <f>IF(K66+M66&gt;0,IF(K66&gt;M66,1,0),0)</f>
        <v>1</v>
      </c>
      <c r="AI66" s="223">
        <f>IF(G66&gt;E66,1,0)</f>
        <v>0</v>
      </c>
      <c r="AJ66" s="223">
        <f>IF(J66&gt;H66,1,0)</f>
        <v>1</v>
      </c>
      <c r="AK66" s="223">
        <f>IF(K66+M66&gt;0,IF(M66&gt;K66,1,0),0)</f>
        <v>0</v>
      </c>
    </row>
    <row r="67" spans="2:22" ht="24.75" customHeight="1">
      <c r="B67" s="439"/>
      <c r="C67" s="343" t="s">
        <v>228</v>
      </c>
      <c r="D67" s="344" t="s">
        <v>188</v>
      </c>
      <c r="E67" s="519"/>
      <c r="F67" s="425"/>
      <c r="G67" s="443"/>
      <c r="H67" s="445"/>
      <c r="I67" s="425"/>
      <c r="J67" s="443"/>
      <c r="K67" s="445"/>
      <c r="L67" s="425"/>
      <c r="M67" s="427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41</v>
      </c>
      <c r="O68" s="267" t="s">
        <v>23</v>
      </c>
      <c r="P68" s="276">
        <f>SUM(P64:P67)</f>
        <v>48</v>
      </c>
      <c r="Q68" s="275">
        <f>SUM(Q64:Q67)</f>
        <v>4</v>
      </c>
      <c r="R68" s="277" t="s">
        <v>23</v>
      </c>
      <c r="S68" s="276">
        <f>SUM(S64:S67)</f>
        <v>4</v>
      </c>
      <c r="T68" s="220">
        <f>SUM(T64:T67)</f>
        <v>2</v>
      </c>
      <c r="U68" s="221">
        <f>SUM(U64:U67)</f>
        <v>1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N. Bělá  A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/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/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6</v>
      </c>
      <c r="C84" s="180" t="s">
        <v>97</v>
      </c>
      <c r="D84" s="455" t="str">
        <f>IF(B84=1,X81,IF(B84=2,X82,IF(B84=3,X83,IF(B84=4,X84,IF(B84=5,X85,IF(B84=6,X86,IF(B84=7,X87,IF(B84=8,X88," "))))))))</f>
        <v>Vratimov  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7</v>
      </c>
      <c r="C85" s="180" t="s">
        <v>101</v>
      </c>
      <c r="D85" s="455" t="str">
        <f>IF(B85=1,X81,IF(B85=2,X82,IF(B85=3,X83,IF(B85=4,X84,IF(B85=5,X85,IF(B85=6,X86,IF(B85=7,X87,IF(B85=8,X88," "))))))))</f>
        <v>Výškovice  B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259"/>
      <c r="D89" s="260"/>
      <c r="E89" s="261"/>
      <c r="F89" s="262"/>
      <c r="G89" s="263"/>
      <c r="H89" s="264"/>
      <c r="I89" s="262"/>
      <c r="J89" s="263"/>
      <c r="K89" s="264"/>
      <c r="L89" s="262"/>
      <c r="M89" s="265"/>
      <c r="N89" s="266">
        <f>E89+H89+K89</f>
        <v>0</v>
      </c>
      <c r="O89" s="267" t="s">
        <v>23</v>
      </c>
      <c r="P89" s="268">
        <f>G89+J89+M89</f>
        <v>0</v>
      </c>
      <c r="Q89" s="266">
        <f>SUM(AF89:AH89)</f>
        <v>0</v>
      </c>
      <c r="R89" s="267" t="s">
        <v>23</v>
      </c>
      <c r="S89" s="268">
        <f>SUM(AI89:AK89)</f>
        <v>0</v>
      </c>
      <c r="T89" s="220">
        <f>IF(Q89&gt;S89,1,0)</f>
        <v>0</v>
      </c>
      <c r="U89" s="221">
        <f>IF(S89&gt;Q89,1,0)</f>
        <v>0</v>
      </c>
      <c r="V89" s="201"/>
      <c r="X89" s="222"/>
      <c r="AF89" s="223">
        <f>IF(E89&gt;G89,1,0)</f>
        <v>0</v>
      </c>
      <c r="AG89" s="223">
        <f>IF(H89&gt;J89,1,0)</f>
        <v>0</v>
      </c>
      <c r="AH89" s="223">
        <f>IF(K89+M89&gt;0,IF(K89&gt;M89,1,0),0)</f>
        <v>0</v>
      </c>
      <c r="AI89" s="223">
        <f>IF(G89&gt;E89,1,0)</f>
        <v>0</v>
      </c>
      <c r="AJ89" s="223">
        <f>IF(J89&gt;H89,1,0)</f>
        <v>0</v>
      </c>
      <c r="AK89" s="223">
        <f>IF(K89+M89&gt;0,IF(M89&gt;K89,1,0),0)</f>
        <v>0</v>
      </c>
    </row>
    <row r="90" spans="2:37" ht="24.75" customHeight="1">
      <c r="B90" s="209" t="s">
        <v>111</v>
      </c>
      <c r="C90" s="259"/>
      <c r="D90" s="269"/>
      <c r="E90" s="261"/>
      <c r="F90" s="262"/>
      <c r="G90" s="263"/>
      <c r="H90" s="264"/>
      <c r="I90" s="262"/>
      <c r="J90" s="263"/>
      <c r="K90" s="264"/>
      <c r="L90" s="262"/>
      <c r="M90" s="265"/>
      <c r="N90" s="266">
        <f>E90+H90+K90</f>
        <v>0</v>
      </c>
      <c r="O90" s="267" t="s">
        <v>23</v>
      </c>
      <c r="P90" s="268">
        <f>G90+J90+M90</f>
        <v>0</v>
      </c>
      <c r="Q90" s="266">
        <f>SUM(AF90:AH90)</f>
        <v>0</v>
      </c>
      <c r="R90" s="267" t="s">
        <v>23</v>
      </c>
      <c r="S90" s="268">
        <f>SUM(AI90:AK90)</f>
        <v>0</v>
      </c>
      <c r="T90" s="220">
        <f>IF(Q90&gt;S90,1,0)</f>
        <v>0</v>
      </c>
      <c r="U90" s="221">
        <f>IF(S90&gt;Q90,1,0)</f>
        <v>0</v>
      </c>
      <c r="V90" s="201"/>
      <c r="AF90" s="223">
        <f>IF(E90&gt;G90,1,0)</f>
        <v>0</v>
      </c>
      <c r="AG90" s="223">
        <f>IF(H90&gt;J90,1,0)</f>
        <v>0</v>
      </c>
      <c r="AH90" s="223">
        <f>IF(K90+M90&gt;0,IF(K90&gt;M90,1,0),0)</f>
        <v>0</v>
      </c>
      <c r="AI90" s="223">
        <f>IF(G90&gt;E90,1,0)</f>
        <v>0</v>
      </c>
      <c r="AJ90" s="223">
        <f>IF(J90&gt;H90,1,0)</f>
        <v>0</v>
      </c>
      <c r="AK90" s="223">
        <f>IF(K90+M90&gt;0,IF(M90&gt;K90,1,0),0)</f>
        <v>0</v>
      </c>
    </row>
    <row r="91" spans="2:37" ht="24.75" customHeight="1">
      <c r="B91" s="438" t="s">
        <v>112</v>
      </c>
      <c r="C91" s="270"/>
      <c r="D91" s="260"/>
      <c r="E91" s="516"/>
      <c r="F91" s="469"/>
      <c r="G91" s="471"/>
      <c r="H91" s="473"/>
      <c r="I91" s="469"/>
      <c r="J91" s="471"/>
      <c r="K91" s="473"/>
      <c r="L91" s="469"/>
      <c r="M91" s="475"/>
      <c r="N91" s="467">
        <f>E91+H91+K91</f>
        <v>0</v>
      </c>
      <c r="O91" s="458" t="s">
        <v>23</v>
      </c>
      <c r="P91" s="460">
        <f>G91+J91+M91</f>
        <v>0</v>
      </c>
      <c r="Q91" s="467">
        <f>SUM(AF91:AH91)</f>
        <v>0</v>
      </c>
      <c r="R91" s="458" t="s">
        <v>23</v>
      </c>
      <c r="S91" s="460">
        <f>SUM(AI91:AK91)</f>
        <v>0</v>
      </c>
      <c r="T91" s="436">
        <f>IF(Q91&gt;S91,1,0)</f>
        <v>0</v>
      </c>
      <c r="U91" s="430">
        <f>IF(S91&gt;Q91,1,0)</f>
        <v>0</v>
      </c>
      <c r="V91" s="226"/>
      <c r="AF91" s="223">
        <f>IF(E91&gt;G91,1,0)</f>
        <v>0</v>
      </c>
      <c r="AG91" s="223">
        <f>IF(H91&gt;J91,1,0)</f>
        <v>0</v>
      </c>
      <c r="AH91" s="223">
        <f>IF(K91+M91&gt;0,IF(K91&gt;M91,1,0),0)</f>
        <v>0</v>
      </c>
      <c r="AI91" s="223">
        <f>IF(G91&gt;E91,1,0)</f>
        <v>0</v>
      </c>
      <c r="AJ91" s="223">
        <f>IF(J91&gt;H91,1,0)</f>
        <v>0</v>
      </c>
      <c r="AK91" s="223">
        <f>IF(K91+M91&gt;0,IF(M91&gt;K91,1,0),0)</f>
        <v>0</v>
      </c>
    </row>
    <row r="92" spans="2:22" ht="24.75" customHeight="1">
      <c r="B92" s="439"/>
      <c r="C92" s="270"/>
      <c r="D92" s="269"/>
      <c r="E92" s="517"/>
      <c r="F92" s="470"/>
      <c r="G92" s="472"/>
      <c r="H92" s="474"/>
      <c r="I92" s="470"/>
      <c r="J92" s="472"/>
      <c r="K92" s="474"/>
      <c r="L92" s="470"/>
      <c r="M92" s="476"/>
      <c r="N92" s="468"/>
      <c r="O92" s="459"/>
      <c r="P92" s="461"/>
      <c r="Q92" s="468"/>
      <c r="R92" s="459"/>
      <c r="S92" s="461"/>
      <c r="T92" s="437"/>
      <c r="U92" s="431"/>
      <c r="V92" s="226"/>
    </row>
    <row r="93" spans="2:22" ht="24.75" customHeight="1">
      <c r="B93" s="229"/>
      <c r="C93" s="273" t="s">
        <v>117</v>
      </c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>
        <f>SUM(N89:N92)</f>
        <v>0</v>
      </c>
      <c r="O93" s="267" t="s">
        <v>23</v>
      </c>
      <c r="P93" s="276">
        <f>SUM(P89:P92)</f>
        <v>0</v>
      </c>
      <c r="Q93" s="275">
        <f>SUM(Q89:Q92)</f>
        <v>0</v>
      </c>
      <c r="R93" s="277" t="s">
        <v>23</v>
      </c>
      <c r="S93" s="276">
        <f>SUM(S89:S92)</f>
        <v>0</v>
      </c>
      <c r="T93" s="220">
        <f>SUM(T89:T92)</f>
        <v>0</v>
      </c>
      <c r="U93" s="221">
        <f>SUM(U89:U92)</f>
        <v>0</v>
      </c>
      <c r="V93" s="201"/>
    </row>
    <row r="94" spans="2:22" ht="24.75" customHeight="1">
      <c r="B94" s="229"/>
      <c r="C94" s="339" t="s">
        <v>118</v>
      </c>
      <c r="D94" s="335" t="str">
        <f>IF(T93&gt;U93,D84,IF(U93&gt;T93,D85,IF(U93+T93=0," ","CHYBA ZADÁNÍ")))</f>
        <v> </v>
      </c>
      <c r="E94" s="273"/>
      <c r="F94" s="273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339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S16:S17"/>
    <mergeCell ref="R16:R17"/>
    <mergeCell ref="P7:U7"/>
    <mergeCell ref="N13:P13"/>
    <mergeCell ref="Q13:S13"/>
    <mergeCell ref="N16:N17"/>
    <mergeCell ref="O16:O17"/>
    <mergeCell ref="Q16:Q17"/>
    <mergeCell ref="P6:U6"/>
    <mergeCell ref="P10:U10"/>
    <mergeCell ref="P9:U9"/>
    <mergeCell ref="P8:U8"/>
    <mergeCell ref="K16:K17"/>
    <mergeCell ref="L16:L17"/>
    <mergeCell ref="M16:M17"/>
    <mergeCell ref="P16:P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E13:G13"/>
    <mergeCell ref="H13:J13"/>
    <mergeCell ref="H16:H17"/>
    <mergeCell ref="I16:I17"/>
    <mergeCell ref="G16:G17"/>
    <mergeCell ref="J16:J17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38:G38"/>
    <mergeCell ref="H38:J38"/>
    <mergeCell ref="K38:M38"/>
    <mergeCell ref="N38:P38"/>
    <mergeCell ref="Q38:S38"/>
    <mergeCell ref="P31:U31"/>
    <mergeCell ref="P32:U32"/>
    <mergeCell ref="P33:U33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K41:K42"/>
    <mergeCell ref="L41:L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K63:M63"/>
    <mergeCell ref="N63:P63"/>
    <mergeCell ref="S66:S67"/>
    <mergeCell ref="T66:T67"/>
    <mergeCell ref="M66:M67"/>
    <mergeCell ref="N66:N67"/>
    <mergeCell ref="I66:I67"/>
    <mergeCell ref="J66:J67"/>
    <mergeCell ref="K66:K67"/>
    <mergeCell ref="L66:L67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P81:U81"/>
    <mergeCell ref="P82:U82"/>
    <mergeCell ref="P83:U83"/>
    <mergeCell ref="D84:I84"/>
    <mergeCell ref="P84:U84"/>
    <mergeCell ref="E87:M87"/>
    <mergeCell ref="N87:U87"/>
    <mergeCell ref="E88:G88"/>
    <mergeCell ref="H88:J88"/>
    <mergeCell ref="K88:M88"/>
    <mergeCell ref="N88:P88"/>
    <mergeCell ref="Q88:S88"/>
    <mergeCell ref="H91:H92"/>
    <mergeCell ref="I91:I92"/>
    <mergeCell ref="J91:J92"/>
    <mergeCell ref="K91:K92"/>
    <mergeCell ref="B91:B92"/>
    <mergeCell ref="E91:E92"/>
    <mergeCell ref="F91:F92"/>
    <mergeCell ref="G91:G92"/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K97"/>
  <sheetViews>
    <sheetView zoomScale="75" zoomScaleNormal="75" workbookViewId="0" topLeftCell="A48">
      <selection activeCell="C64" sqref="C64:M6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4.4218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1" width="11.57421875" style="1" customWidth="1"/>
    <col min="32" max="37" width="4.140625" style="1" customWidth="1"/>
    <col min="38" max="16384" width="10.28125" style="1" customWidth="1"/>
  </cols>
  <sheetData>
    <row r="1" spans="6:9" ht="26.25">
      <c r="F1" s="178" t="s">
        <v>76</v>
      </c>
      <c r="H1" s="179"/>
      <c r="I1" s="179"/>
    </row>
    <row r="2" spans="6:9" ht="4.5" customHeight="1">
      <c r="F2" s="178"/>
      <c r="H2" s="179"/>
      <c r="I2" s="179"/>
    </row>
    <row r="3" spans="3:24" ht="21">
      <c r="C3" s="180" t="s">
        <v>77</v>
      </c>
      <c r="D3" s="181" t="s">
        <v>78</v>
      </c>
      <c r="E3" s="180"/>
      <c r="F3" s="180"/>
      <c r="G3" s="180"/>
      <c r="H3" s="180"/>
      <c r="I3" s="180"/>
      <c r="J3" s="180"/>
      <c r="K3" s="180"/>
      <c r="L3" s="180"/>
      <c r="P3" s="462" t="s">
        <v>79</v>
      </c>
      <c r="Q3" s="462"/>
      <c r="R3" s="182"/>
      <c r="S3" s="182"/>
      <c r="T3" s="463">
        <v>2009</v>
      </c>
      <c r="U3" s="463"/>
      <c r="X3" s="183" t="s">
        <v>2</v>
      </c>
    </row>
    <row r="4" spans="3:31" ht="18.75">
      <c r="C4" s="184" t="s">
        <v>80</v>
      </c>
      <c r="D4" s="185"/>
      <c r="N4" s="186">
        <v>1</v>
      </c>
      <c r="P4" s="464" t="str">
        <f>IF(N4=1,P6,IF(N4=2,P7,IF(N4=3,P8,IF(N4=4,P9,IF(N4=5,P10," ")))))</f>
        <v>MUŽI  I.</v>
      </c>
      <c r="Q4" s="465"/>
      <c r="R4" s="465"/>
      <c r="S4" s="465"/>
      <c r="T4" s="465"/>
      <c r="U4" s="466"/>
      <c r="W4" s="187" t="s">
        <v>3</v>
      </c>
      <c r="X4" s="188" t="s">
        <v>4</v>
      </c>
      <c r="AA4" s="1" t="s">
        <v>81</v>
      </c>
      <c r="AB4" s="1" t="s">
        <v>82</v>
      </c>
      <c r="AC4" s="1" t="s">
        <v>83</v>
      </c>
      <c r="AD4" s="1" t="s">
        <v>84</v>
      </c>
      <c r="AE4" s="1" t="s">
        <v>85</v>
      </c>
    </row>
    <row r="5" spans="3:21" ht="9" customHeight="1">
      <c r="C5" s="184"/>
      <c r="D5" s="189"/>
      <c r="E5" s="189"/>
      <c r="F5" s="189"/>
      <c r="G5" s="184"/>
      <c r="H5" s="184"/>
      <c r="I5" s="184"/>
      <c r="J5" s="189"/>
      <c r="K5" s="189"/>
      <c r="L5" s="189"/>
      <c r="M5" s="184"/>
      <c r="N5" s="184"/>
      <c r="O5" s="184"/>
      <c r="P5" s="190"/>
      <c r="Q5" s="190"/>
      <c r="R5" s="190"/>
      <c r="S5" s="184"/>
      <c r="T5" s="184"/>
      <c r="U5" s="189"/>
    </row>
    <row r="6" spans="3:31" ht="14.25" customHeight="1">
      <c r="C6" s="184" t="s">
        <v>86</v>
      </c>
      <c r="D6" s="243" t="s">
        <v>142</v>
      </c>
      <c r="E6" s="192"/>
      <c r="F6" s="192"/>
      <c r="N6" s="193">
        <v>1</v>
      </c>
      <c r="P6" s="453" t="s">
        <v>87</v>
      </c>
      <c r="Q6" s="453"/>
      <c r="R6" s="453"/>
      <c r="S6" s="453"/>
      <c r="T6" s="453"/>
      <c r="U6" s="453"/>
      <c r="W6" s="194">
        <v>1</v>
      </c>
      <c r="X6" s="195" t="str">
        <f aca="true" t="shared" si="0" ref="X6:X13">IF($N$4=1,AA6,IF($N$4=2,AB6,IF($N$4=3,AC6,IF($N$4=4,AD6,IF($N$4=5,AE6," ")))))</f>
        <v>N. Bělá  B</v>
      </c>
      <c r="AA6" s="1" t="s">
        <v>8</v>
      </c>
      <c r="AB6" s="1" t="s">
        <v>46</v>
      </c>
      <c r="AC6" s="1" t="s">
        <v>30</v>
      </c>
      <c r="AD6" s="1" t="s">
        <v>48</v>
      </c>
      <c r="AE6" s="1" t="s">
        <v>88</v>
      </c>
    </row>
    <row r="7" spans="3:31" ht="16.5" customHeight="1">
      <c r="C7" s="184" t="s">
        <v>89</v>
      </c>
      <c r="D7" s="196">
        <v>39980</v>
      </c>
      <c r="E7" s="197"/>
      <c r="F7" s="197"/>
      <c r="N7" s="193">
        <v>2</v>
      </c>
      <c r="P7" s="453" t="s">
        <v>90</v>
      </c>
      <c r="Q7" s="453"/>
      <c r="R7" s="453"/>
      <c r="S7" s="453"/>
      <c r="T7" s="453"/>
      <c r="U7" s="453"/>
      <c r="W7" s="194">
        <v>2</v>
      </c>
      <c r="X7" s="195" t="str">
        <f t="shared" si="0"/>
        <v>St. Bělá</v>
      </c>
      <c r="AA7" s="1" t="s">
        <v>16</v>
      </c>
      <c r="AB7" s="1" t="s">
        <v>47</v>
      </c>
      <c r="AC7" s="1" t="s">
        <v>88</v>
      </c>
      <c r="AD7" s="1" t="s">
        <v>91</v>
      </c>
      <c r="AE7" s="1" t="s">
        <v>92</v>
      </c>
    </row>
    <row r="8" spans="3:31" ht="15" customHeight="1">
      <c r="C8" s="184"/>
      <c r="N8" s="193">
        <v>3</v>
      </c>
      <c r="P8" s="454" t="s">
        <v>93</v>
      </c>
      <c r="Q8" s="454"/>
      <c r="R8" s="454"/>
      <c r="S8" s="454"/>
      <c r="T8" s="454"/>
      <c r="U8" s="454"/>
      <c r="W8" s="194">
        <v>3</v>
      </c>
      <c r="X8" s="195" t="str">
        <f t="shared" si="0"/>
        <v>Hrabová</v>
      </c>
      <c r="AA8" s="1" t="s">
        <v>19</v>
      </c>
      <c r="AB8" s="1" t="s">
        <v>48</v>
      </c>
      <c r="AC8" s="1" t="s">
        <v>94</v>
      </c>
      <c r="AD8" s="1" t="s">
        <v>95</v>
      </c>
      <c r="AE8" s="1" t="s">
        <v>96</v>
      </c>
    </row>
    <row r="9" spans="2:31" ht="18.75">
      <c r="B9" s="198">
        <v>8</v>
      </c>
      <c r="C9" s="180" t="s">
        <v>97</v>
      </c>
      <c r="D9" s="477" t="str">
        <f>IF(B9=1,X6,IF(B9=2,X7,IF(B9=3,X8,IF(B9=4,X9,IF(B9=5,X10,IF(B9=6,X11,IF(B9=7,X12,IF(B9=8,X13," "))))))))</f>
        <v>Brušperk A</v>
      </c>
      <c r="E9" s="478"/>
      <c r="F9" s="478"/>
      <c r="G9" s="478"/>
      <c r="H9" s="478"/>
      <c r="I9" s="479"/>
      <c r="N9" s="193">
        <v>4</v>
      </c>
      <c r="P9" s="454" t="s">
        <v>98</v>
      </c>
      <c r="Q9" s="454"/>
      <c r="R9" s="454"/>
      <c r="S9" s="454"/>
      <c r="T9" s="454"/>
      <c r="U9" s="454"/>
      <c r="W9" s="194">
        <v>4</v>
      </c>
      <c r="X9" s="195" t="str">
        <f t="shared" si="0"/>
        <v>Paskov</v>
      </c>
      <c r="AA9" s="1" t="s">
        <v>24</v>
      </c>
      <c r="AB9" s="1" t="s">
        <v>49</v>
      </c>
      <c r="AC9" s="1" t="s">
        <v>99</v>
      </c>
      <c r="AD9" s="1" t="s">
        <v>100</v>
      </c>
      <c r="AE9" s="1" t="s">
        <v>48</v>
      </c>
    </row>
    <row r="10" spans="2:31" ht="19.5" customHeight="1">
      <c r="B10" s="198">
        <v>7</v>
      </c>
      <c r="C10" s="180" t="s">
        <v>101</v>
      </c>
      <c r="D10" s="477" t="str">
        <f>IF(B10=1,X6,IF(B10=2,X7,IF(B10=3,X8,IF(B10=4,X9,IF(B10=5,X10,IF(B10=6,X11,IF(B10=7,X12,IF(B10=8,X13," "))))))))</f>
        <v>Výškovice  B</v>
      </c>
      <c r="E10" s="478"/>
      <c r="F10" s="478"/>
      <c r="G10" s="478"/>
      <c r="H10" s="478"/>
      <c r="I10" s="479"/>
      <c r="N10" s="193">
        <v>5</v>
      </c>
      <c r="P10" s="454" t="s">
        <v>102</v>
      </c>
      <c r="Q10" s="454"/>
      <c r="R10" s="454"/>
      <c r="S10" s="454"/>
      <c r="T10" s="454"/>
      <c r="U10" s="454"/>
      <c r="W10" s="194">
        <v>5</v>
      </c>
      <c r="X10" s="195" t="str">
        <f t="shared" si="0"/>
        <v>N. Bělá  A</v>
      </c>
      <c r="AA10" s="1" t="s">
        <v>26</v>
      </c>
      <c r="AC10" s="1" t="s">
        <v>47</v>
      </c>
      <c r="AE10" s="1" t="s">
        <v>103</v>
      </c>
    </row>
    <row r="11" spans="23:31" ht="15.75" customHeight="1">
      <c r="W11" s="194">
        <v>6</v>
      </c>
      <c r="X11" s="195" t="str">
        <f t="shared" si="0"/>
        <v>Vratimov  </v>
      </c>
      <c r="AA11" s="1" t="s">
        <v>28</v>
      </c>
      <c r="AC11" s="1" t="s">
        <v>104</v>
      </c>
      <c r="AE11" s="1" t="s">
        <v>105</v>
      </c>
    </row>
    <row r="12" spans="3:37" ht="15">
      <c r="C12" s="199" t="s">
        <v>106</v>
      </c>
      <c r="D12" s="200"/>
      <c r="E12" s="447" t="s">
        <v>107</v>
      </c>
      <c r="F12" s="448"/>
      <c r="G12" s="448"/>
      <c r="H12" s="448"/>
      <c r="I12" s="448"/>
      <c r="J12" s="448"/>
      <c r="K12" s="448"/>
      <c r="L12" s="448"/>
      <c r="M12" s="448"/>
      <c r="N12" s="448" t="s">
        <v>108</v>
      </c>
      <c r="O12" s="448"/>
      <c r="P12" s="448"/>
      <c r="Q12" s="448"/>
      <c r="R12" s="448"/>
      <c r="S12" s="448"/>
      <c r="T12" s="448"/>
      <c r="U12" s="448"/>
      <c r="V12" s="201"/>
      <c r="W12" s="194">
        <v>7</v>
      </c>
      <c r="X12" s="195" t="str">
        <f t="shared" si="0"/>
        <v>Výškovice  B</v>
      </c>
      <c r="AA12" s="1" t="s">
        <v>30</v>
      </c>
      <c r="AC12" s="1" t="s">
        <v>109</v>
      </c>
      <c r="AF12" s="184"/>
      <c r="AG12" s="202"/>
      <c r="AH12" s="202"/>
      <c r="AI12" s="183" t="s">
        <v>2</v>
      </c>
      <c r="AJ12" s="202"/>
      <c r="AK12" s="202"/>
    </row>
    <row r="13" spans="2:37" ht="21" customHeight="1">
      <c r="B13" s="203"/>
      <c r="C13" s="204" t="s">
        <v>10</v>
      </c>
      <c r="D13" s="205" t="s">
        <v>11</v>
      </c>
      <c r="E13" s="449" t="s">
        <v>110</v>
      </c>
      <c r="F13" s="450"/>
      <c r="G13" s="451"/>
      <c r="H13" s="452" t="s">
        <v>111</v>
      </c>
      <c r="I13" s="450"/>
      <c r="J13" s="451" t="s">
        <v>111</v>
      </c>
      <c r="K13" s="452" t="s">
        <v>112</v>
      </c>
      <c r="L13" s="450"/>
      <c r="M13" s="450" t="s">
        <v>112</v>
      </c>
      <c r="N13" s="452" t="s">
        <v>113</v>
      </c>
      <c r="O13" s="450"/>
      <c r="P13" s="451"/>
      <c r="Q13" s="452" t="s">
        <v>114</v>
      </c>
      <c r="R13" s="450"/>
      <c r="S13" s="451"/>
      <c r="T13" s="206" t="s">
        <v>115</v>
      </c>
      <c r="U13" s="207"/>
      <c r="V13" s="208"/>
      <c r="W13" s="194">
        <v>8</v>
      </c>
      <c r="X13" s="195" t="str">
        <f t="shared" si="0"/>
        <v>Brušperk A</v>
      </c>
      <c r="AA13" s="1" t="s">
        <v>33</v>
      </c>
      <c r="AC13" s="1" t="s">
        <v>116</v>
      </c>
      <c r="AF13" s="13" t="s">
        <v>110</v>
      </c>
      <c r="AG13" s="13" t="s">
        <v>111</v>
      </c>
      <c r="AH13" s="13" t="s">
        <v>112</v>
      </c>
      <c r="AI13" s="13" t="s">
        <v>110</v>
      </c>
      <c r="AJ13" s="13" t="s">
        <v>111</v>
      </c>
      <c r="AK13" s="13" t="s">
        <v>112</v>
      </c>
    </row>
    <row r="14" spans="2:37" ht="24.75" customHeight="1">
      <c r="B14" s="209" t="s">
        <v>110</v>
      </c>
      <c r="C14" s="198" t="s">
        <v>148</v>
      </c>
      <c r="D14" s="340" t="s">
        <v>221</v>
      </c>
      <c r="E14" s="212">
        <v>6</v>
      </c>
      <c r="F14" s="213" t="s">
        <v>23</v>
      </c>
      <c r="G14" s="214">
        <v>3</v>
      </c>
      <c r="H14" s="215">
        <v>1</v>
      </c>
      <c r="I14" s="213" t="s">
        <v>23</v>
      </c>
      <c r="J14" s="214">
        <v>6</v>
      </c>
      <c r="K14" s="215">
        <v>6</v>
      </c>
      <c r="L14" s="213" t="s">
        <v>23</v>
      </c>
      <c r="M14" s="216">
        <v>2</v>
      </c>
      <c r="N14" s="304">
        <f>E14+H14+K14</f>
        <v>13</v>
      </c>
      <c r="O14" s="305" t="s">
        <v>23</v>
      </c>
      <c r="P14" s="306">
        <f>G14+J14+M14</f>
        <v>11</v>
      </c>
      <c r="Q14" s="304">
        <f>SUM(AF14:AH14)</f>
        <v>2</v>
      </c>
      <c r="R14" s="305" t="s">
        <v>23</v>
      </c>
      <c r="S14" s="306">
        <f>SUM(AI14:AK14)</f>
        <v>1</v>
      </c>
      <c r="T14" s="307">
        <f>IF(Q14&gt;S14,1,0)</f>
        <v>1</v>
      </c>
      <c r="U14" s="308">
        <f>IF(S14&gt;Q14,1,0)</f>
        <v>0</v>
      </c>
      <c r="V14" s="201"/>
      <c r="X14" s="222"/>
      <c r="AF14" s="223">
        <f>IF(E14&gt;G14,1,0)</f>
        <v>1</v>
      </c>
      <c r="AG14" s="223">
        <f>IF(H14&gt;J14,1,0)</f>
        <v>0</v>
      </c>
      <c r="AH14" s="223">
        <f>IF(K14+M14&gt;0,IF(K14&gt;M14,1,0),0)</f>
        <v>1</v>
      </c>
      <c r="AI14" s="223">
        <f>IF(G14&gt;E14,1,0)</f>
        <v>0</v>
      </c>
      <c r="AJ14" s="223">
        <f>IF(J14&gt;H14,1,0)</f>
        <v>1</v>
      </c>
      <c r="AK14" s="223">
        <f>IF(K14+M14&gt;0,IF(M14&gt;K14,1,0),0)</f>
        <v>0</v>
      </c>
    </row>
    <row r="15" spans="2:37" ht="24" customHeight="1">
      <c r="B15" s="209" t="s">
        <v>111</v>
      </c>
      <c r="C15" s="198" t="s">
        <v>222</v>
      </c>
      <c r="D15" s="341" t="s">
        <v>201</v>
      </c>
      <c r="E15" s="212">
        <v>3</v>
      </c>
      <c r="F15" s="213" t="s">
        <v>23</v>
      </c>
      <c r="G15" s="214">
        <v>6</v>
      </c>
      <c r="H15" s="215">
        <v>7</v>
      </c>
      <c r="I15" s="213" t="s">
        <v>23</v>
      </c>
      <c r="J15" s="214">
        <v>5</v>
      </c>
      <c r="K15" s="215">
        <v>6</v>
      </c>
      <c r="L15" s="213" t="s">
        <v>23</v>
      </c>
      <c r="M15" s="216">
        <v>4</v>
      </c>
      <c r="N15" s="304">
        <f>E15+H15+K15</f>
        <v>16</v>
      </c>
      <c r="O15" s="305" t="s">
        <v>23</v>
      </c>
      <c r="P15" s="306">
        <f>G15+J15+M15</f>
        <v>15</v>
      </c>
      <c r="Q15" s="304">
        <f>SUM(AF15:AH15)</f>
        <v>2</v>
      </c>
      <c r="R15" s="305" t="s">
        <v>23</v>
      </c>
      <c r="S15" s="306">
        <f>SUM(AI15:AK15)</f>
        <v>1</v>
      </c>
      <c r="T15" s="307">
        <f>IF(Q15&gt;S15,1,0)</f>
        <v>1</v>
      </c>
      <c r="U15" s="308">
        <f>IF(S15&gt;Q15,1,0)</f>
        <v>0</v>
      </c>
      <c r="V15" s="201"/>
      <c r="AF15" s="223">
        <f>IF(E15&gt;G15,1,0)</f>
        <v>0</v>
      </c>
      <c r="AG15" s="223">
        <f>IF(H15&gt;J15,1,0)</f>
        <v>1</v>
      </c>
      <c r="AH15" s="223">
        <f>IF(K15+M15&gt;0,IF(K15&gt;M15,1,0),0)</f>
        <v>1</v>
      </c>
      <c r="AI15" s="223">
        <f>IF(G15&gt;E15,1,0)</f>
        <v>1</v>
      </c>
      <c r="AJ15" s="223">
        <f>IF(J15&gt;H15,1,0)</f>
        <v>0</v>
      </c>
      <c r="AK15" s="223">
        <f>IF(K15+M15&gt;0,IF(M15&gt;K15,1,0),0)</f>
        <v>0</v>
      </c>
    </row>
    <row r="16" spans="2:37" ht="20.25" customHeight="1">
      <c r="B16" s="438" t="s">
        <v>112</v>
      </c>
      <c r="C16" s="342" t="s">
        <v>148</v>
      </c>
      <c r="D16" s="341" t="s">
        <v>201</v>
      </c>
      <c r="E16" s="518">
        <v>6</v>
      </c>
      <c r="F16" s="424" t="s">
        <v>23</v>
      </c>
      <c r="G16" s="442">
        <v>4</v>
      </c>
      <c r="H16" s="444">
        <v>6</v>
      </c>
      <c r="I16" s="424" t="s">
        <v>23</v>
      </c>
      <c r="J16" s="442">
        <v>0</v>
      </c>
      <c r="K16" s="444"/>
      <c r="L16" s="424" t="s">
        <v>23</v>
      </c>
      <c r="M16" s="426"/>
      <c r="N16" s="486">
        <f>E16+H16+K16</f>
        <v>12</v>
      </c>
      <c r="O16" s="484" t="s">
        <v>23</v>
      </c>
      <c r="P16" s="482">
        <f>G16+J16+M16</f>
        <v>4</v>
      </c>
      <c r="Q16" s="486">
        <f>SUM(AF16:AH16)</f>
        <v>2</v>
      </c>
      <c r="R16" s="484" t="s">
        <v>23</v>
      </c>
      <c r="S16" s="482">
        <f>SUM(AI16:AK16)</f>
        <v>0</v>
      </c>
      <c r="T16" s="494">
        <f>IF(Q16&gt;S16,1,0)</f>
        <v>1</v>
      </c>
      <c r="U16" s="496">
        <f>IF(S16&gt;Q16,1,0)</f>
        <v>0</v>
      </c>
      <c r="V16" s="226"/>
      <c r="AF16" s="223">
        <f>IF(E16&gt;G16,1,0)</f>
        <v>1</v>
      </c>
      <c r="AG16" s="223">
        <f>IF(H16&gt;J16,1,0)</f>
        <v>1</v>
      </c>
      <c r="AH16" s="223">
        <f>IF(K16+M16&gt;0,IF(K16&gt;M16,1,0),0)</f>
        <v>0</v>
      </c>
      <c r="AI16" s="223">
        <f>IF(G16&gt;E16,1,0)</f>
        <v>0</v>
      </c>
      <c r="AJ16" s="223">
        <f>IF(J16&gt;H16,1,0)</f>
        <v>0</v>
      </c>
      <c r="AK16" s="223">
        <f>IF(K16+M16&gt;0,IF(M16&gt;K16,1,0),0)</f>
        <v>0</v>
      </c>
    </row>
    <row r="17" spans="2:22" ht="21" customHeight="1">
      <c r="B17" s="439"/>
      <c r="C17" s="343" t="s">
        <v>150</v>
      </c>
      <c r="D17" s="344" t="s">
        <v>203</v>
      </c>
      <c r="E17" s="519"/>
      <c r="F17" s="425"/>
      <c r="G17" s="443"/>
      <c r="H17" s="445"/>
      <c r="I17" s="425"/>
      <c r="J17" s="443"/>
      <c r="K17" s="445"/>
      <c r="L17" s="425"/>
      <c r="M17" s="427"/>
      <c r="N17" s="487"/>
      <c r="O17" s="485"/>
      <c r="P17" s="483"/>
      <c r="Q17" s="487"/>
      <c r="R17" s="485"/>
      <c r="S17" s="483"/>
      <c r="T17" s="495"/>
      <c r="U17" s="497"/>
      <c r="V17" s="226"/>
    </row>
    <row r="18" spans="2:22" ht="23.25" customHeight="1">
      <c r="B18" s="229"/>
      <c r="C18" s="313" t="s">
        <v>117</v>
      </c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5">
        <f>SUM(N14:N17)</f>
        <v>41</v>
      </c>
      <c r="O18" s="305" t="s">
        <v>23</v>
      </c>
      <c r="P18" s="316">
        <f>SUM(P14:P17)</f>
        <v>30</v>
      </c>
      <c r="Q18" s="315">
        <f>SUM(Q14:Q17)</f>
        <v>6</v>
      </c>
      <c r="R18" s="317" t="s">
        <v>23</v>
      </c>
      <c r="S18" s="316">
        <f>SUM(S14:S17)</f>
        <v>2</v>
      </c>
      <c r="T18" s="307">
        <f>SUM(T14:T17)</f>
        <v>3</v>
      </c>
      <c r="U18" s="308">
        <f>SUM(U14:U17)</f>
        <v>0</v>
      </c>
      <c r="V18" s="201"/>
    </row>
    <row r="19" spans="2:27" ht="21" customHeight="1">
      <c r="B19" s="229"/>
      <c r="C19" s="12" t="s">
        <v>118</v>
      </c>
      <c r="D19" s="235" t="str">
        <f>IF(T18&gt;U18,D9,IF(U18&gt;T18,D10,IF(U18+T18=0," ","CHYBA ZADÁNÍ")))</f>
        <v>Brušperk A</v>
      </c>
      <c r="E19" s="230"/>
      <c r="F19" s="230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12"/>
      <c r="V19" s="236"/>
      <c r="AA19" s="237"/>
    </row>
    <row r="20" spans="2:22" ht="19.5" customHeight="1">
      <c r="B20" s="229"/>
      <c r="C20" s="12" t="s">
        <v>119</v>
      </c>
      <c r="G20" s="238"/>
      <c r="H20" s="238"/>
      <c r="I20" s="238"/>
      <c r="J20" s="238"/>
      <c r="K20" s="238"/>
      <c r="L20" s="238"/>
      <c r="M20" s="238"/>
      <c r="N20" s="236"/>
      <c r="O20" s="236"/>
      <c r="Q20" s="239"/>
      <c r="R20" s="239"/>
      <c r="S20" s="238"/>
      <c r="T20" s="238"/>
      <c r="U20" s="238"/>
      <c r="V20" s="236"/>
    </row>
    <row r="21" spans="10:20" ht="15">
      <c r="J21" s="9" t="s">
        <v>97</v>
      </c>
      <c r="K21" s="9"/>
      <c r="L21" s="9"/>
      <c r="T21" s="9" t="s">
        <v>101</v>
      </c>
    </row>
    <row r="22" spans="3:21" ht="15">
      <c r="C22" s="184" t="s">
        <v>120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</row>
    <row r="23" spans="3:21" ht="15"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</row>
    <row r="24" spans="3:21" ht="15"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</row>
    <row r="25" spans="3:21" ht="15"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</row>
    <row r="26" spans="2:21" ht="28.5" customHeight="1">
      <c r="B26" s="200"/>
      <c r="C26" s="200"/>
      <c r="D26" s="200"/>
      <c r="E26" s="200"/>
      <c r="F26" s="240" t="s">
        <v>76</v>
      </c>
      <c r="G26" s="200"/>
      <c r="H26" s="241"/>
      <c r="I26" s="241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</row>
    <row r="27" spans="6:9" ht="8.25" customHeight="1">
      <c r="F27" s="178"/>
      <c r="H27" s="179"/>
      <c r="I27" s="179"/>
    </row>
    <row r="28" spans="3:24" ht="21">
      <c r="C28" s="180" t="s">
        <v>77</v>
      </c>
      <c r="D28" s="181" t="s">
        <v>78</v>
      </c>
      <c r="E28" s="180"/>
      <c r="F28" s="180"/>
      <c r="G28" s="180"/>
      <c r="H28" s="180"/>
      <c r="I28" s="180"/>
      <c r="J28" s="180"/>
      <c r="K28" s="180"/>
      <c r="L28" s="180"/>
      <c r="P28" s="462" t="s">
        <v>79</v>
      </c>
      <c r="Q28" s="462"/>
      <c r="R28" s="182"/>
      <c r="S28" s="182"/>
      <c r="T28" s="463">
        <v>2009</v>
      </c>
      <c r="U28" s="463"/>
      <c r="X28" s="183" t="s">
        <v>2</v>
      </c>
    </row>
    <row r="29" spans="3:31" ht="18.75">
      <c r="C29" s="184" t="s">
        <v>80</v>
      </c>
      <c r="D29" s="242"/>
      <c r="N29" s="186">
        <v>1</v>
      </c>
      <c r="P29" s="464" t="str">
        <f>IF(N29=1,P31,IF(N29=2,P32,IF(N29=3,P33,IF(N29=4,P34,IF(N29=5,P35," ")))))</f>
        <v>MUŽI  I.</v>
      </c>
      <c r="Q29" s="465"/>
      <c r="R29" s="465"/>
      <c r="S29" s="465"/>
      <c r="T29" s="465"/>
      <c r="U29" s="466"/>
      <c r="W29" s="187" t="s">
        <v>3</v>
      </c>
      <c r="X29" s="184" t="s">
        <v>4</v>
      </c>
      <c r="AA29" s="1" t="s">
        <v>81</v>
      </c>
      <c r="AB29" s="1" t="s">
        <v>82</v>
      </c>
      <c r="AC29" s="1" t="s">
        <v>83</v>
      </c>
      <c r="AD29" s="1" t="s">
        <v>84</v>
      </c>
      <c r="AE29" s="1" t="s">
        <v>85</v>
      </c>
    </row>
    <row r="30" spans="3:21" ht="6.75" customHeight="1">
      <c r="C30" s="184"/>
      <c r="D30" s="189"/>
      <c r="E30" s="189"/>
      <c r="F30" s="189"/>
      <c r="G30" s="184"/>
      <c r="H30" s="184"/>
      <c r="I30" s="184"/>
      <c r="J30" s="189"/>
      <c r="K30" s="189"/>
      <c r="L30" s="189"/>
      <c r="M30" s="184"/>
      <c r="N30" s="184"/>
      <c r="O30" s="184"/>
      <c r="P30" s="190"/>
      <c r="Q30" s="190"/>
      <c r="R30" s="190"/>
      <c r="S30" s="184"/>
      <c r="T30" s="184"/>
      <c r="U30" s="189"/>
    </row>
    <row r="31" spans="3:31" ht="15.75">
      <c r="C31" s="184" t="s">
        <v>86</v>
      </c>
      <c r="D31" s="243" t="s">
        <v>105</v>
      </c>
      <c r="E31" s="192"/>
      <c r="F31" s="192"/>
      <c r="N31" s="1">
        <v>1</v>
      </c>
      <c r="P31" s="453" t="s">
        <v>87</v>
      </c>
      <c r="Q31" s="453"/>
      <c r="R31" s="453"/>
      <c r="S31" s="453"/>
      <c r="T31" s="453"/>
      <c r="U31" s="453"/>
      <c r="W31" s="194">
        <v>1</v>
      </c>
      <c r="X31" s="195" t="str">
        <f aca="true" t="shared" si="1" ref="X31:X38">IF($N$29=1,AA31,IF($N$29=2,AB31,IF($N$29=3,AC31,IF($N$29=4,AD31,IF($N$29=5,AE31," ")))))</f>
        <v>N. Bělá  B</v>
      </c>
      <c r="AA31" s="1" t="str">
        <f aca="true" t="shared" si="2" ref="AA31:AE38">AA6</f>
        <v>N. Bělá  B</v>
      </c>
      <c r="AB31" s="1" t="str">
        <f t="shared" si="2"/>
        <v>Brušperk B</v>
      </c>
      <c r="AC31" s="1" t="str">
        <f t="shared" si="2"/>
        <v>Výškovice  B</v>
      </c>
      <c r="AD31" s="1" t="str">
        <f t="shared" si="2"/>
        <v>Proskovice</v>
      </c>
      <c r="AE31" s="1" t="str">
        <f t="shared" si="2"/>
        <v>Krmelín</v>
      </c>
    </row>
    <row r="32" spans="3:31" ht="15">
      <c r="C32" s="184" t="s">
        <v>89</v>
      </c>
      <c r="D32" s="196"/>
      <c r="E32" s="197"/>
      <c r="F32" s="197"/>
      <c r="N32" s="1">
        <v>2</v>
      </c>
      <c r="P32" s="453" t="s">
        <v>90</v>
      </c>
      <c r="Q32" s="453"/>
      <c r="R32" s="453"/>
      <c r="S32" s="453"/>
      <c r="T32" s="453"/>
      <c r="U32" s="453"/>
      <c r="W32" s="194">
        <v>2</v>
      </c>
      <c r="X32" s="195" t="str">
        <f t="shared" si="1"/>
        <v>St. Bělá</v>
      </c>
      <c r="AA32" s="1" t="str">
        <f t="shared" si="2"/>
        <v>St. Bělá</v>
      </c>
      <c r="AB32" s="1" t="str">
        <f t="shared" si="2"/>
        <v>Výškovice  A</v>
      </c>
      <c r="AC32" s="1" t="str">
        <f t="shared" si="2"/>
        <v>Krmelín</v>
      </c>
      <c r="AD32" s="1" t="str">
        <f t="shared" si="2"/>
        <v>Stará Bělá B</v>
      </c>
      <c r="AE32" s="1" t="str">
        <f t="shared" si="2"/>
        <v>Vratimov A</v>
      </c>
    </row>
    <row r="33" spans="3:31" ht="15">
      <c r="C33" s="184"/>
      <c r="N33" s="1">
        <v>3</v>
      </c>
      <c r="P33" s="454" t="s">
        <v>93</v>
      </c>
      <c r="Q33" s="454"/>
      <c r="R33" s="454"/>
      <c r="S33" s="454"/>
      <c r="T33" s="454"/>
      <c r="U33" s="454"/>
      <c r="W33" s="194">
        <v>3</v>
      </c>
      <c r="X33" s="195" t="str">
        <f t="shared" si="1"/>
        <v>Hrabová</v>
      </c>
      <c r="AA33" s="1" t="str">
        <f t="shared" si="2"/>
        <v>Hrabová</v>
      </c>
      <c r="AB33" s="1" t="str">
        <f t="shared" si="2"/>
        <v>Proskovice</v>
      </c>
      <c r="AC33" s="1" t="str">
        <f t="shared" si="2"/>
        <v>Nová Bělá</v>
      </c>
      <c r="AD33" s="1" t="str">
        <f t="shared" si="2"/>
        <v>Kunčičky</v>
      </c>
      <c r="AE33" s="1" t="str">
        <f t="shared" si="2"/>
        <v>Volný los</v>
      </c>
    </row>
    <row r="34" spans="2:31" ht="18.75">
      <c r="B34" s="198">
        <v>1</v>
      </c>
      <c r="C34" s="180" t="s">
        <v>97</v>
      </c>
      <c r="D34" s="455" t="str">
        <f>IF(B34=1,X31,IF(B34=2,X32,IF(B34=3,X33,IF(B34=4,X34,IF(B34=5,X35,IF(B34=6,X36,IF(B34=7,X37,IF(B34=8,X38," "))))))))</f>
        <v>N. Bělá  B</v>
      </c>
      <c r="E34" s="456"/>
      <c r="F34" s="456"/>
      <c r="G34" s="456"/>
      <c r="H34" s="456"/>
      <c r="I34" s="457"/>
      <c r="N34" s="1">
        <v>4</v>
      </c>
      <c r="P34" s="454" t="s">
        <v>98</v>
      </c>
      <c r="Q34" s="454"/>
      <c r="R34" s="454"/>
      <c r="S34" s="454"/>
      <c r="T34" s="454"/>
      <c r="U34" s="454"/>
      <c r="W34" s="194">
        <v>4</v>
      </c>
      <c r="X34" s="195" t="str">
        <f t="shared" si="1"/>
        <v>Paskov</v>
      </c>
      <c r="AA34" s="1" t="str">
        <f t="shared" si="2"/>
        <v>Paskov</v>
      </c>
      <c r="AB34" s="1" t="str">
        <f t="shared" si="2"/>
        <v>Trnávka </v>
      </c>
      <c r="AC34" s="1" t="str">
        <f t="shared" si="2"/>
        <v>Trnávka</v>
      </c>
      <c r="AD34" s="1" t="str">
        <f t="shared" si="2"/>
        <v>Vratimov</v>
      </c>
      <c r="AE34" s="1" t="str">
        <f t="shared" si="2"/>
        <v>Proskovice</v>
      </c>
    </row>
    <row r="35" spans="2:31" ht="18.75">
      <c r="B35" s="198">
        <v>6</v>
      </c>
      <c r="C35" s="180" t="s">
        <v>101</v>
      </c>
      <c r="D35" s="455" t="str">
        <f>IF(B35=1,X31,IF(B35=2,X32,IF(B35=3,X33,IF(B35=4,X34,IF(B35=5,X35,IF(B35=6,X36,IF(B35=7,X37,IF(B35=8,X38," "))))))))</f>
        <v>Vratimov  </v>
      </c>
      <c r="E35" s="456"/>
      <c r="F35" s="456"/>
      <c r="G35" s="456"/>
      <c r="H35" s="456"/>
      <c r="I35" s="457"/>
      <c r="N35" s="1">
        <v>5</v>
      </c>
      <c r="P35" s="454" t="s">
        <v>102</v>
      </c>
      <c r="Q35" s="454"/>
      <c r="R35" s="454"/>
      <c r="S35" s="454"/>
      <c r="T35" s="454"/>
      <c r="U35" s="454"/>
      <c r="W35" s="194">
        <v>5</v>
      </c>
      <c r="X35" s="195" t="str">
        <f t="shared" si="1"/>
        <v>N. Bělá  A</v>
      </c>
      <c r="AA35" s="1" t="str">
        <f t="shared" si="2"/>
        <v>N. Bělá  A</v>
      </c>
      <c r="AB35" s="1">
        <f t="shared" si="2"/>
        <v>0</v>
      </c>
      <c r="AC35" s="1" t="str">
        <f t="shared" si="2"/>
        <v>Výškovice  A</v>
      </c>
      <c r="AD35" s="1">
        <f t="shared" si="2"/>
        <v>0</v>
      </c>
      <c r="AE35" s="1" t="str">
        <f t="shared" si="2"/>
        <v>Vratimov B</v>
      </c>
    </row>
    <row r="36" spans="23:31" ht="15">
      <c r="W36" s="194">
        <v>6</v>
      </c>
      <c r="X36" s="195" t="str">
        <f t="shared" si="1"/>
        <v>Vratimov  </v>
      </c>
      <c r="AA36" s="1" t="str">
        <f t="shared" si="2"/>
        <v>Vratimov  </v>
      </c>
      <c r="AB36" s="1">
        <f t="shared" si="2"/>
        <v>0</v>
      </c>
      <c r="AC36" s="1" t="str">
        <f t="shared" si="2"/>
        <v>Příbor</v>
      </c>
      <c r="AD36" s="1">
        <f t="shared" si="2"/>
        <v>0</v>
      </c>
      <c r="AE36" s="1" t="str">
        <f t="shared" si="2"/>
        <v>Výškovice</v>
      </c>
    </row>
    <row r="37" spans="3:31" ht="15">
      <c r="C37" s="199" t="s">
        <v>106</v>
      </c>
      <c r="D37" s="200"/>
      <c r="E37" s="447" t="s">
        <v>107</v>
      </c>
      <c r="F37" s="448"/>
      <c r="G37" s="448"/>
      <c r="H37" s="448"/>
      <c r="I37" s="448"/>
      <c r="J37" s="448"/>
      <c r="K37" s="448"/>
      <c r="L37" s="448"/>
      <c r="M37" s="448"/>
      <c r="N37" s="448" t="s">
        <v>108</v>
      </c>
      <c r="O37" s="448"/>
      <c r="P37" s="448"/>
      <c r="Q37" s="448"/>
      <c r="R37" s="448"/>
      <c r="S37" s="448"/>
      <c r="T37" s="448"/>
      <c r="U37" s="448"/>
      <c r="V37" s="201"/>
      <c r="W37" s="194">
        <v>7</v>
      </c>
      <c r="X37" s="195" t="str">
        <f t="shared" si="1"/>
        <v>Výškovice  B</v>
      </c>
      <c r="AA37" s="1" t="str">
        <f t="shared" si="2"/>
        <v>Výškovice  B</v>
      </c>
      <c r="AB37" s="1">
        <f t="shared" si="2"/>
        <v>0</v>
      </c>
      <c r="AC37" s="1" t="str">
        <f t="shared" si="2"/>
        <v>Stará Bělá A</v>
      </c>
      <c r="AD37" s="1">
        <f t="shared" si="2"/>
        <v>0</v>
      </c>
      <c r="AE37" s="1">
        <f t="shared" si="2"/>
        <v>0</v>
      </c>
    </row>
    <row r="38" spans="2:37" ht="15">
      <c r="B38" s="203"/>
      <c r="C38" s="204" t="s">
        <v>10</v>
      </c>
      <c r="D38" s="205" t="s">
        <v>11</v>
      </c>
      <c r="E38" s="449" t="s">
        <v>110</v>
      </c>
      <c r="F38" s="450"/>
      <c r="G38" s="451"/>
      <c r="H38" s="452" t="s">
        <v>111</v>
      </c>
      <c r="I38" s="450"/>
      <c r="J38" s="451" t="s">
        <v>111</v>
      </c>
      <c r="K38" s="452" t="s">
        <v>112</v>
      </c>
      <c r="L38" s="450"/>
      <c r="M38" s="450" t="s">
        <v>112</v>
      </c>
      <c r="N38" s="452" t="s">
        <v>113</v>
      </c>
      <c r="O38" s="450"/>
      <c r="P38" s="451"/>
      <c r="Q38" s="452" t="s">
        <v>114</v>
      </c>
      <c r="R38" s="450"/>
      <c r="S38" s="451"/>
      <c r="T38" s="206" t="s">
        <v>115</v>
      </c>
      <c r="U38" s="207"/>
      <c r="V38" s="208"/>
      <c r="W38" s="194">
        <v>8</v>
      </c>
      <c r="X38" s="195" t="str">
        <f t="shared" si="1"/>
        <v>Brušperk A</v>
      </c>
      <c r="AA38" s="1" t="str">
        <f t="shared" si="2"/>
        <v>Brušperk A</v>
      </c>
      <c r="AB38" s="1">
        <f t="shared" si="2"/>
        <v>0</v>
      </c>
      <c r="AC38" s="1" t="str">
        <f t="shared" si="2"/>
        <v>Výškovice  C</v>
      </c>
      <c r="AD38" s="1">
        <f t="shared" si="2"/>
        <v>0</v>
      </c>
      <c r="AE38" s="1">
        <f t="shared" si="2"/>
        <v>0</v>
      </c>
      <c r="AF38" s="13" t="s">
        <v>110</v>
      </c>
      <c r="AG38" s="13" t="s">
        <v>111</v>
      </c>
      <c r="AH38" s="13" t="s">
        <v>112</v>
      </c>
      <c r="AI38" s="13" t="s">
        <v>110</v>
      </c>
      <c r="AJ38" s="13" t="s">
        <v>111</v>
      </c>
      <c r="AK38" s="13" t="s">
        <v>112</v>
      </c>
    </row>
    <row r="39" spans="2:37" ht="24.75" customHeight="1">
      <c r="B39" s="209" t="s">
        <v>110</v>
      </c>
      <c r="C39" s="259"/>
      <c r="D39" s="260"/>
      <c r="E39" s="261"/>
      <c r="F39" s="262"/>
      <c r="G39" s="263"/>
      <c r="H39" s="264"/>
      <c r="I39" s="262"/>
      <c r="J39" s="263"/>
      <c r="K39" s="264"/>
      <c r="L39" s="262"/>
      <c r="M39" s="265"/>
      <c r="N39" s="266">
        <f>E39+H39+K39</f>
        <v>0</v>
      </c>
      <c r="O39" s="267" t="s">
        <v>23</v>
      </c>
      <c r="P39" s="268">
        <f>G39+J39+M39</f>
        <v>0</v>
      </c>
      <c r="Q39" s="266">
        <f>SUM(AF39:AH39)</f>
        <v>0</v>
      </c>
      <c r="R39" s="267" t="s">
        <v>23</v>
      </c>
      <c r="S39" s="268">
        <f>SUM(AI39:AK39)</f>
        <v>0</v>
      </c>
      <c r="T39" s="220">
        <f>IF(Q39&gt;S39,1,0)</f>
        <v>0</v>
      </c>
      <c r="U39" s="221">
        <f>IF(S39&gt;Q39,1,0)</f>
        <v>0</v>
      </c>
      <c r="V39" s="201"/>
      <c r="X39" s="222"/>
      <c r="AF39" s="223">
        <f>IF(E39&gt;G39,1,0)</f>
        <v>0</v>
      </c>
      <c r="AG39" s="223">
        <f>IF(H39&gt;J39,1,0)</f>
        <v>0</v>
      </c>
      <c r="AH39" s="223">
        <f>IF(K39+M39&gt;0,IF(K39&gt;M39,1,0),0)</f>
        <v>0</v>
      </c>
      <c r="AI39" s="223">
        <f>IF(G39&gt;E39,1,0)</f>
        <v>0</v>
      </c>
      <c r="AJ39" s="223">
        <f>IF(J39&gt;H39,1,0)</f>
        <v>0</v>
      </c>
      <c r="AK39" s="223">
        <f>IF(K39+M39&gt;0,IF(M39&gt;K39,1,0),0)</f>
        <v>0</v>
      </c>
    </row>
    <row r="40" spans="2:37" ht="24.75" customHeight="1">
      <c r="B40" s="209" t="s">
        <v>111</v>
      </c>
      <c r="C40" s="259"/>
      <c r="D40" s="269"/>
      <c r="E40" s="261"/>
      <c r="F40" s="262"/>
      <c r="G40" s="263"/>
      <c r="H40" s="264"/>
      <c r="I40" s="262"/>
      <c r="J40" s="263"/>
      <c r="K40" s="264"/>
      <c r="L40" s="262"/>
      <c r="M40" s="265"/>
      <c r="N40" s="266">
        <f>E40+H40+K40</f>
        <v>0</v>
      </c>
      <c r="O40" s="267" t="s">
        <v>23</v>
      </c>
      <c r="P40" s="268">
        <f>G40+J40+M40</f>
        <v>0</v>
      </c>
      <c r="Q40" s="266">
        <f>SUM(AF40:AH40)</f>
        <v>0</v>
      </c>
      <c r="R40" s="267" t="s">
        <v>23</v>
      </c>
      <c r="S40" s="268">
        <f>SUM(AI40:AK40)</f>
        <v>0</v>
      </c>
      <c r="T40" s="220">
        <f>IF(Q40&gt;S40,1,0)</f>
        <v>0</v>
      </c>
      <c r="U40" s="221">
        <f>IF(S40&gt;Q40,1,0)</f>
        <v>0</v>
      </c>
      <c r="V40" s="201"/>
      <c r="AF40" s="223">
        <f>IF(E40&gt;G40,1,0)</f>
        <v>0</v>
      </c>
      <c r="AG40" s="223">
        <f>IF(H40&gt;J40,1,0)</f>
        <v>0</v>
      </c>
      <c r="AH40" s="223">
        <f>IF(K40+M40&gt;0,IF(K40&gt;M40,1,0),0)</f>
        <v>0</v>
      </c>
      <c r="AI40" s="223">
        <f>IF(G40&gt;E40,1,0)</f>
        <v>0</v>
      </c>
      <c r="AJ40" s="223">
        <f>IF(J40&gt;H40,1,0)</f>
        <v>0</v>
      </c>
      <c r="AK40" s="223">
        <f>IF(K40+M40&gt;0,IF(M40&gt;K40,1,0),0)</f>
        <v>0</v>
      </c>
    </row>
    <row r="41" spans="2:37" ht="24.75" customHeight="1">
      <c r="B41" s="438" t="s">
        <v>112</v>
      </c>
      <c r="C41" s="270"/>
      <c r="D41" s="260"/>
      <c r="E41" s="516"/>
      <c r="F41" s="469"/>
      <c r="G41" s="471"/>
      <c r="H41" s="473"/>
      <c r="I41" s="469"/>
      <c r="J41" s="471"/>
      <c r="K41" s="473"/>
      <c r="L41" s="469"/>
      <c r="M41" s="475"/>
      <c r="N41" s="467">
        <f>E41+H41+K41</f>
        <v>0</v>
      </c>
      <c r="O41" s="458" t="s">
        <v>23</v>
      </c>
      <c r="P41" s="460">
        <f>G41+J41+M41</f>
        <v>0</v>
      </c>
      <c r="Q41" s="467">
        <f>SUM(AF41:AH41)</f>
        <v>0</v>
      </c>
      <c r="R41" s="458" t="s">
        <v>23</v>
      </c>
      <c r="S41" s="460">
        <f>SUM(AI41:AK41)</f>
        <v>0</v>
      </c>
      <c r="T41" s="436">
        <f>IF(Q41&gt;S41,1,0)</f>
        <v>0</v>
      </c>
      <c r="U41" s="430">
        <f>IF(S41&gt;Q41,1,0)</f>
        <v>0</v>
      </c>
      <c r="V41" s="226"/>
      <c r="AF41" s="223">
        <f>IF(E41&gt;G41,1,0)</f>
        <v>0</v>
      </c>
      <c r="AG41" s="223">
        <f>IF(H41&gt;J41,1,0)</f>
        <v>0</v>
      </c>
      <c r="AH41" s="223">
        <f>IF(K41+M41&gt;0,IF(K41&gt;M41,1,0),0)</f>
        <v>0</v>
      </c>
      <c r="AI41" s="223">
        <f>IF(G41&gt;E41,1,0)</f>
        <v>0</v>
      </c>
      <c r="AJ41" s="223">
        <f>IF(J41&gt;H41,1,0)</f>
        <v>0</v>
      </c>
      <c r="AK41" s="223">
        <f>IF(K41+M41&gt;0,IF(M41&gt;K41,1,0),0)</f>
        <v>0</v>
      </c>
    </row>
    <row r="42" spans="2:22" ht="24.75" customHeight="1">
      <c r="B42" s="439"/>
      <c r="C42" s="270"/>
      <c r="D42" s="269"/>
      <c r="E42" s="517"/>
      <c r="F42" s="470"/>
      <c r="G42" s="472"/>
      <c r="H42" s="474"/>
      <c r="I42" s="470"/>
      <c r="J42" s="472"/>
      <c r="K42" s="474"/>
      <c r="L42" s="470"/>
      <c r="M42" s="476"/>
      <c r="N42" s="468"/>
      <c r="O42" s="459"/>
      <c r="P42" s="461"/>
      <c r="Q42" s="468"/>
      <c r="R42" s="459"/>
      <c r="S42" s="461"/>
      <c r="T42" s="437"/>
      <c r="U42" s="431"/>
      <c r="V42" s="226"/>
    </row>
    <row r="43" spans="2:22" ht="24.75" customHeight="1">
      <c r="B43" s="229"/>
      <c r="C43" s="273" t="s">
        <v>117</v>
      </c>
      <c r="D43" s="274"/>
      <c r="E43" s="274"/>
      <c r="F43" s="274"/>
      <c r="G43" s="274"/>
      <c r="H43" s="274"/>
      <c r="I43" s="274"/>
      <c r="J43" s="274"/>
      <c r="K43" s="274"/>
      <c r="L43" s="274"/>
      <c r="M43" s="274"/>
      <c r="N43" s="275">
        <f>SUM(N39:N42)</f>
        <v>0</v>
      </c>
      <c r="O43" s="267" t="s">
        <v>23</v>
      </c>
      <c r="P43" s="276">
        <f>SUM(P39:P42)</f>
        <v>0</v>
      </c>
      <c r="Q43" s="275">
        <f>SUM(Q39:Q42)</f>
        <v>0</v>
      </c>
      <c r="R43" s="277" t="s">
        <v>23</v>
      </c>
      <c r="S43" s="276">
        <f>SUM(S39:S42)</f>
        <v>0</v>
      </c>
      <c r="T43" s="220">
        <f>SUM(T39:T42)</f>
        <v>0</v>
      </c>
      <c r="U43" s="221">
        <f>SUM(U39:U42)</f>
        <v>0</v>
      </c>
      <c r="V43" s="201"/>
    </row>
    <row r="44" spans="2:22" ht="24.75" customHeight="1">
      <c r="B44" s="229"/>
      <c r="C44" s="339" t="s">
        <v>118</v>
      </c>
      <c r="D44" s="335" t="str">
        <f>IF(T43&gt;U43,D34,IF(U43&gt;T43,D35,IF(U43+T43=0," ","CHYBA ZADÁNÍ")))</f>
        <v> </v>
      </c>
      <c r="E44" s="273"/>
      <c r="F44" s="273"/>
      <c r="G44" s="274"/>
      <c r="H44" s="274"/>
      <c r="I44" s="274"/>
      <c r="J44" s="274"/>
      <c r="K44" s="274"/>
      <c r="L44" s="274"/>
      <c r="M44" s="274"/>
      <c r="N44" s="274"/>
      <c r="O44" s="274"/>
      <c r="P44" s="274"/>
      <c r="Q44" s="274"/>
      <c r="R44" s="274"/>
      <c r="S44" s="274"/>
      <c r="T44" s="274"/>
      <c r="U44" s="339"/>
      <c r="V44" s="236"/>
    </row>
    <row r="45" spans="2:22" ht="15">
      <c r="B45" s="229"/>
      <c r="C45" s="12" t="s">
        <v>119</v>
      </c>
      <c r="G45" s="238"/>
      <c r="H45" s="238"/>
      <c r="I45" s="238"/>
      <c r="J45" s="238"/>
      <c r="K45" s="238"/>
      <c r="L45" s="238"/>
      <c r="M45" s="238"/>
      <c r="N45" s="236"/>
      <c r="O45" s="236"/>
      <c r="Q45" s="239"/>
      <c r="R45" s="239"/>
      <c r="S45" s="238"/>
      <c r="T45" s="238"/>
      <c r="U45" s="238"/>
      <c r="V45" s="236"/>
    </row>
    <row r="46" spans="3:21" ht="15">
      <c r="C46" s="239"/>
      <c r="D46" s="239"/>
      <c r="E46" s="239"/>
      <c r="F46" s="239"/>
      <c r="G46" s="239"/>
      <c r="H46" s="239"/>
      <c r="I46" s="239"/>
      <c r="J46" s="244" t="s">
        <v>97</v>
      </c>
      <c r="K46" s="244"/>
      <c r="L46" s="244"/>
      <c r="M46" s="239"/>
      <c r="N46" s="239"/>
      <c r="O46" s="239"/>
      <c r="P46" s="239"/>
      <c r="Q46" s="239"/>
      <c r="R46" s="239"/>
      <c r="S46" s="239"/>
      <c r="T46" s="244" t="s">
        <v>101</v>
      </c>
      <c r="U46" s="239"/>
    </row>
    <row r="47" spans="3:21" ht="15">
      <c r="C47" s="245" t="s">
        <v>120</v>
      </c>
      <c r="D47" s="247" t="s">
        <v>214</v>
      </c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</row>
    <row r="48" spans="3:21" ht="15">
      <c r="C48" s="239"/>
      <c r="D48" s="247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</row>
    <row r="49" spans="3:21" ht="15"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</row>
    <row r="50" spans="3:21" ht="15"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</row>
    <row r="51" spans="6:9" ht="26.25">
      <c r="F51" s="178" t="s">
        <v>76</v>
      </c>
      <c r="H51" s="179"/>
      <c r="I51" s="179"/>
    </row>
    <row r="52" spans="6:9" ht="26.25">
      <c r="F52" s="178"/>
      <c r="H52" s="179"/>
      <c r="I52" s="179"/>
    </row>
    <row r="53" spans="3:24" ht="21">
      <c r="C53" s="180" t="s">
        <v>77</v>
      </c>
      <c r="D53" s="181" t="s">
        <v>78</v>
      </c>
      <c r="E53" s="180"/>
      <c r="F53" s="180"/>
      <c r="G53" s="180"/>
      <c r="H53" s="180"/>
      <c r="I53" s="180"/>
      <c r="J53" s="180"/>
      <c r="K53" s="180"/>
      <c r="L53" s="180"/>
      <c r="P53" s="462" t="s">
        <v>79</v>
      </c>
      <c r="Q53" s="462"/>
      <c r="R53" s="182"/>
      <c r="S53" s="182"/>
      <c r="T53" s="463">
        <v>2009</v>
      </c>
      <c r="U53" s="463"/>
      <c r="X53" s="183" t="s">
        <v>2</v>
      </c>
    </row>
    <row r="54" spans="3:31" ht="18.75">
      <c r="C54" s="184" t="s">
        <v>80</v>
      </c>
      <c r="D54" s="185"/>
      <c r="N54" s="186">
        <v>1</v>
      </c>
      <c r="P54" s="464" t="str">
        <f>IF(N54=1,P56,IF(N54=2,P57,IF(N54=3,P58,IF(N54=4,P59,IF(N54=5,P60," ")))))</f>
        <v>MUŽI  I.</v>
      </c>
      <c r="Q54" s="465"/>
      <c r="R54" s="465"/>
      <c r="S54" s="465"/>
      <c r="T54" s="465"/>
      <c r="U54" s="466"/>
      <c r="W54" s="187" t="s">
        <v>3</v>
      </c>
      <c r="X54" s="188" t="s">
        <v>4</v>
      </c>
      <c r="AA54" s="1" t="s">
        <v>81</v>
      </c>
      <c r="AB54" s="1" t="s">
        <v>82</v>
      </c>
      <c r="AC54" s="1" t="s">
        <v>83</v>
      </c>
      <c r="AD54" s="1" t="s">
        <v>84</v>
      </c>
      <c r="AE54" s="1" t="s">
        <v>85</v>
      </c>
    </row>
    <row r="55" spans="3:21" ht="15">
      <c r="C55" s="184"/>
      <c r="D55" s="189"/>
      <c r="E55" s="189"/>
      <c r="F55" s="189"/>
      <c r="G55" s="184"/>
      <c r="H55" s="184"/>
      <c r="I55" s="184"/>
      <c r="J55" s="189"/>
      <c r="K55" s="189"/>
      <c r="L55" s="189"/>
      <c r="M55" s="184"/>
      <c r="N55" s="184"/>
      <c r="O55" s="184"/>
      <c r="P55" s="190"/>
      <c r="Q55" s="190"/>
      <c r="R55" s="190"/>
      <c r="S55" s="184"/>
      <c r="T55" s="184"/>
      <c r="U55" s="189"/>
    </row>
    <row r="56" spans="3:31" ht="15.75">
      <c r="C56" s="184" t="s">
        <v>86</v>
      </c>
      <c r="D56" s="243" t="s">
        <v>167</v>
      </c>
      <c r="E56" s="192"/>
      <c r="F56" s="192"/>
      <c r="N56" s="193">
        <v>1</v>
      </c>
      <c r="P56" s="453" t="s">
        <v>87</v>
      </c>
      <c r="Q56" s="453"/>
      <c r="R56" s="453"/>
      <c r="S56" s="453"/>
      <c r="T56" s="453"/>
      <c r="U56" s="453"/>
      <c r="W56" s="194">
        <v>1</v>
      </c>
      <c r="X56" s="195" t="str">
        <f aca="true" t="shared" si="3" ref="X56:X63">IF($N$4=1,AA56,IF($N$4=2,AB56,IF($N$4=3,AC56,IF($N$4=4,AD56,IF($N$4=5,AE56," ")))))</f>
        <v>N. Bělá  B</v>
      </c>
      <c r="AA56" s="1" t="s">
        <v>8</v>
      </c>
      <c r="AB56" s="1" t="s">
        <v>46</v>
      </c>
      <c r="AC56" s="1" t="s">
        <v>30</v>
      </c>
      <c r="AD56" s="1" t="s">
        <v>48</v>
      </c>
      <c r="AE56" s="1" t="s">
        <v>88</v>
      </c>
    </row>
    <row r="57" spans="3:31" ht="15">
      <c r="C57" s="184" t="s">
        <v>89</v>
      </c>
      <c r="D57" s="196">
        <v>40034</v>
      </c>
      <c r="E57" s="197"/>
      <c r="F57" s="197"/>
      <c r="N57" s="193">
        <v>2</v>
      </c>
      <c r="P57" s="453" t="s">
        <v>90</v>
      </c>
      <c r="Q57" s="453"/>
      <c r="R57" s="453"/>
      <c r="S57" s="453"/>
      <c r="T57" s="453"/>
      <c r="U57" s="453"/>
      <c r="W57" s="194">
        <v>2</v>
      </c>
      <c r="X57" s="195" t="str">
        <f t="shared" si="3"/>
        <v>St. Bělá</v>
      </c>
      <c r="AA57" s="1" t="s">
        <v>16</v>
      </c>
      <c r="AB57" s="1" t="s">
        <v>47</v>
      </c>
      <c r="AC57" s="1" t="s">
        <v>88</v>
      </c>
      <c r="AD57" s="1" t="s">
        <v>91</v>
      </c>
      <c r="AE57" s="1" t="s">
        <v>92</v>
      </c>
    </row>
    <row r="58" spans="3:31" ht="15">
      <c r="C58" s="184"/>
      <c r="N58" s="193">
        <v>3</v>
      </c>
      <c r="P58" s="454" t="s">
        <v>93</v>
      </c>
      <c r="Q58" s="454"/>
      <c r="R58" s="454"/>
      <c r="S58" s="454"/>
      <c r="T58" s="454"/>
      <c r="U58" s="454"/>
      <c r="W58" s="194">
        <v>3</v>
      </c>
      <c r="X58" s="195" t="str">
        <f t="shared" si="3"/>
        <v>Hrabová</v>
      </c>
      <c r="AA58" s="1" t="s">
        <v>19</v>
      </c>
      <c r="AB58" s="1" t="s">
        <v>48</v>
      </c>
      <c r="AC58" s="1" t="s">
        <v>94</v>
      </c>
      <c r="AD58" s="1" t="s">
        <v>95</v>
      </c>
      <c r="AE58" s="1" t="s">
        <v>96</v>
      </c>
    </row>
    <row r="59" spans="2:31" ht="18.75">
      <c r="B59" s="198">
        <v>2</v>
      </c>
      <c r="C59" s="180" t="s">
        <v>97</v>
      </c>
      <c r="D59" s="477" t="str">
        <f>IF(B59=1,X56,IF(B59=2,X57,IF(B59=3,X58,IF(B59=4,X59,IF(B59=5,X60,IF(B59=6,X61,IF(B59=7,X62,IF(B59=8,X63," "))))))))</f>
        <v>St. Bělá</v>
      </c>
      <c r="E59" s="478"/>
      <c r="F59" s="478"/>
      <c r="G59" s="478"/>
      <c r="H59" s="478"/>
      <c r="I59" s="479"/>
      <c r="N59" s="193">
        <v>4</v>
      </c>
      <c r="P59" s="454" t="s">
        <v>98</v>
      </c>
      <c r="Q59" s="454"/>
      <c r="R59" s="454"/>
      <c r="S59" s="454"/>
      <c r="T59" s="454"/>
      <c r="U59" s="454"/>
      <c r="W59" s="194">
        <v>4</v>
      </c>
      <c r="X59" s="195" t="str">
        <f t="shared" si="3"/>
        <v>Paskov</v>
      </c>
      <c r="AA59" s="1" t="s">
        <v>24</v>
      </c>
      <c r="AB59" s="1" t="s">
        <v>49</v>
      </c>
      <c r="AC59" s="1" t="s">
        <v>99</v>
      </c>
      <c r="AD59" s="1" t="s">
        <v>100</v>
      </c>
      <c r="AE59" s="1" t="s">
        <v>48</v>
      </c>
    </row>
    <row r="60" spans="2:31" ht="18.75">
      <c r="B60" s="198">
        <v>5</v>
      </c>
      <c r="C60" s="180" t="s">
        <v>101</v>
      </c>
      <c r="D60" s="477" t="str">
        <f>IF(B60=1,X56,IF(B60=2,X57,IF(B60=3,X58,IF(B60=4,X59,IF(B60=5,X60,IF(B60=6,X61,IF(B60=7,X62,IF(B60=8,X63," "))))))))</f>
        <v>N. Bělá  A</v>
      </c>
      <c r="E60" s="478"/>
      <c r="F60" s="478"/>
      <c r="G60" s="478"/>
      <c r="H60" s="478"/>
      <c r="I60" s="479"/>
      <c r="N60" s="193">
        <v>5</v>
      </c>
      <c r="P60" s="454" t="s">
        <v>102</v>
      </c>
      <c r="Q60" s="454"/>
      <c r="R60" s="454"/>
      <c r="S60" s="454"/>
      <c r="T60" s="454"/>
      <c r="U60" s="454"/>
      <c r="W60" s="194">
        <v>5</v>
      </c>
      <c r="X60" s="195" t="str">
        <f t="shared" si="3"/>
        <v>N. Bělá  A</v>
      </c>
      <c r="AA60" s="1" t="s">
        <v>26</v>
      </c>
      <c r="AC60" s="1" t="s">
        <v>47</v>
      </c>
      <c r="AE60" s="1" t="s">
        <v>103</v>
      </c>
    </row>
    <row r="61" spans="23:31" ht="15">
      <c r="W61" s="194">
        <v>6</v>
      </c>
      <c r="X61" s="195" t="str">
        <f t="shared" si="3"/>
        <v>Vratimov  </v>
      </c>
      <c r="AA61" s="1" t="s">
        <v>28</v>
      </c>
      <c r="AC61" s="1" t="s">
        <v>104</v>
      </c>
      <c r="AE61" s="1" t="s">
        <v>105</v>
      </c>
    </row>
    <row r="62" spans="3:37" ht="15">
      <c r="C62" s="199" t="s">
        <v>106</v>
      </c>
      <c r="D62" s="200"/>
      <c r="E62" s="447" t="s">
        <v>107</v>
      </c>
      <c r="F62" s="448"/>
      <c r="G62" s="448"/>
      <c r="H62" s="448"/>
      <c r="I62" s="448"/>
      <c r="J62" s="448"/>
      <c r="K62" s="448"/>
      <c r="L62" s="448"/>
      <c r="M62" s="448"/>
      <c r="N62" s="448" t="s">
        <v>108</v>
      </c>
      <c r="O62" s="448"/>
      <c r="P62" s="448"/>
      <c r="Q62" s="448"/>
      <c r="R62" s="448"/>
      <c r="S62" s="448"/>
      <c r="T62" s="448"/>
      <c r="U62" s="448"/>
      <c r="V62" s="201"/>
      <c r="W62" s="194">
        <v>7</v>
      </c>
      <c r="X62" s="195" t="str">
        <f t="shared" si="3"/>
        <v>Výškovice  B</v>
      </c>
      <c r="AA62" s="1" t="s">
        <v>30</v>
      </c>
      <c r="AC62" s="1" t="s">
        <v>109</v>
      </c>
      <c r="AF62" s="184"/>
      <c r="AG62" s="202"/>
      <c r="AH62" s="202"/>
      <c r="AI62" s="183" t="s">
        <v>2</v>
      </c>
      <c r="AJ62" s="202"/>
      <c r="AK62" s="202"/>
    </row>
    <row r="63" spans="2:37" ht="15">
      <c r="B63" s="203"/>
      <c r="C63" s="204" t="s">
        <v>10</v>
      </c>
      <c r="D63" s="205" t="s">
        <v>11</v>
      </c>
      <c r="E63" s="449" t="s">
        <v>110</v>
      </c>
      <c r="F63" s="450"/>
      <c r="G63" s="451"/>
      <c r="H63" s="452" t="s">
        <v>111</v>
      </c>
      <c r="I63" s="450"/>
      <c r="J63" s="451" t="s">
        <v>111</v>
      </c>
      <c r="K63" s="452" t="s">
        <v>112</v>
      </c>
      <c r="L63" s="450"/>
      <c r="M63" s="450" t="s">
        <v>112</v>
      </c>
      <c r="N63" s="452" t="s">
        <v>113</v>
      </c>
      <c r="O63" s="450"/>
      <c r="P63" s="451"/>
      <c r="Q63" s="452" t="s">
        <v>114</v>
      </c>
      <c r="R63" s="450"/>
      <c r="S63" s="451"/>
      <c r="T63" s="206" t="s">
        <v>115</v>
      </c>
      <c r="U63" s="207"/>
      <c r="V63" s="208"/>
      <c r="W63" s="194">
        <v>8</v>
      </c>
      <c r="X63" s="195" t="str">
        <f t="shared" si="3"/>
        <v>Brušperk A</v>
      </c>
      <c r="AA63" s="1" t="s">
        <v>33</v>
      </c>
      <c r="AC63" s="1" t="s">
        <v>116</v>
      </c>
      <c r="AF63" s="13" t="s">
        <v>110</v>
      </c>
      <c r="AG63" s="13" t="s">
        <v>111</v>
      </c>
      <c r="AH63" s="13" t="s">
        <v>112</v>
      </c>
      <c r="AI63" s="13" t="s">
        <v>110</v>
      </c>
      <c r="AJ63" s="13" t="s">
        <v>111</v>
      </c>
      <c r="AK63" s="13" t="s">
        <v>112</v>
      </c>
    </row>
    <row r="64" spans="2:37" ht="24.75" customHeight="1">
      <c r="B64" s="209" t="s">
        <v>110</v>
      </c>
      <c r="C64" s="198" t="s">
        <v>162</v>
      </c>
      <c r="D64" s="340" t="s">
        <v>228</v>
      </c>
      <c r="E64" s="212">
        <v>6</v>
      </c>
      <c r="F64" s="213" t="s">
        <v>23</v>
      </c>
      <c r="G64" s="214">
        <v>2</v>
      </c>
      <c r="H64" s="215">
        <v>6</v>
      </c>
      <c r="I64" s="213" t="s">
        <v>23</v>
      </c>
      <c r="J64" s="214">
        <v>2</v>
      </c>
      <c r="K64" s="215"/>
      <c r="L64" s="213" t="s">
        <v>23</v>
      </c>
      <c r="M64" s="216"/>
      <c r="N64" s="266">
        <f>E64+H64+K64</f>
        <v>12</v>
      </c>
      <c r="O64" s="267" t="s">
        <v>23</v>
      </c>
      <c r="P64" s="268">
        <f>G64+J64+M64</f>
        <v>4</v>
      </c>
      <c r="Q64" s="266">
        <f>SUM(AF64:AH64)</f>
        <v>2</v>
      </c>
      <c r="R64" s="267" t="s">
        <v>23</v>
      </c>
      <c r="S64" s="268">
        <f>SUM(AI64:AK64)</f>
        <v>0</v>
      </c>
      <c r="T64" s="220">
        <f>IF(Q64&gt;S64,1,0)</f>
        <v>1</v>
      </c>
      <c r="U64" s="221">
        <f>IF(S64&gt;Q64,1,0)</f>
        <v>0</v>
      </c>
      <c r="V64" s="201"/>
      <c r="X64" s="222"/>
      <c r="AF64" s="223">
        <f>IF(E64&gt;G64,1,0)</f>
        <v>1</v>
      </c>
      <c r="AG64" s="223">
        <f>IF(H64&gt;J64,1,0)</f>
        <v>1</v>
      </c>
      <c r="AH64" s="223">
        <f>IF(K64+M64&gt;0,IF(K64&gt;M64,1,0),0)</f>
        <v>0</v>
      </c>
      <c r="AI64" s="223">
        <f>IF(G64&gt;E64,1,0)</f>
        <v>0</v>
      </c>
      <c r="AJ64" s="223">
        <f>IF(J64&gt;H64,1,0)</f>
        <v>0</v>
      </c>
      <c r="AK64" s="223">
        <f>IF(K64+M64&gt;0,IF(M64&gt;K64,1,0),0)</f>
        <v>0</v>
      </c>
    </row>
    <row r="65" spans="2:37" ht="24.75" customHeight="1">
      <c r="B65" s="209" t="s">
        <v>111</v>
      </c>
      <c r="C65" s="198" t="s">
        <v>229</v>
      </c>
      <c r="D65" s="341" t="s">
        <v>149</v>
      </c>
      <c r="E65" s="212">
        <v>7</v>
      </c>
      <c r="F65" s="213" t="s">
        <v>23</v>
      </c>
      <c r="G65" s="214">
        <v>5</v>
      </c>
      <c r="H65" s="215">
        <v>6</v>
      </c>
      <c r="I65" s="213" t="s">
        <v>23</v>
      </c>
      <c r="J65" s="214">
        <v>3</v>
      </c>
      <c r="K65" s="215"/>
      <c r="L65" s="213" t="s">
        <v>23</v>
      </c>
      <c r="M65" s="216"/>
      <c r="N65" s="266">
        <f>E65+H65+K65</f>
        <v>13</v>
      </c>
      <c r="O65" s="267" t="s">
        <v>23</v>
      </c>
      <c r="P65" s="268">
        <f>G65+J65+M65</f>
        <v>8</v>
      </c>
      <c r="Q65" s="266">
        <f>SUM(AF65:AH65)</f>
        <v>2</v>
      </c>
      <c r="R65" s="267" t="s">
        <v>23</v>
      </c>
      <c r="S65" s="268">
        <f>SUM(AI65:AK65)</f>
        <v>0</v>
      </c>
      <c r="T65" s="220">
        <f>IF(Q65&gt;S65,1,0)</f>
        <v>1</v>
      </c>
      <c r="U65" s="221">
        <f>IF(S65&gt;Q65,1,0)</f>
        <v>0</v>
      </c>
      <c r="V65" s="201"/>
      <c r="AF65" s="223">
        <f>IF(E65&gt;G65,1,0)</f>
        <v>1</v>
      </c>
      <c r="AG65" s="223">
        <f>IF(H65&gt;J65,1,0)</f>
        <v>1</v>
      </c>
      <c r="AH65" s="223">
        <f>IF(K65+M65&gt;0,IF(K65&gt;M65,1,0),0)</f>
        <v>0</v>
      </c>
      <c r="AI65" s="223">
        <f>IF(G65&gt;E65,1,0)</f>
        <v>0</v>
      </c>
      <c r="AJ65" s="223">
        <f>IF(J65&gt;H65,1,0)</f>
        <v>0</v>
      </c>
      <c r="AK65" s="223">
        <f>IF(K65+M65&gt;0,IF(M65&gt;K65,1,0),0)</f>
        <v>0</v>
      </c>
    </row>
    <row r="66" spans="2:37" ht="24.75" customHeight="1">
      <c r="B66" s="438" t="s">
        <v>112</v>
      </c>
      <c r="C66" s="342" t="s">
        <v>162</v>
      </c>
      <c r="D66" s="341" t="s">
        <v>228</v>
      </c>
      <c r="E66" s="518">
        <v>3</v>
      </c>
      <c r="F66" s="424" t="s">
        <v>23</v>
      </c>
      <c r="G66" s="442">
        <v>6</v>
      </c>
      <c r="H66" s="444">
        <v>6</v>
      </c>
      <c r="I66" s="424" t="s">
        <v>23</v>
      </c>
      <c r="J66" s="442">
        <v>3</v>
      </c>
      <c r="K66" s="444">
        <v>6</v>
      </c>
      <c r="L66" s="424" t="s">
        <v>23</v>
      </c>
      <c r="M66" s="426">
        <v>4</v>
      </c>
      <c r="N66" s="467">
        <f>E66+H66+K66</f>
        <v>15</v>
      </c>
      <c r="O66" s="458" t="s">
        <v>23</v>
      </c>
      <c r="P66" s="460">
        <f>G66+J66+M66</f>
        <v>13</v>
      </c>
      <c r="Q66" s="467">
        <f>SUM(AF66:AH66)</f>
        <v>2</v>
      </c>
      <c r="R66" s="458" t="s">
        <v>23</v>
      </c>
      <c r="S66" s="460">
        <f>SUM(AI66:AK66)</f>
        <v>1</v>
      </c>
      <c r="T66" s="436">
        <f>IF(Q66&gt;S66,1,0)</f>
        <v>1</v>
      </c>
      <c r="U66" s="430">
        <f>IF(S66&gt;Q66,1,0)</f>
        <v>0</v>
      </c>
      <c r="V66" s="226"/>
      <c r="AF66" s="223">
        <f>IF(E66&gt;G66,1,0)</f>
        <v>0</v>
      </c>
      <c r="AG66" s="223">
        <f>IF(H66&gt;J66,1,0)</f>
        <v>1</v>
      </c>
      <c r="AH66" s="223">
        <f>IF(K66+M66&gt;0,IF(K66&gt;M66,1,0),0)</f>
        <v>1</v>
      </c>
      <c r="AI66" s="223">
        <f>IF(G66&gt;E66,1,0)</f>
        <v>1</v>
      </c>
      <c r="AJ66" s="223">
        <f>IF(J66&gt;H66,1,0)</f>
        <v>0</v>
      </c>
      <c r="AK66" s="223">
        <f>IF(K66+M66&gt;0,IF(M66&gt;K66,1,0),0)</f>
        <v>0</v>
      </c>
    </row>
    <row r="67" spans="2:22" ht="24.75" customHeight="1">
      <c r="B67" s="439"/>
      <c r="C67" s="343" t="s">
        <v>229</v>
      </c>
      <c r="D67" s="344" t="s">
        <v>149</v>
      </c>
      <c r="E67" s="519"/>
      <c r="F67" s="425"/>
      <c r="G67" s="443"/>
      <c r="H67" s="445"/>
      <c r="I67" s="425"/>
      <c r="J67" s="443"/>
      <c r="K67" s="445"/>
      <c r="L67" s="425"/>
      <c r="M67" s="427"/>
      <c r="N67" s="468"/>
      <c r="O67" s="459"/>
      <c r="P67" s="461"/>
      <c r="Q67" s="468"/>
      <c r="R67" s="459"/>
      <c r="S67" s="461"/>
      <c r="T67" s="437"/>
      <c r="U67" s="431"/>
      <c r="V67" s="226"/>
    </row>
    <row r="68" spans="2:22" ht="24.75" customHeight="1">
      <c r="B68" s="229"/>
      <c r="C68" s="273" t="s">
        <v>117</v>
      </c>
      <c r="D68" s="274"/>
      <c r="E68" s="274"/>
      <c r="F68" s="274"/>
      <c r="G68" s="274"/>
      <c r="H68" s="274"/>
      <c r="I68" s="274"/>
      <c r="J68" s="274"/>
      <c r="K68" s="274"/>
      <c r="L68" s="274"/>
      <c r="M68" s="274"/>
      <c r="N68" s="275">
        <f>SUM(N64:N67)</f>
        <v>40</v>
      </c>
      <c r="O68" s="267" t="s">
        <v>23</v>
      </c>
      <c r="P68" s="276">
        <f>SUM(P64:P67)</f>
        <v>25</v>
      </c>
      <c r="Q68" s="275">
        <f>SUM(Q64:Q67)</f>
        <v>6</v>
      </c>
      <c r="R68" s="277" t="s">
        <v>23</v>
      </c>
      <c r="S68" s="276">
        <f>SUM(S64:S67)</f>
        <v>1</v>
      </c>
      <c r="T68" s="220">
        <f>SUM(T64:T67)</f>
        <v>3</v>
      </c>
      <c r="U68" s="221">
        <f>SUM(U64:U67)</f>
        <v>0</v>
      </c>
      <c r="V68" s="201"/>
    </row>
    <row r="69" spans="2:27" ht="24.75" customHeight="1">
      <c r="B69" s="229"/>
      <c r="C69" s="12" t="s">
        <v>118</v>
      </c>
      <c r="D69" s="235" t="str">
        <f>IF(T68&gt;U68,D59,IF(U68&gt;T68,D60,IF(U68+T68=0," ","CHYBA ZADÁNÍ")))</f>
        <v>St. Bělá</v>
      </c>
      <c r="E69" s="230"/>
      <c r="F69" s="230"/>
      <c r="G69" s="231"/>
      <c r="H69" s="231"/>
      <c r="I69" s="231"/>
      <c r="J69" s="231"/>
      <c r="K69" s="231"/>
      <c r="L69" s="231"/>
      <c r="M69" s="231"/>
      <c r="N69" s="231"/>
      <c r="O69" s="231"/>
      <c r="P69" s="231"/>
      <c r="Q69" s="231"/>
      <c r="R69" s="231"/>
      <c r="S69" s="231"/>
      <c r="T69" s="231"/>
      <c r="U69" s="12"/>
      <c r="V69" s="236"/>
      <c r="AA69" s="237"/>
    </row>
    <row r="70" spans="2:22" ht="15">
      <c r="B70" s="229"/>
      <c r="C70" s="12" t="s">
        <v>119</v>
      </c>
      <c r="G70" s="238"/>
      <c r="H70" s="238"/>
      <c r="I70" s="238"/>
      <c r="J70" s="238"/>
      <c r="K70" s="238"/>
      <c r="L70" s="238"/>
      <c r="M70" s="238"/>
      <c r="N70" s="236"/>
      <c r="O70" s="236"/>
      <c r="Q70" s="239"/>
      <c r="R70" s="239"/>
      <c r="S70" s="238"/>
      <c r="T70" s="238"/>
      <c r="U70" s="238"/>
      <c r="V70" s="236"/>
    </row>
    <row r="71" spans="10:20" ht="15">
      <c r="J71" s="9" t="s">
        <v>97</v>
      </c>
      <c r="K71" s="9"/>
      <c r="L71" s="9"/>
      <c r="T71" s="9" t="s">
        <v>101</v>
      </c>
    </row>
    <row r="72" spans="3:21" ht="15">
      <c r="C72" s="184" t="s">
        <v>120</v>
      </c>
      <c r="D72" s="239"/>
      <c r="E72" s="239"/>
      <c r="F72" s="239"/>
      <c r="G72" s="239"/>
      <c r="H72" s="239"/>
      <c r="I72" s="239"/>
      <c r="J72" s="239"/>
      <c r="K72" s="239"/>
      <c r="L72" s="239"/>
      <c r="M72" s="239"/>
      <c r="N72" s="239"/>
      <c r="O72" s="239"/>
      <c r="P72" s="239"/>
      <c r="Q72" s="239"/>
      <c r="R72" s="239"/>
      <c r="S72" s="239"/>
      <c r="T72" s="239"/>
      <c r="U72" s="239"/>
    </row>
    <row r="73" spans="3:21" ht="15">
      <c r="C73" s="239"/>
      <c r="D73" s="239"/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  <c r="T73" s="239"/>
      <c r="U73" s="239"/>
    </row>
    <row r="74" spans="3:21" ht="15">
      <c r="C74" s="239"/>
      <c r="D74" s="239"/>
      <c r="E74" s="239"/>
      <c r="F74" s="239"/>
      <c r="G74" s="239"/>
      <c r="H74" s="239"/>
      <c r="I74" s="239"/>
      <c r="J74" s="239"/>
      <c r="K74" s="239"/>
      <c r="L74" s="239"/>
      <c r="M74" s="239"/>
      <c r="N74" s="239"/>
      <c r="O74" s="239"/>
      <c r="P74" s="239"/>
      <c r="Q74" s="239"/>
      <c r="R74" s="239"/>
      <c r="S74" s="239"/>
      <c r="T74" s="239"/>
      <c r="U74" s="239"/>
    </row>
    <row r="75" spans="3:21" ht="15">
      <c r="C75" s="239"/>
      <c r="D75" s="239"/>
      <c r="E75" s="239"/>
      <c r="F75" s="239"/>
      <c r="G75" s="239"/>
      <c r="H75" s="239"/>
      <c r="I75" s="239"/>
      <c r="J75" s="239"/>
      <c r="K75" s="239"/>
      <c r="L75" s="239"/>
      <c r="M75" s="239"/>
      <c r="N75" s="239"/>
      <c r="O75" s="239"/>
      <c r="P75" s="239"/>
      <c r="Q75" s="239"/>
      <c r="R75" s="239"/>
      <c r="S75" s="239"/>
      <c r="T75" s="239"/>
      <c r="U75" s="239"/>
    </row>
    <row r="76" spans="2:21" ht="26.25">
      <c r="B76" s="200"/>
      <c r="C76" s="200"/>
      <c r="D76" s="200"/>
      <c r="E76" s="200"/>
      <c r="F76" s="240" t="s">
        <v>76</v>
      </c>
      <c r="G76" s="200"/>
      <c r="H76" s="241"/>
      <c r="I76" s="241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</row>
    <row r="77" spans="6:9" ht="26.25">
      <c r="F77" s="178"/>
      <c r="H77" s="179"/>
      <c r="I77" s="179"/>
    </row>
    <row r="78" spans="3:24" ht="21">
      <c r="C78" s="180" t="s">
        <v>77</v>
      </c>
      <c r="D78" s="181" t="s">
        <v>78</v>
      </c>
      <c r="E78" s="180"/>
      <c r="F78" s="180"/>
      <c r="G78" s="180"/>
      <c r="H78" s="180"/>
      <c r="I78" s="180"/>
      <c r="J78" s="180"/>
      <c r="K78" s="180"/>
      <c r="L78" s="180"/>
      <c r="P78" s="462" t="s">
        <v>79</v>
      </c>
      <c r="Q78" s="462"/>
      <c r="R78" s="182"/>
      <c r="S78" s="182"/>
      <c r="T78" s="463">
        <v>2009</v>
      </c>
      <c r="U78" s="463"/>
      <c r="X78" s="183" t="s">
        <v>2</v>
      </c>
    </row>
    <row r="79" spans="3:31" ht="18.75">
      <c r="C79" s="184" t="s">
        <v>80</v>
      </c>
      <c r="D79" s="242"/>
      <c r="N79" s="186">
        <v>1</v>
      </c>
      <c r="P79" s="464" t="str">
        <f>IF(N79=1,P81,IF(N79=2,P82,IF(N79=3,P83,IF(N79=4,P84,IF(N79=5,P85," ")))))</f>
        <v>MUŽI  I.</v>
      </c>
      <c r="Q79" s="465"/>
      <c r="R79" s="465"/>
      <c r="S79" s="465"/>
      <c r="T79" s="465"/>
      <c r="U79" s="466"/>
      <c r="W79" s="187" t="s">
        <v>3</v>
      </c>
      <c r="X79" s="184" t="s">
        <v>4</v>
      </c>
      <c r="AA79" s="1" t="s">
        <v>81</v>
      </c>
      <c r="AB79" s="1" t="s">
        <v>82</v>
      </c>
      <c r="AC79" s="1" t="s">
        <v>83</v>
      </c>
      <c r="AD79" s="1" t="s">
        <v>84</v>
      </c>
      <c r="AE79" s="1" t="s">
        <v>85</v>
      </c>
    </row>
    <row r="80" spans="3:21" ht="15">
      <c r="C80" s="184"/>
      <c r="D80" s="189"/>
      <c r="E80" s="189"/>
      <c r="F80" s="189"/>
      <c r="G80" s="184"/>
      <c r="H80" s="184"/>
      <c r="I80" s="184"/>
      <c r="J80" s="189"/>
      <c r="K80" s="189"/>
      <c r="L80" s="189"/>
      <c r="M80" s="184"/>
      <c r="N80" s="184"/>
      <c r="O80" s="184"/>
      <c r="P80" s="190"/>
      <c r="Q80" s="190"/>
      <c r="R80" s="190"/>
      <c r="S80" s="184"/>
      <c r="T80" s="184"/>
      <c r="U80" s="189"/>
    </row>
    <row r="81" spans="3:31" ht="15.75">
      <c r="C81" s="184" t="s">
        <v>86</v>
      </c>
      <c r="D81" s="243" t="s">
        <v>24</v>
      </c>
      <c r="E81" s="192"/>
      <c r="F81" s="192"/>
      <c r="N81" s="1">
        <v>1</v>
      </c>
      <c r="P81" s="453" t="s">
        <v>87</v>
      </c>
      <c r="Q81" s="453"/>
      <c r="R81" s="453"/>
      <c r="S81" s="453"/>
      <c r="T81" s="453"/>
      <c r="U81" s="453"/>
      <c r="W81" s="194">
        <v>1</v>
      </c>
      <c r="X81" s="195" t="str">
        <f aca="true" t="shared" si="4" ref="X81:X88">IF($N$29=1,AA81,IF($N$29=2,AB81,IF($N$29=3,AC81,IF($N$29=4,AD81,IF($N$29=5,AE81," ")))))</f>
        <v>N. Bělá  B</v>
      </c>
      <c r="AA81" s="1" t="str">
        <f aca="true" t="shared" si="5" ref="AA81:AE88">AA56</f>
        <v>N. Bělá  B</v>
      </c>
      <c r="AB81" s="1" t="str">
        <f t="shared" si="5"/>
        <v>Brušperk B</v>
      </c>
      <c r="AC81" s="1" t="str">
        <f t="shared" si="5"/>
        <v>Výškovice  B</v>
      </c>
      <c r="AD81" s="1" t="str">
        <f t="shared" si="5"/>
        <v>Proskovice</v>
      </c>
      <c r="AE81" s="1" t="str">
        <f t="shared" si="5"/>
        <v>Krmelín</v>
      </c>
    </row>
    <row r="82" spans="3:31" ht="15">
      <c r="C82" s="184" t="s">
        <v>89</v>
      </c>
      <c r="D82" s="196">
        <v>39978</v>
      </c>
      <c r="E82" s="197"/>
      <c r="F82" s="197"/>
      <c r="N82" s="1">
        <v>2</v>
      </c>
      <c r="P82" s="453" t="s">
        <v>90</v>
      </c>
      <c r="Q82" s="453"/>
      <c r="R82" s="453"/>
      <c r="S82" s="453"/>
      <c r="T82" s="453"/>
      <c r="U82" s="453"/>
      <c r="W82" s="194">
        <v>2</v>
      </c>
      <c r="X82" s="195" t="str">
        <f t="shared" si="4"/>
        <v>St. Bělá</v>
      </c>
      <c r="AA82" s="1" t="str">
        <f t="shared" si="5"/>
        <v>St. Bělá</v>
      </c>
      <c r="AB82" s="1" t="str">
        <f t="shared" si="5"/>
        <v>Výškovice  A</v>
      </c>
      <c r="AC82" s="1" t="str">
        <f t="shared" si="5"/>
        <v>Krmelín</v>
      </c>
      <c r="AD82" s="1" t="str">
        <f t="shared" si="5"/>
        <v>Stará Bělá B</v>
      </c>
      <c r="AE82" s="1" t="str">
        <f t="shared" si="5"/>
        <v>Vratimov A</v>
      </c>
    </row>
    <row r="83" spans="3:31" ht="15">
      <c r="C83" s="184"/>
      <c r="N83" s="1">
        <v>3</v>
      </c>
      <c r="P83" s="454" t="s">
        <v>93</v>
      </c>
      <c r="Q83" s="454"/>
      <c r="R83" s="454"/>
      <c r="S83" s="454"/>
      <c r="T83" s="454"/>
      <c r="U83" s="454"/>
      <c r="W83" s="194">
        <v>3</v>
      </c>
      <c r="X83" s="195" t="str">
        <f t="shared" si="4"/>
        <v>Hrabová</v>
      </c>
      <c r="AA83" s="1" t="str">
        <f t="shared" si="5"/>
        <v>Hrabová</v>
      </c>
      <c r="AB83" s="1" t="str">
        <f t="shared" si="5"/>
        <v>Proskovice</v>
      </c>
      <c r="AC83" s="1" t="str">
        <f t="shared" si="5"/>
        <v>Nová Bělá</v>
      </c>
      <c r="AD83" s="1" t="str">
        <f t="shared" si="5"/>
        <v>Kunčičky</v>
      </c>
      <c r="AE83" s="1" t="str">
        <f t="shared" si="5"/>
        <v>Volný los</v>
      </c>
    </row>
    <row r="84" spans="2:31" ht="18">
      <c r="B84" s="198">
        <v>3</v>
      </c>
      <c r="C84" s="180" t="s">
        <v>97</v>
      </c>
      <c r="D84" s="455" t="str">
        <f>IF(B84=1,X81,IF(B84=2,X82,IF(B84=3,X83,IF(B84=4,X84,IF(B84=5,X85,IF(B84=6,X86,IF(B84=7,X87,IF(B84=8,X88," "))))))))</f>
        <v>Hrabová</v>
      </c>
      <c r="E84" s="456"/>
      <c r="F84" s="456"/>
      <c r="G84" s="456"/>
      <c r="H84" s="456"/>
      <c r="I84" s="457"/>
      <c r="N84" s="1">
        <v>4</v>
      </c>
      <c r="P84" s="454" t="s">
        <v>98</v>
      </c>
      <c r="Q84" s="454"/>
      <c r="R84" s="454"/>
      <c r="S84" s="454"/>
      <c r="T84" s="454"/>
      <c r="U84" s="454"/>
      <c r="W84" s="194">
        <v>4</v>
      </c>
      <c r="X84" s="195" t="str">
        <f t="shared" si="4"/>
        <v>Paskov</v>
      </c>
      <c r="AA84" s="1" t="str">
        <f t="shared" si="5"/>
        <v>Paskov</v>
      </c>
      <c r="AB84" s="1" t="str">
        <f t="shared" si="5"/>
        <v>Trnávka </v>
      </c>
      <c r="AC84" s="1" t="str">
        <f t="shared" si="5"/>
        <v>Trnávka</v>
      </c>
      <c r="AD84" s="1" t="str">
        <f t="shared" si="5"/>
        <v>Vratimov</v>
      </c>
      <c r="AE84" s="1" t="str">
        <f t="shared" si="5"/>
        <v>Proskovice</v>
      </c>
    </row>
    <row r="85" spans="2:31" ht="18">
      <c r="B85" s="198">
        <v>4</v>
      </c>
      <c r="C85" s="180" t="s">
        <v>101</v>
      </c>
      <c r="D85" s="455" t="str">
        <f>IF(B85=1,X81,IF(B85=2,X82,IF(B85=3,X83,IF(B85=4,X84,IF(B85=5,X85,IF(B85=6,X86,IF(B85=7,X87,IF(B85=8,X88," "))))))))</f>
        <v>Paskov</v>
      </c>
      <c r="E85" s="456"/>
      <c r="F85" s="456"/>
      <c r="G85" s="456"/>
      <c r="H85" s="456"/>
      <c r="I85" s="457"/>
      <c r="N85" s="1">
        <v>5</v>
      </c>
      <c r="P85" s="454" t="s">
        <v>102</v>
      </c>
      <c r="Q85" s="454"/>
      <c r="R85" s="454"/>
      <c r="S85" s="454"/>
      <c r="T85" s="454"/>
      <c r="U85" s="454"/>
      <c r="W85" s="194">
        <v>5</v>
      </c>
      <c r="X85" s="195" t="str">
        <f t="shared" si="4"/>
        <v>N. Bělá  A</v>
      </c>
      <c r="AA85" s="1" t="str">
        <f t="shared" si="5"/>
        <v>N. Bělá  A</v>
      </c>
      <c r="AB85" s="1">
        <f t="shared" si="5"/>
        <v>0</v>
      </c>
      <c r="AC85" s="1" t="str">
        <f t="shared" si="5"/>
        <v>Výškovice  A</v>
      </c>
      <c r="AD85" s="1">
        <f t="shared" si="5"/>
        <v>0</v>
      </c>
      <c r="AE85" s="1" t="str">
        <f t="shared" si="5"/>
        <v>Vratimov B</v>
      </c>
    </row>
    <row r="86" spans="23:31" ht="14.25">
      <c r="W86" s="194">
        <v>6</v>
      </c>
      <c r="X86" s="195" t="str">
        <f t="shared" si="4"/>
        <v>Vratimov  </v>
      </c>
      <c r="AA86" s="1" t="str">
        <f t="shared" si="5"/>
        <v>Vratimov  </v>
      </c>
      <c r="AB86" s="1">
        <f t="shared" si="5"/>
        <v>0</v>
      </c>
      <c r="AC86" s="1" t="str">
        <f t="shared" si="5"/>
        <v>Příbor</v>
      </c>
      <c r="AD86" s="1">
        <f t="shared" si="5"/>
        <v>0</v>
      </c>
      <c r="AE86" s="1" t="str">
        <f t="shared" si="5"/>
        <v>Výškovice</v>
      </c>
    </row>
    <row r="87" spans="3:31" ht="14.25">
      <c r="C87" s="199" t="s">
        <v>106</v>
      </c>
      <c r="D87" s="200"/>
      <c r="E87" s="447" t="s">
        <v>107</v>
      </c>
      <c r="F87" s="448"/>
      <c r="G87" s="448"/>
      <c r="H87" s="448"/>
      <c r="I87" s="448"/>
      <c r="J87" s="448"/>
      <c r="K87" s="448"/>
      <c r="L87" s="448"/>
      <c r="M87" s="448"/>
      <c r="N87" s="448" t="s">
        <v>108</v>
      </c>
      <c r="O87" s="448"/>
      <c r="P87" s="448"/>
      <c r="Q87" s="448"/>
      <c r="R87" s="448"/>
      <c r="S87" s="448"/>
      <c r="T87" s="448"/>
      <c r="U87" s="448"/>
      <c r="V87" s="201"/>
      <c r="W87" s="194">
        <v>7</v>
      </c>
      <c r="X87" s="195" t="str">
        <f t="shared" si="4"/>
        <v>Výškovice  B</v>
      </c>
      <c r="AA87" s="1" t="str">
        <f t="shared" si="5"/>
        <v>Výškovice  B</v>
      </c>
      <c r="AB87" s="1">
        <f t="shared" si="5"/>
        <v>0</v>
      </c>
      <c r="AC87" s="1" t="str">
        <f t="shared" si="5"/>
        <v>Stará Bělá A</v>
      </c>
      <c r="AD87" s="1">
        <f t="shared" si="5"/>
        <v>0</v>
      </c>
      <c r="AE87" s="1">
        <f t="shared" si="5"/>
        <v>0</v>
      </c>
    </row>
    <row r="88" spans="2:37" ht="15">
      <c r="B88" s="203"/>
      <c r="C88" s="204" t="s">
        <v>10</v>
      </c>
      <c r="D88" s="205" t="s">
        <v>11</v>
      </c>
      <c r="E88" s="449" t="s">
        <v>110</v>
      </c>
      <c r="F88" s="450"/>
      <c r="G88" s="451"/>
      <c r="H88" s="452" t="s">
        <v>111</v>
      </c>
      <c r="I88" s="450"/>
      <c r="J88" s="451" t="s">
        <v>111</v>
      </c>
      <c r="K88" s="452" t="s">
        <v>112</v>
      </c>
      <c r="L88" s="450"/>
      <c r="M88" s="450" t="s">
        <v>112</v>
      </c>
      <c r="N88" s="452" t="s">
        <v>113</v>
      </c>
      <c r="O88" s="450"/>
      <c r="P88" s="451"/>
      <c r="Q88" s="452" t="s">
        <v>114</v>
      </c>
      <c r="R88" s="450"/>
      <c r="S88" s="451"/>
      <c r="T88" s="206" t="s">
        <v>115</v>
      </c>
      <c r="U88" s="207"/>
      <c r="V88" s="208"/>
      <c r="W88" s="194">
        <v>8</v>
      </c>
      <c r="X88" s="195" t="str">
        <f t="shared" si="4"/>
        <v>Brušperk A</v>
      </c>
      <c r="AA88" s="1" t="str">
        <f t="shared" si="5"/>
        <v>Brušperk A</v>
      </c>
      <c r="AB88" s="1">
        <f t="shared" si="5"/>
        <v>0</v>
      </c>
      <c r="AC88" s="1" t="str">
        <f t="shared" si="5"/>
        <v>Výškovice  C</v>
      </c>
      <c r="AD88" s="1">
        <f t="shared" si="5"/>
        <v>0</v>
      </c>
      <c r="AE88" s="1">
        <f t="shared" si="5"/>
        <v>0</v>
      </c>
      <c r="AF88" s="13" t="s">
        <v>110</v>
      </c>
      <c r="AG88" s="13" t="s">
        <v>111</v>
      </c>
      <c r="AH88" s="13" t="s">
        <v>112</v>
      </c>
      <c r="AI88" s="13" t="s">
        <v>110</v>
      </c>
      <c r="AJ88" s="13" t="s">
        <v>111</v>
      </c>
      <c r="AK88" s="13" t="s">
        <v>112</v>
      </c>
    </row>
    <row r="89" spans="2:37" ht="24.75" customHeight="1">
      <c r="B89" s="209" t="s">
        <v>110</v>
      </c>
      <c r="C89" s="210" t="s">
        <v>195</v>
      </c>
      <c r="D89" s="211" t="s">
        <v>219</v>
      </c>
      <c r="E89" s="212">
        <v>6</v>
      </c>
      <c r="F89" s="213"/>
      <c r="G89" s="214">
        <v>0</v>
      </c>
      <c r="H89" s="215">
        <v>6</v>
      </c>
      <c r="I89" s="213"/>
      <c r="J89" s="214">
        <v>1</v>
      </c>
      <c r="K89" s="264"/>
      <c r="L89" s="262"/>
      <c r="M89" s="265"/>
      <c r="N89" s="266">
        <f>E89+H89+K89</f>
        <v>12</v>
      </c>
      <c r="O89" s="267" t="s">
        <v>23</v>
      </c>
      <c r="P89" s="268">
        <f>G89+J89+M89</f>
        <v>1</v>
      </c>
      <c r="Q89" s="266">
        <f>SUM(AF89:AH89)</f>
        <v>2</v>
      </c>
      <c r="R89" s="267" t="s">
        <v>23</v>
      </c>
      <c r="S89" s="268">
        <f>SUM(AI89:AK89)</f>
        <v>0</v>
      </c>
      <c r="T89" s="220">
        <f>IF(Q89&gt;S89,1,0)</f>
        <v>1</v>
      </c>
      <c r="U89" s="221">
        <f>IF(S89&gt;Q89,1,0)</f>
        <v>0</v>
      </c>
      <c r="V89" s="201"/>
      <c r="X89" s="222"/>
      <c r="AF89" s="223">
        <f>IF(E89&gt;G89,1,0)</f>
        <v>1</v>
      </c>
      <c r="AG89" s="223">
        <f>IF(H89&gt;J89,1,0)</f>
        <v>1</v>
      </c>
      <c r="AH89" s="223">
        <f>IF(K89+M89&gt;0,IF(K89&gt;M89,1,0),0)</f>
        <v>0</v>
      </c>
      <c r="AI89" s="223">
        <f>IF(G89&gt;E89,1,0)</f>
        <v>0</v>
      </c>
      <c r="AJ89" s="223">
        <f>IF(J89&gt;H89,1,0)</f>
        <v>0</v>
      </c>
      <c r="AK89" s="223">
        <f>IF(K89+M89&gt;0,IF(M89&gt;K89,1,0),0)</f>
        <v>0</v>
      </c>
    </row>
    <row r="90" spans="2:37" ht="24.75" customHeight="1">
      <c r="B90" s="209" t="s">
        <v>111</v>
      </c>
      <c r="C90" s="225" t="s">
        <v>127</v>
      </c>
      <c r="D90" s="224" t="s">
        <v>220</v>
      </c>
      <c r="E90" s="212">
        <v>6</v>
      </c>
      <c r="F90" s="213"/>
      <c r="G90" s="214">
        <v>1</v>
      </c>
      <c r="H90" s="215">
        <v>6</v>
      </c>
      <c r="I90" s="213"/>
      <c r="J90" s="214">
        <v>0</v>
      </c>
      <c r="K90" s="264"/>
      <c r="L90" s="262"/>
      <c r="M90" s="265"/>
      <c r="N90" s="266">
        <f>E90+H90+K90</f>
        <v>12</v>
      </c>
      <c r="O90" s="267" t="s">
        <v>23</v>
      </c>
      <c r="P90" s="268">
        <f>G90+J90+M90</f>
        <v>1</v>
      </c>
      <c r="Q90" s="266">
        <f>SUM(AF90:AH90)</f>
        <v>2</v>
      </c>
      <c r="R90" s="267" t="s">
        <v>23</v>
      </c>
      <c r="S90" s="268">
        <f>SUM(AI90:AK90)</f>
        <v>0</v>
      </c>
      <c r="T90" s="220">
        <f>IF(Q90&gt;S90,1,0)</f>
        <v>1</v>
      </c>
      <c r="U90" s="221">
        <f>IF(S90&gt;Q90,1,0)</f>
        <v>0</v>
      </c>
      <c r="V90" s="201"/>
      <c r="AF90" s="223">
        <f>IF(E90&gt;G90,1,0)</f>
        <v>1</v>
      </c>
      <c r="AG90" s="223">
        <f>IF(H90&gt;J90,1,0)</f>
        <v>1</v>
      </c>
      <c r="AH90" s="223">
        <f>IF(K90+M90&gt;0,IF(K90&gt;M90,1,0),0)</f>
        <v>0</v>
      </c>
      <c r="AI90" s="223">
        <f>IF(G90&gt;E90,1,0)</f>
        <v>0</v>
      </c>
      <c r="AJ90" s="223">
        <f>IF(J90&gt;H90,1,0)</f>
        <v>0</v>
      </c>
      <c r="AK90" s="223">
        <f>IF(K90+M90&gt;0,IF(M90&gt;K90,1,0),0)</f>
        <v>0</v>
      </c>
    </row>
    <row r="91" spans="2:37" ht="24.75" customHeight="1">
      <c r="B91" s="438" t="s">
        <v>112</v>
      </c>
      <c r="C91" s="135" t="s">
        <v>195</v>
      </c>
      <c r="D91" s="224" t="s">
        <v>219</v>
      </c>
      <c r="E91" s="518">
        <v>1</v>
      </c>
      <c r="F91" s="424"/>
      <c r="G91" s="442">
        <v>6</v>
      </c>
      <c r="H91" s="444">
        <v>5</v>
      </c>
      <c r="I91" s="424"/>
      <c r="J91" s="442">
        <v>7</v>
      </c>
      <c r="K91" s="473"/>
      <c r="L91" s="469"/>
      <c r="M91" s="475"/>
      <c r="N91" s="467">
        <f>E91+H91+K91</f>
        <v>6</v>
      </c>
      <c r="O91" s="458" t="s">
        <v>23</v>
      </c>
      <c r="P91" s="460">
        <f>G91+J91+M91</f>
        <v>13</v>
      </c>
      <c r="Q91" s="467">
        <f>SUM(AF91:AH91)</f>
        <v>0</v>
      </c>
      <c r="R91" s="458" t="s">
        <v>23</v>
      </c>
      <c r="S91" s="460">
        <f>SUM(AI91:AK91)</f>
        <v>2</v>
      </c>
      <c r="T91" s="436">
        <f>IF(Q91&gt;S91,1,0)</f>
        <v>0</v>
      </c>
      <c r="U91" s="430">
        <f>IF(S91&gt;Q91,1,0)</f>
        <v>1</v>
      </c>
      <c r="V91" s="226"/>
      <c r="AF91" s="223">
        <f>IF(E91&gt;G91,1,0)</f>
        <v>0</v>
      </c>
      <c r="AG91" s="223">
        <f>IF(H91&gt;J91,1,0)</f>
        <v>0</v>
      </c>
      <c r="AH91" s="223">
        <f>IF(K91+M91&gt;0,IF(K91&gt;M91,1,0),0)</f>
        <v>0</v>
      </c>
      <c r="AI91" s="223">
        <f>IF(G91&gt;E91,1,0)</f>
        <v>1</v>
      </c>
      <c r="AJ91" s="223">
        <f>IF(J91&gt;H91,1,0)</f>
        <v>1</v>
      </c>
      <c r="AK91" s="223">
        <f>IF(K91+M91&gt;0,IF(M91&gt;K91,1,0),0)</f>
        <v>0</v>
      </c>
    </row>
    <row r="92" spans="2:22" ht="24.75" customHeight="1">
      <c r="B92" s="439"/>
      <c r="C92" s="227" t="s">
        <v>127</v>
      </c>
      <c r="D92" s="228" t="s">
        <v>220</v>
      </c>
      <c r="E92" s="519"/>
      <c r="F92" s="425"/>
      <c r="G92" s="443"/>
      <c r="H92" s="445"/>
      <c r="I92" s="425"/>
      <c r="J92" s="443"/>
      <c r="K92" s="474"/>
      <c r="L92" s="470"/>
      <c r="M92" s="476"/>
      <c r="N92" s="468"/>
      <c r="O92" s="459"/>
      <c r="P92" s="461"/>
      <c r="Q92" s="468"/>
      <c r="R92" s="459"/>
      <c r="S92" s="461"/>
      <c r="T92" s="437"/>
      <c r="U92" s="431"/>
      <c r="V92" s="226"/>
    </row>
    <row r="93" spans="2:22" ht="24.75" customHeight="1">
      <c r="B93" s="229"/>
      <c r="C93" s="273" t="s">
        <v>117</v>
      </c>
      <c r="D93" s="274"/>
      <c r="E93" s="274"/>
      <c r="F93" s="274"/>
      <c r="G93" s="274"/>
      <c r="H93" s="274"/>
      <c r="I93" s="274"/>
      <c r="J93" s="274"/>
      <c r="K93" s="274"/>
      <c r="L93" s="274"/>
      <c r="M93" s="274"/>
      <c r="N93" s="275">
        <f>SUM(N89:N92)</f>
        <v>30</v>
      </c>
      <c r="O93" s="267" t="s">
        <v>23</v>
      </c>
      <c r="P93" s="276">
        <f>SUM(P89:P92)</f>
        <v>15</v>
      </c>
      <c r="Q93" s="275">
        <f>SUM(Q89:Q92)</f>
        <v>4</v>
      </c>
      <c r="R93" s="277" t="s">
        <v>23</v>
      </c>
      <c r="S93" s="276">
        <f>SUM(S89:S92)</f>
        <v>2</v>
      </c>
      <c r="T93" s="220">
        <f>SUM(T89:T92)</f>
        <v>2</v>
      </c>
      <c r="U93" s="221">
        <f>SUM(U89:U92)</f>
        <v>1</v>
      </c>
      <c r="V93" s="201"/>
    </row>
    <row r="94" spans="2:22" ht="24.75" customHeight="1">
      <c r="B94" s="229"/>
      <c r="C94" s="339" t="s">
        <v>118</v>
      </c>
      <c r="D94" s="335" t="str">
        <f>IF(T93&gt;U93,D84,IF(U93&gt;T93,D85,IF(U93+T93=0," ","CHYBA ZADÁNÍ")))</f>
        <v>Hrabová</v>
      </c>
      <c r="E94" s="273"/>
      <c r="F94" s="273"/>
      <c r="G94" s="274"/>
      <c r="H94" s="274"/>
      <c r="I94" s="274"/>
      <c r="J94" s="274"/>
      <c r="K94" s="274"/>
      <c r="L94" s="274"/>
      <c r="M94" s="274"/>
      <c r="N94" s="274"/>
      <c r="O94" s="274"/>
      <c r="P94" s="274"/>
      <c r="Q94" s="274"/>
      <c r="R94" s="274"/>
      <c r="S94" s="274"/>
      <c r="T94" s="274"/>
      <c r="U94" s="339"/>
      <c r="V94" s="236"/>
    </row>
    <row r="95" spans="2:22" ht="24.75" customHeight="1">
      <c r="B95" s="229"/>
      <c r="C95" s="12" t="s">
        <v>119</v>
      </c>
      <c r="G95" s="238"/>
      <c r="H95" s="238"/>
      <c r="I95" s="238"/>
      <c r="J95" s="238"/>
      <c r="K95" s="238"/>
      <c r="L95" s="238"/>
      <c r="M95" s="238"/>
      <c r="N95" s="236"/>
      <c r="O95" s="236"/>
      <c r="Q95" s="239"/>
      <c r="R95" s="239"/>
      <c r="S95" s="238"/>
      <c r="T95" s="238"/>
      <c r="U95" s="238"/>
      <c r="V95" s="236"/>
    </row>
    <row r="96" spans="3:21" ht="14.25">
      <c r="C96" s="239"/>
      <c r="D96" s="239"/>
      <c r="E96" s="239"/>
      <c r="F96" s="239"/>
      <c r="G96" s="239"/>
      <c r="H96" s="239"/>
      <c r="I96" s="239"/>
      <c r="J96" s="244" t="s">
        <v>97</v>
      </c>
      <c r="K96" s="244"/>
      <c r="L96" s="244"/>
      <c r="M96" s="239"/>
      <c r="N96" s="239"/>
      <c r="O96" s="239"/>
      <c r="P96" s="239"/>
      <c r="Q96" s="239"/>
      <c r="R96" s="239"/>
      <c r="S96" s="239"/>
      <c r="T96" s="244" t="s">
        <v>101</v>
      </c>
      <c r="U96" s="239"/>
    </row>
    <row r="97" spans="3:21" ht="15">
      <c r="C97" s="245" t="s">
        <v>120</v>
      </c>
      <c r="D97" s="239"/>
      <c r="E97" s="239"/>
      <c r="F97" s="239"/>
      <c r="G97" s="239"/>
      <c r="H97" s="239"/>
      <c r="I97" s="239"/>
      <c r="J97" s="239"/>
      <c r="K97" s="239"/>
      <c r="L97" s="239"/>
      <c r="M97" s="239"/>
      <c r="N97" s="239"/>
      <c r="O97" s="239"/>
      <c r="P97" s="239"/>
      <c r="Q97" s="239"/>
      <c r="R97" s="239"/>
      <c r="S97" s="239"/>
      <c r="T97" s="239"/>
      <c r="U97" s="239"/>
    </row>
  </sheetData>
  <sheetProtection selectLockedCells="1"/>
  <mergeCells count="140">
    <mergeCell ref="S16:S17"/>
    <mergeCell ref="R16:R17"/>
    <mergeCell ref="P7:U7"/>
    <mergeCell ref="N13:P13"/>
    <mergeCell ref="Q13:S13"/>
    <mergeCell ref="N16:N17"/>
    <mergeCell ref="O16:O17"/>
    <mergeCell ref="Q16:Q17"/>
    <mergeCell ref="P6:U6"/>
    <mergeCell ref="P10:U10"/>
    <mergeCell ref="P9:U9"/>
    <mergeCell ref="P8:U8"/>
    <mergeCell ref="K16:K17"/>
    <mergeCell ref="L16:L17"/>
    <mergeCell ref="M16:M17"/>
    <mergeCell ref="P16:P17"/>
    <mergeCell ref="D34:I34"/>
    <mergeCell ref="B16:B17"/>
    <mergeCell ref="T3:U3"/>
    <mergeCell ref="P3:Q3"/>
    <mergeCell ref="P4:U4"/>
    <mergeCell ref="T16:T17"/>
    <mergeCell ref="U16:U17"/>
    <mergeCell ref="E12:M12"/>
    <mergeCell ref="N12:U12"/>
    <mergeCell ref="K13:M13"/>
    <mergeCell ref="E13:G13"/>
    <mergeCell ref="H13:J13"/>
    <mergeCell ref="H16:H17"/>
    <mergeCell ref="I16:I17"/>
    <mergeCell ref="G16:G17"/>
    <mergeCell ref="J16:J17"/>
    <mergeCell ref="D35:I35"/>
    <mergeCell ref="P35:U35"/>
    <mergeCell ref="P34:U34"/>
    <mergeCell ref="D9:I9"/>
    <mergeCell ref="D10:I10"/>
    <mergeCell ref="P28:Q28"/>
    <mergeCell ref="T28:U28"/>
    <mergeCell ref="P29:U29"/>
    <mergeCell ref="F16:F17"/>
    <mergeCell ref="E16:E17"/>
    <mergeCell ref="E38:G38"/>
    <mergeCell ref="H38:J38"/>
    <mergeCell ref="K38:M38"/>
    <mergeCell ref="N38:P38"/>
    <mergeCell ref="Q38:S38"/>
    <mergeCell ref="P31:U31"/>
    <mergeCell ref="P32:U32"/>
    <mergeCell ref="P33:U33"/>
    <mergeCell ref="E37:M37"/>
    <mergeCell ref="N37:U37"/>
    <mergeCell ref="M41:M42"/>
    <mergeCell ref="B41:B42"/>
    <mergeCell ref="E41:E42"/>
    <mergeCell ref="F41:F42"/>
    <mergeCell ref="G41:G42"/>
    <mergeCell ref="H41:H42"/>
    <mergeCell ref="I41:I42"/>
    <mergeCell ref="J41:J42"/>
    <mergeCell ref="U41:U42"/>
    <mergeCell ref="N41:N42"/>
    <mergeCell ref="O41:O42"/>
    <mergeCell ref="P41:P42"/>
    <mergeCell ref="Q41:Q42"/>
    <mergeCell ref="R41:R42"/>
    <mergeCell ref="K41:K42"/>
    <mergeCell ref="L41:L42"/>
    <mergeCell ref="S41:S42"/>
    <mergeCell ref="T41:T42"/>
    <mergeCell ref="E62:M62"/>
    <mergeCell ref="N62:U62"/>
    <mergeCell ref="P53:Q53"/>
    <mergeCell ref="T53:U53"/>
    <mergeCell ref="P54:U54"/>
    <mergeCell ref="P56:U56"/>
    <mergeCell ref="P57:U57"/>
    <mergeCell ref="P58:U58"/>
    <mergeCell ref="D59:I59"/>
    <mergeCell ref="P59:U59"/>
    <mergeCell ref="D60:I60"/>
    <mergeCell ref="P60:U60"/>
    <mergeCell ref="Q63:S63"/>
    <mergeCell ref="B66:B67"/>
    <mergeCell ref="E66:E67"/>
    <mergeCell ref="F66:F67"/>
    <mergeCell ref="G66:G67"/>
    <mergeCell ref="H66:H67"/>
    <mergeCell ref="E63:G63"/>
    <mergeCell ref="H63:J63"/>
    <mergeCell ref="K63:M63"/>
    <mergeCell ref="N63:P63"/>
    <mergeCell ref="S66:S67"/>
    <mergeCell ref="T66:T67"/>
    <mergeCell ref="M66:M67"/>
    <mergeCell ref="N66:N67"/>
    <mergeCell ref="I66:I67"/>
    <mergeCell ref="J66:J67"/>
    <mergeCell ref="K66:K67"/>
    <mergeCell ref="L66:L67"/>
    <mergeCell ref="D85:I85"/>
    <mergeCell ref="P85:U85"/>
    <mergeCell ref="O66:O67"/>
    <mergeCell ref="P66:P67"/>
    <mergeCell ref="U66:U67"/>
    <mergeCell ref="P78:Q78"/>
    <mergeCell ref="T78:U78"/>
    <mergeCell ref="P79:U79"/>
    <mergeCell ref="Q66:Q67"/>
    <mergeCell ref="R66:R67"/>
    <mergeCell ref="P81:U81"/>
    <mergeCell ref="P82:U82"/>
    <mergeCell ref="P83:U83"/>
    <mergeCell ref="D84:I84"/>
    <mergeCell ref="P84:U84"/>
    <mergeCell ref="E87:M87"/>
    <mergeCell ref="N87:U87"/>
    <mergeCell ref="E88:G88"/>
    <mergeCell ref="H88:J88"/>
    <mergeCell ref="K88:M88"/>
    <mergeCell ref="N88:P88"/>
    <mergeCell ref="Q88:S88"/>
    <mergeCell ref="H91:H92"/>
    <mergeCell ref="I91:I92"/>
    <mergeCell ref="J91:J92"/>
    <mergeCell ref="K91:K92"/>
    <mergeCell ref="B91:B92"/>
    <mergeCell ref="E91:E92"/>
    <mergeCell ref="F91:F92"/>
    <mergeCell ref="G91:G92"/>
    <mergeCell ref="L91:L92"/>
    <mergeCell ref="M91:M92"/>
    <mergeCell ref="P91:P92"/>
    <mergeCell ref="U91:U92"/>
    <mergeCell ref="Q91:Q92"/>
    <mergeCell ref="R91:R92"/>
    <mergeCell ref="S91:S92"/>
    <mergeCell ref="T91:T92"/>
    <mergeCell ref="N91:N92"/>
    <mergeCell ref="O91:O92"/>
  </mergeCells>
  <conditionalFormatting sqref="X6:X13 X31:X38 X56:X63 X81:X8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Tomáš Knápek</cp:lastModifiedBy>
  <cp:lastPrinted>2009-10-09T16:52:20Z</cp:lastPrinted>
  <dcterms:created xsi:type="dcterms:W3CDTF">2009-04-19T05:45:52Z</dcterms:created>
  <dcterms:modified xsi:type="dcterms:W3CDTF">2009-10-10T08:02:01Z</dcterms:modified>
  <cp:category/>
  <cp:version/>
  <cp:contentType/>
  <cp:contentStatus/>
</cp:coreProperties>
</file>