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30" windowHeight="8580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M1" sheetId="5" r:id="rId5"/>
    <sheet name="2.M1" sheetId="6" r:id="rId6"/>
    <sheet name="3.M1" sheetId="7" r:id="rId7"/>
    <sheet name="4.M1" sheetId="8" r:id="rId8"/>
    <sheet name="5.M1" sheetId="9" r:id="rId9"/>
    <sheet name="6.M1" sheetId="10" r:id="rId10"/>
    <sheet name="7.M1" sheetId="11" r:id="rId11"/>
    <sheet name="1.M2" sheetId="12" r:id="rId12"/>
    <sheet name="2.M2" sheetId="13" r:id="rId13"/>
    <sheet name="3.M2" sheetId="14" r:id="rId14"/>
    <sheet name="4.M2" sheetId="15" r:id="rId15"/>
    <sheet name="5.M2" sheetId="16" r:id="rId16"/>
    <sheet name="6.FIN" sheetId="17" r:id="rId17"/>
  </sheets>
  <definedNames>
    <definedName name="_xlnm.Print_Area" localSheetId="4">'1.M1'!$A$1:$U$50</definedName>
    <definedName name="_xlnm.Print_Area" localSheetId="11">'1.M2'!$A$1:$U$50</definedName>
    <definedName name="_xlnm.Print_Area" localSheetId="5">'2.M1'!$A$1:$U$50</definedName>
    <definedName name="_xlnm.Print_Area" localSheetId="12">'2.M2'!$A$1:$U$50</definedName>
    <definedName name="_xlnm.Print_Area" localSheetId="6">'3.M1'!$A$1:$U$50</definedName>
    <definedName name="_xlnm.Print_Area" localSheetId="13">'3.M2'!$A$1:$U$50</definedName>
    <definedName name="_xlnm.Print_Area" localSheetId="7">'4.M1'!$A$1:$U$50</definedName>
    <definedName name="_xlnm.Print_Area" localSheetId="14">'4.M2'!$A$1:$U$50</definedName>
    <definedName name="_xlnm.Print_Area" localSheetId="8">'5.M1'!$A$1:$U$50</definedName>
    <definedName name="_xlnm.Print_Area" localSheetId="15">'5.M2'!$A$1:$U$50</definedName>
    <definedName name="_xlnm.Print_Area" localSheetId="16">'6.FIN'!$A$1:$U$50</definedName>
    <definedName name="_xlnm.Print_Area" localSheetId="9">'6.M1'!$A$1:$U$50</definedName>
    <definedName name="_xlnm.Print_Area" localSheetId="10">'7.M1'!$A$1:$U$50</definedName>
    <definedName name="_xlnm.Print_Area" localSheetId="3">'Hráči'!$A$1:$AE$32</definedName>
    <definedName name="_xlnm.Print_Area" localSheetId="2">'Rozlosování-přehled'!$B$1:$N$34</definedName>
    <definedName name="_xlnm.Print_Area" localSheetId="0">'Tabulky'!$A$1:$AE$38</definedName>
    <definedName name="_xlnm.Print_Area" localSheetId="1">'Utkání-výsledky'!$A$1:$K$87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2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3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4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  <comment ref="D46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<sst xmlns="http://schemas.openxmlformats.org/spreadsheetml/2006/main" count="4395" uniqueCount="323">
  <si>
    <t>MUŽI  I. tř.</t>
  </si>
  <si>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</si>
  <si>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</si>
  <si>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</si>
  <si>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</si>
  <si>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</si>
  <si>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</si>
  <si>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</si>
  <si>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</si>
  <si>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</si>
  <si>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</si>
  <si>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</si>
  <si>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</si>
  <si>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</si>
  <si>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</si>
  <si>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</si>
  <si>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Hrabová</t>
  </si>
  <si>
    <t>3.kolo.</t>
  </si>
  <si>
    <t>-</t>
  </si>
  <si>
    <t>:</t>
  </si>
  <si>
    <t>4.kolo.</t>
  </si>
  <si>
    <t>5.kolo.</t>
  </si>
  <si>
    <t>6.kolo.</t>
  </si>
  <si>
    <t>Výškovice  B</t>
  </si>
  <si>
    <t>7.kolo.</t>
  </si>
  <si>
    <t>2.kolo</t>
  </si>
  <si>
    <t>Brušperk A</t>
  </si>
  <si>
    <t>3.kolo</t>
  </si>
  <si>
    <t>4.kolo</t>
  </si>
  <si>
    <t>5.kolo</t>
  </si>
  <si>
    <t>6.kolo</t>
  </si>
  <si>
    <t>7.kolo</t>
  </si>
  <si>
    <t>MUŽI  II. tř.</t>
  </si>
  <si>
    <t>Brušperk B</t>
  </si>
  <si>
    <t>Výškovice  A</t>
  </si>
  <si>
    <t>Proskovice</t>
  </si>
  <si>
    <t>Koho  zvýraznit</t>
  </si>
  <si>
    <t>Body</t>
  </si>
  <si>
    <t>Skóre</t>
  </si>
  <si>
    <t>Pořadí</t>
  </si>
  <si>
    <t>M</t>
  </si>
  <si>
    <t>U</t>
  </si>
  <si>
    <t>ŽI</t>
  </si>
  <si>
    <t>I.tř.</t>
  </si>
  <si>
    <t>II.tř.</t>
  </si>
  <si>
    <t xml:space="preserve"> </t>
  </si>
  <si>
    <t>body</t>
  </si>
  <si>
    <t>ZÁPIS  O  UTKÁNÍ</t>
  </si>
  <si>
    <t>SOUTĚŽ:</t>
  </si>
  <si>
    <t>TENIS -  MÉNĚPOČETNÁ  DRUŽSTVA</t>
  </si>
  <si>
    <t>ROK</t>
  </si>
  <si>
    <t>KATEGORIE:</t>
  </si>
  <si>
    <t>Muži I.</t>
  </si>
  <si>
    <t>Muži II.</t>
  </si>
  <si>
    <t>Veterání I.</t>
  </si>
  <si>
    <t>Veterání II.</t>
  </si>
  <si>
    <t>Ženy</t>
  </si>
  <si>
    <t>Místo utkání:</t>
  </si>
  <si>
    <t>MUŽI  I.</t>
  </si>
  <si>
    <t>Krmelín</t>
  </si>
  <si>
    <t>Datum:</t>
  </si>
  <si>
    <t>MUŽI  II.</t>
  </si>
  <si>
    <t>VETERÁNI   I.</t>
  </si>
  <si>
    <t>Nová Bělá</t>
  </si>
  <si>
    <t>Domácí:</t>
  </si>
  <si>
    <t>VETERÁNI   II.</t>
  </si>
  <si>
    <t>Vratimov</t>
  </si>
  <si>
    <t>Hosté:</t>
  </si>
  <si>
    <t>ŽENY</t>
  </si>
  <si>
    <t>Výškovice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</si>
  <si>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</si>
  <si>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</si>
  <si>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</si>
  <si>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</si>
  <si>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</si>
  <si>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</si>
  <si>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</si>
  <si>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</si>
  <si>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</si>
  <si>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</si>
  <si>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</si>
  <si>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</si>
  <si>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</si>
  <si>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>Rozehrané utkání</t>
  </si>
  <si>
    <t>Zápis nezaslán</t>
  </si>
  <si>
    <t>Nahlášen konečný výsledek</t>
  </si>
  <si>
    <t>MUŽI  I.tř.</t>
  </si>
  <si>
    <t xml:space="preserve">Rozlosování soutěže méněpočetných tenisových družstev r.   </t>
  </si>
  <si>
    <t>MUŽI  II.tř.</t>
  </si>
  <si>
    <t xml:space="preserve">Rozlosování soutěže MPD v tenise na  r.    </t>
  </si>
  <si>
    <t>TABULKA  SOUTĚŽE  -  MUŽI   I. tř.  -  r.</t>
  </si>
  <si>
    <t>TABULKA  SOUTĚŽE  -  MUŽI   II. tř.  -  r.</t>
  </si>
  <si>
    <t>Výškovice A</t>
  </si>
  <si>
    <t>Výškovice B</t>
  </si>
  <si>
    <t>N.Bělá  B</t>
  </si>
  <si>
    <t xml:space="preserve">Stará Bělá  </t>
  </si>
  <si>
    <t>Proskovice  A</t>
  </si>
  <si>
    <t>Hukvaldy</t>
  </si>
  <si>
    <t>Proskovice B</t>
  </si>
  <si>
    <t>Nová Bělá  A</t>
  </si>
  <si>
    <t>Brušperk  B</t>
  </si>
  <si>
    <t>VOLNÝ  LOS</t>
  </si>
  <si>
    <t>Ž</t>
  </si>
  <si>
    <t>I</t>
  </si>
  <si>
    <t>8.5.</t>
  </si>
  <si>
    <t>15.5.</t>
  </si>
  <si>
    <t>22.5.</t>
  </si>
  <si>
    <t>29.5.</t>
  </si>
  <si>
    <t>5.6.</t>
  </si>
  <si>
    <t>12.6.</t>
  </si>
  <si>
    <t>19.6.</t>
  </si>
  <si>
    <t>FINÁLE - První 3 družstva ze základní tabulky</t>
  </si>
  <si>
    <t>Náhradní termín pro dohrávku základní části-bez dohrání základní části NELZE   hrát  finalovou skupinu</t>
  </si>
  <si>
    <t>CELKOVÁ  TABULKA  BUDE  SESTAVENA  SE ZAPOČTENÍM VŠECH VÝSLEDKŮ</t>
  </si>
  <si>
    <t>Pokud družstva na 4. a 5. místě budou chtít sehrát odvetu!!</t>
  </si>
  <si>
    <t>ŠEBESTA PAVEL</t>
  </si>
  <si>
    <t>MORAVEC ALEŠ</t>
  </si>
  <si>
    <t>PALIČKA DAVID</t>
  </si>
  <si>
    <t>ŠIROKÝ PETR</t>
  </si>
  <si>
    <t>ŠEBESTA MILAN</t>
  </si>
  <si>
    <t>ŠULÁK ROSTISLAV</t>
  </si>
  <si>
    <t>oficiální</t>
  </si>
  <si>
    <t>Strakoš Ondřej</t>
  </si>
  <si>
    <t xml:space="preserve">Šefl Jiří </t>
  </si>
  <si>
    <t xml:space="preserve">Šplichal Jiří </t>
  </si>
  <si>
    <t xml:space="preserve">Novobilský Lukáš </t>
  </si>
  <si>
    <t xml:space="preserve">Kosa Jan </t>
  </si>
  <si>
    <t xml:space="preserve">Vicher P. </t>
  </si>
  <si>
    <t>Jokl Ivoš</t>
  </si>
  <si>
    <t>Kosa Honza</t>
  </si>
  <si>
    <t>Boček Tomáš</t>
  </si>
  <si>
    <t>Šplíchal Jirka</t>
  </si>
  <si>
    <t>Ertel Lukáš</t>
  </si>
  <si>
    <t>Veiss M.</t>
  </si>
  <si>
    <t>Lyčka D.</t>
  </si>
  <si>
    <t>Osyčka</t>
  </si>
  <si>
    <t>Weiss</t>
  </si>
  <si>
    <t>Weiss M.</t>
  </si>
  <si>
    <t>Skřeček L.</t>
  </si>
  <si>
    <t>Palkovský P.</t>
  </si>
  <si>
    <t xml:space="preserve">Moravec Aleš </t>
  </si>
  <si>
    <t>Dostál Radim</t>
  </si>
  <si>
    <t>Šulák Rostislav</t>
  </si>
  <si>
    <t>Franek Luboš</t>
  </si>
  <si>
    <t>Široký Radim</t>
  </si>
  <si>
    <t>Robin Folta</t>
  </si>
  <si>
    <t>Šebesta Pavel</t>
  </si>
  <si>
    <t>Ševčík Petr</t>
  </si>
  <si>
    <t>Šebesta Milan</t>
  </si>
  <si>
    <t>Petr Folta</t>
  </si>
  <si>
    <t>Kudela Lukáš</t>
  </si>
  <si>
    <t>Šindel Jarek</t>
  </si>
  <si>
    <t>Myška Vojtěch</t>
  </si>
  <si>
    <t>Jokl Ivo</t>
  </si>
  <si>
    <t>Dojčan</t>
  </si>
  <si>
    <t>vzor formátu před soutěží</t>
  </si>
  <si>
    <t>KOLO</t>
  </si>
  <si>
    <t>Celk</t>
  </si>
  <si>
    <t>Vít.</t>
  </si>
  <si>
    <t>Por.</t>
  </si>
  <si>
    <t>SETY</t>
  </si>
  <si>
    <t>Úspěšnost</t>
  </si>
  <si>
    <t>Lindovský</t>
  </si>
  <si>
    <t>MUŽI  I.třída - ÚSPĚŠNOST  HRÁČŮ</t>
  </si>
  <si>
    <t>Balcar</t>
  </si>
  <si>
    <t>Lyčka</t>
  </si>
  <si>
    <t>Palkovský</t>
  </si>
  <si>
    <t>Skřeček</t>
  </si>
  <si>
    <t>Palička D.</t>
  </si>
  <si>
    <t>Moravec</t>
  </si>
  <si>
    <t>Široký</t>
  </si>
  <si>
    <t>Šulák</t>
  </si>
  <si>
    <t>Dostál</t>
  </si>
  <si>
    <t>Franek</t>
  </si>
  <si>
    <t>Folta R.</t>
  </si>
  <si>
    <t>Šťástka R.</t>
  </si>
  <si>
    <t>MUŽI  II.třída - ÚSPĚŠNOST  HRÁČŮ</t>
  </si>
  <si>
    <t>Proskovice  B</t>
  </si>
  <si>
    <t>N.Bělá  A</t>
  </si>
  <si>
    <t>Ertel</t>
  </si>
  <si>
    <t>Šindel</t>
  </si>
  <si>
    <t>Kudela</t>
  </si>
  <si>
    <t>Myška</t>
  </si>
  <si>
    <t xml:space="preserve">Strakoš </t>
  </si>
  <si>
    <t xml:space="preserve">Šplichal </t>
  </si>
  <si>
    <t xml:space="preserve">Novobilský </t>
  </si>
  <si>
    <t>Kosa</t>
  </si>
  <si>
    <t>Boček</t>
  </si>
  <si>
    <t>Kocián</t>
  </si>
  <si>
    <t>Folta Petr</t>
  </si>
  <si>
    <t>Kunz Martin</t>
  </si>
  <si>
    <t>Šťástka</t>
  </si>
  <si>
    <t>Vladímír Janša</t>
  </si>
  <si>
    <t>Petr Popule</t>
  </si>
  <si>
    <t>hrálo se v Krmelíně, proskovice nás o to požádali.</t>
  </si>
  <si>
    <t>Popule</t>
  </si>
  <si>
    <t>Janša</t>
  </si>
  <si>
    <t>Brušperk</t>
  </si>
  <si>
    <t>Šefl Jiří</t>
  </si>
  <si>
    <t>Janša Vladimír</t>
  </si>
  <si>
    <t>Vichr Petr</t>
  </si>
  <si>
    <t>Popule Petr</t>
  </si>
  <si>
    <t>Balcar Tomáš</t>
  </si>
  <si>
    <t>Palkovský Pavel</t>
  </si>
  <si>
    <t>Palička David</t>
  </si>
  <si>
    <t>Kunz M</t>
  </si>
  <si>
    <t>Široký Petr</t>
  </si>
  <si>
    <t>Stará Bělá</t>
  </si>
  <si>
    <t>R.Folta</t>
  </si>
  <si>
    <t>Petr Ševčík</t>
  </si>
  <si>
    <t>R. Šťastka</t>
  </si>
  <si>
    <t>P.Folta</t>
  </si>
  <si>
    <t>J. Novotný</t>
  </si>
  <si>
    <t>Novotný</t>
  </si>
  <si>
    <t>gamy a sety-odhad ( není zápis)</t>
  </si>
  <si>
    <t>Celk.výsledek 2:1 správný(potvrdily obě družstva)</t>
  </si>
  <si>
    <t>správně</t>
  </si>
  <si>
    <t>BRUSPERK</t>
  </si>
  <si>
    <t>BALCAR</t>
  </si>
  <si>
    <t>OSICKA</t>
  </si>
  <si>
    <t>PALKOVSKY</t>
  </si>
  <si>
    <t>KUNZ</t>
  </si>
  <si>
    <t>Osyčka Jarek</t>
  </si>
  <si>
    <t>Kunz Marek</t>
  </si>
  <si>
    <t>HRABOVÁ</t>
  </si>
  <si>
    <t>Moravec Aleš</t>
  </si>
  <si>
    <t>Ševčík Pavel</t>
  </si>
  <si>
    <t>Kunz  Martin</t>
  </si>
  <si>
    <t>KUNZ Marek</t>
  </si>
  <si>
    <t xml:space="preserve">Dojczán </t>
  </si>
  <si>
    <t>Chalupa</t>
  </si>
  <si>
    <t>Dojczán</t>
  </si>
  <si>
    <t>Novobilský Lukáš</t>
  </si>
  <si>
    <t>Ertl Lukáš</t>
  </si>
  <si>
    <t>Šindel Jaroslav</t>
  </si>
  <si>
    <r>
      <t xml:space="preserve">Patkolo Luboš  </t>
    </r>
    <r>
      <rPr>
        <b/>
        <sz val="11"/>
        <color indexed="8"/>
        <rFont val="Calibri"/>
        <family val="2"/>
      </rPr>
      <t>(skreč</t>
    </r>
    <r>
      <rPr>
        <sz val="11"/>
        <color indexed="8"/>
        <rFont val="Calibri"/>
        <family val="2"/>
      </rPr>
      <t>)</t>
    </r>
  </si>
  <si>
    <t>Patkolo Luboš</t>
  </si>
  <si>
    <t>Patkol</t>
  </si>
  <si>
    <t>Strakoš Ondře</t>
  </si>
  <si>
    <t xml:space="preserve">Dojčan Michal </t>
  </si>
  <si>
    <t xml:space="preserve">Myška Vojtěch </t>
  </si>
  <si>
    <t>Celkový vítěž-postup do I.tř.</t>
  </si>
  <si>
    <t>6-FIN</t>
  </si>
  <si>
    <t>Základní část</t>
  </si>
  <si>
    <t>8.6.</t>
  </si>
  <si>
    <t>FINALOVÁ  ČÁST</t>
  </si>
  <si>
    <t>CELKOVĚ</t>
  </si>
  <si>
    <t>Weiss Martin</t>
  </si>
  <si>
    <t>Milerský Tomáš</t>
  </si>
  <si>
    <t>Millerský Tomáš</t>
  </si>
  <si>
    <t>Pavel Ševčík</t>
  </si>
  <si>
    <t>Folta Robin</t>
  </si>
  <si>
    <t>Šulák  R.</t>
  </si>
  <si>
    <t>Balcar  T.</t>
  </si>
  <si>
    <t>Široký  P.</t>
  </si>
  <si>
    <t>Palkovský  P.</t>
  </si>
  <si>
    <t>Palkovsky</t>
  </si>
  <si>
    <t>Folta.R</t>
  </si>
  <si>
    <t>Sevcik</t>
  </si>
  <si>
    <t>Folta.  R</t>
  </si>
  <si>
    <t>Folta  P</t>
  </si>
  <si>
    <t xml:space="preserve">Vladimír Janša </t>
  </si>
  <si>
    <t xml:space="preserve">Popule Petr </t>
  </si>
  <si>
    <t>4.</t>
  </si>
  <si>
    <t>5.</t>
  </si>
  <si>
    <t>Mikrotabulka -  pořadí o 3 - 5  místo.</t>
  </si>
  <si>
    <t>Nová Bělá A</t>
  </si>
  <si>
    <t>Millerský Lukáš</t>
  </si>
  <si>
    <t>Bialek</t>
  </si>
  <si>
    <t>popule</t>
  </si>
  <si>
    <t>Starí Bělá</t>
  </si>
  <si>
    <t xml:space="preserve">Výškovice </t>
  </si>
  <si>
    <t>LYčka</t>
  </si>
  <si>
    <t>Smetana</t>
  </si>
  <si>
    <t>7-FIN</t>
  </si>
  <si>
    <t xml:space="preserve">Jiří  Šplichal </t>
  </si>
  <si>
    <t>Tomáš Boček</t>
  </si>
  <si>
    <t>Vašek Vašenda</t>
  </si>
  <si>
    <t xml:space="preserve">Jarek Šindel </t>
  </si>
  <si>
    <t>Lukáš Ertel</t>
  </si>
  <si>
    <t>Vašenda</t>
  </si>
  <si>
    <t>14.8.2010.</t>
  </si>
  <si>
    <t>Brušp</t>
  </si>
  <si>
    <t>Hrabov</t>
  </si>
  <si>
    <t>St.Bělá</t>
  </si>
  <si>
    <t>6.</t>
  </si>
  <si>
    <t>Sestup do II.tř.</t>
  </si>
  <si>
    <t>PROSKOVICE  A</t>
  </si>
  <si>
    <t>7.</t>
  </si>
  <si>
    <t>8.</t>
  </si>
  <si>
    <t>6:0</t>
  </si>
  <si>
    <t>0:6</t>
  </si>
  <si>
    <t>2:4</t>
  </si>
  <si>
    <t>Výšk. A</t>
  </si>
  <si>
    <t>Výšk B</t>
  </si>
  <si>
    <t>POSTUP  do I.tř.</t>
  </si>
  <si>
    <t>BRUŠPERK  B</t>
  </si>
  <si>
    <t>Jméno</t>
  </si>
  <si>
    <t>Družstvo</t>
  </si>
  <si>
    <t>Úspěšnost zápasy</t>
  </si>
  <si>
    <t>Úspěšnost sety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</si>
  <si>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</si>
  <si>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</si>
  <si>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</si>
  <si>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</si>
  <si>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</si>
  <si>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</si>
  <si>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</si>
  <si>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</si>
  <si>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</si>
  <si>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</si>
  <si>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</si>
  <si>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</si>
  <si>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</si>
  <si>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</si>
  <si>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</si>
  <si>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</si>
  <si>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</si>
  <si>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</si>
  <si>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</si>
  <si>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Zápasy</t>
  </si>
  <si>
    <t>O pořadí na 2. - 4. místě   a  5. - 7. místě rozhodovala mikrotabulka příslušných družstev</t>
  </si>
  <si>
    <t>O pořadí na 3. - 5. místě  rozhodovala mikrotabulka příslušných družstev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</si>
</sst>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0"/>
    </font>
    <font>
      <b/>
      <sz val="16"/>
      <color indexed="62"/>
      <name val="Arial CE"/>
      <family val="0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0"/>
    </font>
    <font>
      <b/>
      <sz val="10"/>
      <color indexed="62"/>
      <name val="Calibri"/>
      <family val="2"/>
    </font>
    <font>
      <b/>
      <sz val="10"/>
      <name val="Arial CE"/>
      <family val="0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sz val="14"/>
      <name val="Arial CE"/>
      <family val="2"/>
    </font>
    <font>
      <b/>
      <sz val="14"/>
      <color indexed="10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b/>
      <sz val="16"/>
      <color indexed="12"/>
      <name val="Arial CE"/>
      <family val="0"/>
    </font>
    <font>
      <sz val="16"/>
      <name val="Arial CE"/>
      <family val="0"/>
    </font>
    <font>
      <b/>
      <sz val="20"/>
      <color indexed="10"/>
      <name val="Arial CE"/>
      <family val="0"/>
    </font>
    <font>
      <b/>
      <sz val="22"/>
      <name val="Arial CE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dotted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/>
      <bottom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/>
      <top style="thin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dotted"/>
      <right/>
      <top style="thin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26">
    <xf numFmtId="0" fontId="0" fillId="0" borderId="0" xfId="0" applyAlignment="1">
      <alignment/>
    </xf>
    <xf numFmtId="0" fontId="1" fillId="0" borderId="0" xfId="48">
      <alignment/>
      <protection/>
    </xf>
    <xf numFmtId="0" fontId="22" fillId="0" borderId="0" xfId="48" applyFont="1" applyAlignment="1">
      <alignment horizontal="center"/>
      <protection/>
    </xf>
    <xf numFmtId="0" fontId="1" fillId="24" borderId="0" xfId="48" applyFill="1">
      <alignment/>
      <protection/>
    </xf>
    <xf numFmtId="0" fontId="23" fillId="24" borderId="0" xfId="48" applyFont="1" applyFill="1" applyAlignment="1">
      <alignment horizontal="center"/>
      <protection/>
    </xf>
    <xf numFmtId="0" fontId="24" fillId="0" borderId="0" xfId="48" applyFont="1" applyAlignment="1">
      <alignment horizontal="center"/>
      <protection/>
    </xf>
    <xf numFmtId="0" fontId="25" fillId="0" borderId="0" xfId="48" applyFont="1" applyAlignment="1">
      <alignment horizontal="center"/>
      <protection/>
    </xf>
    <xf numFmtId="0" fontId="26" fillId="24" borderId="0" xfId="48" applyFont="1" applyFill="1">
      <alignment/>
      <protection/>
    </xf>
    <xf numFmtId="0" fontId="1" fillId="0" borderId="0" xfId="48" applyAlignment="1">
      <alignment horizontal="center"/>
      <protection/>
    </xf>
    <xf numFmtId="0" fontId="28" fillId="0" borderId="10" xfId="48" applyFont="1" applyBorder="1">
      <alignment/>
      <protection/>
    </xf>
    <xf numFmtId="0" fontId="3" fillId="0" borderId="11" xfId="48" applyFont="1" applyBorder="1">
      <alignment/>
      <protection/>
    </xf>
    <xf numFmtId="0" fontId="1" fillId="0" borderId="10" xfId="48" applyBorder="1">
      <alignment/>
      <protection/>
    </xf>
    <xf numFmtId="0" fontId="1" fillId="24" borderId="0" xfId="48" applyFill="1" applyAlignment="1">
      <alignment horizontal="center"/>
      <protection/>
    </xf>
    <xf numFmtId="0" fontId="1" fillId="7" borderId="0" xfId="48" applyFill="1" applyAlignment="1">
      <alignment horizontal="center"/>
      <protection/>
    </xf>
    <xf numFmtId="0" fontId="29" fillId="0" borderId="11" xfId="48" applyFont="1" applyBorder="1">
      <alignment/>
      <protection/>
    </xf>
    <xf numFmtId="0" fontId="30" fillId="0" borderId="12" xfId="48" applyFont="1" applyBorder="1" applyAlignment="1">
      <alignment horizontal="center"/>
      <protection/>
    </xf>
    <xf numFmtId="0" fontId="30" fillId="0" borderId="13" xfId="48" applyFont="1" applyBorder="1" applyAlignment="1">
      <alignment horizontal="center"/>
      <protection/>
    </xf>
    <xf numFmtId="0" fontId="30" fillId="0" borderId="14" xfId="48" applyFont="1" applyBorder="1" applyAlignment="1">
      <alignment horizontal="center"/>
      <protection/>
    </xf>
    <xf numFmtId="0" fontId="30" fillId="0" borderId="15" xfId="48" applyFont="1" applyBorder="1" applyAlignment="1">
      <alignment horizontal="center"/>
      <protection/>
    </xf>
    <xf numFmtId="0" fontId="30" fillId="0" borderId="16" xfId="48" applyFont="1" applyBorder="1" applyAlignment="1">
      <alignment horizontal="center"/>
      <protection/>
    </xf>
    <xf numFmtId="0" fontId="30" fillId="0" borderId="10" xfId="48" applyFont="1" applyBorder="1" applyAlignment="1">
      <alignment horizontal="center"/>
      <protection/>
    </xf>
    <xf numFmtId="0" fontId="30" fillId="0" borderId="17" xfId="48" applyFont="1" applyBorder="1">
      <alignment/>
      <protection/>
    </xf>
    <xf numFmtId="0" fontId="29" fillId="0" borderId="18" xfId="48" applyFont="1" applyBorder="1">
      <alignment/>
      <protection/>
    </xf>
    <xf numFmtId="0" fontId="29" fillId="0" borderId="0" xfId="48" applyFont="1" applyBorder="1">
      <alignment/>
      <protection/>
    </xf>
    <xf numFmtId="0" fontId="29" fillId="0" borderId="19" xfId="48" applyFont="1" applyBorder="1">
      <alignment/>
      <protection/>
    </xf>
    <xf numFmtId="165" fontId="1" fillId="0" borderId="17" xfId="48" applyNumberFormat="1" applyFont="1" applyBorder="1" applyAlignment="1">
      <alignment horizontal="center"/>
      <protection/>
    </xf>
    <xf numFmtId="0" fontId="29" fillId="0" borderId="20" xfId="48" applyNumberFormat="1" applyFont="1" applyBorder="1" applyAlignment="1">
      <alignment horizontal="left"/>
      <protection/>
    </xf>
    <xf numFmtId="49" fontId="29" fillId="0" borderId="21" xfId="48" applyNumberFormat="1" applyFont="1" applyBorder="1" applyAlignment="1">
      <alignment horizontal="center"/>
      <protection/>
    </xf>
    <xf numFmtId="0" fontId="29" fillId="0" borderId="22" xfId="48" applyNumberFormat="1" applyFont="1" applyBorder="1" applyAlignment="1">
      <alignment horizontal="left"/>
      <protection/>
    </xf>
    <xf numFmtId="3" fontId="29" fillId="0" borderId="20" xfId="48" applyNumberFormat="1" applyFont="1" applyBorder="1" applyAlignment="1">
      <alignment horizontal="center"/>
      <protection/>
    </xf>
    <xf numFmtId="0" fontId="29" fillId="0" borderId="21" xfId="48" applyFont="1" applyBorder="1" applyAlignment="1">
      <alignment horizontal="center"/>
      <protection/>
    </xf>
    <xf numFmtId="3" fontId="29" fillId="0" borderId="23" xfId="48" applyNumberFormat="1" applyFont="1" applyBorder="1" applyAlignment="1">
      <alignment horizontal="center"/>
      <protection/>
    </xf>
    <xf numFmtId="3" fontId="31" fillId="0" borderId="24" xfId="48" applyNumberFormat="1" applyFont="1" applyBorder="1" applyAlignment="1">
      <alignment horizontal="center"/>
      <protection/>
    </xf>
    <xf numFmtId="3" fontId="31" fillId="0" borderId="25" xfId="48" applyNumberFormat="1" applyFont="1" applyBorder="1" applyAlignment="1">
      <alignment horizontal="center"/>
      <protection/>
    </xf>
    <xf numFmtId="0" fontId="29" fillId="0" borderId="26" xfId="48" applyFont="1" applyBorder="1">
      <alignment/>
      <protection/>
    </xf>
    <xf numFmtId="165" fontId="30" fillId="0" borderId="17" xfId="48" applyNumberFormat="1" applyFont="1" applyBorder="1">
      <alignment/>
      <protection/>
    </xf>
    <xf numFmtId="0" fontId="29" fillId="0" borderId="27" xfId="48" applyNumberFormat="1" applyFont="1" applyBorder="1" applyAlignment="1">
      <alignment horizontal="left"/>
      <protection/>
    </xf>
    <xf numFmtId="49" fontId="29" fillId="0" borderId="28" xfId="48" applyNumberFormat="1" applyFont="1" applyBorder="1" applyAlignment="1">
      <alignment horizontal="center"/>
      <protection/>
    </xf>
    <xf numFmtId="0" fontId="29" fillId="0" borderId="29" xfId="48" applyNumberFormat="1" applyFont="1" applyBorder="1" applyAlignment="1">
      <alignment horizontal="left"/>
      <protection/>
    </xf>
    <xf numFmtId="3" fontId="29" fillId="0" borderId="27" xfId="48" applyNumberFormat="1" applyFont="1" applyBorder="1" applyAlignment="1">
      <alignment horizontal="center"/>
      <protection/>
    </xf>
    <xf numFmtId="0" fontId="29" fillId="0" borderId="28" xfId="48" applyFont="1" applyBorder="1" applyAlignment="1">
      <alignment horizontal="center"/>
      <protection/>
    </xf>
    <xf numFmtId="3" fontId="29" fillId="0" borderId="30" xfId="48" applyNumberFormat="1" applyFont="1" applyBorder="1" applyAlignment="1">
      <alignment horizontal="center"/>
      <protection/>
    </xf>
    <xf numFmtId="3" fontId="31" fillId="0" borderId="31" xfId="48" applyNumberFormat="1" applyFont="1" applyBorder="1" applyAlignment="1">
      <alignment horizontal="center"/>
      <protection/>
    </xf>
    <xf numFmtId="3" fontId="31" fillId="0" borderId="32" xfId="48" applyNumberFormat="1" applyFont="1" applyBorder="1" applyAlignment="1">
      <alignment horizontal="center"/>
      <protection/>
    </xf>
    <xf numFmtId="0" fontId="29" fillId="0" borderId="33" xfId="48" applyFont="1" applyBorder="1">
      <alignment/>
      <protection/>
    </xf>
    <xf numFmtId="0" fontId="29" fillId="0" borderId="34" xfId="48" applyNumberFormat="1" applyFont="1" applyBorder="1" applyAlignment="1">
      <alignment horizontal="left"/>
      <protection/>
    </xf>
    <xf numFmtId="49" fontId="29" fillId="0" borderId="35" xfId="48" applyNumberFormat="1" applyFont="1" applyBorder="1" applyAlignment="1">
      <alignment horizontal="center"/>
      <protection/>
    </xf>
    <xf numFmtId="0" fontId="29" fillId="0" borderId="36" xfId="48" applyNumberFormat="1" applyFont="1" applyBorder="1" applyAlignment="1">
      <alignment horizontal="left"/>
      <protection/>
    </xf>
    <xf numFmtId="3" fontId="29" fillId="0" borderId="34" xfId="48" applyNumberFormat="1" applyFont="1" applyBorder="1" applyAlignment="1">
      <alignment horizontal="center"/>
      <protection/>
    </xf>
    <xf numFmtId="0" fontId="29" fillId="0" borderId="35" xfId="48" applyFont="1" applyBorder="1" applyAlignment="1">
      <alignment horizontal="center"/>
      <protection/>
    </xf>
    <xf numFmtId="3" fontId="29" fillId="0" borderId="37" xfId="48" applyNumberFormat="1" applyFont="1" applyBorder="1" applyAlignment="1">
      <alignment horizontal="center"/>
      <protection/>
    </xf>
    <xf numFmtId="3" fontId="31" fillId="0" borderId="38" xfId="48" applyNumberFormat="1" applyFont="1" applyBorder="1" applyAlignment="1">
      <alignment horizontal="center"/>
      <protection/>
    </xf>
    <xf numFmtId="3" fontId="31" fillId="0" borderId="39" xfId="48" applyNumberFormat="1" applyFont="1" applyBorder="1" applyAlignment="1">
      <alignment horizontal="center"/>
      <protection/>
    </xf>
    <xf numFmtId="0" fontId="29" fillId="0" borderId="40" xfId="48" applyFont="1" applyBorder="1">
      <alignment/>
      <protection/>
    </xf>
    <xf numFmtId="0" fontId="30" fillId="0" borderId="41" xfId="48" applyFont="1" applyBorder="1">
      <alignment/>
      <protection/>
    </xf>
    <xf numFmtId="3" fontId="29" fillId="0" borderId="18" xfId="48" applyNumberFormat="1" applyFont="1" applyBorder="1" applyAlignment="1">
      <alignment horizontal="center"/>
      <protection/>
    </xf>
    <xf numFmtId="0" fontId="29" fillId="0" borderId="18" xfId="48" applyFont="1" applyBorder="1" applyAlignment="1">
      <alignment horizontal="center"/>
      <protection/>
    </xf>
    <xf numFmtId="3" fontId="31" fillId="0" borderId="18" xfId="48" applyNumberFormat="1" applyFont="1" applyBorder="1" applyAlignment="1">
      <alignment horizontal="center"/>
      <protection/>
    </xf>
    <xf numFmtId="0" fontId="29" fillId="0" borderId="42" xfId="48" applyFont="1" applyBorder="1">
      <alignment/>
      <protection/>
    </xf>
    <xf numFmtId="49" fontId="1" fillId="0" borderId="0" xfId="48" applyNumberFormat="1" applyAlignment="1">
      <alignment horizontal="center"/>
      <protection/>
    </xf>
    <xf numFmtId="49" fontId="1" fillId="0" borderId="0" xfId="48" applyNumberFormat="1">
      <alignment/>
      <protection/>
    </xf>
    <xf numFmtId="165" fontId="30" fillId="0" borderId="43" xfId="48" applyNumberFormat="1" applyFont="1" applyBorder="1">
      <alignment/>
      <protection/>
    </xf>
    <xf numFmtId="0" fontId="1" fillId="0" borderId="0" xfId="48" applyNumberFormat="1">
      <alignment/>
      <protection/>
    </xf>
    <xf numFmtId="3" fontId="1" fillId="0" borderId="0" xfId="48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44" xfId="47" applyFont="1" applyBorder="1">
      <alignment/>
      <protection/>
    </xf>
    <xf numFmtId="0" fontId="27" fillId="0" borderId="45" xfId="47" applyFont="1" applyFill="1" applyBorder="1">
      <alignment/>
      <protection/>
    </xf>
    <xf numFmtId="0" fontId="27" fillId="0" borderId="46" xfId="47" applyFont="1" applyFill="1" applyBorder="1" applyAlignment="1">
      <alignment horizontal="center"/>
      <protection/>
    </xf>
    <xf numFmtId="0" fontId="27" fillId="0" borderId="47" xfId="47" applyFont="1" applyFill="1" applyBorder="1">
      <alignment/>
      <protection/>
    </xf>
    <xf numFmtId="0" fontId="27" fillId="0" borderId="48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49" xfId="47" applyFont="1" applyBorder="1">
      <alignment/>
      <protection/>
    </xf>
    <xf numFmtId="0" fontId="27" fillId="0" borderId="50" xfId="47" applyFont="1" applyFill="1" applyBorder="1">
      <alignment/>
      <protection/>
    </xf>
    <xf numFmtId="0" fontId="27" fillId="0" borderId="51" xfId="47" applyFont="1" applyFill="1" applyBorder="1">
      <alignment/>
      <protection/>
    </xf>
    <xf numFmtId="0" fontId="27" fillId="0" borderId="52" xfId="47" applyFont="1" applyFill="1" applyBorder="1">
      <alignment/>
      <protection/>
    </xf>
    <xf numFmtId="0" fontId="27" fillId="0" borderId="53" xfId="47" applyFont="1" applyFill="1" applyBorder="1">
      <alignment/>
      <protection/>
    </xf>
    <xf numFmtId="0" fontId="36" fillId="0" borderId="54" xfId="47" applyFont="1" applyBorder="1">
      <alignment/>
      <protection/>
    </xf>
    <xf numFmtId="0" fontId="27" fillId="0" borderId="55" xfId="47" applyFont="1" applyFill="1" applyBorder="1">
      <alignment/>
      <protection/>
    </xf>
    <xf numFmtId="0" fontId="27" fillId="0" borderId="56" xfId="47" applyFont="1" applyFill="1" applyBorder="1" applyAlignment="1">
      <alignment horizontal="center"/>
      <protection/>
    </xf>
    <xf numFmtId="0" fontId="27" fillId="0" borderId="57" xfId="47" applyFont="1" applyFill="1" applyBorder="1">
      <alignment/>
      <protection/>
    </xf>
    <xf numFmtId="0" fontId="27" fillId="0" borderId="58" xfId="47" applyFont="1" applyFill="1" applyBorder="1">
      <alignment/>
      <protection/>
    </xf>
    <xf numFmtId="0" fontId="36" fillId="0" borderId="59" xfId="47" applyFont="1" applyBorder="1">
      <alignment/>
      <protection/>
    </xf>
    <xf numFmtId="0" fontId="27" fillId="0" borderId="60" xfId="47" applyFont="1" applyFill="1" applyBorder="1">
      <alignment/>
      <protection/>
    </xf>
    <xf numFmtId="0" fontId="27" fillId="0" borderId="61" xfId="47" applyFont="1" applyFill="1" applyBorder="1" applyAlignment="1">
      <alignment horizontal="center"/>
      <protection/>
    </xf>
    <xf numFmtId="0" fontId="27" fillId="0" borderId="62" xfId="47" applyFont="1" applyFill="1" applyBorder="1">
      <alignment/>
      <protection/>
    </xf>
    <xf numFmtId="0" fontId="27" fillId="0" borderId="63" xfId="47" applyFont="1" applyFill="1" applyBorder="1">
      <alignment/>
      <protection/>
    </xf>
    <xf numFmtId="0" fontId="27" fillId="0" borderId="64" xfId="47" applyFont="1" applyFill="1" applyBorder="1">
      <alignment/>
      <protection/>
    </xf>
    <xf numFmtId="0" fontId="27" fillId="0" borderId="65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66" xfId="47" applyFont="1" applyFill="1" applyBorder="1" applyAlignment="1">
      <alignment horizontal="center"/>
      <protection/>
    </xf>
    <xf numFmtId="0" fontId="34" fillId="0" borderId="0" xfId="48" applyFont="1" applyBorder="1">
      <alignment/>
      <protection/>
    </xf>
    <xf numFmtId="16" fontId="36" fillId="0" borderId="44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67" xfId="47" applyBorder="1">
      <alignment/>
      <protection/>
    </xf>
    <xf numFmtId="0" fontId="12" fillId="0" borderId="68" xfId="47" applyBorder="1">
      <alignment/>
      <protection/>
    </xf>
    <xf numFmtId="0" fontId="21" fillId="0" borderId="67" xfId="47" applyFont="1" applyFill="1" applyBorder="1" applyAlignment="1">
      <alignment textRotation="90"/>
      <protection/>
    </xf>
    <xf numFmtId="0" fontId="21" fillId="0" borderId="69" xfId="47" applyFont="1" applyFill="1" applyBorder="1" applyAlignment="1">
      <alignment textRotation="90"/>
      <protection/>
    </xf>
    <xf numFmtId="0" fontId="21" fillId="0" borderId="70" xfId="47" applyFont="1" applyBorder="1" applyAlignment="1">
      <alignment textRotation="90"/>
      <protection/>
    </xf>
    <xf numFmtId="0" fontId="21" fillId="0" borderId="71" xfId="47" applyFont="1" applyBorder="1" applyAlignment="1">
      <alignment textRotation="90"/>
      <protection/>
    </xf>
    <xf numFmtId="0" fontId="35" fillId="0" borderId="72" xfId="47" applyFont="1" applyFill="1" applyBorder="1" applyAlignment="1">
      <alignment horizontal="center" vertical="center"/>
      <protection/>
    </xf>
    <xf numFmtId="0" fontId="35" fillId="0" borderId="73" xfId="47" applyFont="1" applyBorder="1" applyAlignment="1">
      <alignment horizontal="center" textRotation="90"/>
      <protection/>
    </xf>
    <xf numFmtId="0" fontId="35" fillId="0" borderId="74" xfId="47" applyFont="1" applyFill="1" applyBorder="1" applyAlignment="1">
      <alignment horizontal="center" vertical="center"/>
      <protection/>
    </xf>
    <xf numFmtId="0" fontId="35" fillId="0" borderId="75" xfId="47" applyFont="1" applyFill="1" applyBorder="1" applyAlignment="1">
      <alignment horizontal="center" vertical="center"/>
      <protection/>
    </xf>
    <xf numFmtId="0" fontId="35" fillId="0" borderId="76" xfId="47" applyFont="1" applyFill="1" applyBorder="1" applyAlignment="1">
      <alignment horizontal="center" vertical="center"/>
      <protection/>
    </xf>
    <xf numFmtId="0" fontId="42" fillId="24" borderId="0" xfId="48" applyFont="1" applyFill="1" applyAlignment="1">
      <alignment horizontal="left"/>
      <protection/>
    </xf>
    <xf numFmtId="0" fontId="35" fillId="0" borderId="67" xfId="47" applyFont="1" applyBorder="1" applyAlignment="1">
      <alignment horizontal="center" textRotation="90"/>
      <protection/>
    </xf>
    <xf numFmtId="0" fontId="35" fillId="0" borderId="73" xfId="47" applyFont="1" applyBorder="1" applyAlignment="1">
      <alignment textRotation="90"/>
      <protection/>
    </xf>
    <xf numFmtId="0" fontId="1" fillId="0" borderId="0" xfId="48" applyFont="1">
      <alignment/>
      <protection/>
    </xf>
    <xf numFmtId="0" fontId="29" fillId="0" borderId="77" xfId="48" applyNumberFormat="1" applyFont="1" applyBorder="1" applyAlignment="1">
      <alignment horizontal="left"/>
      <protection/>
    </xf>
    <xf numFmtId="49" fontId="29" fillId="0" borderId="78" xfId="48" applyNumberFormat="1" applyFont="1" applyBorder="1" applyAlignment="1">
      <alignment horizontal="center"/>
      <protection/>
    </xf>
    <xf numFmtId="0" fontId="29" fillId="0" borderId="79" xfId="48" applyNumberFormat="1" applyFont="1" applyBorder="1" applyAlignment="1">
      <alignment horizontal="left"/>
      <protection/>
    </xf>
    <xf numFmtId="0" fontId="1" fillId="24" borderId="0" xfId="48" applyFill="1" applyProtection="1">
      <alignment/>
      <protection/>
    </xf>
    <xf numFmtId="3" fontId="27" fillId="24" borderId="66" xfId="48" applyNumberFormat="1" applyFont="1" applyFill="1" applyBorder="1" applyAlignment="1" applyProtection="1">
      <alignment horizontal="center"/>
      <protection locked="0"/>
    </xf>
    <xf numFmtId="0" fontId="37" fillId="2" borderId="66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67" xfId="47" applyNumberFormat="1" applyFont="1" applyFill="1" applyBorder="1" applyAlignment="1">
      <alignment horizontal="center" textRotation="90"/>
      <protection/>
    </xf>
    <xf numFmtId="0" fontId="21" fillId="0" borderId="69" xfId="47" applyNumberFormat="1" applyFont="1" applyFill="1" applyBorder="1" applyAlignment="1">
      <alignment horizontal="center" textRotation="90"/>
      <protection/>
    </xf>
    <xf numFmtId="0" fontId="21" fillId="0" borderId="70" xfId="47" applyNumberFormat="1" applyFont="1" applyBorder="1" applyAlignment="1">
      <alignment textRotation="90"/>
      <protection/>
    </xf>
    <xf numFmtId="0" fontId="21" fillId="0" borderId="71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4" fillId="0" borderId="74" xfId="47" applyNumberFormat="1" applyFont="1" applyFill="1" applyBorder="1" applyAlignment="1">
      <alignment horizontal="center" vertical="center"/>
      <protection/>
    </xf>
    <xf numFmtId="0" fontId="44" fillId="0" borderId="72" xfId="47" applyFont="1" applyFill="1" applyBorder="1" applyAlignment="1">
      <alignment horizontal="center" vertical="center"/>
      <protection/>
    </xf>
    <xf numFmtId="3" fontId="44" fillId="0" borderId="75" xfId="47" applyNumberFormat="1" applyFont="1" applyFill="1" applyBorder="1" applyAlignment="1">
      <alignment horizontal="center" vertical="center"/>
      <protection/>
    </xf>
    <xf numFmtId="3" fontId="44" fillId="0" borderId="76" xfId="47" applyNumberFormat="1" applyFont="1" applyFill="1" applyBorder="1" applyAlignment="1">
      <alignment horizontal="center" vertical="center"/>
      <protection/>
    </xf>
    <xf numFmtId="0" fontId="44" fillId="0" borderId="80" xfId="47" applyFont="1" applyFill="1" applyBorder="1" applyAlignment="1">
      <alignment horizontal="center" vertical="center"/>
      <protection/>
    </xf>
    <xf numFmtId="3" fontId="44" fillId="0" borderId="81" xfId="47" applyNumberFormat="1" applyFont="1" applyFill="1" applyBorder="1" applyAlignment="1">
      <alignment horizontal="center" vertical="center"/>
      <protection/>
    </xf>
    <xf numFmtId="3" fontId="44" fillId="0" borderId="72" xfId="47" applyNumberFormat="1" applyFont="1" applyFill="1" applyBorder="1" applyAlignment="1">
      <alignment horizontal="center" vertical="center"/>
      <protection/>
    </xf>
    <xf numFmtId="3" fontId="44" fillId="0" borderId="80" xfId="47" applyNumberFormat="1" applyFont="1" applyFill="1" applyBorder="1" applyAlignment="1">
      <alignment horizontal="center" vertical="center"/>
      <protection/>
    </xf>
    <xf numFmtId="0" fontId="44" fillId="0" borderId="82" xfId="47" applyNumberFormat="1" applyFont="1" applyFill="1" applyBorder="1" applyAlignment="1">
      <alignment horizontal="center" vertical="center"/>
      <protection/>
    </xf>
    <xf numFmtId="3" fontId="44" fillId="0" borderId="83" xfId="47" applyNumberFormat="1" applyFont="1" applyFill="1" applyBorder="1" applyAlignment="1">
      <alignment horizontal="center" vertical="center"/>
      <protection/>
    </xf>
    <xf numFmtId="0" fontId="44" fillId="0" borderId="80" xfId="47" applyNumberFormat="1" applyFont="1" applyBorder="1" applyAlignment="1">
      <alignment horizontal="center" vertical="center"/>
      <protection/>
    </xf>
    <xf numFmtId="3" fontId="30" fillId="0" borderId="34" xfId="48" applyNumberFormat="1" applyFont="1" applyBorder="1" applyAlignment="1">
      <alignment horizontal="center"/>
      <protection/>
    </xf>
    <xf numFmtId="0" fontId="30" fillId="0" borderId="35" xfId="48" applyFont="1" applyBorder="1" applyAlignment="1">
      <alignment horizontal="center"/>
      <protection/>
    </xf>
    <xf numFmtId="3" fontId="30" fillId="0" borderId="37" xfId="48" applyNumberFormat="1" applyFont="1" applyBorder="1" applyAlignment="1">
      <alignment horizontal="center"/>
      <protection/>
    </xf>
    <xf numFmtId="0" fontId="45" fillId="0" borderId="0" xfId="48" applyFont="1" applyAlignment="1">
      <alignment horizontal="center"/>
      <protection/>
    </xf>
    <xf numFmtId="0" fontId="46" fillId="0" borderId="0" xfId="48" applyFont="1" applyAlignment="1">
      <alignment horizontal="center"/>
      <protection/>
    </xf>
    <xf numFmtId="0" fontId="47" fillId="0" borderId="0" xfId="48" applyFont="1">
      <alignment/>
      <protection/>
    </xf>
    <xf numFmtId="0" fontId="48" fillId="0" borderId="0" xfId="48" applyFont="1">
      <alignment/>
      <protection/>
    </xf>
    <xf numFmtId="0" fontId="30" fillId="0" borderId="0" xfId="48" applyFont="1">
      <alignment/>
      <protection/>
    </xf>
    <xf numFmtId="0" fontId="28" fillId="0" borderId="0" xfId="48" applyFont="1" applyAlignment="1">
      <alignment horizontal="center"/>
      <protection/>
    </xf>
    <xf numFmtId="0" fontId="3" fillId="0" borderId="0" xfId="48" applyFont="1">
      <alignment/>
      <protection/>
    </xf>
    <xf numFmtId="0" fontId="1" fillId="0" borderId="0" xfId="48" applyFont="1" applyAlignment="1">
      <alignment horizontal="left"/>
      <protection/>
    </xf>
    <xf numFmtId="0" fontId="1" fillId="0" borderId="66" xfId="48" applyBorder="1" applyAlignment="1" applyProtection="1">
      <alignment horizontal="center"/>
      <protection locked="0"/>
    </xf>
    <xf numFmtId="0" fontId="49" fillId="0" borderId="0" xfId="48" applyFont="1" applyAlignment="1">
      <alignment horizontal="center"/>
      <protection/>
    </xf>
    <xf numFmtId="0" fontId="50" fillId="0" borderId="0" xfId="48" applyFont="1">
      <alignment/>
      <protection/>
    </xf>
    <xf numFmtId="0" fontId="3" fillId="0" borderId="0" xfId="48" applyFont="1" applyAlignment="1">
      <alignment horizontal="right"/>
      <protection/>
    </xf>
    <xf numFmtId="0" fontId="3" fillId="0" borderId="0" xfId="48" applyFont="1" applyAlignment="1">
      <alignment horizontal="center"/>
      <protection/>
    </xf>
    <xf numFmtId="0" fontId="30" fillId="0" borderId="0" xfId="48" applyFont="1" applyBorder="1">
      <alignment/>
      <protection/>
    </xf>
    <xf numFmtId="0" fontId="1" fillId="0" borderId="0" xfId="48" applyFont="1" applyAlignment="1">
      <alignment horizontal="center"/>
      <protection/>
    </xf>
    <xf numFmtId="0" fontId="1" fillId="25" borderId="0" xfId="48" applyFill="1">
      <alignment/>
      <protection/>
    </xf>
    <xf numFmtId="0" fontId="51" fillId="25" borderId="0" xfId="48" applyNumberFormat="1" applyFont="1" applyFill="1">
      <alignment/>
      <protection/>
    </xf>
    <xf numFmtId="14" fontId="1" fillId="0" borderId="84" xfId="48" applyNumberFormat="1" applyBorder="1" applyAlignment="1" applyProtection="1">
      <alignment horizontal="left"/>
      <protection locked="0"/>
    </xf>
    <xf numFmtId="14" fontId="1" fillId="0" borderId="0" xfId="48" applyNumberFormat="1" applyBorder="1" applyAlignment="1">
      <alignment horizontal="left"/>
      <protection/>
    </xf>
    <xf numFmtId="0" fontId="1" fillId="0" borderId="66" xfId="48" applyBorder="1" applyProtection="1">
      <alignment/>
      <protection locked="0"/>
    </xf>
    <xf numFmtId="0" fontId="1" fillId="0" borderId="85" xfId="48" applyBorder="1">
      <alignment/>
      <protection/>
    </xf>
    <xf numFmtId="0" fontId="1" fillId="0" borderId="86" xfId="48" applyBorder="1">
      <alignment/>
      <protection/>
    </xf>
    <xf numFmtId="0" fontId="1" fillId="0" borderId="0" xfId="48" applyBorder="1" applyAlignment="1">
      <alignment horizontal="center"/>
      <protection/>
    </xf>
    <xf numFmtId="0" fontId="28" fillId="0" borderId="0" xfId="48" applyFont="1">
      <alignment/>
      <protection/>
    </xf>
    <xf numFmtId="0" fontId="1" fillId="0" borderId="87" xfId="48" applyBorder="1">
      <alignment/>
      <protection/>
    </xf>
    <xf numFmtId="0" fontId="3" fillId="0" borderId="66" xfId="48" applyFont="1" applyBorder="1" applyAlignment="1">
      <alignment horizontal="center"/>
      <protection/>
    </xf>
    <xf numFmtId="0" fontId="3" fillId="0" borderId="11" xfId="48" applyFont="1" applyBorder="1" applyAlignment="1">
      <alignment horizontal="center"/>
      <protection/>
    </xf>
    <xf numFmtId="0" fontId="3" fillId="0" borderId="66" xfId="48" applyFont="1" applyBorder="1" applyAlignment="1">
      <alignment horizontal="left"/>
      <protection/>
    </xf>
    <xf numFmtId="0" fontId="3" fillId="0" borderId="66" xfId="48" applyFont="1" applyBorder="1">
      <alignment/>
      <protection/>
    </xf>
    <xf numFmtId="0" fontId="3" fillId="0" borderId="0" xfId="48" applyFont="1" applyBorder="1">
      <alignment/>
      <protection/>
    </xf>
    <xf numFmtId="0" fontId="1" fillId="0" borderId="66" xfId="48" applyBorder="1">
      <alignment/>
      <protection/>
    </xf>
    <xf numFmtId="0" fontId="1" fillId="0" borderId="66" xfId="48" applyFont="1" applyBorder="1" applyProtection="1">
      <alignment/>
      <protection locked="0"/>
    </xf>
    <xf numFmtId="0" fontId="1" fillId="0" borderId="11" xfId="48" applyFont="1" applyBorder="1" applyProtection="1">
      <alignment/>
      <protection locked="0"/>
    </xf>
    <xf numFmtId="0" fontId="1" fillId="0" borderId="88" xfId="48" applyBorder="1" applyAlignment="1" applyProtection="1">
      <alignment horizontal="center"/>
      <protection locked="0"/>
    </xf>
    <xf numFmtId="0" fontId="3" fillId="0" borderId="89" xfId="48" applyFont="1" applyBorder="1" applyAlignment="1">
      <alignment horizontal="center"/>
      <protection/>
    </xf>
    <xf numFmtId="3" fontId="1" fillId="0" borderId="16" xfId="48" applyNumberFormat="1" applyBorder="1" applyAlignment="1" applyProtection="1">
      <alignment horizontal="center"/>
      <protection locked="0"/>
    </xf>
    <xf numFmtId="0" fontId="1" fillId="0" borderId="15" xfId="48" applyBorder="1" applyAlignment="1" applyProtection="1">
      <alignment horizontal="center"/>
      <protection locked="0"/>
    </xf>
    <xf numFmtId="3" fontId="1" fillId="0" borderId="90" xfId="48" applyNumberFormat="1" applyBorder="1" applyAlignment="1" applyProtection="1">
      <alignment horizontal="center"/>
      <protection locked="0"/>
    </xf>
    <xf numFmtId="0" fontId="1" fillId="7" borderId="15" xfId="48" applyFill="1" applyBorder="1" applyAlignment="1">
      <alignment horizontal="center"/>
      <protection/>
    </xf>
    <xf numFmtId="0" fontId="3" fillId="7" borderId="89" xfId="48" applyFont="1" applyFill="1" applyBorder="1" applyAlignment="1">
      <alignment horizontal="center"/>
      <protection/>
    </xf>
    <xf numFmtId="3" fontId="1" fillId="7" borderId="16" xfId="48" applyNumberFormat="1" applyFill="1" applyBorder="1" applyAlignment="1">
      <alignment horizontal="center"/>
      <protection/>
    </xf>
    <xf numFmtId="0" fontId="30" fillId="7" borderId="15" xfId="48" applyFont="1" applyFill="1" applyBorder="1" applyAlignment="1">
      <alignment horizontal="center"/>
      <protection/>
    </xf>
    <xf numFmtId="0" fontId="30" fillId="7" borderId="16" xfId="48" applyFont="1" applyFill="1" applyBorder="1" applyAlignment="1">
      <alignment horizontal="center"/>
      <protection/>
    </xf>
    <xf numFmtId="0" fontId="1" fillId="0" borderId="0" xfId="48" applyAlignment="1">
      <alignment horizontal="left"/>
      <protection/>
    </xf>
    <xf numFmtId="0" fontId="0" fillId="24" borderId="0" xfId="48" applyFont="1" applyFill="1">
      <alignment/>
      <protection/>
    </xf>
    <xf numFmtId="0" fontId="1" fillId="0" borderId="44" xfId="48" applyFont="1" applyBorder="1" applyProtection="1">
      <alignment/>
      <protection locked="0"/>
    </xf>
    <xf numFmtId="0" fontId="1" fillId="0" borderId="91" xfId="48" applyFont="1" applyBorder="1" applyProtection="1">
      <alignment/>
      <protection locked="0"/>
    </xf>
    <xf numFmtId="0" fontId="1" fillId="0" borderId="0" xfId="48" applyBorder="1" applyAlignment="1">
      <alignment horizontal="center" vertical="center"/>
      <protection/>
    </xf>
    <xf numFmtId="0" fontId="1" fillId="0" borderId="92" xfId="48" applyFont="1" applyBorder="1" applyProtection="1">
      <alignment/>
      <protection locked="0"/>
    </xf>
    <xf numFmtId="0" fontId="1" fillId="0" borderId="59" xfId="48" applyFont="1" applyBorder="1" applyProtection="1">
      <alignment/>
      <protection locked="0"/>
    </xf>
    <xf numFmtId="0" fontId="1" fillId="0" borderId="11" xfId="48" applyBorder="1">
      <alignment/>
      <protection/>
    </xf>
    <xf numFmtId="0" fontId="3" fillId="0" borderId="93" xfId="48" applyFont="1" applyBorder="1">
      <alignment/>
      <protection/>
    </xf>
    <xf numFmtId="0" fontId="1" fillId="0" borderId="93" xfId="48" applyBorder="1">
      <alignment/>
      <protection/>
    </xf>
    <xf numFmtId="3" fontId="1" fillId="7" borderId="15" xfId="48" applyNumberFormat="1" applyFill="1" applyBorder="1" applyAlignment="1">
      <alignment horizontal="center" vertical="center"/>
      <protection/>
    </xf>
    <xf numFmtId="3" fontId="1" fillId="7" borderId="16" xfId="48" applyNumberFormat="1" applyFill="1" applyBorder="1" applyAlignment="1">
      <alignment horizontal="center" vertical="center"/>
      <protection/>
    </xf>
    <xf numFmtId="0" fontId="3" fillId="7" borderId="89" xfId="48" applyFont="1" applyFill="1" applyBorder="1" applyAlignment="1">
      <alignment horizontal="center" vertical="center"/>
      <protection/>
    </xf>
    <xf numFmtId="0" fontId="52" fillId="7" borderId="11" xfId="48" applyFont="1" applyFill="1" applyBorder="1">
      <alignment/>
      <protection/>
    </xf>
    <xf numFmtId="0" fontId="1" fillId="0" borderId="0" xfId="48" applyBorder="1">
      <alignment/>
      <protection/>
    </xf>
    <xf numFmtId="0" fontId="29" fillId="0" borderId="0" xfId="48" applyFont="1">
      <alignment/>
      <protection/>
    </xf>
    <xf numFmtId="0" fontId="1" fillId="0" borderId="94" xfId="48" applyBorder="1" applyProtection="1">
      <alignment/>
      <protection locked="0"/>
    </xf>
    <xf numFmtId="0" fontId="1" fillId="0" borderId="0" xfId="48" applyProtection="1">
      <alignment/>
      <protection locked="0"/>
    </xf>
    <xf numFmtId="0" fontId="45" fillId="0" borderId="86" xfId="48" applyFont="1" applyBorder="1" applyAlignment="1">
      <alignment horizontal="center"/>
      <protection/>
    </xf>
    <xf numFmtId="0" fontId="46" fillId="0" borderId="86" xfId="48" applyFont="1" applyBorder="1" applyAlignment="1">
      <alignment horizontal="center"/>
      <protection/>
    </xf>
    <xf numFmtId="0" fontId="1" fillId="0" borderId="0" xfId="48" applyFont="1" applyAlignment="1" applyProtection="1">
      <alignment horizontal="left"/>
      <protection locked="0"/>
    </xf>
    <xf numFmtId="0" fontId="30" fillId="0" borderId="84" xfId="48" applyFont="1" applyBorder="1" applyProtection="1">
      <alignment/>
      <protection locked="0"/>
    </xf>
    <xf numFmtId="0" fontId="1" fillId="0" borderId="0" xfId="48" applyAlignment="1" applyProtection="1">
      <alignment horizontal="center"/>
      <protection locked="0"/>
    </xf>
    <xf numFmtId="0" fontId="3" fillId="0" borderId="0" xfId="48" applyFont="1" applyProtection="1">
      <alignment/>
      <protection locked="0"/>
    </xf>
    <xf numFmtId="0" fontId="1" fillId="0" borderId="0" xfId="48" applyFont="1" applyProtection="1">
      <alignment/>
      <protection locked="0"/>
    </xf>
    <xf numFmtId="3" fontId="44" fillId="0" borderId="82" xfId="47" applyNumberFormat="1" applyFont="1" applyFill="1" applyBorder="1">
      <alignment/>
      <protection/>
    </xf>
    <xf numFmtId="3" fontId="44" fillId="0" borderId="81" xfId="47" applyNumberFormat="1" applyFont="1" applyFill="1" applyBorder="1" applyAlignment="1">
      <alignment horizontal="center"/>
      <protection/>
    </xf>
    <xf numFmtId="3" fontId="44" fillId="0" borderId="83" xfId="47" applyNumberFormat="1" applyFont="1" applyFill="1" applyBorder="1">
      <alignment/>
      <protection/>
    </xf>
    <xf numFmtId="0" fontId="29" fillId="0" borderId="66" xfId="48" applyFont="1" applyBorder="1" applyProtection="1">
      <alignment/>
      <protection locked="0"/>
    </xf>
    <xf numFmtId="0" fontId="29" fillId="0" borderId="11" xfId="48" applyFont="1" applyBorder="1" applyProtection="1">
      <alignment/>
      <protection locked="0"/>
    </xf>
    <xf numFmtId="0" fontId="29" fillId="0" borderId="88" xfId="48" applyFont="1" applyBorder="1" applyAlignment="1" applyProtection="1">
      <alignment horizontal="center"/>
      <protection locked="0"/>
    </xf>
    <xf numFmtId="0" fontId="30" fillId="0" borderId="89" xfId="48" applyFont="1" applyBorder="1" applyAlignment="1">
      <alignment horizontal="center"/>
      <protection/>
    </xf>
    <xf numFmtId="3" fontId="29" fillId="0" borderId="16" xfId="48" applyNumberFormat="1" applyFont="1" applyBorder="1" applyAlignment="1" applyProtection="1">
      <alignment horizontal="center"/>
      <protection locked="0"/>
    </xf>
    <xf numFmtId="0" fontId="29" fillId="0" borderId="15" xfId="48" applyFont="1" applyBorder="1" applyAlignment="1" applyProtection="1">
      <alignment horizontal="center"/>
      <protection locked="0"/>
    </xf>
    <xf numFmtId="3" fontId="29" fillId="0" borderId="90" xfId="48" applyNumberFormat="1" applyFont="1" applyBorder="1" applyAlignment="1" applyProtection="1">
      <alignment horizontal="center"/>
      <protection locked="0"/>
    </xf>
    <xf numFmtId="0" fontId="29" fillId="7" borderId="15" xfId="48" applyFont="1" applyFill="1" applyBorder="1" applyAlignment="1">
      <alignment horizontal="center"/>
      <protection/>
    </xf>
    <xf numFmtId="0" fontId="30" fillId="7" borderId="89" xfId="48" applyFont="1" applyFill="1" applyBorder="1" applyAlignment="1">
      <alignment horizontal="center"/>
      <protection/>
    </xf>
    <xf numFmtId="3" fontId="29" fillId="7" borderId="16" xfId="48" applyNumberFormat="1" applyFont="1" applyFill="1" applyBorder="1" applyAlignment="1">
      <alignment horizontal="center"/>
      <protection/>
    </xf>
    <xf numFmtId="0" fontId="29" fillId="0" borderId="44" xfId="48" applyFont="1" applyBorder="1" applyProtection="1">
      <alignment/>
      <protection locked="0"/>
    </xf>
    <xf numFmtId="0" fontId="29" fillId="0" borderId="91" xfId="48" applyFont="1" applyBorder="1" applyProtection="1">
      <alignment/>
      <protection locked="0"/>
    </xf>
    <xf numFmtId="0" fontId="29" fillId="0" borderId="92" xfId="48" applyFont="1" applyBorder="1" applyProtection="1">
      <alignment/>
      <protection locked="0"/>
    </xf>
    <xf numFmtId="0" fontId="29" fillId="0" borderId="59" xfId="48" applyFont="1" applyBorder="1" applyProtection="1">
      <alignment/>
      <protection locked="0"/>
    </xf>
    <xf numFmtId="0" fontId="30" fillId="0" borderId="93" xfId="48" applyFont="1" applyBorder="1">
      <alignment/>
      <protection/>
    </xf>
    <xf numFmtId="0" fontId="29" fillId="0" borderId="93" xfId="48" applyFont="1" applyBorder="1">
      <alignment/>
      <protection/>
    </xf>
    <xf numFmtId="3" fontId="29" fillId="7" borderId="15" xfId="48" applyNumberFormat="1" applyFont="1" applyFill="1" applyBorder="1" applyAlignment="1">
      <alignment horizontal="center" vertical="center"/>
      <protection/>
    </xf>
    <xf numFmtId="3" fontId="29" fillId="7" borderId="16" xfId="48" applyNumberFormat="1" applyFont="1" applyFill="1" applyBorder="1" applyAlignment="1">
      <alignment horizontal="center" vertical="center"/>
      <protection/>
    </xf>
    <xf numFmtId="0" fontId="30" fillId="7" borderId="89" xfId="48" applyFont="1" applyFill="1" applyBorder="1" applyAlignment="1">
      <alignment horizontal="center" vertical="center"/>
      <protection/>
    </xf>
    <xf numFmtId="3" fontId="53" fillId="0" borderId="24" xfId="48" applyNumberFormat="1" applyFont="1" applyBorder="1" applyAlignment="1">
      <alignment horizontal="center"/>
      <protection/>
    </xf>
    <xf numFmtId="3" fontId="53" fillId="0" borderId="25" xfId="48" applyNumberFormat="1" applyFont="1" applyBorder="1" applyAlignment="1">
      <alignment horizontal="center"/>
      <protection/>
    </xf>
    <xf numFmtId="3" fontId="53" fillId="0" borderId="31" xfId="48" applyNumberFormat="1" applyFont="1" applyBorder="1" applyAlignment="1">
      <alignment horizontal="center"/>
      <protection/>
    </xf>
    <xf numFmtId="3" fontId="53" fillId="0" borderId="32" xfId="48" applyNumberFormat="1" applyFont="1" applyBorder="1" applyAlignment="1">
      <alignment horizontal="center"/>
      <protection/>
    </xf>
    <xf numFmtId="3" fontId="53" fillId="0" borderId="38" xfId="48" applyNumberFormat="1" applyFont="1" applyBorder="1" applyAlignment="1">
      <alignment horizontal="center"/>
      <protection/>
    </xf>
    <xf numFmtId="3" fontId="53" fillId="0" borderId="39" xfId="48" applyNumberFormat="1" applyFont="1" applyBorder="1" applyAlignment="1">
      <alignment horizontal="center"/>
      <protection/>
    </xf>
    <xf numFmtId="3" fontId="53" fillId="0" borderId="18" xfId="48" applyNumberFormat="1" applyFont="1" applyBorder="1" applyAlignment="1">
      <alignment horizontal="center"/>
      <protection/>
    </xf>
    <xf numFmtId="0" fontId="29" fillId="0" borderId="84" xfId="48" applyFont="1" applyBorder="1" applyProtection="1">
      <alignment/>
      <protection locked="0"/>
    </xf>
    <xf numFmtId="3" fontId="30" fillId="0" borderId="20" xfId="48" applyNumberFormat="1" applyFont="1" applyBorder="1" applyAlignment="1">
      <alignment horizontal="center"/>
      <protection/>
    </xf>
    <xf numFmtId="0" fontId="30" fillId="0" borderId="21" xfId="48" applyFont="1" applyBorder="1" applyAlignment="1">
      <alignment horizontal="center"/>
      <protection/>
    </xf>
    <xf numFmtId="3" fontId="30" fillId="0" borderId="23" xfId="48" applyNumberFormat="1" applyFont="1" applyBorder="1" applyAlignment="1">
      <alignment horizontal="center"/>
      <protection/>
    </xf>
    <xf numFmtId="3" fontId="30" fillId="0" borderId="27" xfId="48" applyNumberFormat="1" applyFont="1" applyBorder="1" applyAlignment="1">
      <alignment horizontal="center"/>
      <protection/>
    </xf>
    <xf numFmtId="0" fontId="30" fillId="0" borderId="28" xfId="48" applyFont="1" applyBorder="1" applyAlignment="1">
      <alignment horizontal="center"/>
      <protection/>
    </xf>
    <xf numFmtId="3" fontId="30" fillId="0" borderId="30" xfId="48" applyNumberFormat="1" applyFont="1" applyBorder="1" applyAlignment="1">
      <alignment horizontal="center"/>
      <protection/>
    </xf>
    <xf numFmtId="3" fontId="30" fillId="0" borderId="34" xfId="48" applyNumberFormat="1" applyFont="1" applyBorder="1" applyAlignment="1">
      <alignment horizontal="center"/>
      <protection/>
    </xf>
    <xf numFmtId="0" fontId="30" fillId="0" borderId="35" xfId="48" applyFont="1" applyBorder="1" applyAlignment="1">
      <alignment horizontal="center"/>
      <protection/>
    </xf>
    <xf numFmtId="3" fontId="30" fillId="0" borderId="37" xfId="48" applyNumberFormat="1" applyFont="1" applyBorder="1" applyAlignment="1">
      <alignment horizontal="center"/>
      <protection/>
    </xf>
    <xf numFmtId="3" fontId="30" fillId="0" borderId="18" xfId="48" applyNumberFormat="1" applyFont="1" applyBorder="1" applyAlignment="1">
      <alignment horizontal="center"/>
      <protection/>
    </xf>
    <xf numFmtId="0" fontId="30" fillId="0" borderId="18" xfId="48" applyFont="1" applyBorder="1" applyAlignment="1">
      <alignment horizontal="center"/>
      <protection/>
    </xf>
    <xf numFmtId="0" fontId="54" fillId="7" borderId="15" xfId="48" applyFont="1" applyFill="1" applyBorder="1" applyAlignment="1">
      <alignment horizontal="center"/>
      <protection/>
    </xf>
    <xf numFmtId="0" fontId="47" fillId="7" borderId="89" xfId="48" applyFont="1" applyFill="1" applyBorder="1" applyAlignment="1">
      <alignment horizontal="center"/>
      <protection/>
    </xf>
    <xf numFmtId="3" fontId="54" fillId="7" borderId="16" xfId="48" applyNumberFormat="1" applyFont="1" applyFill="1" applyBorder="1" applyAlignment="1">
      <alignment horizontal="center"/>
      <protection/>
    </xf>
    <xf numFmtId="0" fontId="47" fillId="7" borderId="15" xfId="48" applyFont="1" applyFill="1" applyBorder="1" applyAlignment="1">
      <alignment horizontal="center"/>
      <protection/>
    </xf>
    <xf numFmtId="0" fontId="47" fillId="7" borderId="16" xfId="48" applyFont="1" applyFill="1" applyBorder="1" applyAlignment="1">
      <alignment horizontal="center"/>
      <protection/>
    </xf>
    <xf numFmtId="0" fontId="47" fillId="0" borderId="93" xfId="48" applyFont="1" applyBorder="1">
      <alignment/>
      <protection/>
    </xf>
    <xf numFmtId="0" fontId="54" fillId="0" borderId="93" xfId="48" applyFont="1" applyBorder="1">
      <alignment/>
      <protection/>
    </xf>
    <xf numFmtId="3" fontId="54" fillId="7" borderId="15" xfId="48" applyNumberFormat="1" applyFont="1" applyFill="1" applyBorder="1" applyAlignment="1">
      <alignment horizontal="center" vertical="center"/>
      <protection/>
    </xf>
    <xf numFmtId="3" fontId="54" fillId="7" borderId="16" xfId="48" applyNumberFormat="1" applyFont="1" applyFill="1" applyBorder="1" applyAlignment="1">
      <alignment horizontal="center" vertical="center"/>
      <protection/>
    </xf>
    <xf numFmtId="0" fontId="47" fillId="7" borderId="89" xfId="48" applyFont="1" applyFill="1" applyBorder="1" applyAlignment="1">
      <alignment horizontal="center" vertical="center"/>
      <protection/>
    </xf>
    <xf numFmtId="0" fontId="29" fillId="7" borderId="15" xfId="48" applyFont="1" applyFill="1" applyBorder="1" applyAlignment="1">
      <alignment horizontal="center"/>
      <protection/>
    </xf>
    <xf numFmtId="3" fontId="29" fillId="7" borderId="16" xfId="48" applyNumberFormat="1" applyFont="1" applyFill="1" applyBorder="1" applyAlignment="1">
      <alignment horizontal="center"/>
      <protection/>
    </xf>
    <xf numFmtId="0" fontId="29" fillId="0" borderId="93" xfId="48" applyFont="1" applyBorder="1">
      <alignment/>
      <protection/>
    </xf>
    <xf numFmtId="3" fontId="29" fillId="7" borderId="15" xfId="48" applyNumberFormat="1" applyFont="1" applyFill="1" applyBorder="1" applyAlignment="1">
      <alignment horizontal="center" vertical="center"/>
      <protection/>
    </xf>
    <xf numFmtId="3" fontId="29" fillId="7" borderId="16" xfId="48" applyNumberFormat="1" applyFont="1" applyFill="1" applyBorder="1" applyAlignment="1">
      <alignment horizontal="center" vertical="center"/>
      <protection/>
    </xf>
    <xf numFmtId="0" fontId="29" fillId="0" borderId="10" xfId="48" applyFont="1" applyBorder="1">
      <alignment/>
      <protection/>
    </xf>
    <xf numFmtId="0" fontId="55" fillId="7" borderId="11" xfId="48" applyFont="1" applyFill="1" applyBorder="1">
      <alignment/>
      <protection/>
    </xf>
    <xf numFmtId="0" fontId="29" fillId="0" borderId="10" xfId="48" applyFont="1" applyBorder="1">
      <alignment/>
      <protection/>
    </xf>
    <xf numFmtId="0" fontId="56" fillId="0" borderId="0" xfId="0" applyFont="1" applyAlignment="1">
      <alignment horizontal="left" indent="10"/>
    </xf>
    <xf numFmtId="0" fontId="44" fillId="0" borderId="95" xfId="47" applyFont="1" applyBorder="1" applyAlignment="1">
      <alignment horizontal="center" vertical="center"/>
      <protection/>
    </xf>
    <xf numFmtId="0" fontId="57" fillId="0" borderId="96" xfId="47" applyFont="1" applyBorder="1" applyAlignment="1">
      <alignment vertical="center"/>
      <protection/>
    </xf>
    <xf numFmtId="0" fontId="58" fillId="0" borderId="68" xfId="47" applyFont="1" applyBorder="1">
      <alignment/>
      <protection/>
    </xf>
    <xf numFmtId="3" fontId="44" fillId="25" borderId="80" xfId="47" applyNumberFormat="1" applyFont="1" applyFill="1" applyBorder="1" applyAlignment="1">
      <alignment horizontal="center" vertical="center"/>
      <protection/>
    </xf>
    <xf numFmtId="0" fontId="44" fillId="25" borderId="80" xfId="47" applyFont="1" applyFill="1" applyBorder="1" applyAlignment="1">
      <alignment horizontal="center" vertical="center"/>
      <protection/>
    </xf>
    <xf numFmtId="3" fontId="44" fillId="25" borderId="81" xfId="47" applyNumberFormat="1" applyFont="1" applyFill="1" applyBorder="1" applyAlignment="1">
      <alignment horizontal="center" vertical="center"/>
      <protection/>
    </xf>
    <xf numFmtId="0" fontId="44" fillId="25" borderId="82" xfId="47" applyNumberFormat="1" applyFont="1" applyFill="1" applyBorder="1" applyAlignment="1">
      <alignment horizontal="center" vertical="center"/>
      <protection/>
    </xf>
    <xf numFmtId="3" fontId="44" fillId="25" borderId="83" xfId="47" applyNumberFormat="1" applyFont="1" applyFill="1" applyBorder="1" applyAlignment="1">
      <alignment horizontal="center" vertical="center"/>
      <protection/>
    </xf>
    <xf numFmtId="0" fontId="44" fillId="25" borderId="80" xfId="47" applyNumberFormat="1" applyFont="1" applyFill="1" applyBorder="1" applyAlignment="1">
      <alignment horizontal="center" vertical="center"/>
      <protection/>
    </xf>
    <xf numFmtId="0" fontId="35" fillId="0" borderId="0" xfId="47" applyFont="1" applyAlignment="1">
      <alignment horizontal="right"/>
      <protection/>
    </xf>
    <xf numFmtId="0" fontId="35" fillId="0" borderId="0" xfId="48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24" borderId="0" xfId="0" applyFont="1" applyFill="1" applyAlignment="1">
      <alignment/>
    </xf>
    <xf numFmtId="0" fontId="42" fillId="24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27" fillId="24" borderId="66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29" fillId="0" borderId="11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30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0" fillId="0" borderId="20" xfId="0" applyNumberFormat="1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3" fontId="30" fillId="0" borderId="23" xfId="0" applyNumberFormat="1" applyFont="1" applyBorder="1" applyAlignment="1">
      <alignment horizontal="center"/>
    </xf>
    <xf numFmtId="3" fontId="31" fillId="0" borderId="24" xfId="0" applyNumberFormat="1" applyFont="1" applyBorder="1" applyAlignment="1">
      <alignment horizontal="center"/>
    </xf>
    <xf numFmtId="3" fontId="31" fillId="0" borderId="25" xfId="0" applyNumberFormat="1" applyFont="1" applyBorder="1" applyAlignment="1">
      <alignment horizontal="center"/>
    </xf>
    <xf numFmtId="0" fontId="49" fillId="0" borderId="26" xfId="0" applyFont="1" applyBorder="1" applyAlignment="1">
      <alignment/>
    </xf>
    <xf numFmtId="165" fontId="30" fillId="0" borderId="17" xfId="0" applyNumberFormat="1" applyFont="1" applyBorder="1" applyAlignment="1">
      <alignment/>
    </xf>
    <xf numFmtId="3" fontId="30" fillId="0" borderId="27" xfId="0" applyNumberFormat="1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3" fontId="30" fillId="0" borderId="30" xfId="0" applyNumberFormat="1" applyFont="1" applyBorder="1" applyAlignment="1">
      <alignment horizontal="center"/>
    </xf>
    <xf numFmtId="3" fontId="31" fillId="0" borderId="38" xfId="0" applyNumberFormat="1" applyFont="1" applyBorder="1" applyAlignment="1">
      <alignment horizontal="center"/>
    </xf>
    <xf numFmtId="3" fontId="31" fillId="0" borderId="39" xfId="0" applyNumberFormat="1" applyFont="1" applyBorder="1" applyAlignment="1">
      <alignment horizontal="center"/>
    </xf>
    <xf numFmtId="0" fontId="29" fillId="0" borderId="40" xfId="0" applyFont="1" applyBorder="1" applyAlignment="1">
      <alignment/>
    </xf>
    <xf numFmtId="3" fontId="29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42" xfId="0" applyFont="1" applyBorder="1" applyAlignment="1">
      <alignment/>
    </xf>
    <xf numFmtId="165" fontId="30" fillId="0" borderId="97" xfId="0" applyNumberFormat="1" applyFont="1" applyBorder="1" applyAlignment="1">
      <alignment/>
    </xf>
    <xf numFmtId="3" fontId="30" fillId="0" borderId="34" xfId="0" applyNumberFormat="1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3" fontId="30" fillId="0" borderId="37" xfId="0" applyNumberFormat="1" applyFont="1" applyBorder="1" applyAlignment="1">
      <alignment horizontal="center"/>
    </xf>
    <xf numFmtId="0" fontId="29" fillId="0" borderId="98" xfId="0" applyNumberFormat="1" applyFont="1" applyBorder="1" applyAlignment="1">
      <alignment horizontal="left"/>
    </xf>
    <xf numFmtId="49" fontId="29" fillId="0" borderId="99" xfId="0" applyNumberFormat="1" applyFont="1" applyBorder="1" applyAlignment="1">
      <alignment horizontal="center"/>
    </xf>
    <xf numFmtId="0" fontId="29" fillId="0" borderId="100" xfId="0" applyNumberFormat="1" applyFont="1" applyBorder="1" applyAlignment="1">
      <alignment horizontal="left"/>
    </xf>
    <xf numFmtId="3" fontId="29" fillId="0" borderId="98" xfId="0" applyNumberFormat="1" applyFont="1" applyBorder="1" applyAlignment="1">
      <alignment horizontal="center"/>
    </xf>
    <xf numFmtId="0" fontId="29" fillId="0" borderId="99" xfId="0" applyFont="1" applyBorder="1" applyAlignment="1">
      <alignment horizontal="center"/>
    </xf>
    <xf numFmtId="3" fontId="29" fillId="0" borderId="101" xfId="0" applyNumberFormat="1" applyFont="1" applyBorder="1" applyAlignment="1">
      <alignment horizontal="center"/>
    </xf>
    <xf numFmtId="3" fontId="31" fillId="0" borderId="102" xfId="0" applyNumberFormat="1" applyFont="1" applyBorder="1" applyAlignment="1">
      <alignment horizontal="center"/>
    </xf>
    <xf numFmtId="3" fontId="31" fillId="0" borderId="103" xfId="0" applyNumberFormat="1" applyFont="1" applyBorder="1" applyAlignment="1">
      <alignment horizontal="center"/>
    </xf>
    <xf numFmtId="0" fontId="29" fillId="0" borderId="87" xfId="0" applyFont="1" applyBorder="1" applyAlignment="1">
      <alignment/>
    </xf>
    <xf numFmtId="0" fontId="29" fillId="0" borderId="98" xfId="48" applyNumberFormat="1" applyFont="1" applyBorder="1" applyAlignment="1">
      <alignment horizontal="left"/>
      <protection/>
    </xf>
    <xf numFmtId="49" fontId="29" fillId="0" borderId="99" xfId="48" applyNumberFormat="1" applyFont="1" applyBorder="1" applyAlignment="1">
      <alignment horizontal="center"/>
      <protection/>
    </xf>
    <xf numFmtId="0" fontId="29" fillId="0" borderId="100" xfId="48" applyNumberFormat="1" applyFont="1" applyBorder="1" applyAlignment="1">
      <alignment horizontal="left"/>
      <protection/>
    </xf>
    <xf numFmtId="0" fontId="30" fillId="24" borderId="36" xfId="48" applyNumberFormat="1" applyFont="1" applyFill="1" applyBorder="1" applyAlignment="1">
      <alignment horizontal="left"/>
      <protection/>
    </xf>
    <xf numFmtId="0" fontId="30" fillId="24" borderId="22" xfId="48" applyNumberFormat="1" applyFont="1" applyFill="1" applyBorder="1" applyAlignment="1">
      <alignment horizontal="left"/>
      <protection/>
    </xf>
    <xf numFmtId="0" fontId="30" fillId="24" borderId="34" xfId="48" applyNumberFormat="1" applyFont="1" applyFill="1" applyBorder="1" applyAlignment="1">
      <alignment horizontal="left"/>
      <protection/>
    </xf>
    <xf numFmtId="0" fontId="30" fillId="24" borderId="29" xfId="48" applyNumberFormat="1" applyFont="1" applyFill="1" applyBorder="1" applyAlignment="1">
      <alignment horizontal="left"/>
      <protection/>
    </xf>
    <xf numFmtId="0" fontId="30" fillId="24" borderId="27" xfId="48" applyNumberFormat="1" applyFont="1" applyFill="1" applyBorder="1" applyAlignment="1">
      <alignment horizontal="left"/>
      <protection/>
    </xf>
    <xf numFmtId="0" fontId="60" fillId="0" borderId="45" xfId="47" applyFont="1" applyFill="1" applyBorder="1">
      <alignment/>
      <protection/>
    </xf>
    <xf numFmtId="0" fontId="60" fillId="0" borderId="50" xfId="47" applyFont="1" applyFill="1" applyBorder="1">
      <alignment/>
      <protection/>
    </xf>
    <xf numFmtId="0" fontId="60" fillId="0" borderId="53" xfId="47" applyFont="1" applyFill="1" applyBorder="1">
      <alignment/>
      <protection/>
    </xf>
    <xf numFmtId="0" fontId="60" fillId="0" borderId="65" xfId="47" applyFont="1" applyFill="1" applyBorder="1">
      <alignment/>
      <protection/>
    </xf>
    <xf numFmtId="0" fontId="60" fillId="0" borderId="104" xfId="47" applyFont="1" applyFill="1" applyBorder="1">
      <alignment/>
      <protection/>
    </xf>
    <xf numFmtId="0" fontId="35" fillId="0" borderId="96" xfId="47" applyFont="1" applyBorder="1" applyAlignment="1">
      <alignment vertical="center"/>
      <protection/>
    </xf>
    <xf numFmtId="3" fontId="35" fillId="0" borderId="75" xfId="47" applyNumberFormat="1" applyFont="1" applyFill="1" applyBorder="1" applyAlignment="1">
      <alignment horizontal="center" vertical="center"/>
      <protection/>
    </xf>
    <xf numFmtId="3" fontId="35" fillId="0" borderId="76" xfId="47" applyNumberFormat="1" applyFont="1" applyFill="1" applyBorder="1" applyAlignment="1">
      <alignment horizontal="center" vertical="center"/>
      <protection/>
    </xf>
    <xf numFmtId="0" fontId="61" fillId="0" borderId="68" xfId="47" applyFont="1" applyBorder="1">
      <alignment/>
      <protection/>
    </xf>
    <xf numFmtId="0" fontId="1" fillId="24" borderId="0" xfId="48" applyFont="1" applyFill="1" applyProtection="1">
      <alignment/>
      <protection/>
    </xf>
    <xf numFmtId="165" fontId="1" fillId="0" borderId="17" xfId="0" applyNumberFormat="1" applyFont="1" applyBorder="1" applyAlignment="1">
      <alignment horizontal="center"/>
    </xf>
    <xf numFmtId="165" fontId="1" fillId="0" borderId="105" xfId="48" applyNumberFormat="1" applyFont="1" applyBorder="1" applyAlignment="1">
      <alignment horizontal="center"/>
      <protection/>
    </xf>
    <xf numFmtId="165" fontId="1" fillId="0" borderId="0" xfId="0" applyNumberFormat="1" applyFont="1" applyBorder="1" applyAlignment="1">
      <alignment horizontal="center"/>
    </xf>
    <xf numFmtId="0" fontId="29" fillId="0" borderId="0" xfId="48" applyNumberFormat="1" applyFont="1" applyBorder="1" applyAlignment="1">
      <alignment horizontal="center"/>
      <protection/>
    </xf>
    <xf numFmtId="49" fontId="29" fillId="0" borderId="0" xfId="48" applyNumberFormat="1" applyFont="1" applyBorder="1" applyAlignment="1">
      <alignment horizontal="center"/>
      <protection/>
    </xf>
    <xf numFmtId="3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29" fillId="0" borderId="12" xfId="48" applyNumberFormat="1" applyFont="1" applyBorder="1" applyAlignment="1">
      <alignment horizontal="center"/>
      <protection/>
    </xf>
    <xf numFmtId="49" fontId="29" fillId="0" borderId="13" xfId="48" applyNumberFormat="1" applyFont="1" applyBorder="1" applyAlignment="1">
      <alignment horizontal="center"/>
      <protection/>
    </xf>
    <xf numFmtId="0" fontId="29" fillId="0" borderId="106" xfId="48" applyNumberFormat="1" applyFont="1" applyBorder="1" applyAlignment="1">
      <alignment horizontal="center"/>
      <protection/>
    </xf>
    <xf numFmtId="3" fontId="30" fillId="0" borderId="12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3" fontId="31" fillId="0" borderId="16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62" fillId="0" borderId="0" xfId="48" applyFont="1">
      <alignment/>
      <protection/>
    </xf>
    <xf numFmtId="0" fontId="3" fillId="0" borderId="0" xfId="48" applyFont="1" applyAlignment="1">
      <alignment horizontal="center"/>
      <protection/>
    </xf>
    <xf numFmtId="0" fontId="30" fillId="0" borderId="20" xfId="48" applyNumberFormat="1" applyFont="1" applyBorder="1" applyAlignment="1">
      <alignment horizontal="center"/>
      <protection/>
    </xf>
    <xf numFmtId="0" fontId="30" fillId="0" borderId="27" xfId="48" applyNumberFormat="1" applyFont="1" applyBorder="1" applyAlignment="1">
      <alignment horizontal="center"/>
      <protection/>
    </xf>
    <xf numFmtId="0" fontId="30" fillId="0" borderId="34" xfId="48" applyNumberFormat="1" applyFont="1" applyBorder="1" applyAlignment="1">
      <alignment horizontal="center"/>
      <protection/>
    </xf>
    <xf numFmtId="0" fontId="30" fillId="0" borderId="22" xfId="48" applyNumberFormat="1" applyFont="1" applyBorder="1" applyAlignment="1">
      <alignment horizontal="center"/>
      <protection/>
    </xf>
    <xf numFmtId="0" fontId="30" fillId="0" borderId="29" xfId="48" applyNumberFormat="1" applyFont="1" applyBorder="1" applyAlignment="1">
      <alignment horizontal="center"/>
      <protection/>
    </xf>
    <xf numFmtId="0" fontId="30" fillId="0" borderId="36" xfId="48" applyNumberFormat="1" applyFont="1" applyBorder="1" applyAlignment="1">
      <alignment horizontal="center"/>
      <protection/>
    </xf>
    <xf numFmtId="0" fontId="60" fillId="0" borderId="48" xfId="47" applyFont="1" applyFill="1" applyBorder="1">
      <alignment/>
      <protection/>
    </xf>
    <xf numFmtId="0" fontId="60" fillId="0" borderId="107" xfId="47" applyFont="1" applyFill="1" applyBorder="1">
      <alignment/>
      <protection/>
    </xf>
    <xf numFmtId="0" fontId="60" fillId="0" borderId="108" xfId="47" applyFont="1" applyFill="1" applyBorder="1" applyAlignment="1">
      <alignment horizontal="center"/>
      <protection/>
    </xf>
    <xf numFmtId="0" fontId="60" fillId="0" borderId="61" xfId="47" applyFont="1" applyFill="1" applyBorder="1" applyAlignment="1">
      <alignment horizontal="center"/>
      <protection/>
    </xf>
    <xf numFmtId="14" fontId="1" fillId="0" borderId="84" xfId="48" applyNumberFormat="1" applyFont="1" applyBorder="1" applyAlignment="1" applyProtection="1">
      <alignment horizontal="left"/>
      <protection locked="0"/>
    </xf>
    <xf numFmtId="0" fontId="35" fillId="24" borderId="72" xfId="47" applyFont="1" applyFill="1" applyBorder="1" applyAlignment="1">
      <alignment horizontal="center" vertical="center"/>
      <protection/>
    </xf>
    <xf numFmtId="3" fontId="35" fillId="24" borderId="75" xfId="47" applyNumberFormat="1" applyFont="1" applyFill="1" applyBorder="1" applyAlignment="1">
      <alignment horizontal="center" vertical="center"/>
      <protection/>
    </xf>
    <xf numFmtId="0" fontId="35" fillId="24" borderId="80" xfId="47" applyFont="1" applyFill="1" applyBorder="1" applyAlignment="1">
      <alignment horizontal="center" vertical="center"/>
      <protection/>
    </xf>
    <xf numFmtId="3" fontId="49" fillId="0" borderId="24" xfId="0" applyNumberFormat="1" applyFont="1" applyBorder="1" applyAlignment="1">
      <alignment horizontal="center"/>
    </xf>
    <xf numFmtId="3" fontId="49" fillId="0" borderId="25" xfId="0" applyNumberFormat="1" applyFont="1" applyBorder="1" applyAlignment="1">
      <alignment horizontal="center"/>
    </xf>
    <xf numFmtId="3" fontId="49" fillId="0" borderId="31" xfId="0" applyNumberFormat="1" applyFont="1" applyBorder="1" applyAlignment="1">
      <alignment horizontal="center"/>
    </xf>
    <xf numFmtId="3" fontId="49" fillId="0" borderId="32" xfId="0" applyNumberFormat="1" applyFont="1" applyBorder="1" applyAlignment="1">
      <alignment horizontal="center"/>
    </xf>
    <xf numFmtId="3" fontId="49" fillId="0" borderId="38" xfId="0" applyNumberFormat="1" applyFont="1" applyBorder="1" applyAlignment="1">
      <alignment horizontal="center"/>
    </xf>
    <xf numFmtId="3" fontId="49" fillId="0" borderId="39" xfId="0" applyNumberFormat="1" applyFont="1" applyBorder="1" applyAlignment="1">
      <alignment horizontal="center"/>
    </xf>
    <xf numFmtId="3" fontId="49" fillId="0" borderId="102" xfId="0" applyNumberFormat="1" applyFont="1" applyBorder="1" applyAlignment="1">
      <alignment horizontal="center"/>
    </xf>
    <xf numFmtId="3" fontId="49" fillId="0" borderId="103" xfId="0" applyNumberFormat="1" applyFont="1" applyBorder="1" applyAlignment="1">
      <alignment horizontal="center"/>
    </xf>
    <xf numFmtId="3" fontId="49" fillId="0" borderId="18" xfId="0" applyNumberFormat="1" applyFont="1" applyBorder="1" applyAlignment="1">
      <alignment horizontal="center"/>
    </xf>
    <xf numFmtId="0" fontId="44" fillId="0" borderId="76" xfId="47" applyNumberFormat="1" applyFont="1" applyFill="1" applyBorder="1" applyAlignment="1">
      <alignment horizontal="center" vertical="center"/>
      <protection/>
    </xf>
    <xf numFmtId="0" fontId="44" fillId="0" borderId="75" xfId="47" applyNumberFormat="1" applyFont="1" applyFill="1" applyBorder="1" applyAlignment="1">
      <alignment horizontal="center" vertical="center"/>
      <protection/>
    </xf>
    <xf numFmtId="0" fontId="30" fillId="0" borderId="27" xfId="48" applyNumberFormat="1" applyFont="1" applyBorder="1" applyAlignment="1">
      <alignment horizontal="center"/>
      <protection/>
    </xf>
    <xf numFmtId="0" fontId="30" fillId="0" borderId="30" xfId="48" applyNumberFormat="1" applyFont="1" applyBorder="1" applyAlignment="1">
      <alignment horizontal="center"/>
      <protection/>
    </xf>
    <xf numFmtId="3" fontId="30" fillId="0" borderId="0" xfId="48" applyNumberFormat="1" applyFont="1" applyBorder="1" applyAlignment="1">
      <alignment horizontal="center"/>
      <protection/>
    </xf>
    <xf numFmtId="0" fontId="30" fillId="0" borderId="0" xfId="48" applyFont="1" applyBorder="1" applyAlignment="1">
      <alignment horizontal="center"/>
      <protection/>
    </xf>
    <xf numFmtId="0" fontId="30" fillId="0" borderId="20" xfId="48" applyNumberFormat="1" applyFont="1" applyBorder="1" applyAlignment="1">
      <alignment horizontal="center"/>
      <protection/>
    </xf>
    <xf numFmtId="0" fontId="30" fillId="0" borderId="23" xfId="48" applyNumberFormat="1" applyFont="1" applyBorder="1" applyAlignment="1">
      <alignment horizontal="center"/>
      <protection/>
    </xf>
    <xf numFmtId="0" fontId="30" fillId="0" borderId="34" xfId="48" applyNumberFormat="1" applyFont="1" applyBorder="1" applyAlignment="1">
      <alignment horizontal="center"/>
      <protection/>
    </xf>
    <xf numFmtId="0" fontId="30" fillId="0" borderId="37" xfId="48" applyNumberFormat="1" applyFont="1" applyBorder="1" applyAlignment="1">
      <alignment horizontal="center"/>
      <protection/>
    </xf>
    <xf numFmtId="3" fontId="44" fillId="24" borderId="82" xfId="47" applyNumberFormat="1" applyFont="1" applyFill="1" applyBorder="1">
      <alignment/>
      <protection/>
    </xf>
    <xf numFmtId="0" fontId="44" fillId="24" borderId="80" xfId="47" applyFont="1" applyFill="1" applyBorder="1" applyAlignment="1">
      <alignment horizontal="center" vertical="center"/>
      <protection/>
    </xf>
    <xf numFmtId="3" fontId="44" fillId="24" borderId="81" xfId="47" applyNumberFormat="1" applyFont="1" applyFill="1" applyBorder="1" applyAlignment="1">
      <alignment horizontal="center"/>
      <protection/>
    </xf>
    <xf numFmtId="3" fontId="44" fillId="24" borderId="83" xfId="47" applyNumberFormat="1" applyFont="1" applyFill="1" applyBorder="1">
      <alignment/>
      <protection/>
    </xf>
    <xf numFmtId="3" fontId="35" fillId="24" borderId="72" xfId="47" applyNumberFormat="1" applyFont="1" applyFill="1" applyBorder="1" applyAlignment="1">
      <alignment horizontal="center" vertical="center"/>
      <protection/>
    </xf>
    <xf numFmtId="0" fontId="35" fillId="24" borderId="74" xfId="47" applyFont="1" applyFill="1" applyBorder="1" applyAlignment="1">
      <alignment horizontal="center" vertical="center"/>
      <protection/>
    </xf>
    <xf numFmtId="0" fontId="35" fillId="24" borderId="75" xfId="47" applyFont="1" applyFill="1" applyBorder="1" applyAlignment="1">
      <alignment horizontal="center" vertical="center"/>
      <protection/>
    </xf>
    <xf numFmtId="0" fontId="35" fillId="24" borderId="76" xfId="47" applyFont="1" applyFill="1" applyBorder="1" applyAlignment="1">
      <alignment horizontal="center" vertical="center"/>
      <protection/>
    </xf>
    <xf numFmtId="0" fontId="44" fillId="24" borderId="76" xfId="47" applyNumberFormat="1" applyFont="1" applyFill="1" applyBorder="1" applyAlignment="1">
      <alignment horizontal="center" vertical="center"/>
      <protection/>
    </xf>
    <xf numFmtId="0" fontId="44" fillId="24" borderId="72" xfId="47" applyFont="1" applyFill="1" applyBorder="1" applyAlignment="1">
      <alignment horizontal="center" vertical="center"/>
      <protection/>
    </xf>
    <xf numFmtId="0" fontId="44" fillId="24" borderId="75" xfId="47" applyNumberFormat="1" applyFont="1" applyFill="1" applyBorder="1" applyAlignment="1">
      <alignment horizontal="center" vertical="center"/>
      <protection/>
    </xf>
    <xf numFmtId="0" fontId="35" fillId="24" borderId="76" xfId="47" applyNumberFormat="1" applyFont="1" applyFill="1" applyBorder="1" applyAlignment="1">
      <alignment horizontal="center" vertical="center"/>
      <protection/>
    </xf>
    <xf numFmtId="0" fontId="35" fillId="24" borderId="75" xfId="47" applyNumberFormat="1" applyFont="1" applyFill="1" applyBorder="1" applyAlignment="1">
      <alignment horizontal="center" vertical="center"/>
      <protection/>
    </xf>
    <xf numFmtId="0" fontId="35" fillId="24" borderId="80" xfId="47" applyNumberFormat="1" applyFont="1" applyFill="1" applyBorder="1" applyAlignment="1">
      <alignment horizontal="center" vertical="center"/>
      <protection/>
    </xf>
    <xf numFmtId="0" fontId="35" fillId="24" borderId="81" xfId="47" applyNumberFormat="1" applyFont="1" applyFill="1" applyBorder="1" applyAlignment="1">
      <alignment horizontal="center" vertical="center"/>
      <protection/>
    </xf>
    <xf numFmtId="0" fontId="61" fillId="24" borderId="68" xfId="47" applyFont="1" applyFill="1" applyBorder="1">
      <alignment/>
      <protection/>
    </xf>
    <xf numFmtId="0" fontId="35" fillId="24" borderId="96" xfId="47" applyFont="1" applyFill="1" applyBorder="1" applyAlignment="1">
      <alignment vertical="center"/>
      <protection/>
    </xf>
    <xf numFmtId="0" fontId="12" fillId="0" borderId="0" xfId="47" applyNumberFormat="1">
      <alignment/>
      <protection/>
    </xf>
    <xf numFmtId="0" fontId="6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93" xfId="0" applyBorder="1" applyAlignment="1">
      <alignment/>
    </xf>
    <xf numFmtId="0" fontId="59" fillId="0" borderId="109" xfId="0" applyFont="1" applyBorder="1" applyAlignment="1">
      <alignment horizontal="center"/>
    </xf>
    <xf numFmtId="0" fontId="59" fillId="24" borderId="66" xfId="0" applyFont="1" applyFill="1" applyBorder="1" applyAlignment="1">
      <alignment horizontal="center"/>
    </xf>
    <xf numFmtId="0" fontId="59" fillId="0" borderId="110" xfId="0" applyFont="1" applyBorder="1" applyAlignment="1">
      <alignment horizontal="center"/>
    </xf>
    <xf numFmtId="0" fontId="59" fillId="0" borderId="66" xfId="0" applyFont="1" applyBorder="1" applyAlignment="1">
      <alignment horizontal="center" wrapText="1"/>
    </xf>
    <xf numFmtId="0" fontId="59" fillId="0" borderId="20" xfId="0" applyFont="1" applyBorder="1" applyAlignment="1">
      <alignment/>
    </xf>
    <xf numFmtId="0" fontId="52" fillId="0" borderId="21" xfId="0" applyFont="1" applyBorder="1" applyAlignment="1">
      <alignment horizontal="center"/>
    </xf>
    <xf numFmtId="0" fontId="59" fillId="0" borderId="23" xfId="0" applyFont="1" applyBorder="1" applyAlignment="1">
      <alignment/>
    </xf>
    <xf numFmtId="0" fontId="59" fillId="7" borderId="20" xfId="0" applyFont="1" applyFill="1" applyBorder="1" applyAlignment="1">
      <alignment/>
    </xf>
    <xf numFmtId="0" fontId="52" fillId="7" borderId="21" xfId="0" applyFont="1" applyFill="1" applyBorder="1" applyAlignment="1">
      <alignment horizontal="center"/>
    </xf>
    <xf numFmtId="0" fontId="59" fillId="7" borderId="23" xfId="0" applyFont="1" applyFill="1" applyBorder="1" applyAlignment="1">
      <alignment/>
    </xf>
    <xf numFmtId="0" fontId="59" fillId="0" borderId="22" xfId="0" applyFont="1" applyBorder="1" applyAlignment="1">
      <alignment/>
    </xf>
    <xf numFmtId="0" fontId="59" fillId="0" borderId="111" xfId="0" applyFont="1" applyBorder="1" applyAlignment="1">
      <alignment/>
    </xf>
    <xf numFmtId="0" fontId="59" fillId="24" borderId="112" xfId="0" applyFont="1" applyFill="1" applyBorder="1" applyAlignment="1">
      <alignment/>
    </xf>
    <xf numFmtId="0" fontId="59" fillId="0" borderId="113" xfId="0" applyFont="1" applyBorder="1" applyAlignment="1">
      <alignment/>
    </xf>
    <xf numFmtId="0" fontId="59" fillId="7" borderId="114" xfId="0" applyFont="1" applyFill="1" applyBorder="1" applyAlignment="1">
      <alignment horizontal="center"/>
    </xf>
    <xf numFmtId="0" fontId="59" fillId="7" borderId="23" xfId="0" applyFont="1" applyFill="1" applyBorder="1" applyAlignment="1">
      <alignment horizontal="center"/>
    </xf>
    <xf numFmtId="9" fontId="59" fillId="0" borderId="112" xfId="51" applyFont="1" applyFill="1" applyBorder="1" applyAlignment="1">
      <alignment/>
    </xf>
    <xf numFmtId="3" fontId="0" fillId="24" borderId="0" xfId="0" applyNumberFormat="1" applyFill="1" applyAlignment="1">
      <alignment/>
    </xf>
    <xf numFmtId="0" fontId="59" fillId="0" borderId="27" xfId="0" applyFont="1" applyBorder="1" applyAlignment="1">
      <alignment/>
    </xf>
    <xf numFmtId="0" fontId="52" fillId="0" borderId="28" xfId="0" applyFont="1" applyBorder="1" applyAlignment="1">
      <alignment horizontal="center"/>
    </xf>
    <xf numFmtId="0" fontId="59" fillId="0" borderId="30" xfId="0" applyFont="1" applyBorder="1" applyAlignment="1">
      <alignment/>
    </xf>
    <xf numFmtId="0" fontId="59" fillId="7" borderId="27" xfId="0" applyFont="1" applyFill="1" applyBorder="1" applyAlignment="1">
      <alignment/>
    </xf>
    <xf numFmtId="0" fontId="52" fillId="7" borderId="28" xfId="0" applyFont="1" applyFill="1" applyBorder="1" applyAlignment="1">
      <alignment horizontal="center"/>
    </xf>
    <xf numFmtId="0" fontId="59" fillId="7" borderId="30" xfId="0" applyFont="1" applyFill="1" applyBorder="1" applyAlignment="1">
      <alignment/>
    </xf>
    <xf numFmtId="0" fontId="59" fillId="0" borderId="29" xfId="0" applyFont="1" applyBorder="1" applyAlignment="1">
      <alignment/>
    </xf>
    <xf numFmtId="0" fontId="59" fillId="0" borderId="115" xfId="0" applyFont="1" applyBorder="1" applyAlignment="1">
      <alignment/>
    </xf>
    <xf numFmtId="0" fontId="59" fillId="24" borderId="116" xfId="0" applyFont="1" applyFill="1" applyBorder="1" applyAlignment="1">
      <alignment/>
    </xf>
    <xf numFmtId="0" fontId="59" fillId="0" borderId="117" xfId="0" applyFont="1" applyBorder="1" applyAlignment="1">
      <alignment/>
    </xf>
    <xf numFmtId="0" fontId="59" fillId="7" borderId="118" xfId="0" applyFont="1" applyFill="1" applyBorder="1" applyAlignment="1">
      <alignment horizontal="center"/>
    </xf>
    <xf numFmtId="0" fontId="59" fillId="7" borderId="30" xfId="0" applyFont="1" applyFill="1" applyBorder="1" applyAlignment="1">
      <alignment horizontal="center"/>
    </xf>
    <xf numFmtId="9" fontId="59" fillId="0" borderId="116" xfId="51" applyFont="1" applyFill="1" applyBorder="1" applyAlignment="1">
      <alignment/>
    </xf>
    <xf numFmtId="0" fontId="59" fillId="0" borderId="34" xfId="0" applyFont="1" applyBorder="1" applyAlignment="1">
      <alignment/>
    </xf>
    <xf numFmtId="0" fontId="52" fillId="0" borderId="35" xfId="0" applyFont="1" applyBorder="1" applyAlignment="1">
      <alignment horizontal="center"/>
    </xf>
    <xf numFmtId="0" fontId="59" fillId="0" borderId="37" xfId="0" applyFont="1" applyBorder="1" applyAlignment="1">
      <alignment/>
    </xf>
    <xf numFmtId="0" fontId="59" fillId="7" borderId="34" xfId="0" applyFont="1" applyFill="1" applyBorder="1" applyAlignment="1">
      <alignment/>
    </xf>
    <xf numFmtId="0" fontId="52" fillId="7" borderId="35" xfId="0" applyFont="1" applyFill="1" applyBorder="1" applyAlignment="1">
      <alignment horizontal="center"/>
    </xf>
    <xf numFmtId="0" fontId="59" fillId="7" borderId="37" xfId="0" applyFont="1" applyFill="1" applyBorder="1" applyAlignment="1">
      <alignment/>
    </xf>
    <xf numFmtId="0" fontId="59" fillId="0" borderId="36" xfId="0" applyFont="1" applyBorder="1" applyAlignment="1">
      <alignment/>
    </xf>
    <xf numFmtId="0" fontId="59" fillId="0" borderId="119" xfId="0" applyFont="1" applyBorder="1" applyAlignment="1">
      <alignment/>
    </xf>
    <xf numFmtId="0" fontId="59" fillId="24" borderId="120" xfId="0" applyFont="1" applyFill="1" applyBorder="1" applyAlignment="1">
      <alignment/>
    </xf>
    <xf numFmtId="0" fontId="59" fillId="0" borderId="121" xfId="0" applyFont="1" applyBorder="1" applyAlignment="1">
      <alignment/>
    </xf>
    <xf numFmtId="0" fontId="59" fillId="7" borderId="122" xfId="0" applyFont="1" applyFill="1" applyBorder="1" applyAlignment="1">
      <alignment horizontal="center"/>
    </xf>
    <xf numFmtId="0" fontId="59" fillId="7" borderId="37" xfId="0" applyFont="1" applyFill="1" applyBorder="1" applyAlignment="1">
      <alignment horizontal="center"/>
    </xf>
    <xf numFmtId="9" fontId="59" fillId="0" borderId="120" xfId="51" applyFont="1" applyFill="1" applyBorder="1" applyAlignment="1">
      <alignment/>
    </xf>
    <xf numFmtId="0" fontId="64" fillId="0" borderId="123" xfId="0" applyFont="1" applyBorder="1" applyAlignment="1">
      <alignment/>
    </xf>
    <xf numFmtId="0" fontId="64" fillId="0" borderId="124" xfId="0" applyFont="1" applyBorder="1" applyAlignment="1">
      <alignment/>
    </xf>
    <xf numFmtId="0" fontId="64" fillId="0" borderId="125" xfId="0" applyFont="1" applyBorder="1" applyAlignment="1">
      <alignment/>
    </xf>
    <xf numFmtId="0" fontId="0" fillId="0" borderId="0" xfId="0" applyAlignment="1">
      <alignment textRotation="90"/>
    </xf>
    <xf numFmtId="0" fontId="0" fillId="0" borderId="123" xfId="0" applyFont="1" applyBorder="1" applyAlignment="1">
      <alignment/>
    </xf>
    <xf numFmtId="0" fontId="0" fillId="0" borderId="124" xfId="0" applyFont="1" applyBorder="1" applyAlignment="1">
      <alignment/>
    </xf>
    <xf numFmtId="0" fontId="0" fillId="0" borderId="125" xfId="0" applyFont="1" applyBorder="1" applyAlignment="1">
      <alignment/>
    </xf>
    <xf numFmtId="0" fontId="64" fillId="0" borderId="126" xfId="0" applyFont="1" applyBorder="1" applyAlignment="1">
      <alignment/>
    </xf>
    <xf numFmtId="0" fontId="59" fillId="0" borderId="77" xfId="0" applyFont="1" applyBorder="1" applyAlignment="1">
      <alignment/>
    </xf>
    <xf numFmtId="0" fontId="52" fillId="0" borderId="78" xfId="0" applyFont="1" applyBorder="1" applyAlignment="1">
      <alignment horizontal="center"/>
    </xf>
    <xf numFmtId="0" fontId="59" fillId="0" borderId="127" xfId="0" applyFont="1" applyBorder="1" applyAlignment="1">
      <alignment/>
    </xf>
    <xf numFmtId="0" fontId="59" fillId="7" borderId="77" xfId="0" applyFont="1" applyFill="1" applyBorder="1" applyAlignment="1">
      <alignment/>
    </xf>
    <xf numFmtId="0" fontId="52" fillId="7" borderId="78" xfId="0" applyFont="1" applyFill="1" applyBorder="1" applyAlignment="1">
      <alignment horizontal="center"/>
    </xf>
    <xf numFmtId="0" fontId="59" fillId="7" borderId="127" xfId="0" applyFont="1" applyFill="1" applyBorder="1" applyAlignment="1">
      <alignment/>
    </xf>
    <xf numFmtId="0" fontId="59" fillId="0" borderId="79" xfId="0" applyFont="1" applyBorder="1" applyAlignment="1">
      <alignment/>
    </xf>
    <xf numFmtId="0" fontId="30" fillId="0" borderId="128" xfId="48" applyFont="1" applyBorder="1" applyProtection="1">
      <alignment/>
      <protection locked="0"/>
    </xf>
    <xf numFmtId="14" fontId="1" fillId="0" borderId="128" xfId="48" applyNumberFormat="1" applyFont="1" applyBorder="1" applyAlignment="1" applyProtection="1">
      <alignment horizontal="left"/>
      <protection locked="0"/>
    </xf>
    <xf numFmtId="0" fontId="1" fillId="0" borderId="129" xfId="48" applyFont="1" applyBorder="1" applyProtection="1">
      <alignment/>
      <protection locked="0"/>
    </xf>
    <xf numFmtId="0" fontId="1" fillId="0" borderId="130" xfId="48" applyFont="1" applyBorder="1" applyProtection="1">
      <alignment/>
      <protection locked="0"/>
    </xf>
    <xf numFmtId="0" fontId="1" fillId="0" borderId="131" xfId="48" applyBorder="1" applyAlignment="1" applyProtection="1">
      <alignment horizontal="center"/>
      <protection locked="0"/>
    </xf>
    <xf numFmtId="0" fontId="3" fillId="0" borderId="132" xfId="48" applyFont="1" applyBorder="1" applyAlignment="1">
      <alignment horizontal="center"/>
      <protection/>
    </xf>
    <xf numFmtId="3" fontId="1" fillId="0" borderId="133" xfId="48" applyNumberFormat="1" applyBorder="1" applyAlignment="1" applyProtection="1">
      <alignment horizontal="center"/>
      <protection locked="0"/>
    </xf>
    <xf numFmtId="0" fontId="1" fillId="0" borderId="134" xfId="48" applyBorder="1" applyAlignment="1" applyProtection="1">
      <alignment horizontal="center"/>
      <protection locked="0"/>
    </xf>
    <xf numFmtId="3" fontId="1" fillId="0" borderId="135" xfId="48" applyNumberFormat="1" applyBorder="1" applyAlignment="1" applyProtection="1">
      <alignment horizontal="center"/>
      <protection locked="0"/>
    </xf>
    <xf numFmtId="0" fontId="1" fillId="0" borderId="136" xfId="48" applyFont="1" applyBorder="1" applyProtection="1">
      <alignment/>
      <protection locked="0"/>
    </xf>
    <xf numFmtId="0" fontId="1" fillId="0" borderId="137" xfId="48" applyFont="1" applyBorder="1" applyProtection="1">
      <alignment/>
      <protection locked="0"/>
    </xf>
    <xf numFmtId="0" fontId="1" fillId="0" borderId="138" xfId="48" applyFont="1" applyBorder="1" applyProtection="1">
      <alignment/>
      <protection locked="0"/>
    </xf>
    <xf numFmtId="0" fontId="29" fillId="24" borderId="26" xfId="48" applyFont="1" applyFill="1" applyBorder="1">
      <alignment/>
      <protection/>
    </xf>
    <xf numFmtId="0" fontId="29" fillId="24" borderId="33" xfId="48" applyFont="1" applyFill="1" applyBorder="1">
      <alignment/>
      <protection/>
    </xf>
    <xf numFmtId="0" fontId="29" fillId="24" borderId="40" xfId="48" applyFont="1" applyFill="1" applyBorder="1">
      <alignment/>
      <protection/>
    </xf>
    <xf numFmtId="0" fontId="29" fillId="24" borderId="26" xfId="0" applyFont="1" applyFill="1" applyBorder="1" applyAlignment="1">
      <alignment/>
    </xf>
    <xf numFmtId="0" fontId="29" fillId="24" borderId="33" xfId="0" applyFont="1" applyFill="1" applyBorder="1" applyAlignment="1">
      <alignment/>
    </xf>
    <xf numFmtId="0" fontId="29" fillId="24" borderId="40" xfId="0" applyFont="1" applyFill="1" applyBorder="1" applyAlignment="1">
      <alignment/>
    </xf>
    <xf numFmtId="0" fontId="1" fillId="0" borderId="66" xfId="48" applyFont="1" applyBorder="1">
      <alignment/>
      <protection/>
    </xf>
    <xf numFmtId="0" fontId="1" fillId="0" borderId="110" xfId="48" applyFont="1" applyBorder="1" applyProtection="1">
      <alignment/>
      <protection locked="0"/>
    </xf>
    <xf numFmtId="3" fontId="29" fillId="0" borderId="16" xfId="48" applyNumberFormat="1" applyFont="1" applyBorder="1" applyAlignment="1" applyProtection="1">
      <alignment horizontal="center"/>
      <protection locked="0"/>
    </xf>
    <xf numFmtId="0" fontId="29" fillId="0" borderId="15" xfId="48" applyFont="1" applyBorder="1" applyAlignment="1" applyProtection="1">
      <alignment horizontal="center"/>
      <protection locked="0"/>
    </xf>
    <xf numFmtId="0" fontId="30" fillId="0" borderId="89" xfId="48" applyFont="1" applyBorder="1" applyAlignment="1">
      <alignment horizontal="center"/>
      <protection/>
    </xf>
    <xf numFmtId="3" fontId="29" fillId="0" borderId="90" xfId="48" applyNumberFormat="1" applyFont="1" applyBorder="1" applyAlignment="1" applyProtection="1">
      <alignment horizontal="center"/>
      <protection locked="0"/>
    </xf>
    <xf numFmtId="0" fontId="30" fillId="7" borderId="89" xfId="48" applyFont="1" applyFill="1" applyBorder="1" applyAlignment="1">
      <alignment horizontal="center"/>
      <protection/>
    </xf>
    <xf numFmtId="0" fontId="29" fillId="0" borderId="91" xfId="48" applyFont="1" applyBorder="1" applyProtection="1">
      <alignment/>
      <protection locked="0"/>
    </xf>
    <xf numFmtId="0" fontId="29" fillId="0" borderId="66" xfId="48" applyFont="1" applyBorder="1" applyProtection="1">
      <alignment/>
      <protection locked="0"/>
    </xf>
    <xf numFmtId="0" fontId="29" fillId="0" borderId="88" xfId="48" applyFont="1" applyBorder="1" applyAlignment="1" applyProtection="1">
      <alignment horizontal="center"/>
      <protection locked="0"/>
    </xf>
    <xf numFmtId="0" fontId="29" fillId="0" borderId="92" xfId="48" applyFont="1" applyBorder="1" applyProtection="1">
      <alignment/>
      <protection locked="0"/>
    </xf>
    <xf numFmtId="0" fontId="29" fillId="0" borderId="59" xfId="48" applyFont="1" applyBorder="1" applyProtection="1">
      <alignment/>
      <protection locked="0"/>
    </xf>
    <xf numFmtId="0" fontId="30" fillId="24" borderId="34" xfId="48" applyNumberFormat="1" applyFont="1" applyFill="1" applyBorder="1" applyAlignment="1">
      <alignment horizontal="center"/>
      <protection/>
    </xf>
    <xf numFmtId="0" fontId="30" fillId="24" borderId="35" xfId="48" applyFont="1" applyFill="1" applyBorder="1" applyAlignment="1">
      <alignment horizontal="center"/>
      <protection/>
    </xf>
    <xf numFmtId="0" fontId="30" fillId="24" borderId="37" xfId="48" applyNumberFormat="1" applyFont="1" applyFill="1" applyBorder="1" applyAlignment="1">
      <alignment horizontal="center"/>
      <protection/>
    </xf>
    <xf numFmtId="3" fontId="49" fillId="24" borderId="38" xfId="0" applyNumberFormat="1" applyFont="1" applyFill="1" applyBorder="1" applyAlignment="1">
      <alignment horizontal="center"/>
    </xf>
    <xf numFmtId="3" fontId="49" fillId="24" borderId="39" xfId="0" applyNumberFormat="1" applyFont="1" applyFill="1" applyBorder="1" applyAlignment="1">
      <alignment horizontal="center"/>
    </xf>
    <xf numFmtId="0" fontId="30" fillId="24" borderId="20" xfId="48" applyNumberFormat="1" applyFont="1" applyFill="1" applyBorder="1" applyAlignment="1">
      <alignment horizontal="center"/>
      <protection/>
    </xf>
    <xf numFmtId="0" fontId="30" fillId="24" borderId="21" xfId="48" applyFont="1" applyFill="1" applyBorder="1" applyAlignment="1">
      <alignment horizontal="center"/>
      <protection/>
    </xf>
    <xf numFmtId="0" fontId="30" fillId="24" borderId="23" xfId="48" applyNumberFormat="1" applyFont="1" applyFill="1" applyBorder="1" applyAlignment="1">
      <alignment horizontal="center"/>
      <protection/>
    </xf>
    <xf numFmtId="3" fontId="49" fillId="24" borderId="24" xfId="0" applyNumberFormat="1" applyFont="1" applyFill="1" applyBorder="1" applyAlignment="1">
      <alignment horizontal="center"/>
    </xf>
    <xf numFmtId="3" fontId="49" fillId="24" borderId="25" xfId="0" applyNumberFormat="1" applyFont="1" applyFill="1" applyBorder="1" applyAlignment="1">
      <alignment horizontal="center"/>
    </xf>
    <xf numFmtId="0" fontId="30" fillId="24" borderId="27" xfId="48" applyNumberFormat="1" applyFont="1" applyFill="1" applyBorder="1" applyAlignment="1">
      <alignment horizontal="center"/>
      <protection/>
    </xf>
    <xf numFmtId="0" fontId="30" fillId="24" borderId="28" xfId="48" applyFont="1" applyFill="1" applyBorder="1" applyAlignment="1">
      <alignment horizontal="center"/>
      <protection/>
    </xf>
    <xf numFmtId="0" fontId="30" fillId="24" borderId="30" xfId="48" applyNumberFormat="1" applyFont="1" applyFill="1" applyBorder="1" applyAlignment="1">
      <alignment horizontal="center"/>
      <protection/>
    </xf>
    <xf numFmtId="3" fontId="49" fillId="24" borderId="31" xfId="0" applyNumberFormat="1" applyFont="1" applyFill="1" applyBorder="1" applyAlignment="1">
      <alignment horizontal="center"/>
    </xf>
    <xf numFmtId="3" fontId="49" fillId="24" borderId="32" xfId="0" applyNumberFormat="1" applyFont="1" applyFill="1" applyBorder="1" applyAlignment="1">
      <alignment horizontal="center"/>
    </xf>
    <xf numFmtId="0" fontId="29" fillId="0" borderId="44" xfId="48" applyFont="1" applyBorder="1" applyProtection="1">
      <alignment/>
      <protection locked="0"/>
    </xf>
    <xf numFmtId="0" fontId="44" fillId="0" borderId="75" xfId="47" applyFont="1" applyFill="1" applyBorder="1" applyAlignment="1">
      <alignment horizontal="center" vertical="center"/>
      <protection/>
    </xf>
    <xf numFmtId="0" fontId="44" fillId="24" borderId="83" xfId="47" applyNumberFormat="1" applyFont="1" applyFill="1" applyBorder="1">
      <alignment/>
      <protection/>
    </xf>
    <xf numFmtId="0" fontId="44" fillId="24" borderId="81" xfId="47" applyNumberFormat="1" applyFont="1" applyFill="1" applyBorder="1" applyAlignment="1">
      <alignment horizontal="center"/>
      <protection/>
    </xf>
    <xf numFmtId="0" fontId="44" fillId="0" borderId="81" xfId="47" applyFont="1" applyFill="1" applyBorder="1" applyAlignment="1">
      <alignment horizontal="center" vertical="center"/>
      <protection/>
    </xf>
    <xf numFmtId="165" fontId="3" fillId="0" borderId="97" xfId="0" applyNumberFormat="1" applyFont="1" applyBorder="1" applyAlignment="1">
      <alignment horizontal="center"/>
    </xf>
    <xf numFmtId="0" fontId="64" fillId="0" borderId="139" xfId="0" applyFont="1" applyBorder="1" applyAlignment="1">
      <alignment/>
    </xf>
    <xf numFmtId="0" fontId="59" fillId="0" borderId="140" xfId="0" applyFont="1" applyBorder="1" applyAlignment="1">
      <alignment/>
    </xf>
    <xf numFmtId="0" fontId="52" fillId="0" borderId="141" xfId="0" applyFont="1" applyBorder="1" applyAlignment="1">
      <alignment horizontal="center"/>
    </xf>
    <xf numFmtId="0" fontId="59" fillId="0" borderId="142" xfId="0" applyFont="1" applyBorder="1" applyAlignment="1">
      <alignment/>
    </xf>
    <xf numFmtId="0" fontId="59" fillId="7" borderId="140" xfId="0" applyFont="1" applyFill="1" applyBorder="1" applyAlignment="1">
      <alignment/>
    </xf>
    <xf numFmtId="0" fontId="52" fillId="7" borderId="141" xfId="0" applyFont="1" applyFill="1" applyBorder="1" applyAlignment="1">
      <alignment horizontal="center"/>
    </xf>
    <xf numFmtId="0" fontId="59" fillId="7" borderId="142" xfId="0" applyFont="1" applyFill="1" applyBorder="1" applyAlignment="1">
      <alignment/>
    </xf>
    <xf numFmtId="0" fontId="59" fillId="0" borderId="143" xfId="0" applyFont="1" applyBorder="1" applyAlignment="1">
      <alignment/>
    </xf>
    <xf numFmtId="0" fontId="47" fillId="24" borderId="36" xfId="48" applyNumberFormat="1" applyFont="1" applyFill="1" applyBorder="1" applyAlignment="1">
      <alignment horizontal="center"/>
      <protection/>
    </xf>
    <xf numFmtId="0" fontId="47" fillId="24" borderId="0" xfId="48" applyFont="1" applyFill="1">
      <alignment/>
      <protection/>
    </xf>
    <xf numFmtId="0" fontId="65" fillId="0" borderId="0" xfId="47" applyFont="1">
      <alignment/>
      <protection/>
    </xf>
    <xf numFmtId="0" fontId="66" fillId="0" borderId="0" xfId="47" applyFont="1">
      <alignment/>
      <protection/>
    </xf>
    <xf numFmtId="0" fontId="44" fillId="0" borderId="0" xfId="47" applyFont="1" applyAlignment="1">
      <alignment horizontal="center"/>
      <protection/>
    </xf>
    <xf numFmtId="3" fontId="44" fillId="0" borderId="144" xfId="47" applyNumberFormat="1" applyFont="1" applyFill="1" applyBorder="1" applyAlignment="1">
      <alignment horizontal="center" vertical="center"/>
      <protection/>
    </xf>
    <xf numFmtId="0" fontId="21" fillId="24" borderId="70" xfId="47" applyNumberFormat="1" applyFont="1" applyFill="1" applyBorder="1" applyAlignment="1">
      <alignment textRotation="90"/>
      <protection/>
    </xf>
    <xf numFmtId="3" fontId="44" fillId="24" borderId="74" xfId="47" applyNumberFormat="1" applyFont="1" applyFill="1" applyBorder="1" applyAlignment="1">
      <alignment horizontal="center" vertical="center"/>
      <protection/>
    </xf>
    <xf numFmtId="3" fontId="44" fillId="24" borderId="144" xfId="47" applyNumberFormat="1" applyFont="1" applyFill="1" applyBorder="1" applyAlignment="1">
      <alignment horizontal="center" vertical="center"/>
      <protection/>
    </xf>
    <xf numFmtId="3" fontId="44" fillId="24" borderId="72" xfId="47" applyNumberFormat="1" applyFont="1" applyFill="1" applyBorder="1" applyAlignment="1">
      <alignment horizontal="center" vertical="center"/>
      <protection/>
    </xf>
    <xf numFmtId="0" fontId="44" fillId="24" borderId="80" xfId="47" applyNumberFormat="1" applyFont="1" applyFill="1" applyBorder="1" applyAlignment="1">
      <alignment horizontal="center" vertical="center"/>
      <protection/>
    </xf>
    <xf numFmtId="3" fontId="44" fillId="8" borderId="72" xfId="47" applyNumberFormat="1" applyFont="1" applyFill="1" applyBorder="1" applyAlignment="1">
      <alignment horizontal="center" vertical="center"/>
      <protection/>
    </xf>
    <xf numFmtId="0" fontId="44" fillId="8" borderId="72" xfId="47" applyFont="1" applyFill="1" applyBorder="1" applyAlignment="1">
      <alignment horizontal="center" vertical="center"/>
      <protection/>
    </xf>
    <xf numFmtId="3" fontId="44" fillId="8" borderId="144" xfId="47" applyNumberFormat="1" applyFont="1" applyFill="1" applyBorder="1" applyAlignment="1">
      <alignment horizontal="center" vertical="center"/>
      <protection/>
    </xf>
    <xf numFmtId="3" fontId="44" fillId="8" borderId="74" xfId="47" applyNumberFormat="1" applyFont="1" applyFill="1" applyBorder="1" applyAlignment="1">
      <alignment horizontal="center" vertical="center"/>
      <protection/>
    </xf>
    <xf numFmtId="0" fontId="68" fillId="0" borderId="0" xfId="47" applyFont="1">
      <alignment/>
      <protection/>
    </xf>
    <xf numFmtId="3" fontId="35" fillId="0" borderId="72" xfId="47" applyNumberFormat="1" applyFont="1" applyFill="1" applyBorder="1" applyAlignment="1">
      <alignment horizontal="center" vertical="center"/>
      <protection/>
    </xf>
    <xf numFmtId="3" fontId="44" fillId="24" borderId="80" xfId="47" applyNumberFormat="1" applyFont="1" applyFill="1" applyBorder="1" applyAlignment="1">
      <alignment horizontal="center" vertical="center"/>
      <protection/>
    </xf>
    <xf numFmtId="0" fontId="21" fillId="0" borderId="70" xfId="47" applyFont="1" applyFill="1" applyBorder="1" applyAlignment="1">
      <alignment textRotation="90"/>
      <protection/>
    </xf>
    <xf numFmtId="0" fontId="21" fillId="0" borderId="70" xfId="47" applyNumberFormat="1" applyFont="1" applyFill="1" applyBorder="1" applyAlignment="1">
      <alignment horizontal="center" textRotation="90"/>
      <protection/>
    </xf>
    <xf numFmtId="0" fontId="21" fillId="24" borderId="70" xfId="47" applyNumberFormat="1" applyFont="1" applyFill="1" applyBorder="1" applyAlignment="1">
      <alignment horizontal="center" textRotation="90"/>
      <protection/>
    </xf>
    <xf numFmtId="0" fontId="40" fillId="15" borderId="68" xfId="47" applyFont="1" applyFill="1" applyBorder="1" applyAlignment="1">
      <alignment textRotation="90"/>
      <protection/>
    </xf>
    <xf numFmtId="0" fontId="21" fillId="0" borderId="68" xfId="47" applyFont="1" applyBorder="1" applyAlignment="1">
      <alignment textRotation="90"/>
      <protection/>
    </xf>
    <xf numFmtId="0" fontId="35" fillId="0" borderId="68" xfId="47" applyFont="1" applyBorder="1" applyAlignment="1">
      <alignment horizontal="center" textRotation="90"/>
      <protection/>
    </xf>
    <xf numFmtId="0" fontId="35" fillId="24" borderId="68" xfId="47" applyFont="1" applyFill="1" applyBorder="1" applyAlignment="1">
      <alignment horizontal="center" textRotation="90"/>
      <protection/>
    </xf>
    <xf numFmtId="0" fontId="35" fillId="24" borderId="96" xfId="47" applyFont="1" applyFill="1" applyBorder="1" applyAlignment="1">
      <alignment horizontal="center" vertical="center"/>
      <protection/>
    </xf>
    <xf numFmtId="0" fontId="67" fillId="0" borderId="96" xfId="47" applyFont="1" applyBorder="1" applyAlignment="1">
      <alignment horizontal="center" vertical="center"/>
      <protection/>
    </xf>
    <xf numFmtId="0" fontId="35" fillId="0" borderId="68" xfId="47" applyFont="1" applyBorder="1" applyAlignment="1">
      <alignment textRotation="90"/>
      <protection/>
    </xf>
    <xf numFmtId="0" fontId="35" fillId="0" borderId="145" xfId="47" applyFont="1" applyBorder="1" applyAlignment="1">
      <alignment horizontal="center" textRotation="90"/>
      <protection/>
    </xf>
    <xf numFmtId="0" fontId="21" fillId="0" borderId="145" xfId="47" applyFont="1" applyFill="1" applyBorder="1" applyAlignment="1">
      <alignment textRotation="90"/>
      <protection/>
    </xf>
    <xf numFmtId="0" fontId="40" fillId="15" borderId="145" xfId="47" applyFont="1" applyFill="1" applyBorder="1" applyAlignment="1">
      <alignment horizontal="center" textRotation="90"/>
      <protection/>
    </xf>
    <xf numFmtId="3" fontId="44" fillId="0" borderId="146" xfId="47" applyNumberFormat="1" applyFont="1" applyFill="1" applyBorder="1" applyAlignment="1">
      <alignment horizontal="center" vertical="center"/>
      <protection/>
    </xf>
    <xf numFmtId="0" fontId="44" fillId="0" borderId="145" xfId="47" applyFont="1" applyFill="1" applyBorder="1" applyAlignment="1">
      <alignment horizontal="center" textRotation="90"/>
      <protection/>
    </xf>
    <xf numFmtId="0" fontId="44" fillId="24" borderId="145" xfId="47" applyFont="1" applyFill="1" applyBorder="1" applyAlignment="1">
      <alignment horizontal="center" textRotation="90"/>
      <protection/>
    </xf>
    <xf numFmtId="3" fontId="44" fillId="24" borderId="146" xfId="47" applyNumberFormat="1" applyFont="1" applyFill="1" applyBorder="1" applyAlignment="1">
      <alignment horizontal="center" vertical="center"/>
      <protection/>
    </xf>
    <xf numFmtId="0" fontId="52" fillId="0" borderId="111" xfId="0" applyFont="1" applyBorder="1" applyAlignment="1">
      <alignment/>
    </xf>
    <xf numFmtId="0" fontId="52" fillId="0" borderId="115" xfId="0" applyFont="1" applyBorder="1" applyAlignment="1">
      <alignment/>
    </xf>
    <xf numFmtId="0" fontId="52" fillId="0" borderId="119" xfId="0" applyFont="1" applyBorder="1" applyAlignment="1">
      <alignment/>
    </xf>
    <xf numFmtId="0" fontId="12" fillId="0" borderId="0" xfId="47" applyFont="1" applyAlignment="1">
      <alignment horizontal="center"/>
      <protection/>
    </xf>
    <xf numFmtId="0" fontId="12" fillId="0" borderId="147" xfId="47" applyFont="1" applyBorder="1" applyAlignment="1">
      <alignment horizontal="center"/>
      <protection/>
    </xf>
    <xf numFmtId="0" fontId="12" fillId="0" borderId="148" xfId="47" applyFont="1" applyBorder="1" applyAlignment="1">
      <alignment horizontal="center"/>
      <protection/>
    </xf>
    <xf numFmtId="0" fontId="12" fillId="0" borderId="149" xfId="47" applyFont="1" applyBorder="1" applyAlignment="1">
      <alignment horizontal="center"/>
      <protection/>
    </xf>
    <xf numFmtId="0" fontId="35" fillId="0" borderId="150" xfId="47" applyFont="1" applyBorder="1" applyAlignment="1">
      <alignment vertical="center"/>
      <protection/>
    </xf>
    <xf numFmtId="3" fontId="44" fillId="0" borderId="151" xfId="47" applyNumberFormat="1" applyFont="1" applyFill="1" applyBorder="1" applyAlignment="1">
      <alignment horizontal="center" vertical="center"/>
      <protection/>
    </xf>
    <xf numFmtId="3" fontId="44" fillId="0" borderId="149" xfId="47" applyNumberFormat="1" applyFont="1" applyFill="1" applyBorder="1" applyAlignment="1">
      <alignment horizontal="center" vertical="center"/>
      <protection/>
    </xf>
    <xf numFmtId="0" fontId="44" fillId="0" borderId="148" xfId="47" applyFont="1" applyFill="1" applyBorder="1" applyAlignment="1">
      <alignment horizontal="center" vertical="center"/>
      <protection/>
    </xf>
    <xf numFmtId="0" fontId="44" fillId="0" borderId="149" xfId="47" applyFont="1" applyFill="1" applyBorder="1" applyAlignment="1">
      <alignment horizontal="center" vertical="center"/>
      <protection/>
    </xf>
    <xf numFmtId="0" fontId="44" fillId="0" borderId="0" xfId="47" applyNumberFormat="1" applyFont="1">
      <alignment/>
      <protection/>
    </xf>
    <xf numFmtId="0" fontId="0" fillId="0" borderId="139" xfId="0" applyFont="1" applyBorder="1" applyAlignment="1">
      <alignment/>
    </xf>
    <xf numFmtId="0" fontId="54" fillId="0" borderId="66" xfId="48" applyFont="1" applyBorder="1" applyProtection="1">
      <alignment/>
      <protection locked="0"/>
    </xf>
    <xf numFmtId="0" fontId="54" fillId="0" borderId="11" xfId="48" applyFont="1" applyBorder="1" applyProtection="1">
      <alignment/>
      <protection locked="0"/>
    </xf>
    <xf numFmtId="0" fontId="54" fillId="0" borderId="88" xfId="48" applyFont="1" applyBorder="1" applyAlignment="1" applyProtection="1">
      <alignment horizontal="center"/>
      <protection locked="0"/>
    </xf>
    <xf numFmtId="0" fontId="47" fillId="0" borderId="89" xfId="48" applyFont="1" applyBorder="1" applyAlignment="1">
      <alignment horizontal="center"/>
      <protection/>
    </xf>
    <xf numFmtId="3" fontId="54" fillId="0" borderId="16" xfId="48" applyNumberFormat="1" applyFont="1" applyBorder="1" applyAlignment="1" applyProtection="1">
      <alignment horizontal="center"/>
      <protection locked="0"/>
    </xf>
    <xf numFmtId="0" fontId="54" fillId="0" borderId="15" xfId="48" applyFont="1" applyBorder="1" applyAlignment="1" applyProtection="1">
      <alignment horizontal="center"/>
      <protection locked="0"/>
    </xf>
    <xf numFmtId="3" fontId="54" fillId="0" borderId="90" xfId="48" applyNumberFormat="1" applyFont="1" applyBorder="1" applyAlignment="1" applyProtection="1">
      <alignment horizontal="center"/>
      <protection locked="0"/>
    </xf>
    <xf numFmtId="0" fontId="54" fillId="0" borderId="44" xfId="48" applyFont="1" applyBorder="1" applyProtection="1">
      <alignment/>
      <protection locked="0"/>
    </xf>
    <xf numFmtId="0" fontId="54" fillId="0" borderId="91" xfId="48" applyFont="1" applyBorder="1" applyProtection="1">
      <alignment/>
      <protection locked="0"/>
    </xf>
    <xf numFmtId="0" fontId="54" fillId="0" borderId="92" xfId="48" applyFont="1" applyBorder="1" applyProtection="1">
      <alignment/>
      <protection locked="0"/>
    </xf>
    <xf numFmtId="0" fontId="54" fillId="0" borderId="59" xfId="48" applyFont="1" applyBorder="1" applyProtection="1">
      <alignment/>
      <protection locked="0"/>
    </xf>
    <xf numFmtId="0" fontId="44" fillId="0" borderId="145" xfId="47" applyFont="1" applyFill="1" applyBorder="1" applyAlignment="1">
      <alignment textRotation="90"/>
      <protection/>
    </xf>
    <xf numFmtId="3" fontId="44" fillId="0" borderId="146" xfId="47" applyNumberFormat="1" applyFont="1" applyFill="1" applyBorder="1" applyAlignment="1">
      <alignment horizontal="center" vertical="center"/>
      <protection/>
    </xf>
    <xf numFmtId="0" fontId="44" fillId="0" borderId="145" xfId="47" applyFont="1" applyFill="1" applyBorder="1" applyAlignment="1">
      <alignment horizontal="center" textRotation="90"/>
      <protection/>
    </xf>
    <xf numFmtId="0" fontId="44" fillId="0" borderId="96" xfId="47" applyFont="1" applyBorder="1" applyAlignment="1">
      <alignment horizontal="center" vertical="center"/>
      <protection/>
    </xf>
    <xf numFmtId="0" fontId="44" fillId="0" borderId="68" xfId="47" applyFont="1" applyBorder="1" applyAlignment="1">
      <alignment horizontal="center" textRotation="90"/>
      <protection/>
    </xf>
    <xf numFmtId="0" fontId="44" fillId="0" borderId="68" xfId="47" applyFont="1" applyBorder="1" applyAlignment="1">
      <alignment horizontal="center"/>
      <protection/>
    </xf>
    <xf numFmtId="0" fontId="44" fillId="0" borderId="150" xfId="47" applyFont="1" applyBorder="1" applyAlignment="1">
      <alignment horizontal="center"/>
      <protection/>
    </xf>
    <xf numFmtId="0" fontId="44" fillId="0" borderId="96" xfId="47" applyFont="1" applyBorder="1" applyAlignment="1">
      <alignment horizontal="center"/>
      <protection/>
    </xf>
    <xf numFmtId="0" fontId="66" fillId="0" borderId="0" xfId="47" applyFont="1" applyAlignment="1">
      <alignment textRotation="90"/>
      <protection/>
    </xf>
    <xf numFmtId="0" fontId="44" fillId="0" borderId="152" xfId="47" applyFont="1" applyFill="1" applyBorder="1" applyAlignment="1">
      <alignment horizontal="center" vertical="center"/>
      <protection/>
    </xf>
    <xf numFmtId="3" fontId="66" fillId="0" borderId="0" xfId="47" applyNumberFormat="1" applyFont="1">
      <alignment/>
      <protection/>
    </xf>
    <xf numFmtId="0" fontId="44" fillId="0" borderId="0" xfId="47" applyFont="1">
      <alignment/>
      <protection/>
    </xf>
    <xf numFmtId="0" fontId="44" fillId="24" borderId="0" xfId="47" applyFont="1" applyFill="1" applyBorder="1">
      <alignment/>
      <protection/>
    </xf>
    <xf numFmtId="0" fontId="44" fillId="24" borderId="0" xfId="47" applyFont="1" applyFill="1">
      <alignment/>
      <protection/>
    </xf>
    <xf numFmtId="49" fontId="44" fillId="24" borderId="0" xfId="47" applyNumberFormat="1" applyFont="1" applyFill="1" applyBorder="1" applyAlignment="1">
      <alignment horizontal="left"/>
      <protection/>
    </xf>
    <xf numFmtId="49" fontId="37" fillId="24" borderId="0" xfId="47" applyNumberFormat="1" applyFont="1" applyFill="1" applyBorder="1" applyAlignment="1">
      <alignment horizontal="left"/>
      <protection/>
    </xf>
    <xf numFmtId="0" fontId="12" fillId="24" borderId="0" xfId="47" applyFill="1">
      <alignment/>
      <protection/>
    </xf>
    <xf numFmtId="0" fontId="44" fillId="0" borderId="0" xfId="47" applyFont="1" applyBorder="1" applyAlignment="1">
      <alignment horizontal="center" vertical="center"/>
      <protection/>
    </xf>
    <xf numFmtId="49" fontId="66" fillId="0" borderId="0" xfId="47" applyNumberFormat="1" applyFont="1">
      <alignment/>
      <protection/>
    </xf>
    <xf numFmtId="0" fontId="66" fillId="0" borderId="0" xfId="47" applyFont="1" applyAlignment="1">
      <alignment horizontal="center"/>
      <protection/>
    </xf>
    <xf numFmtId="49" fontId="66" fillId="0" borderId="0" xfId="47" applyNumberFormat="1" applyFont="1" applyAlignment="1">
      <alignment horizontal="center"/>
      <protection/>
    </xf>
    <xf numFmtId="0" fontId="57" fillId="24" borderId="96" xfId="47" applyFont="1" applyFill="1" applyBorder="1" applyAlignment="1">
      <alignment vertical="center"/>
      <protection/>
    </xf>
    <xf numFmtId="0" fontId="44" fillId="24" borderId="95" xfId="47" applyFont="1" applyFill="1" applyBorder="1" applyAlignment="1">
      <alignment horizontal="center" vertical="center"/>
      <protection/>
    </xf>
    <xf numFmtId="0" fontId="44" fillId="24" borderId="96" xfId="47" applyFont="1" applyFill="1" applyBorder="1" applyAlignment="1">
      <alignment horizontal="center" vertical="center"/>
      <protection/>
    </xf>
    <xf numFmtId="0" fontId="57" fillId="19" borderId="96" xfId="47" applyFont="1" applyFill="1" applyBorder="1" applyAlignment="1">
      <alignment vertical="center"/>
      <protection/>
    </xf>
    <xf numFmtId="0" fontId="44" fillId="19" borderId="95" xfId="47" applyFont="1" applyFill="1" applyBorder="1" applyAlignment="1">
      <alignment horizontal="center" vertical="center"/>
      <protection/>
    </xf>
    <xf numFmtId="10" fontId="0" fillId="0" borderId="0" xfId="0" applyNumberFormat="1" applyAlignment="1">
      <alignment/>
    </xf>
    <xf numFmtId="0" fontId="59" fillId="0" borderId="153" xfId="0" applyFont="1" applyBorder="1" applyAlignment="1">
      <alignment horizontal="center"/>
    </xf>
    <xf numFmtId="0" fontId="59" fillId="24" borderId="105" xfId="0" applyFont="1" applyFill="1" applyBorder="1" applyAlignment="1">
      <alignment horizontal="center"/>
    </xf>
    <xf numFmtId="0" fontId="59" fillId="0" borderId="105" xfId="0" applyFont="1" applyBorder="1" applyAlignment="1">
      <alignment horizontal="center" wrapText="1"/>
    </xf>
    <xf numFmtId="0" fontId="0" fillId="0" borderId="154" xfId="0" applyBorder="1" applyAlignment="1">
      <alignment horizontal="center"/>
    </xf>
    <xf numFmtId="0" fontId="0" fillId="0" borderId="108" xfId="0" applyBorder="1" applyAlignment="1">
      <alignment/>
    </xf>
    <xf numFmtId="10" fontId="0" fillId="0" borderId="108" xfId="0" applyNumberFormat="1" applyBorder="1" applyAlignment="1">
      <alignment/>
    </xf>
    <xf numFmtId="10" fontId="0" fillId="0" borderId="155" xfId="0" applyNumberFormat="1" applyBorder="1" applyAlignment="1">
      <alignment/>
    </xf>
    <xf numFmtId="0" fontId="0" fillId="0" borderId="156" xfId="0" applyBorder="1" applyAlignment="1">
      <alignment horizontal="center"/>
    </xf>
    <xf numFmtId="0" fontId="0" fillId="0" borderId="157" xfId="0" applyBorder="1" applyAlignment="1">
      <alignment/>
    </xf>
    <xf numFmtId="10" fontId="0" fillId="0" borderId="157" xfId="0" applyNumberFormat="1" applyBorder="1" applyAlignment="1">
      <alignment/>
    </xf>
    <xf numFmtId="10" fontId="0" fillId="0" borderId="158" xfId="0" applyNumberFormat="1" applyBorder="1" applyAlignment="1">
      <alignment/>
    </xf>
    <xf numFmtId="0" fontId="0" fillId="0" borderId="159" xfId="0" applyBorder="1" applyAlignment="1">
      <alignment horizontal="center"/>
    </xf>
    <xf numFmtId="0" fontId="0" fillId="0" borderId="61" xfId="0" applyBorder="1" applyAlignment="1">
      <alignment/>
    </xf>
    <xf numFmtId="10" fontId="0" fillId="0" borderId="61" xfId="0" applyNumberFormat="1" applyBorder="1" applyAlignment="1">
      <alignment/>
    </xf>
    <xf numFmtId="10" fontId="0" fillId="0" borderId="160" xfId="0" applyNumberFormat="1" applyBorder="1" applyAlignment="1">
      <alignment/>
    </xf>
    <xf numFmtId="0" fontId="0" fillId="0" borderId="161" xfId="0" applyBorder="1" applyAlignment="1">
      <alignment horizontal="center"/>
    </xf>
    <xf numFmtId="0" fontId="0" fillId="0" borderId="162" xfId="0" applyBorder="1" applyAlignment="1">
      <alignment/>
    </xf>
    <xf numFmtId="10" fontId="0" fillId="0" borderId="162" xfId="0" applyNumberFormat="1" applyBorder="1" applyAlignment="1">
      <alignment/>
    </xf>
    <xf numFmtId="10" fontId="0" fillId="0" borderId="163" xfId="0" applyNumberFormat="1" applyBorder="1" applyAlignment="1">
      <alignment/>
    </xf>
    <xf numFmtId="0" fontId="0" fillId="0" borderId="164" xfId="0" applyBorder="1" applyAlignment="1">
      <alignment horizontal="center"/>
    </xf>
    <xf numFmtId="0" fontId="0" fillId="0" borderId="165" xfId="0" applyBorder="1" applyAlignment="1">
      <alignment/>
    </xf>
    <xf numFmtId="10" fontId="0" fillId="0" borderId="166" xfId="0" applyNumberFormat="1" applyBorder="1" applyAlignment="1">
      <alignment/>
    </xf>
    <xf numFmtId="10" fontId="59" fillId="0" borderId="108" xfId="0" applyNumberFormat="1" applyFont="1" applyBorder="1" applyAlignment="1">
      <alignment/>
    </xf>
    <xf numFmtId="10" fontId="59" fillId="0" borderId="157" xfId="0" applyNumberFormat="1" applyFont="1" applyBorder="1" applyAlignment="1">
      <alignment/>
    </xf>
    <xf numFmtId="10" fontId="59" fillId="0" borderId="165" xfId="0" applyNumberFormat="1" applyFont="1" applyBorder="1" applyAlignment="1">
      <alignment/>
    </xf>
    <xf numFmtId="0" fontId="40" fillId="2" borderId="82" xfId="47" applyFont="1" applyFill="1" applyBorder="1" applyAlignment="1">
      <alignment horizontal="center" vertical="center"/>
      <protection/>
    </xf>
    <xf numFmtId="0" fontId="40" fillId="2" borderId="80" xfId="47" applyFont="1" applyFill="1" applyBorder="1" applyAlignment="1">
      <alignment horizontal="center" vertical="center"/>
      <protection/>
    </xf>
    <xf numFmtId="0" fontId="40" fillId="2" borderId="95" xfId="47" applyFont="1" applyFill="1" applyBorder="1" applyAlignment="1">
      <alignment horizontal="center" vertical="center"/>
      <protection/>
    </xf>
    <xf numFmtId="3" fontId="41" fillId="24" borderId="167" xfId="47" applyNumberFormat="1" applyFont="1" applyFill="1" applyBorder="1" applyAlignment="1">
      <alignment horizontal="center"/>
      <protection/>
    </xf>
    <xf numFmtId="3" fontId="41" fillId="24" borderId="168" xfId="47" applyNumberFormat="1" applyFont="1" applyFill="1" applyBorder="1" applyAlignment="1">
      <alignment horizontal="center"/>
      <protection/>
    </xf>
    <xf numFmtId="3" fontId="41" fillId="24" borderId="169" xfId="47" applyNumberFormat="1" applyFont="1" applyFill="1" applyBorder="1" applyAlignment="1">
      <alignment horizontal="center"/>
      <protection/>
    </xf>
    <xf numFmtId="0" fontId="40" fillId="2" borderId="73" xfId="47" applyFont="1" applyFill="1" applyBorder="1" applyAlignment="1">
      <alignment horizontal="center" vertical="center"/>
      <protection/>
    </xf>
    <xf numFmtId="0" fontId="60" fillId="0" borderId="0" xfId="47" applyFont="1">
      <alignment/>
      <protection/>
    </xf>
    <xf numFmtId="3" fontId="41" fillId="0" borderId="167" xfId="47" applyNumberFormat="1" applyFont="1" applyFill="1" applyBorder="1" applyAlignment="1">
      <alignment horizontal="center"/>
      <protection/>
    </xf>
    <xf numFmtId="3" fontId="41" fillId="0" borderId="168" xfId="47" applyNumberFormat="1" applyFont="1" applyFill="1" applyBorder="1" applyAlignment="1">
      <alignment horizontal="center"/>
      <protection/>
    </xf>
    <xf numFmtId="3" fontId="41" fillId="0" borderId="170" xfId="47" applyNumberFormat="1" applyFont="1" applyFill="1" applyBorder="1" applyAlignment="1">
      <alignment horizontal="center"/>
      <protection/>
    </xf>
    <xf numFmtId="3" fontId="41" fillId="0" borderId="169" xfId="47" applyNumberFormat="1" applyFont="1" applyFill="1" applyBorder="1" applyAlignment="1">
      <alignment horizontal="center"/>
      <protection/>
    </xf>
    <xf numFmtId="0" fontId="40" fillId="2" borderId="67" xfId="47" applyFont="1" applyFill="1" applyBorder="1" applyAlignment="1">
      <alignment horizontal="center" vertical="center"/>
      <protection/>
    </xf>
    <xf numFmtId="0" fontId="40" fillId="2" borderId="70" xfId="47" applyFont="1" applyFill="1" applyBorder="1" applyAlignment="1">
      <alignment horizontal="center" vertical="center"/>
      <protection/>
    </xf>
    <xf numFmtId="0" fontId="35" fillId="0" borderId="151" xfId="47" applyFont="1" applyBorder="1" applyAlignment="1">
      <alignment horizontal="center" textRotation="90"/>
      <protection/>
    </xf>
    <xf numFmtId="0" fontId="35" fillId="0" borderId="148" xfId="47" applyFont="1" applyBorder="1" applyAlignment="1">
      <alignment horizontal="center" textRotation="90"/>
      <protection/>
    </xf>
    <xf numFmtId="0" fontId="35" fillId="0" borderId="171" xfId="47" applyFont="1" applyBorder="1" applyAlignment="1">
      <alignment horizontal="center" textRotation="90"/>
      <protection/>
    </xf>
    <xf numFmtId="3" fontId="43" fillId="0" borderId="167" xfId="47" applyNumberFormat="1" applyFont="1" applyFill="1" applyBorder="1" applyAlignment="1">
      <alignment horizontal="center"/>
      <protection/>
    </xf>
    <xf numFmtId="3" fontId="43" fillId="0" borderId="168" xfId="47" applyNumberFormat="1" applyFont="1" applyFill="1" applyBorder="1" applyAlignment="1">
      <alignment horizontal="center"/>
      <protection/>
    </xf>
    <xf numFmtId="3" fontId="43" fillId="0" borderId="172" xfId="47" applyNumberFormat="1" applyFont="1" applyFill="1" applyBorder="1" applyAlignment="1">
      <alignment horizontal="center"/>
      <protection/>
    </xf>
    <xf numFmtId="0" fontId="35" fillId="0" borderId="149" xfId="47" applyFont="1" applyBorder="1" applyAlignment="1">
      <alignment horizontal="center" textRotation="90"/>
      <protection/>
    </xf>
    <xf numFmtId="3" fontId="43" fillId="0" borderId="170" xfId="47" applyNumberFormat="1" applyFont="1" applyFill="1" applyBorder="1" applyAlignment="1">
      <alignment horizontal="center"/>
      <protection/>
    </xf>
    <xf numFmtId="3" fontId="43" fillId="0" borderId="169" xfId="47" applyNumberFormat="1" applyFont="1" applyFill="1" applyBorder="1" applyAlignment="1">
      <alignment horizontal="center"/>
      <protection/>
    </xf>
    <xf numFmtId="0" fontId="35" fillId="0" borderId="147" xfId="47" applyFont="1" applyBorder="1" applyAlignment="1">
      <alignment horizontal="center" textRotation="90"/>
      <protection/>
    </xf>
    <xf numFmtId="3" fontId="43" fillId="0" borderId="173" xfId="47" applyNumberFormat="1" applyFont="1" applyFill="1" applyBorder="1" applyAlignment="1">
      <alignment horizontal="center"/>
      <protection/>
    </xf>
    <xf numFmtId="3" fontId="43" fillId="0" borderId="174" xfId="47" applyNumberFormat="1" applyFont="1" applyFill="1" applyBorder="1" applyAlignment="1">
      <alignment horizontal="center"/>
      <protection/>
    </xf>
    <xf numFmtId="3" fontId="43" fillId="0" borderId="175" xfId="47" applyNumberFormat="1" applyFont="1" applyFill="1" applyBorder="1" applyAlignment="1">
      <alignment horizontal="center"/>
      <protection/>
    </xf>
    <xf numFmtId="0" fontId="35" fillId="0" borderId="151" xfId="47" applyNumberFormat="1" applyFont="1" applyBorder="1" applyAlignment="1">
      <alignment horizontal="center" textRotation="90"/>
      <protection/>
    </xf>
    <xf numFmtId="0" fontId="35" fillId="0" borderId="148" xfId="47" applyNumberFormat="1" applyFont="1" applyBorder="1" applyAlignment="1">
      <alignment horizontal="center" textRotation="90"/>
      <protection/>
    </xf>
    <xf numFmtId="0" fontId="35" fillId="0" borderId="171" xfId="47" applyNumberFormat="1" applyFont="1" applyBorder="1" applyAlignment="1">
      <alignment horizontal="center" textRotation="90"/>
      <protection/>
    </xf>
    <xf numFmtId="3" fontId="27" fillId="0" borderId="174" xfId="47" applyNumberFormat="1" applyFont="1" applyFill="1" applyBorder="1" applyAlignment="1">
      <alignment horizontal="center"/>
      <protection/>
    </xf>
    <xf numFmtId="3" fontId="41" fillId="0" borderId="174" xfId="47" applyNumberFormat="1" applyFont="1" applyFill="1" applyBorder="1" applyAlignment="1">
      <alignment horizontal="center"/>
      <protection/>
    </xf>
    <xf numFmtId="3" fontId="41" fillId="24" borderId="174" xfId="47" applyNumberFormat="1" applyFont="1" applyFill="1" applyBorder="1" applyAlignment="1">
      <alignment horizontal="center"/>
      <protection/>
    </xf>
    <xf numFmtId="3" fontId="43" fillId="24" borderId="174" xfId="47" applyNumberFormat="1" applyFont="1" applyFill="1" applyBorder="1" applyAlignment="1">
      <alignment horizontal="center"/>
      <protection/>
    </xf>
    <xf numFmtId="3" fontId="43" fillId="24" borderId="175" xfId="47" applyNumberFormat="1" applyFont="1" applyFill="1" applyBorder="1" applyAlignment="1">
      <alignment horizontal="center"/>
      <protection/>
    </xf>
    <xf numFmtId="3" fontId="12" fillId="0" borderId="173" xfId="47" applyNumberFormat="1" applyFont="1" applyFill="1" applyBorder="1" applyAlignment="1">
      <alignment horizontal="center"/>
      <protection/>
    </xf>
    <xf numFmtId="3" fontId="12" fillId="0" borderId="174" xfId="47" applyNumberFormat="1" applyFont="1" applyFill="1" applyBorder="1" applyAlignment="1">
      <alignment horizontal="center"/>
      <protection/>
    </xf>
    <xf numFmtId="3" fontId="27" fillId="0" borderId="174" xfId="47" applyNumberFormat="1" applyFont="1" applyFill="1" applyBorder="1" applyAlignment="1">
      <alignment horizontal="center"/>
      <protection/>
    </xf>
    <xf numFmtId="3" fontId="41" fillId="24" borderId="175" xfId="47" applyNumberFormat="1" applyFont="1" applyFill="1" applyBorder="1" applyAlignment="1">
      <alignment horizontal="center"/>
      <protection/>
    </xf>
    <xf numFmtId="3" fontId="41" fillId="0" borderId="175" xfId="47" applyNumberFormat="1" applyFont="1" applyFill="1" applyBorder="1" applyAlignment="1">
      <alignment horizontal="center"/>
      <protection/>
    </xf>
    <xf numFmtId="3" fontId="43" fillId="24" borderId="173" xfId="47" applyNumberFormat="1" applyFont="1" applyFill="1" applyBorder="1" applyAlignment="1">
      <alignment horizontal="center"/>
      <protection/>
    </xf>
    <xf numFmtId="3" fontId="27" fillId="0" borderId="173" xfId="47" applyNumberFormat="1" applyFont="1" applyFill="1" applyBorder="1" applyAlignment="1">
      <alignment horizontal="center"/>
      <protection/>
    </xf>
    <xf numFmtId="0" fontId="38" fillId="0" borderId="0" xfId="47" applyFont="1" applyAlignment="1">
      <alignment/>
      <protection/>
    </xf>
    <xf numFmtId="0" fontId="59" fillId="0" borderId="0" xfId="0" applyFont="1" applyAlignment="1">
      <alignment/>
    </xf>
    <xf numFmtId="3" fontId="41" fillId="8" borderId="170" xfId="47" applyNumberFormat="1" applyFont="1" applyFill="1" applyBorder="1" applyAlignment="1">
      <alignment horizontal="center"/>
      <protection/>
    </xf>
    <xf numFmtId="3" fontId="41" fillId="8" borderId="168" xfId="47" applyNumberFormat="1" applyFont="1" applyFill="1" applyBorder="1" applyAlignment="1">
      <alignment horizontal="center"/>
      <protection/>
    </xf>
    <xf numFmtId="3" fontId="41" fillId="8" borderId="172" xfId="47" applyNumberFormat="1" applyFont="1" applyFill="1" applyBorder="1" applyAlignment="1">
      <alignment horizontal="center"/>
      <protection/>
    </xf>
    <xf numFmtId="3" fontId="41" fillId="0" borderId="172" xfId="47" applyNumberFormat="1" applyFont="1" applyFill="1" applyBorder="1" applyAlignment="1">
      <alignment horizontal="center"/>
      <protection/>
    </xf>
    <xf numFmtId="0" fontId="35" fillId="0" borderId="147" xfId="47" applyNumberFormat="1" applyFont="1" applyBorder="1" applyAlignment="1">
      <alignment horizontal="center" textRotation="90"/>
      <protection/>
    </xf>
    <xf numFmtId="3" fontId="41" fillId="8" borderId="167" xfId="47" applyNumberFormat="1" applyFont="1" applyFill="1" applyBorder="1" applyAlignment="1">
      <alignment horizontal="center"/>
      <protection/>
    </xf>
    <xf numFmtId="3" fontId="41" fillId="24" borderId="172" xfId="47" applyNumberFormat="1" applyFont="1" applyFill="1" applyBorder="1" applyAlignment="1">
      <alignment horizontal="center"/>
      <protection/>
    </xf>
    <xf numFmtId="3" fontId="41" fillId="24" borderId="170" xfId="47" applyNumberFormat="1" applyFont="1" applyFill="1" applyBorder="1" applyAlignment="1">
      <alignment horizontal="center"/>
      <protection/>
    </xf>
    <xf numFmtId="0" fontId="40" fillId="15" borderId="148" xfId="47" applyFont="1" applyFill="1" applyBorder="1" applyAlignment="1">
      <alignment horizontal="center" textRotation="90"/>
      <protection/>
    </xf>
    <xf numFmtId="3" fontId="27" fillId="0" borderId="170" xfId="47" applyNumberFormat="1" applyFont="1" applyFill="1" applyBorder="1" applyAlignment="1">
      <alignment horizontal="center"/>
      <protection/>
    </xf>
    <xf numFmtId="3" fontId="27" fillId="0" borderId="168" xfId="47" applyNumberFormat="1" applyFont="1" applyFill="1" applyBorder="1" applyAlignment="1">
      <alignment horizontal="center"/>
      <protection/>
    </xf>
    <xf numFmtId="3" fontId="27" fillId="0" borderId="172" xfId="47" applyNumberFormat="1" applyFont="1" applyFill="1" applyBorder="1" applyAlignment="1">
      <alignment horizontal="center"/>
      <protection/>
    </xf>
    <xf numFmtId="0" fontId="30" fillId="0" borderId="12" xfId="48" applyFont="1" applyBorder="1" applyAlignment="1">
      <alignment horizontal="center"/>
      <protection/>
    </xf>
    <xf numFmtId="0" fontId="30" fillId="0" borderId="13" xfId="48" applyFont="1" applyBorder="1" applyAlignment="1">
      <alignment horizontal="center"/>
      <protection/>
    </xf>
    <xf numFmtId="0" fontId="30" fillId="0" borderId="14" xfId="48" applyFont="1" applyBorder="1" applyAlignment="1">
      <alignment horizontal="center"/>
      <protection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52" fillId="7" borderId="93" xfId="0" applyFont="1" applyFill="1" applyBorder="1" applyAlignment="1">
      <alignment horizontal="center"/>
    </xf>
    <xf numFmtId="0" fontId="52" fillId="7" borderId="10" xfId="0" applyFont="1" applyFill="1" applyBorder="1" applyAlignment="1">
      <alignment horizontal="center"/>
    </xf>
    <xf numFmtId="0" fontId="59" fillId="0" borderId="105" xfId="0" applyFont="1" applyBorder="1" applyAlignment="1">
      <alignment vertical="center" textRotation="90"/>
    </xf>
    <xf numFmtId="0" fontId="59" fillId="0" borderId="176" xfId="0" applyFont="1" applyBorder="1" applyAlignment="1">
      <alignment vertical="center" textRotation="90"/>
    </xf>
    <xf numFmtId="0" fontId="59" fillId="0" borderId="43" xfId="0" applyFont="1" applyBorder="1" applyAlignment="1">
      <alignment vertical="center" textRotation="90"/>
    </xf>
    <xf numFmtId="0" fontId="52" fillId="0" borderId="11" xfId="0" applyFont="1" applyBorder="1" applyAlignment="1">
      <alignment horizontal="center"/>
    </xf>
    <xf numFmtId="0" fontId="52" fillId="0" borderId="9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7" borderId="11" xfId="0" applyFont="1" applyFill="1" applyBorder="1" applyAlignment="1">
      <alignment horizontal="center"/>
    </xf>
    <xf numFmtId="3" fontId="29" fillId="7" borderId="177" xfId="48" applyNumberFormat="1" applyFont="1" applyFill="1" applyBorder="1" applyAlignment="1">
      <alignment horizontal="center" vertical="center"/>
      <protection/>
    </xf>
    <xf numFmtId="3" fontId="29" fillId="7" borderId="102" xfId="48" applyNumberFormat="1" applyFont="1" applyFill="1" applyBorder="1" applyAlignment="1">
      <alignment horizontal="center" vertical="center"/>
      <protection/>
    </xf>
    <xf numFmtId="0" fontId="30" fillId="7" borderId="178" xfId="48" applyFont="1" applyFill="1" applyBorder="1" applyAlignment="1">
      <alignment horizontal="center" vertical="center"/>
      <protection/>
    </xf>
    <xf numFmtId="0" fontId="30" fillId="7" borderId="179" xfId="48" applyFont="1" applyFill="1" applyBorder="1" applyAlignment="1">
      <alignment horizontal="center" vertical="center"/>
      <protection/>
    </xf>
    <xf numFmtId="3" fontId="29" fillId="0" borderId="180" xfId="48" applyNumberFormat="1" applyFont="1" applyBorder="1" applyAlignment="1" applyProtection="1">
      <alignment horizontal="center" vertical="center"/>
      <protection locked="0"/>
    </xf>
    <xf numFmtId="3" fontId="29" fillId="0" borderId="103" xfId="48" applyNumberFormat="1" applyFont="1" applyBorder="1" applyAlignment="1" applyProtection="1">
      <alignment horizontal="center" vertical="center"/>
      <protection locked="0"/>
    </xf>
    <xf numFmtId="3" fontId="29" fillId="0" borderId="177" xfId="48" applyNumberFormat="1" applyFont="1" applyBorder="1" applyAlignment="1" applyProtection="1">
      <alignment horizontal="center" vertical="center"/>
      <protection locked="0"/>
    </xf>
    <xf numFmtId="3" fontId="29" fillId="0" borderId="102" xfId="48" applyNumberFormat="1" applyFont="1" applyBorder="1" applyAlignment="1" applyProtection="1">
      <alignment horizontal="center" vertical="center"/>
      <protection locked="0"/>
    </xf>
    <xf numFmtId="0" fontId="30" fillId="0" borderId="178" xfId="48" applyFont="1" applyBorder="1" applyAlignment="1">
      <alignment horizontal="center" vertical="center"/>
      <protection/>
    </xf>
    <xf numFmtId="0" fontId="30" fillId="0" borderId="179" xfId="48" applyFont="1" applyBorder="1" applyAlignment="1">
      <alignment horizontal="center" vertical="center"/>
      <protection/>
    </xf>
    <xf numFmtId="3" fontId="29" fillId="0" borderId="181" xfId="48" applyNumberFormat="1" applyFont="1" applyBorder="1" applyAlignment="1" applyProtection="1">
      <alignment horizontal="center" vertical="center"/>
      <protection locked="0"/>
    </xf>
    <xf numFmtId="3" fontId="29" fillId="0" borderId="182" xfId="48" applyNumberFormat="1" applyFont="1" applyBorder="1" applyAlignment="1" applyProtection="1">
      <alignment horizontal="center" vertical="center"/>
      <protection locked="0"/>
    </xf>
    <xf numFmtId="3" fontId="29" fillId="7" borderId="180" xfId="48" applyNumberFormat="1" applyFont="1" applyFill="1" applyBorder="1" applyAlignment="1">
      <alignment horizontal="center" vertical="center"/>
      <protection/>
    </xf>
    <xf numFmtId="3" fontId="29" fillId="7" borderId="103" xfId="48" applyNumberFormat="1" applyFont="1" applyFill="1" applyBorder="1" applyAlignment="1">
      <alignment horizontal="center" vertical="center"/>
      <protection/>
    </xf>
    <xf numFmtId="0" fontId="30" fillId="7" borderId="180" xfId="48" applyFont="1" applyFill="1" applyBorder="1" applyAlignment="1">
      <alignment horizontal="center" vertical="center"/>
      <protection/>
    </xf>
    <xf numFmtId="0" fontId="30" fillId="7" borderId="103" xfId="48" applyFont="1" applyFill="1" applyBorder="1" applyAlignment="1">
      <alignment horizontal="center" vertical="center"/>
      <protection/>
    </xf>
    <xf numFmtId="3" fontId="29" fillId="7" borderId="177" xfId="48" applyNumberFormat="1" applyFont="1" applyFill="1" applyBorder="1" applyAlignment="1">
      <alignment horizontal="center" vertical="center"/>
      <protection/>
    </xf>
    <xf numFmtId="3" fontId="29" fillId="7" borderId="102" xfId="48" applyNumberFormat="1" applyFont="1" applyFill="1" applyBorder="1" applyAlignment="1">
      <alignment horizontal="center" vertical="center"/>
      <protection/>
    </xf>
    <xf numFmtId="0" fontId="30" fillId="7" borderId="178" xfId="48" applyFont="1" applyFill="1" applyBorder="1" applyAlignment="1">
      <alignment horizontal="center" vertical="center"/>
      <protection/>
    </xf>
    <xf numFmtId="0" fontId="30" fillId="7" borderId="179" xfId="48" applyFont="1" applyFill="1" applyBorder="1" applyAlignment="1">
      <alignment horizontal="center" vertical="center"/>
      <protection/>
    </xf>
    <xf numFmtId="3" fontId="29" fillId="7" borderId="180" xfId="48" applyNumberFormat="1" applyFont="1" applyFill="1" applyBorder="1" applyAlignment="1">
      <alignment horizontal="center" vertical="center"/>
      <protection/>
    </xf>
    <xf numFmtId="3" fontId="29" fillId="7" borderId="103" xfId="48" applyNumberFormat="1" applyFont="1" applyFill="1" applyBorder="1" applyAlignment="1">
      <alignment horizontal="center" vertical="center"/>
      <protection/>
    </xf>
    <xf numFmtId="3" fontId="30" fillId="7" borderId="177" xfId="48" applyNumberFormat="1" applyFont="1" applyFill="1" applyBorder="1" applyAlignment="1">
      <alignment horizontal="center" vertical="center"/>
      <protection/>
    </xf>
    <xf numFmtId="3" fontId="30" fillId="7" borderId="102" xfId="48" applyNumberFormat="1" applyFont="1" applyFill="1" applyBorder="1" applyAlignment="1">
      <alignment horizontal="center" vertical="center"/>
      <protection/>
    </xf>
    <xf numFmtId="0" fontId="1" fillId="0" borderId="105" xfId="48" applyBorder="1" applyAlignment="1">
      <alignment vertical="center"/>
      <protection/>
    </xf>
    <xf numFmtId="0" fontId="1" fillId="0" borderId="43" xfId="48" applyBorder="1" applyAlignment="1">
      <alignment vertical="center"/>
      <protection/>
    </xf>
    <xf numFmtId="3" fontId="29" fillId="0" borderId="183" xfId="48" applyNumberFormat="1" applyFont="1" applyBorder="1" applyAlignment="1" applyProtection="1">
      <alignment horizontal="center" vertical="center"/>
      <protection locked="0"/>
    </xf>
    <xf numFmtId="3" fontId="29" fillId="0" borderId="184" xfId="48" applyNumberFormat="1" applyFont="1" applyBorder="1" applyAlignment="1" applyProtection="1">
      <alignment horizontal="center" vertical="center"/>
      <protection locked="0"/>
    </xf>
    <xf numFmtId="3" fontId="29" fillId="0" borderId="180" xfId="48" applyNumberFormat="1" applyFont="1" applyBorder="1" applyAlignment="1" applyProtection="1">
      <alignment horizontal="center" vertical="center"/>
      <protection locked="0"/>
    </xf>
    <xf numFmtId="3" fontId="29" fillId="0" borderId="103" xfId="48" applyNumberFormat="1" applyFont="1" applyBorder="1" applyAlignment="1" applyProtection="1">
      <alignment horizontal="center" vertical="center"/>
      <protection locked="0"/>
    </xf>
    <xf numFmtId="3" fontId="29" fillId="0" borderId="177" xfId="48" applyNumberFormat="1" applyFont="1" applyBorder="1" applyAlignment="1" applyProtection="1">
      <alignment horizontal="center" vertical="center"/>
      <protection locked="0"/>
    </xf>
    <xf numFmtId="3" fontId="29" fillId="0" borderId="102" xfId="48" applyNumberFormat="1" applyFont="1" applyBorder="1" applyAlignment="1" applyProtection="1">
      <alignment horizontal="center" vertical="center"/>
      <protection locked="0"/>
    </xf>
    <xf numFmtId="0" fontId="30" fillId="0" borderId="178" xfId="48" applyFont="1" applyBorder="1" applyAlignment="1">
      <alignment horizontal="center" vertical="center"/>
      <protection/>
    </xf>
    <xf numFmtId="0" fontId="30" fillId="0" borderId="179" xfId="48" applyFont="1" applyBorder="1" applyAlignment="1">
      <alignment horizontal="center" vertical="center"/>
      <protection/>
    </xf>
    <xf numFmtId="0" fontId="3" fillId="0" borderId="185" xfId="48" applyFont="1" applyBorder="1" applyAlignment="1">
      <alignment horizontal="center"/>
      <protection/>
    </xf>
    <xf numFmtId="0" fontId="3" fillId="0" borderId="93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3" fillId="0" borderId="11" xfId="48" applyFont="1" applyBorder="1" applyAlignment="1">
      <alignment horizontal="center"/>
      <protection/>
    </xf>
    <xf numFmtId="0" fontId="1" fillId="0" borderId="0" xfId="48" applyAlignment="1">
      <alignment horizontal="center"/>
      <protection/>
    </xf>
    <xf numFmtId="0" fontId="47" fillId="7" borderId="11" xfId="48" applyFont="1" applyFill="1" applyBorder="1" applyAlignment="1">
      <alignment horizontal="left"/>
      <protection/>
    </xf>
    <xf numFmtId="0" fontId="47" fillId="7" borderId="93" xfId="48" applyFont="1" applyFill="1" applyBorder="1" applyAlignment="1">
      <alignment horizontal="left"/>
      <protection/>
    </xf>
    <xf numFmtId="0" fontId="47" fillId="7" borderId="10" xfId="48" applyFont="1" applyFill="1" applyBorder="1" applyAlignment="1">
      <alignment horizontal="left"/>
      <protection/>
    </xf>
    <xf numFmtId="0" fontId="1" fillId="0" borderId="109" xfId="48" applyBorder="1" applyAlignment="1">
      <alignment horizontal="center"/>
      <protection/>
    </xf>
    <xf numFmtId="0" fontId="1" fillId="0" borderId="66" xfId="48" applyBorder="1" applyAlignment="1">
      <alignment horizontal="center"/>
      <protection/>
    </xf>
    <xf numFmtId="0" fontId="47" fillId="0" borderId="186" xfId="48" applyFont="1" applyBorder="1" applyAlignment="1">
      <alignment horizontal="center"/>
      <protection/>
    </xf>
    <xf numFmtId="0" fontId="47" fillId="7" borderId="11" xfId="48" applyFont="1" applyFill="1" applyBorder="1" applyAlignment="1">
      <alignment horizontal="center"/>
      <protection/>
    </xf>
    <xf numFmtId="0" fontId="47" fillId="7" borderId="93" xfId="48" applyFont="1" applyFill="1" applyBorder="1" applyAlignment="1">
      <alignment horizontal="center"/>
      <protection/>
    </xf>
    <xf numFmtId="0" fontId="47" fillId="7" borderId="10" xfId="48" applyFont="1" applyFill="1" applyBorder="1" applyAlignment="1">
      <alignment horizontal="center"/>
      <protection/>
    </xf>
    <xf numFmtId="0" fontId="1" fillId="0" borderId="0" xfId="48" applyAlignment="1">
      <alignment horizontal="center" wrapText="1"/>
      <protection/>
    </xf>
    <xf numFmtId="0" fontId="30" fillId="0" borderId="186" xfId="48" applyFont="1" applyBorder="1" applyAlignment="1">
      <alignment horizontal="center"/>
      <protection/>
    </xf>
    <xf numFmtId="0" fontId="3" fillId="0" borderId="178" xfId="48" applyFont="1" applyBorder="1" applyAlignment="1">
      <alignment horizontal="center" vertical="center"/>
      <protection/>
    </xf>
    <xf numFmtId="0" fontId="3" fillId="0" borderId="179" xfId="48" applyFont="1" applyBorder="1" applyAlignment="1">
      <alignment horizontal="center" vertical="center"/>
      <protection/>
    </xf>
    <xf numFmtId="3" fontId="1" fillId="0" borderId="180" xfId="48" applyNumberFormat="1" applyBorder="1" applyAlignment="1" applyProtection="1">
      <alignment horizontal="center" vertical="center"/>
      <protection locked="0"/>
    </xf>
    <xf numFmtId="3" fontId="1" fillId="0" borderId="103" xfId="48" applyNumberFormat="1" applyBorder="1" applyAlignment="1" applyProtection="1">
      <alignment horizontal="center" vertical="center"/>
      <protection locked="0"/>
    </xf>
    <xf numFmtId="3" fontId="29" fillId="0" borderId="181" xfId="48" applyNumberFormat="1" applyFont="1" applyBorder="1" applyAlignment="1" applyProtection="1">
      <alignment horizontal="center" vertical="center"/>
      <protection locked="0"/>
    </xf>
    <xf numFmtId="49" fontId="47" fillId="7" borderId="11" xfId="48" applyNumberFormat="1" applyFont="1" applyFill="1" applyBorder="1" applyAlignment="1">
      <alignment horizontal="left"/>
      <protection/>
    </xf>
    <xf numFmtId="49" fontId="47" fillId="7" borderId="93" xfId="48" applyNumberFormat="1" applyFont="1" applyFill="1" applyBorder="1" applyAlignment="1">
      <alignment horizontal="left"/>
      <protection/>
    </xf>
    <xf numFmtId="49" fontId="47" fillId="7" borderId="10" xfId="48" applyNumberFormat="1" applyFont="1" applyFill="1" applyBorder="1" applyAlignment="1">
      <alignment horizontal="left"/>
      <protection/>
    </xf>
    <xf numFmtId="3" fontId="1" fillId="0" borderId="183" xfId="48" applyNumberFormat="1" applyBorder="1" applyAlignment="1" applyProtection="1">
      <alignment horizontal="center" vertical="center"/>
      <protection locked="0"/>
    </xf>
    <xf numFmtId="3" fontId="1" fillId="0" borderId="184" xfId="48" applyNumberFormat="1" applyBorder="1" applyAlignment="1" applyProtection="1">
      <alignment horizontal="center" vertical="center"/>
      <protection locked="0"/>
    </xf>
    <xf numFmtId="3" fontId="1" fillId="0" borderId="177" xfId="48" applyNumberFormat="1" applyBorder="1" applyAlignment="1" applyProtection="1">
      <alignment horizontal="center" vertical="center"/>
      <protection locked="0"/>
    </xf>
    <xf numFmtId="3" fontId="1" fillId="0" borderId="102" xfId="48" applyNumberFormat="1" applyBorder="1" applyAlignment="1" applyProtection="1">
      <alignment horizontal="center" vertical="center"/>
      <protection locked="0"/>
    </xf>
    <xf numFmtId="3" fontId="1" fillId="0" borderId="177" xfId="48" applyNumberFormat="1" applyFont="1" applyBorder="1" applyAlignment="1" applyProtection="1">
      <alignment horizontal="center" vertical="center"/>
      <protection locked="0"/>
    </xf>
    <xf numFmtId="3" fontId="1" fillId="7" borderId="177" xfId="48" applyNumberFormat="1" applyFill="1" applyBorder="1" applyAlignment="1">
      <alignment horizontal="center" vertical="center"/>
      <protection/>
    </xf>
    <xf numFmtId="3" fontId="1" fillId="7" borderId="102" xfId="48" applyNumberFormat="1" applyFill="1" applyBorder="1" applyAlignment="1">
      <alignment horizontal="center" vertical="center"/>
      <protection/>
    </xf>
    <xf numFmtId="0" fontId="3" fillId="7" borderId="178" xfId="48" applyFont="1" applyFill="1" applyBorder="1" applyAlignment="1">
      <alignment horizontal="center" vertical="center"/>
      <protection/>
    </xf>
    <xf numFmtId="0" fontId="3" fillId="7" borderId="179" xfId="48" applyFont="1" applyFill="1" applyBorder="1" applyAlignment="1">
      <alignment horizontal="center" vertical="center"/>
      <protection/>
    </xf>
    <xf numFmtId="3" fontId="1" fillId="7" borderId="180" xfId="48" applyNumberFormat="1" applyFill="1" applyBorder="1" applyAlignment="1">
      <alignment horizontal="center" vertical="center"/>
      <protection/>
    </xf>
    <xf numFmtId="3" fontId="1" fillId="7" borderId="103" xfId="48" applyNumberFormat="1" applyFill="1" applyBorder="1" applyAlignment="1">
      <alignment horizontal="center" vertical="center"/>
      <protection/>
    </xf>
    <xf numFmtId="3" fontId="1" fillId="0" borderId="181" xfId="48" applyNumberFormat="1" applyBorder="1" applyAlignment="1" applyProtection="1">
      <alignment horizontal="center" vertical="center"/>
      <protection locked="0"/>
    </xf>
    <xf numFmtId="3" fontId="1" fillId="0" borderId="182" xfId="48" applyNumberFormat="1" applyBorder="1" applyAlignment="1" applyProtection="1">
      <alignment horizontal="center" vertical="center"/>
      <protection locked="0"/>
    </xf>
    <xf numFmtId="0" fontId="47" fillId="7" borderId="178" xfId="48" applyFont="1" applyFill="1" applyBorder="1" applyAlignment="1">
      <alignment horizontal="center" vertical="center"/>
      <protection/>
    </xf>
    <xf numFmtId="0" fontId="47" fillId="7" borderId="179" xfId="48" applyFont="1" applyFill="1" applyBorder="1" applyAlignment="1">
      <alignment horizontal="center" vertical="center"/>
      <protection/>
    </xf>
    <xf numFmtId="3" fontId="54" fillId="7" borderId="180" xfId="48" applyNumberFormat="1" applyFont="1" applyFill="1" applyBorder="1" applyAlignment="1">
      <alignment horizontal="center" vertical="center"/>
      <protection/>
    </xf>
    <xf numFmtId="3" fontId="54" fillId="7" borderId="103" xfId="48" applyNumberFormat="1" applyFont="1" applyFill="1" applyBorder="1" applyAlignment="1">
      <alignment horizontal="center" vertical="center"/>
      <protection/>
    </xf>
    <xf numFmtId="3" fontId="54" fillId="7" borderId="177" xfId="48" applyNumberFormat="1" applyFont="1" applyFill="1" applyBorder="1" applyAlignment="1">
      <alignment horizontal="center" vertical="center"/>
      <protection/>
    </xf>
    <xf numFmtId="3" fontId="54" fillId="7" borderId="102" xfId="48" applyNumberFormat="1" applyFont="1" applyFill="1" applyBorder="1" applyAlignment="1">
      <alignment horizontal="center" vertical="center"/>
      <protection/>
    </xf>
    <xf numFmtId="3" fontId="47" fillId="7" borderId="177" xfId="48" applyNumberFormat="1" applyFont="1" applyFill="1" applyBorder="1" applyAlignment="1">
      <alignment horizontal="center" vertical="center"/>
      <protection/>
    </xf>
    <xf numFmtId="3" fontId="47" fillId="7" borderId="102" xfId="48" applyNumberFormat="1" applyFont="1" applyFill="1" applyBorder="1" applyAlignment="1">
      <alignment horizontal="center" vertical="center"/>
      <protection/>
    </xf>
    <xf numFmtId="0" fontId="47" fillId="7" borderId="180" xfId="48" applyFont="1" applyFill="1" applyBorder="1" applyAlignment="1">
      <alignment horizontal="center" vertical="center"/>
      <protection/>
    </xf>
    <xf numFmtId="0" fontId="47" fillId="7" borderId="103" xfId="48" applyFont="1" applyFill="1" applyBorder="1" applyAlignment="1">
      <alignment horizontal="center" vertical="center"/>
      <protection/>
    </xf>
    <xf numFmtId="3" fontId="29" fillId="0" borderId="184" xfId="48" applyNumberFormat="1" applyFont="1" applyBorder="1" applyAlignment="1" applyProtection="1">
      <alignment horizontal="center" vertical="center"/>
      <protection locked="0"/>
    </xf>
    <xf numFmtId="3" fontId="1" fillId="0" borderId="135" xfId="48" applyNumberFormat="1" applyBorder="1" applyAlignment="1" applyProtection="1">
      <alignment horizontal="center" vertical="center"/>
      <protection locked="0"/>
    </xf>
    <xf numFmtId="3" fontId="1" fillId="0" borderId="131" xfId="48" applyNumberFormat="1" applyBorder="1" applyAlignment="1" applyProtection="1">
      <alignment horizontal="center" vertical="center"/>
      <protection locked="0"/>
    </xf>
    <xf numFmtId="0" fontId="3" fillId="0" borderId="132" xfId="48" applyFont="1" applyBorder="1" applyAlignment="1">
      <alignment horizontal="center" vertical="center"/>
      <protection/>
    </xf>
    <xf numFmtId="3" fontId="1" fillId="0" borderId="133" xfId="48" applyNumberFormat="1" applyBorder="1" applyAlignment="1" applyProtection="1">
      <alignment horizontal="center" vertical="center"/>
      <protection locked="0"/>
    </xf>
    <xf numFmtId="3" fontId="1" fillId="0" borderId="134" xfId="48" applyNumberFormat="1" applyBorder="1" applyAlignment="1" applyProtection="1">
      <alignment horizontal="center" vertical="center"/>
      <protection locked="0"/>
    </xf>
    <xf numFmtId="3" fontId="54" fillId="0" borderId="183" xfId="48" applyNumberFormat="1" applyFont="1" applyBorder="1" applyAlignment="1" applyProtection="1">
      <alignment horizontal="center" vertical="center"/>
      <protection locked="0"/>
    </xf>
    <xf numFmtId="3" fontId="54" fillId="0" borderId="184" xfId="48" applyNumberFormat="1" applyFont="1" applyBorder="1" applyAlignment="1" applyProtection="1">
      <alignment horizontal="center" vertical="center"/>
      <protection locked="0"/>
    </xf>
    <xf numFmtId="0" fontId="47" fillId="0" borderId="178" xfId="48" applyFont="1" applyBorder="1" applyAlignment="1">
      <alignment horizontal="center" vertical="center"/>
      <protection/>
    </xf>
    <xf numFmtId="0" fontId="47" fillId="0" borderId="179" xfId="48" applyFont="1" applyBorder="1" applyAlignment="1">
      <alignment horizontal="center" vertical="center"/>
      <protection/>
    </xf>
    <xf numFmtId="3" fontId="54" fillId="0" borderId="180" xfId="48" applyNumberFormat="1" applyFont="1" applyBorder="1" applyAlignment="1" applyProtection="1">
      <alignment horizontal="center" vertical="center"/>
      <protection locked="0"/>
    </xf>
    <xf numFmtId="3" fontId="54" fillId="0" borderId="103" xfId="48" applyNumberFormat="1" applyFont="1" applyBorder="1" applyAlignment="1" applyProtection="1">
      <alignment horizontal="center" vertical="center"/>
      <protection locked="0"/>
    </xf>
    <xf numFmtId="3" fontId="54" fillId="0" borderId="177" xfId="48" applyNumberFormat="1" applyFont="1" applyBorder="1" applyAlignment="1" applyProtection="1">
      <alignment horizontal="center" vertical="center"/>
      <protection locked="0"/>
    </xf>
    <xf numFmtId="3" fontId="54" fillId="0" borderId="102" xfId="48" applyNumberFormat="1" applyFont="1" applyBorder="1" applyAlignment="1" applyProtection="1">
      <alignment horizontal="center" vertical="center"/>
      <protection locked="0"/>
    </xf>
    <xf numFmtId="3" fontId="54" fillId="0" borderId="181" xfId="48" applyNumberFormat="1" applyFont="1" applyBorder="1" applyAlignment="1" applyProtection="1">
      <alignment horizontal="center" vertical="center"/>
      <protection locked="0"/>
    </xf>
    <xf numFmtId="3" fontId="54" fillId="0" borderId="182" xfId="48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MPD 2009" xfId="48"/>
    <cellStyle name="Poznámka" xfId="49"/>
    <cellStyle name="Percent" xfId="50"/>
    <cellStyle name="procent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0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  <dxf>
      <font>
        <b/>
        <i val="0"/>
        <color indexed="62"/>
      </font>
    </dxf>
    <dxf>
      <font>
        <b/>
        <i val="0"/>
        <color indexed="62"/>
      </font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43"/>
  <sheetViews>
    <sheetView tabSelected="1" zoomScalePageLayoutView="0" workbookViewId="0" topLeftCell="A1">
      <selection activeCell="AE42" sqref="AE42"/>
    </sheetView>
  </sheetViews>
  <sheetFormatPr defaultColWidth="10.421875" defaultRowHeight="12.75"/>
  <cols>
    <col min="1" max="1" width="1.28515625" style="64" customWidth="1"/>
    <col min="2" max="2" width="19.421875" style="64" customWidth="1"/>
    <col min="3" max="3" width="5.421875" style="64" customWidth="1"/>
    <col min="4" max="4" width="2.00390625" style="64" customWidth="1"/>
    <col min="5" max="6" width="5.421875" style="64" customWidth="1"/>
    <col min="7" max="7" width="2.00390625" style="64" customWidth="1"/>
    <col min="8" max="9" width="5.421875" style="64" customWidth="1"/>
    <col min="10" max="10" width="2.00390625" style="64" customWidth="1"/>
    <col min="11" max="12" width="5.421875" style="64" customWidth="1"/>
    <col min="13" max="13" width="2.00390625" style="64" customWidth="1"/>
    <col min="14" max="15" width="5.421875" style="64" customWidth="1"/>
    <col min="16" max="16" width="2.00390625" style="64" customWidth="1"/>
    <col min="17" max="18" width="5.421875" style="64" customWidth="1"/>
    <col min="19" max="19" width="2.00390625" style="64" customWidth="1"/>
    <col min="20" max="21" width="5.421875" style="64" customWidth="1"/>
    <col min="22" max="22" width="2.00390625" style="64" customWidth="1"/>
    <col min="23" max="24" width="5.421875" style="64" customWidth="1"/>
    <col min="25" max="25" width="2.00390625" style="64" customWidth="1"/>
    <col min="26" max="26" width="5.421875" style="64" customWidth="1"/>
    <col min="27" max="27" width="8.28125" style="64" customWidth="1"/>
    <col min="28" max="28" width="5.57421875" style="64" customWidth="1"/>
    <col min="29" max="29" width="1.28515625" style="64" customWidth="1"/>
    <col min="30" max="30" width="6.421875" style="64" customWidth="1"/>
    <col min="31" max="31" width="5.7109375" style="64" customWidth="1"/>
    <col min="32" max="32" width="11.421875" style="64" customWidth="1"/>
    <col min="33" max="33" width="5.421875" style="64" customWidth="1"/>
    <col min="34" max="34" width="2.57421875" style="64" customWidth="1"/>
    <col min="35" max="36" width="5.421875" style="64" customWidth="1"/>
    <col min="37" max="37" width="1.8515625" style="64" customWidth="1"/>
    <col min="38" max="39" width="5.421875" style="64" customWidth="1"/>
    <col min="40" max="40" width="2.28125" style="64" customWidth="1"/>
    <col min="41" max="42" width="5.421875" style="64" customWidth="1"/>
    <col min="43" max="43" width="2.28125" style="64" customWidth="1"/>
    <col min="44" max="45" width="5.421875" style="64" customWidth="1"/>
    <col min="46" max="46" width="2.28125" style="64" customWidth="1"/>
    <col min="47" max="47" width="5.421875" style="64" customWidth="1"/>
    <col min="48" max="48" width="6.57421875" style="64" customWidth="1"/>
    <col min="49" max="49" width="5.00390625" style="64" customWidth="1"/>
    <col min="50" max="50" width="1.7109375" style="64" customWidth="1"/>
    <col min="51" max="51" width="4.421875" style="64" customWidth="1"/>
    <col min="52" max="52" width="7.140625" style="64" customWidth="1"/>
    <col min="53" max="53" width="15.7109375" style="64" customWidth="1"/>
    <col min="54" max="56" width="7.140625" style="64" customWidth="1"/>
    <col min="57" max="57" width="55.28125" style="64" customWidth="1"/>
    <col min="58" max="59" width="5.00390625" style="64" customWidth="1"/>
    <col min="60" max="60" width="3.00390625" style="64" customWidth="1"/>
    <col min="61" max="62" width="4.28125" style="64" customWidth="1"/>
    <col min="63" max="16384" width="10.421875" style="64" customWidth="1"/>
  </cols>
  <sheetData>
    <row r="1" spans="7:28" ht="23.25">
      <c r="G1" s="94" t="s">
        <v>90</v>
      </c>
      <c r="H1" s="94"/>
      <c r="I1" s="94"/>
      <c r="M1" s="95"/>
      <c r="N1" s="95"/>
      <c r="O1" s="95"/>
      <c r="P1" s="95"/>
      <c r="Q1" s="95"/>
      <c r="R1" s="95"/>
      <c r="S1" s="95"/>
      <c r="T1" s="95"/>
      <c r="U1" s="95"/>
      <c r="V1" s="95"/>
      <c r="W1" s="700">
        <f>'Rozlosování-přehled'!L1</f>
        <v>2010</v>
      </c>
      <c r="X1" s="701"/>
      <c r="Y1" s="95"/>
      <c r="Z1" s="95"/>
      <c r="AA1" s="95"/>
      <c r="AB1" s="95"/>
    </row>
    <row r="2" ht="13.5" thickBot="1"/>
    <row r="3" spans="2:58" ht="96.75" customHeight="1" thickBot="1">
      <c r="B3" s="96"/>
      <c r="C3" s="681" t="str">
        <f>B5</f>
        <v>Výškovice A</v>
      </c>
      <c r="D3" s="673"/>
      <c r="E3" s="674"/>
      <c r="F3" s="672" t="str">
        <f>B7</f>
        <v>Brušperk A</v>
      </c>
      <c r="G3" s="673"/>
      <c r="H3" s="674"/>
      <c r="I3" s="672" t="str">
        <f>B9</f>
        <v>N.Bělá  B</v>
      </c>
      <c r="J3" s="673"/>
      <c r="K3" s="674"/>
      <c r="L3" s="672" t="str">
        <f>B11</f>
        <v>Vratimov</v>
      </c>
      <c r="M3" s="673"/>
      <c r="N3" s="674"/>
      <c r="O3" s="672" t="str">
        <f>B13</f>
        <v>Výškovice B</v>
      </c>
      <c r="P3" s="673"/>
      <c r="Q3" s="674"/>
      <c r="R3" s="672" t="str">
        <f>B15</f>
        <v>Hrabová</v>
      </c>
      <c r="S3" s="673"/>
      <c r="T3" s="674"/>
      <c r="U3" s="672" t="str">
        <f>B17</f>
        <v>Stará Bělá  </v>
      </c>
      <c r="V3" s="673"/>
      <c r="W3" s="674"/>
      <c r="X3" s="672" t="str">
        <f>B19</f>
        <v>Proskovice  A</v>
      </c>
      <c r="Y3" s="673"/>
      <c r="Z3" s="678"/>
      <c r="AA3" s="108" t="s">
        <v>37</v>
      </c>
      <c r="AB3" s="672" t="s">
        <v>38</v>
      </c>
      <c r="AC3" s="673"/>
      <c r="AD3" s="674"/>
      <c r="AE3" s="109" t="s">
        <v>39</v>
      </c>
      <c r="AF3" s="549"/>
      <c r="AG3" s="549"/>
      <c r="AH3" s="549"/>
      <c r="AI3" s="614" t="s">
        <v>197</v>
      </c>
      <c r="AJ3" s="549"/>
      <c r="AK3" s="549"/>
      <c r="AL3" s="614" t="s">
        <v>16</v>
      </c>
      <c r="AM3" s="549"/>
      <c r="AN3" s="549"/>
      <c r="AO3" s="614" t="s">
        <v>284</v>
      </c>
      <c r="AP3" s="549"/>
      <c r="AQ3" s="549"/>
      <c r="AR3" s="549"/>
      <c r="AS3" s="549"/>
      <c r="AT3" s="549"/>
      <c r="AU3" s="549"/>
      <c r="AV3" s="549"/>
      <c r="AW3" s="549"/>
      <c r="AX3" s="549"/>
      <c r="AY3" s="549"/>
      <c r="AZ3" s="549"/>
      <c r="BA3" s="549"/>
      <c r="BB3" s="549"/>
      <c r="BC3" s="549"/>
      <c r="BD3" s="549"/>
      <c r="BF3" s="64" t="s">
        <v>46</v>
      </c>
    </row>
    <row r="4" spans="2:56" ht="9.75" customHeight="1">
      <c r="B4" s="97"/>
      <c r="C4" s="670" t="s">
        <v>40</v>
      </c>
      <c r="D4" s="671"/>
      <c r="E4" s="664"/>
      <c r="F4" s="679">
        <f>'Utkání-výsledky'!I15</f>
        <v>2</v>
      </c>
      <c r="G4" s="676"/>
      <c r="H4" s="680"/>
      <c r="I4" s="675">
        <f>'Utkání-výsledky'!J18</f>
        <v>1</v>
      </c>
      <c r="J4" s="676"/>
      <c r="K4" s="680"/>
      <c r="L4" s="675">
        <f>'Utkání-výsledky'!I24</f>
        <v>2</v>
      </c>
      <c r="M4" s="676"/>
      <c r="N4" s="680"/>
      <c r="O4" s="675">
        <f>'Utkání-výsledky'!J29</f>
        <v>1</v>
      </c>
      <c r="P4" s="676"/>
      <c r="Q4" s="680"/>
      <c r="R4" s="675">
        <f>'Utkání-výsledky'!I33</f>
        <v>1</v>
      </c>
      <c r="S4" s="676"/>
      <c r="T4" s="680"/>
      <c r="U4" s="675">
        <f>'Utkání-výsledky'!J40</f>
        <v>1</v>
      </c>
      <c r="V4" s="676"/>
      <c r="W4" s="680"/>
      <c r="X4" s="675">
        <f>'Utkání-výsledky'!I7</f>
        <v>2</v>
      </c>
      <c r="Y4" s="676"/>
      <c r="Z4" s="677"/>
      <c r="AA4" s="98"/>
      <c r="AB4" s="99"/>
      <c r="AC4" s="100"/>
      <c r="AD4" s="101"/>
      <c r="AE4" s="103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  <c r="BA4" s="549"/>
      <c r="BB4" s="549"/>
      <c r="BC4" s="549"/>
      <c r="BD4" s="549"/>
    </row>
    <row r="5" spans="2:62" ht="30" customHeight="1" thickBot="1">
      <c r="B5" s="270" t="str">
        <f>'Utkání-výsledky'!N4</f>
        <v>Výškovice A</v>
      </c>
      <c r="C5" s="658"/>
      <c r="D5" s="659"/>
      <c r="E5" s="659"/>
      <c r="F5" s="127">
        <f>'Utkání-výsledky'!F15</f>
        <v>2</v>
      </c>
      <c r="G5" s="128" t="s">
        <v>19</v>
      </c>
      <c r="H5" s="129">
        <f>'Utkání-výsledky'!H15</f>
        <v>1</v>
      </c>
      <c r="I5" s="130">
        <f>'Utkání-výsledky'!H18</f>
        <v>0</v>
      </c>
      <c r="J5" s="128" t="s">
        <v>19</v>
      </c>
      <c r="K5" s="129">
        <f>'Utkání-výsledky'!F18</f>
        <v>3</v>
      </c>
      <c r="L5" s="396">
        <f>'Utkání-výsledky'!F24</f>
        <v>2</v>
      </c>
      <c r="M5" s="128" t="s">
        <v>19</v>
      </c>
      <c r="N5" s="129">
        <f>'Utkání-výsledky'!H24</f>
        <v>1</v>
      </c>
      <c r="O5" s="396">
        <f>'Utkání-výsledky'!H29</f>
        <v>0</v>
      </c>
      <c r="P5" s="128" t="s">
        <v>19</v>
      </c>
      <c r="Q5" s="397">
        <f>'Utkání-výsledky'!F29</f>
        <v>3</v>
      </c>
      <c r="R5" s="130">
        <f>'Utkání-výsledky'!F33</f>
        <v>0</v>
      </c>
      <c r="S5" s="128" t="s">
        <v>19</v>
      </c>
      <c r="T5" s="129">
        <f>'Utkání-výsledky'!H33</f>
        <v>3</v>
      </c>
      <c r="U5" s="130">
        <f>'Utkání-výsledky'!H40</f>
        <v>1</v>
      </c>
      <c r="V5" s="128" t="s">
        <v>19</v>
      </c>
      <c r="W5" s="129">
        <f>'Utkání-výsledky'!F40</f>
        <v>2</v>
      </c>
      <c r="X5" s="130">
        <f>'Utkání-výsledky'!F7</f>
        <v>2</v>
      </c>
      <c r="Y5" s="128" t="s">
        <v>19</v>
      </c>
      <c r="Z5" s="129">
        <f>'Utkání-výsledky'!H7</f>
        <v>1</v>
      </c>
      <c r="AA5" s="135">
        <f aca="true" t="shared" si="0" ref="AA5:AA19">IF(BJ5&gt;0,BF5," ")</f>
        <v>10</v>
      </c>
      <c r="AB5" s="136">
        <f>IF(BJ5&gt;0,BG5," ")</f>
        <v>7</v>
      </c>
      <c r="AC5" s="137" t="s">
        <v>19</v>
      </c>
      <c r="AD5" s="132">
        <f aca="true" t="shared" si="1" ref="AD5:AD19">IF(BJ5&gt;0,BI5," ")</f>
        <v>14</v>
      </c>
      <c r="AE5" s="269" t="s">
        <v>285</v>
      </c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49"/>
      <c r="AR5" s="549"/>
      <c r="AS5" s="549"/>
      <c r="AT5" s="549"/>
      <c r="AU5" s="549"/>
      <c r="AV5" s="549"/>
      <c r="AW5" s="549"/>
      <c r="AX5" s="549"/>
      <c r="AY5" s="549"/>
      <c r="AZ5" s="549"/>
      <c r="BA5" s="617" t="s">
        <v>293</v>
      </c>
      <c r="BB5" s="625">
        <v>1</v>
      </c>
      <c r="BC5" s="626" t="s">
        <v>292</v>
      </c>
      <c r="BD5" s="269" t="s">
        <v>285</v>
      </c>
      <c r="BF5" s="117">
        <f>SUM(F4:Z4)</f>
        <v>10</v>
      </c>
      <c r="BG5" s="118">
        <f>SUM(F5,I5,L5,O5,R5,U5,X5)</f>
        <v>7</v>
      </c>
      <c r="BH5" s="119" t="s">
        <v>19</v>
      </c>
      <c r="BI5" s="118">
        <f>SUM(H5,K5,N5,Q5,T5,W5,Z5)</f>
        <v>14</v>
      </c>
      <c r="BJ5" s="118">
        <f>BG5+BI5</f>
        <v>21</v>
      </c>
    </row>
    <row r="6" spans="2:62" ht="9.75" customHeight="1">
      <c r="B6" s="271"/>
      <c r="C6" s="679">
        <f>'Utkání-výsledky'!J15</f>
        <v>1</v>
      </c>
      <c r="D6" s="676"/>
      <c r="E6" s="680"/>
      <c r="F6" s="670" t="s">
        <v>41</v>
      </c>
      <c r="G6" s="671"/>
      <c r="H6" s="664"/>
      <c r="I6" s="675">
        <f>'Utkání-výsledky'!I25</f>
        <v>1</v>
      </c>
      <c r="J6" s="676"/>
      <c r="K6" s="680"/>
      <c r="L6" s="675">
        <f>'Utkání-výsledky'!J28</f>
        <v>1</v>
      </c>
      <c r="M6" s="676"/>
      <c r="N6" s="680"/>
      <c r="O6" s="675">
        <f>'Utkání-výsledky'!I34</f>
        <v>2</v>
      </c>
      <c r="P6" s="676"/>
      <c r="Q6" s="680"/>
      <c r="R6" s="675">
        <f>'Utkání-výsledky'!J39</f>
        <v>2</v>
      </c>
      <c r="S6" s="676"/>
      <c r="T6" s="680"/>
      <c r="U6" s="675">
        <f>'Utkání-výsledky'!I8</f>
        <v>2</v>
      </c>
      <c r="V6" s="676"/>
      <c r="W6" s="680"/>
      <c r="X6" s="675">
        <f>'Utkání-výsledky'!I17</f>
        <v>2</v>
      </c>
      <c r="Y6" s="676"/>
      <c r="Z6" s="677"/>
      <c r="AA6" s="120" t="str">
        <f t="shared" si="0"/>
        <v> </v>
      </c>
      <c r="AB6" s="121" t="str">
        <f>IF(BJ6&gt;0,BF6," ")</f>
        <v> </v>
      </c>
      <c r="AC6" s="122" t="s">
        <v>19</v>
      </c>
      <c r="AD6" s="123" t="str">
        <f t="shared" si="1"/>
        <v> </v>
      </c>
      <c r="AE6" s="103"/>
      <c r="AF6" s="549"/>
      <c r="AG6" s="549"/>
      <c r="AH6" s="549"/>
      <c r="AI6" s="549"/>
      <c r="AJ6" s="549"/>
      <c r="AK6" s="549"/>
      <c r="AL6" s="549"/>
      <c r="AM6" s="549"/>
      <c r="AN6" s="549"/>
      <c r="AO6" s="549"/>
      <c r="AP6" s="549"/>
      <c r="AQ6" s="549"/>
      <c r="AR6" s="549"/>
      <c r="AS6" s="549"/>
      <c r="AT6" s="549"/>
      <c r="AU6" s="549"/>
      <c r="AV6" s="549"/>
      <c r="AW6" s="549"/>
      <c r="AX6" s="549"/>
      <c r="AY6" s="549"/>
      <c r="AZ6" s="549"/>
      <c r="BA6" s="617"/>
      <c r="BB6" s="625"/>
      <c r="BC6" s="626"/>
      <c r="BD6" s="549"/>
      <c r="BF6" s="124"/>
      <c r="BG6" s="125"/>
      <c r="BH6" s="126"/>
      <c r="BI6" s="126"/>
      <c r="BJ6" s="125"/>
    </row>
    <row r="7" spans="2:62" ht="30" customHeight="1" thickBot="1">
      <c r="B7" s="270" t="str">
        <f>'Utkání-výsledky'!N5</f>
        <v>Brušperk A</v>
      </c>
      <c r="C7" s="127">
        <f>H5</f>
        <v>1</v>
      </c>
      <c r="D7" s="128" t="s">
        <v>19</v>
      </c>
      <c r="E7" s="129">
        <f>F5</f>
        <v>2</v>
      </c>
      <c r="F7" s="658"/>
      <c r="G7" s="659" t="s">
        <v>41</v>
      </c>
      <c r="H7" s="660"/>
      <c r="I7" s="127">
        <f>'Utkání-výsledky'!F25</f>
        <v>1</v>
      </c>
      <c r="J7" s="128" t="s">
        <v>19</v>
      </c>
      <c r="K7" s="129">
        <f>'Utkání-výsledky'!H25</f>
        <v>2</v>
      </c>
      <c r="L7" s="130">
        <f>'Utkání-výsledky'!H28</f>
        <v>1</v>
      </c>
      <c r="M7" s="128" t="s">
        <v>19</v>
      </c>
      <c r="N7" s="129">
        <f>'Utkání-výsledky'!F28</f>
        <v>2</v>
      </c>
      <c r="O7" s="130">
        <f>'Utkání-výsledky'!F34</f>
        <v>2</v>
      </c>
      <c r="P7" s="128" t="s">
        <v>19</v>
      </c>
      <c r="Q7" s="129">
        <f>'Utkání-výsledky'!H34</f>
        <v>1</v>
      </c>
      <c r="R7" s="130">
        <f>'Utkání-výsledky'!H39</f>
        <v>2</v>
      </c>
      <c r="S7" s="128" t="s">
        <v>19</v>
      </c>
      <c r="T7" s="129">
        <f>'Utkání-výsledky'!F39</f>
        <v>1</v>
      </c>
      <c r="U7" s="130">
        <f>'Utkání-výsledky'!F8</f>
        <v>2</v>
      </c>
      <c r="V7" s="128" t="s">
        <v>19</v>
      </c>
      <c r="W7" s="129">
        <f>'Utkání-výsledky'!H8</f>
        <v>1</v>
      </c>
      <c r="X7" s="130">
        <f>'Utkání-výsledky'!F17</f>
        <v>3</v>
      </c>
      <c r="Y7" s="128" t="s">
        <v>19</v>
      </c>
      <c r="Z7" s="129">
        <f>'Utkání-výsledky'!H17</f>
        <v>0</v>
      </c>
      <c r="AA7" s="135">
        <f t="shared" si="0"/>
        <v>11</v>
      </c>
      <c r="AB7" s="136">
        <f>IF(BJ7&gt;0,BG7," ")</f>
        <v>12</v>
      </c>
      <c r="AC7" s="137" t="s">
        <v>19</v>
      </c>
      <c r="AD7" s="132">
        <f t="shared" si="1"/>
        <v>9</v>
      </c>
      <c r="AE7" s="269" t="s">
        <v>74</v>
      </c>
      <c r="AF7" s="549" t="s">
        <v>282</v>
      </c>
      <c r="AG7" s="549"/>
      <c r="AH7" s="615"/>
      <c r="AI7" s="549"/>
      <c r="AJ7" s="549">
        <v>2</v>
      </c>
      <c r="AK7" s="615" t="s">
        <v>19</v>
      </c>
      <c r="AL7" s="549">
        <v>1</v>
      </c>
      <c r="AM7" s="549">
        <v>2</v>
      </c>
      <c r="AN7" s="615" t="s">
        <v>19</v>
      </c>
      <c r="AO7" s="549">
        <v>1</v>
      </c>
      <c r="AP7" s="549"/>
      <c r="AQ7" s="549"/>
      <c r="AR7" s="550">
        <v>2</v>
      </c>
      <c r="AS7" s="549">
        <v>4</v>
      </c>
      <c r="AT7" s="615" t="s">
        <v>19</v>
      </c>
      <c r="AU7" s="549">
        <v>2</v>
      </c>
      <c r="AV7" s="269" t="s">
        <v>74</v>
      </c>
      <c r="AZ7" s="549"/>
      <c r="BA7" s="617"/>
      <c r="BB7" s="625"/>
      <c r="BC7" s="626"/>
      <c r="BD7" s="549"/>
      <c r="BF7" s="117">
        <f>SUM(C6:C6)+SUM(I6:Z6)</f>
        <v>11</v>
      </c>
      <c r="BG7" s="118">
        <f>SUM(C7,I7,L7,O7,R7,U7,X7)</f>
        <v>12</v>
      </c>
      <c r="BH7" s="119" t="s">
        <v>19</v>
      </c>
      <c r="BI7" s="118">
        <f>SUM(E7,K7,N7,Q7,T7,W7,Z7)</f>
        <v>9</v>
      </c>
      <c r="BJ7" s="118">
        <f>BG7+BI7</f>
        <v>21</v>
      </c>
    </row>
    <row r="8" spans="2:62" ht="9.75" customHeight="1">
      <c r="B8" s="271"/>
      <c r="C8" s="682">
        <f>'Utkání-výsledky'!I18</f>
        <v>2</v>
      </c>
      <c r="D8" s="683"/>
      <c r="E8" s="683"/>
      <c r="F8" s="683">
        <f>'Utkání-výsledky'!J25</f>
        <v>2</v>
      </c>
      <c r="G8" s="683"/>
      <c r="H8" s="684"/>
      <c r="I8" s="670" t="s">
        <v>42</v>
      </c>
      <c r="J8" s="671"/>
      <c r="K8" s="664"/>
      <c r="L8" s="675">
        <f>'Utkání-výsledky'!I35</f>
        <v>2</v>
      </c>
      <c r="M8" s="676"/>
      <c r="N8" s="680"/>
      <c r="O8" s="675">
        <f>'Utkání-výsledky'!J38</f>
        <v>2</v>
      </c>
      <c r="P8" s="676"/>
      <c r="Q8" s="680"/>
      <c r="R8" s="675">
        <f>'Utkání-výsledky'!I9</f>
        <v>2</v>
      </c>
      <c r="S8" s="676"/>
      <c r="T8" s="680"/>
      <c r="U8" s="675">
        <f>'Utkání-výsledky'!J14</f>
        <v>1</v>
      </c>
      <c r="V8" s="676"/>
      <c r="W8" s="680"/>
      <c r="X8" s="675">
        <f>'Utkání-výsledky'!I27</f>
        <v>2</v>
      </c>
      <c r="Y8" s="676"/>
      <c r="Z8" s="677"/>
      <c r="AA8" s="120" t="str">
        <f t="shared" si="0"/>
        <v> </v>
      </c>
      <c r="AB8" s="121" t="str">
        <f>IF(BJ8&gt;0,BF8," ")</f>
        <v> </v>
      </c>
      <c r="AC8" s="122" t="s">
        <v>19</v>
      </c>
      <c r="AD8" s="123" t="str">
        <f t="shared" si="1"/>
        <v> </v>
      </c>
      <c r="AE8" s="103"/>
      <c r="AF8" s="549"/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49"/>
      <c r="AR8" s="550"/>
      <c r="AS8" s="549"/>
      <c r="AT8" s="549"/>
      <c r="AU8" s="549"/>
      <c r="AZ8" s="549"/>
      <c r="BA8" s="617"/>
      <c r="BB8" s="625"/>
      <c r="BC8" s="626"/>
      <c r="BD8" s="549"/>
      <c r="BF8" s="124"/>
      <c r="BG8" s="125"/>
      <c r="BH8" s="126"/>
      <c r="BI8" s="126"/>
      <c r="BJ8" s="125"/>
    </row>
    <row r="9" spans="2:62" ht="30" customHeight="1" thickBot="1">
      <c r="B9" s="627" t="str">
        <f>'Utkání-výsledky'!N6</f>
        <v>N.Bělá  B</v>
      </c>
      <c r="C9" s="272">
        <f>K5</f>
        <v>3</v>
      </c>
      <c r="D9" s="273" t="s">
        <v>19</v>
      </c>
      <c r="E9" s="274">
        <f>I5</f>
        <v>0</v>
      </c>
      <c r="F9" s="134">
        <f>K7</f>
        <v>2</v>
      </c>
      <c r="G9" s="131" t="s">
        <v>19</v>
      </c>
      <c r="H9" s="132">
        <f>I7</f>
        <v>1</v>
      </c>
      <c r="I9" s="658"/>
      <c r="J9" s="659" t="s">
        <v>42</v>
      </c>
      <c r="K9" s="660"/>
      <c r="L9" s="127">
        <f>'Utkání-výsledky'!F35</f>
        <v>3</v>
      </c>
      <c r="M9" s="128" t="s">
        <v>19</v>
      </c>
      <c r="N9" s="129">
        <f>'Utkání-výsledky'!H35</f>
        <v>0</v>
      </c>
      <c r="O9" s="130">
        <f>'Utkání-výsledky'!H38</f>
        <v>2</v>
      </c>
      <c r="P9" s="128" t="s">
        <v>19</v>
      </c>
      <c r="Q9" s="129">
        <f>'Utkání-výsledky'!F38</f>
        <v>1</v>
      </c>
      <c r="R9" s="130">
        <f>'Utkání-výsledky'!F9</f>
        <v>2</v>
      </c>
      <c r="S9" s="128" t="s">
        <v>19</v>
      </c>
      <c r="T9" s="129">
        <f>'Utkání-výsledky'!H9</f>
        <v>1</v>
      </c>
      <c r="U9" s="130">
        <f>'Utkání-výsledky'!H14</f>
        <v>0</v>
      </c>
      <c r="V9" s="133">
        <f>'Utkání-výsledky'!I19</f>
        <v>2</v>
      </c>
      <c r="W9" s="129">
        <f>'Utkání-výsledky'!F14</f>
        <v>3</v>
      </c>
      <c r="X9" s="130">
        <f>'Utkání-výsledky'!F27</f>
        <v>3</v>
      </c>
      <c r="Y9" s="128" t="s">
        <v>19</v>
      </c>
      <c r="Z9" s="129">
        <f>'Utkání-výsledky'!H27</f>
        <v>0</v>
      </c>
      <c r="AA9" s="135">
        <f t="shared" si="0"/>
        <v>13</v>
      </c>
      <c r="AB9" s="136">
        <f>IF(BJ9&gt;0,BG9," ")</f>
        <v>15</v>
      </c>
      <c r="AC9" s="137" t="s">
        <v>19</v>
      </c>
      <c r="AD9" s="132">
        <f t="shared" si="1"/>
        <v>6</v>
      </c>
      <c r="AE9" s="628" t="s">
        <v>73</v>
      </c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50"/>
      <c r="AS9" s="549"/>
      <c r="AT9" s="549"/>
      <c r="AU9" s="549"/>
      <c r="AZ9" s="549"/>
      <c r="BA9" s="617"/>
      <c r="BB9" s="625"/>
      <c r="BC9" s="626"/>
      <c r="BD9" s="549"/>
      <c r="BF9" s="117">
        <f>SUM(C8:F8)+SUM(L8:Z8)</f>
        <v>13</v>
      </c>
      <c r="BG9" s="118">
        <f>SUM(F9,C9,L9,O9,R9,U9,X9)</f>
        <v>15</v>
      </c>
      <c r="BH9" s="119" t="s">
        <v>19</v>
      </c>
      <c r="BI9" s="118">
        <f>SUM(H9,E9,N9,Q9,T9,W9,Z9)</f>
        <v>6</v>
      </c>
      <c r="BJ9" s="118">
        <f>BG9+BI9</f>
        <v>21</v>
      </c>
    </row>
    <row r="10" spans="2:62" ht="9.75" customHeight="1">
      <c r="B10" s="271"/>
      <c r="C10" s="682">
        <f>'Utkání-výsledky'!J24</f>
        <v>1</v>
      </c>
      <c r="D10" s="683"/>
      <c r="E10" s="683"/>
      <c r="F10" s="683">
        <f>'Utkání-výsledky'!I28</f>
        <v>2</v>
      </c>
      <c r="G10" s="683"/>
      <c r="H10" s="683"/>
      <c r="I10" s="683">
        <f>'Utkání-výsledky'!J35</f>
        <v>1</v>
      </c>
      <c r="J10" s="683"/>
      <c r="K10" s="684"/>
      <c r="L10" s="670" t="s">
        <v>43</v>
      </c>
      <c r="M10" s="671"/>
      <c r="N10" s="664"/>
      <c r="O10" s="675">
        <f>'Utkání-výsledky'!I10</f>
        <v>1</v>
      </c>
      <c r="P10" s="676"/>
      <c r="Q10" s="680"/>
      <c r="R10" s="675">
        <f>'Utkání-výsledky'!J13</f>
        <v>1</v>
      </c>
      <c r="S10" s="676"/>
      <c r="T10" s="680"/>
      <c r="U10" s="675">
        <f>'Utkání-výsledky'!I19</f>
        <v>2</v>
      </c>
      <c r="V10" s="676"/>
      <c r="W10" s="680"/>
      <c r="X10" s="675">
        <f>'Utkání-výsledky'!I37</f>
        <v>2</v>
      </c>
      <c r="Y10" s="676"/>
      <c r="Z10" s="677"/>
      <c r="AA10" s="120" t="str">
        <f t="shared" si="0"/>
        <v> </v>
      </c>
      <c r="AB10" s="121" t="str">
        <f>IF(BJ10&gt;0,BF10," ")</f>
        <v> </v>
      </c>
      <c r="AC10" s="122" t="s">
        <v>19</v>
      </c>
      <c r="AD10" s="123" t="str">
        <f t="shared" si="1"/>
        <v> </v>
      </c>
      <c r="AE10" s="103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50"/>
      <c r="AS10" s="549"/>
      <c r="AT10" s="549"/>
      <c r="AU10" s="549"/>
      <c r="AZ10" s="549"/>
      <c r="BA10" s="617"/>
      <c r="BB10" s="625"/>
      <c r="BC10" s="626"/>
      <c r="BD10" s="549"/>
      <c r="BF10" s="124"/>
      <c r="BG10" s="125"/>
      <c r="BH10" s="126"/>
      <c r="BI10" s="126"/>
      <c r="BJ10" s="125"/>
    </row>
    <row r="11" spans="2:62" ht="30" customHeight="1" thickBot="1">
      <c r="B11" s="270" t="str">
        <f>'Utkání-výsledky'!N7</f>
        <v>Vratimov</v>
      </c>
      <c r="C11" s="209">
        <f>N5</f>
        <v>1</v>
      </c>
      <c r="D11" s="131" t="s">
        <v>19</v>
      </c>
      <c r="E11" s="210">
        <f>L5</f>
        <v>2</v>
      </c>
      <c r="F11" s="211">
        <f>N7</f>
        <v>2</v>
      </c>
      <c r="G11" s="131" t="s">
        <v>19</v>
      </c>
      <c r="H11" s="210">
        <f>L7</f>
        <v>1</v>
      </c>
      <c r="I11" s="134">
        <f>N9</f>
        <v>0</v>
      </c>
      <c r="J11" s="131" t="s">
        <v>19</v>
      </c>
      <c r="K11" s="132">
        <f>L9</f>
        <v>3</v>
      </c>
      <c r="L11" s="658"/>
      <c r="M11" s="659" t="s">
        <v>43</v>
      </c>
      <c r="N11" s="660"/>
      <c r="O11" s="127">
        <f>'Utkání-výsledky'!F10</f>
        <v>0</v>
      </c>
      <c r="P11" s="128" t="s">
        <v>19</v>
      </c>
      <c r="Q11" s="129">
        <f>'Utkání-výsledky'!H10</f>
        <v>3</v>
      </c>
      <c r="R11" s="130">
        <f>'Utkání-výsledky'!H13</f>
        <v>0</v>
      </c>
      <c r="S11" s="128" t="s">
        <v>19</v>
      </c>
      <c r="T11" s="129">
        <f>'Utkání-výsledky'!F13</f>
        <v>3</v>
      </c>
      <c r="U11" s="130">
        <f>'Utkání-výsledky'!F19</f>
        <v>2</v>
      </c>
      <c r="V11" s="128" t="s">
        <v>19</v>
      </c>
      <c r="W11" s="129">
        <f>'Utkání-výsledky'!H19</f>
        <v>1</v>
      </c>
      <c r="X11" s="130">
        <f>'Utkání-výsledky'!F37</f>
        <v>2</v>
      </c>
      <c r="Y11" s="128" t="s">
        <v>19</v>
      </c>
      <c r="Z11" s="129">
        <f>'Utkání-výsledky'!H37</f>
        <v>1</v>
      </c>
      <c r="AA11" s="135">
        <f t="shared" si="0"/>
        <v>10</v>
      </c>
      <c r="AB11" s="136">
        <f>IF(BJ11&gt;0,BG11," ")</f>
        <v>7</v>
      </c>
      <c r="AC11" s="137" t="s">
        <v>19</v>
      </c>
      <c r="AD11" s="132">
        <f t="shared" si="1"/>
        <v>14</v>
      </c>
      <c r="AE11" s="269" t="s">
        <v>288</v>
      </c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50"/>
      <c r="AS11" s="549"/>
      <c r="AT11" s="549"/>
      <c r="AU11" s="549"/>
      <c r="AZ11" s="549"/>
      <c r="BA11" s="617" t="s">
        <v>66</v>
      </c>
      <c r="BB11" s="625">
        <v>0</v>
      </c>
      <c r="BC11" s="626" t="s">
        <v>291</v>
      </c>
      <c r="BD11" s="269" t="s">
        <v>288</v>
      </c>
      <c r="BF11" s="117">
        <f>SUM(C10:I10)+SUM(O10:Z10)</f>
        <v>10</v>
      </c>
      <c r="BG11" s="118">
        <f>SUM(F11,I11,C11,O11,R11,U11,X11)</f>
        <v>7</v>
      </c>
      <c r="BH11" s="119" t="s">
        <v>19</v>
      </c>
      <c r="BI11" s="118">
        <f>SUM(H11,K11,E11,Q11,T11,W11,Z11)</f>
        <v>14</v>
      </c>
      <c r="BJ11" s="118">
        <f>BG11+BI11</f>
        <v>21</v>
      </c>
    </row>
    <row r="12" spans="2:62" ht="9.75" customHeight="1">
      <c r="B12" s="271"/>
      <c r="C12" s="682">
        <f>'Utkání-výsledky'!I29</f>
        <v>2</v>
      </c>
      <c r="D12" s="683"/>
      <c r="E12" s="683"/>
      <c r="F12" s="683">
        <f>'Utkání-výsledky'!J34</f>
        <v>1</v>
      </c>
      <c r="G12" s="683"/>
      <c r="H12" s="683"/>
      <c r="I12" s="683">
        <f>'Utkání-výsledky'!I38</f>
        <v>1</v>
      </c>
      <c r="J12" s="683"/>
      <c r="K12" s="683"/>
      <c r="L12" s="683">
        <f>'Utkání-výsledky'!J10</f>
        <v>2</v>
      </c>
      <c r="M12" s="683"/>
      <c r="N12" s="684"/>
      <c r="O12" s="670">
        <v>2</v>
      </c>
      <c r="P12" s="671"/>
      <c r="Q12" s="664"/>
      <c r="R12" s="675">
        <f>'Utkání-výsledky'!I20</f>
        <v>2</v>
      </c>
      <c r="S12" s="676"/>
      <c r="T12" s="680"/>
      <c r="U12" s="675">
        <f>'Utkání-výsledky'!J23</f>
        <v>1</v>
      </c>
      <c r="V12" s="676"/>
      <c r="W12" s="680"/>
      <c r="X12" s="675">
        <f>'Utkání-výsledky'!J12</f>
        <v>1</v>
      </c>
      <c r="Y12" s="676"/>
      <c r="Z12" s="677"/>
      <c r="AA12" s="120" t="str">
        <f t="shared" si="0"/>
        <v> </v>
      </c>
      <c r="AB12" s="121" t="str">
        <f>IF(BJ12&gt;0,BF12," ")</f>
        <v> </v>
      </c>
      <c r="AC12" s="122" t="s">
        <v>19</v>
      </c>
      <c r="AD12" s="123" t="str">
        <f t="shared" si="1"/>
        <v> </v>
      </c>
      <c r="AE12" s="103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50"/>
      <c r="AS12" s="549"/>
      <c r="AT12" s="549"/>
      <c r="AU12" s="549"/>
      <c r="AZ12" s="549"/>
      <c r="BA12" s="617"/>
      <c r="BB12" s="625"/>
      <c r="BC12" s="626"/>
      <c r="BD12" s="549"/>
      <c r="BF12" s="124"/>
      <c r="BG12" s="125"/>
      <c r="BH12" s="126"/>
      <c r="BI12" s="126"/>
      <c r="BJ12" s="125"/>
    </row>
    <row r="13" spans="2:62" ht="30" customHeight="1" thickBot="1">
      <c r="B13" s="270" t="str">
        <f>'Utkání-výsledky'!N8</f>
        <v>Výškovice B</v>
      </c>
      <c r="C13" s="209">
        <f>Q5</f>
        <v>3</v>
      </c>
      <c r="D13" s="131" t="s">
        <v>19</v>
      </c>
      <c r="E13" s="210">
        <f>O5</f>
        <v>0</v>
      </c>
      <c r="F13" s="211">
        <f>Q7</f>
        <v>1</v>
      </c>
      <c r="G13" s="131" t="s">
        <v>19</v>
      </c>
      <c r="H13" s="210">
        <f>O7</f>
        <v>2</v>
      </c>
      <c r="I13" s="130">
        <f>Q9</f>
        <v>1</v>
      </c>
      <c r="J13" s="128" t="s">
        <v>19</v>
      </c>
      <c r="K13" s="129">
        <f>O9</f>
        <v>2</v>
      </c>
      <c r="L13" s="134">
        <f>Q11</f>
        <v>3</v>
      </c>
      <c r="M13" s="131" t="s">
        <v>19</v>
      </c>
      <c r="N13" s="132">
        <f>O11</f>
        <v>0</v>
      </c>
      <c r="O13" s="658"/>
      <c r="P13" s="659">
        <v>2</v>
      </c>
      <c r="Q13" s="660"/>
      <c r="R13" s="127">
        <f>'Utkání-výsledky'!F20</f>
        <v>2</v>
      </c>
      <c r="S13" s="128" t="s">
        <v>19</v>
      </c>
      <c r="T13" s="129">
        <f>'Utkání-výsledky'!H20</f>
        <v>1</v>
      </c>
      <c r="U13" s="130">
        <f>'Utkání-výsledky'!H23</f>
        <v>1</v>
      </c>
      <c r="V13" s="128" t="s">
        <v>19</v>
      </c>
      <c r="W13" s="129">
        <f>'Utkání-výsledky'!F23</f>
        <v>2</v>
      </c>
      <c r="X13" s="130">
        <f>'Utkání-výsledky'!H12</f>
        <v>1</v>
      </c>
      <c r="Y13" s="128" t="s">
        <v>19</v>
      </c>
      <c r="Z13" s="129">
        <f>'Utkání-výsledky'!F12</f>
        <v>2</v>
      </c>
      <c r="AA13" s="135">
        <f t="shared" si="0"/>
        <v>10</v>
      </c>
      <c r="AB13" s="136">
        <f>IF(BJ13&gt;0,BG13," ")</f>
        <v>12</v>
      </c>
      <c r="AC13" s="137" t="s">
        <v>19</v>
      </c>
      <c r="AD13" s="132">
        <f t="shared" si="1"/>
        <v>9</v>
      </c>
      <c r="AE13" s="269" t="s">
        <v>264</v>
      </c>
      <c r="AF13" s="549"/>
      <c r="AG13" s="549"/>
      <c r="AH13" s="549"/>
      <c r="AI13" s="549"/>
      <c r="AJ13" s="549"/>
      <c r="AK13" s="549"/>
      <c r="AL13" s="549"/>
      <c r="AM13" s="549"/>
      <c r="AN13" s="549"/>
      <c r="AO13" s="549"/>
      <c r="AP13" s="549"/>
      <c r="AQ13" s="549"/>
      <c r="AR13" s="550"/>
      <c r="AS13" s="549"/>
      <c r="AT13" s="549"/>
      <c r="AU13" s="549"/>
      <c r="AZ13" s="549"/>
      <c r="BA13" s="617" t="s">
        <v>294</v>
      </c>
      <c r="BB13" s="625">
        <v>2</v>
      </c>
      <c r="BC13" s="626" t="s">
        <v>290</v>
      </c>
      <c r="BD13" s="269" t="s">
        <v>264</v>
      </c>
      <c r="BF13" s="117">
        <f>SUM(C12:L12)+SUM(R12:Z12)</f>
        <v>10</v>
      </c>
      <c r="BG13" s="118">
        <f>SUM(F13,I13,L13,C13,R13,U13,X13)</f>
        <v>12</v>
      </c>
      <c r="BH13" s="119" t="s">
        <v>19</v>
      </c>
      <c r="BI13" s="118">
        <f>SUM(H13,K13,N13,E13,T13,W13,Z13)</f>
        <v>9</v>
      </c>
      <c r="BJ13" s="118">
        <f>BG13+BI13</f>
        <v>21</v>
      </c>
    </row>
    <row r="14" spans="2:62" ht="9.75" customHeight="1">
      <c r="B14" s="271"/>
      <c r="C14" s="682">
        <f>'Utkání-výsledky'!J33</f>
        <v>2</v>
      </c>
      <c r="D14" s="683"/>
      <c r="E14" s="683"/>
      <c r="F14" s="683">
        <f>'Utkání-výsledky'!I39</f>
        <v>1</v>
      </c>
      <c r="G14" s="683"/>
      <c r="H14" s="683"/>
      <c r="I14" s="683">
        <f>'Utkání-výsledky'!J9</f>
        <v>1</v>
      </c>
      <c r="J14" s="683"/>
      <c r="K14" s="683"/>
      <c r="L14" s="683">
        <f>'Utkání-výsledky'!I13</f>
        <v>2</v>
      </c>
      <c r="M14" s="683"/>
      <c r="N14" s="683"/>
      <c r="O14" s="683">
        <f>'Utkání-výsledky'!J20</f>
        <v>1</v>
      </c>
      <c r="P14" s="683"/>
      <c r="Q14" s="684"/>
      <c r="R14" s="670">
        <v>0</v>
      </c>
      <c r="S14" s="671"/>
      <c r="T14" s="664"/>
      <c r="U14" s="675">
        <f>'Utkání-výsledky'!I30</f>
        <v>2</v>
      </c>
      <c r="V14" s="676"/>
      <c r="W14" s="680"/>
      <c r="X14" s="675">
        <f>'Utkání-výsledky'!J22</f>
        <v>2</v>
      </c>
      <c r="Y14" s="676"/>
      <c r="Z14" s="677"/>
      <c r="AA14" s="120" t="str">
        <f t="shared" si="0"/>
        <v> </v>
      </c>
      <c r="AB14" s="121" t="str">
        <f>IF(BJ14&gt;0,BF14," ")</f>
        <v> </v>
      </c>
      <c r="AC14" s="122" t="s">
        <v>19</v>
      </c>
      <c r="AD14" s="123" t="str">
        <f t="shared" si="1"/>
        <v> </v>
      </c>
      <c r="AE14" s="103"/>
      <c r="AF14" s="549"/>
      <c r="AG14" s="549"/>
      <c r="AH14" s="549"/>
      <c r="AI14" s="549"/>
      <c r="AJ14" s="549"/>
      <c r="AK14" s="549"/>
      <c r="AL14" s="549"/>
      <c r="AM14" s="549"/>
      <c r="AN14" s="549"/>
      <c r="AO14" s="549"/>
      <c r="AP14" s="549"/>
      <c r="AQ14" s="549"/>
      <c r="AR14" s="550"/>
      <c r="AS14" s="549"/>
      <c r="AT14" s="549"/>
      <c r="AU14" s="549"/>
      <c r="AZ14" s="549"/>
      <c r="BA14" s="549"/>
      <c r="BB14" s="549"/>
      <c r="BC14" s="624"/>
      <c r="BD14" s="549"/>
      <c r="BF14" s="124"/>
      <c r="BG14" s="125"/>
      <c r="BH14" s="126"/>
      <c r="BI14" s="126"/>
      <c r="BJ14" s="125"/>
    </row>
    <row r="15" spans="2:62" ht="30" customHeight="1" thickBot="1">
      <c r="B15" s="270" t="str">
        <f>'Utkání-výsledky'!N9</f>
        <v>Hrabová</v>
      </c>
      <c r="C15" s="209">
        <f>T5</f>
        <v>3</v>
      </c>
      <c r="D15" s="131" t="s">
        <v>19</v>
      </c>
      <c r="E15" s="210">
        <f>R5</f>
        <v>0</v>
      </c>
      <c r="F15" s="211">
        <f>T7</f>
        <v>1</v>
      </c>
      <c r="G15" s="131" t="s">
        <v>19</v>
      </c>
      <c r="H15" s="210">
        <f>R7</f>
        <v>2</v>
      </c>
      <c r="I15" s="211">
        <f>T9</f>
        <v>1</v>
      </c>
      <c r="J15" s="131" t="s">
        <v>19</v>
      </c>
      <c r="K15" s="210">
        <f>R9</f>
        <v>2</v>
      </c>
      <c r="L15" s="211">
        <f>T11</f>
        <v>3</v>
      </c>
      <c r="M15" s="131" t="s">
        <v>19</v>
      </c>
      <c r="N15" s="210">
        <f>R11</f>
        <v>0</v>
      </c>
      <c r="O15" s="134">
        <f>T13</f>
        <v>1</v>
      </c>
      <c r="P15" s="131" t="s">
        <v>19</v>
      </c>
      <c r="Q15" s="132">
        <f>R13</f>
        <v>2</v>
      </c>
      <c r="R15" s="658"/>
      <c r="S15" s="659">
        <v>0</v>
      </c>
      <c r="T15" s="660"/>
      <c r="U15" s="127">
        <f>'Utkání-výsledky'!F30</f>
        <v>2</v>
      </c>
      <c r="V15" s="128" t="s">
        <v>19</v>
      </c>
      <c r="W15" s="129">
        <f>'Utkání-výsledky'!H30</f>
        <v>1</v>
      </c>
      <c r="X15" s="130">
        <f>'Utkání-výsledky'!H22</f>
        <v>3</v>
      </c>
      <c r="Y15" s="128" t="s">
        <v>19</v>
      </c>
      <c r="Z15" s="129">
        <f>'Utkání-výsledky'!F22</f>
        <v>0</v>
      </c>
      <c r="AA15" s="135">
        <f t="shared" si="0"/>
        <v>11</v>
      </c>
      <c r="AB15" s="136">
        <f>IF(BJ15&gt;0,BG15," ")</f>
        <v>14</v>
      </c>
      <c r="AC15" s="137" t="s">
        <v>19</v>
      </c>
      <c r="AD15" s="132">
        <f t="shared" si="1"/>
        <v>7</v>
      </c>
      <c r="AE15" s="269" t="s">
        <v>75</v>
      </c>
      <c r="AF15" s="549" t="s">
        <v>283</v>
      </c>
      <c r="AG15" s="549">
        <v>1</v>
      </c>
      <c r="AH15" s="615" t="s">
        <v>19</v>
      </c>
      <c r="AI15" s="549">
        <v>2</v>
      </c>
      <c r="AJ15" s="549"/>
      <c r="AK15" s="549"/>
      <c r="AL15" s="549"/>
      <c r="AM15" s="549">
        <v>2</v>
      </c>
      <c r="AN15" s="615" t="s">
        <v>19</v>
      </c>
      <c r="AO15" s="549">
        <v>1</v>
      </c>
      <c r="AP15" s="549"/>
      <c r="AQ15" s="549"/>
      <c r="AR15" s="550">
        <v>1</v>
      </c>
      <c r="AS15" s="549">
        <v>3</v>
      </c>
      <c r="AT15" s="615" t="s">
        <v>19</v>
      </c>
      <c r="AU15" s="549">
        <v>3</v>
      </c>
      <c r="AV15" s="269" t="s">
        <v>75</v>
      </c>
      <c r="AZ15" s="549"/>
      <c r="BA15" s="549"/>
      <c r="BB15" s="549"/>
      <c r="BC15" s="624"/>
      <c r="BD15" s="549"/>
      <c r="BF15" s="117">
        <f>SUM(C14:O14)+SUM(U14:Z14)</f>
        <v>11</v>
      </c>
      <c r="BG15" s="118">
        <f>SUM(F15,I15,L15,O15,C15,U15,X15)</f>
        <v>14</v>
      </c>
      <c r="BH15" s="119" t="s">
        <v>19</v>
      </c>
      <c r="BI15" s="118">
        <f>SUM(H15,K15,N15,Q15,E15,W15,Z15)</f>
        <v>7</v>
      </c>
      <c r="BJ15" s="118">
        <f>BG15+BI15</f>
        <v>21</v>
      </c>
    </row>
    <row r="16" spans="2:62" ht="9.75" customHeight="1">
      <c r="B16" s="271"/>
      <c r="C16" s="682">
        <f>'Utkání-výsledky'!I40</f>
        <v>2</v>
      </c>
      <c r="D16" s="683"/>
      <c r="E16" s="683"/>
      <c r="F16" s="683">
        <f>'Utkání-výsledky'!J8</f>
        <v>1</v>
      </c>
      <c r="G16" s="683"/>
      <c r="H16" s="683"/>
      <c r="I16" s="683">
        <f>'Utkání-výsledky'!I14</f>
        <v>2</v>
      </c>
      <c r="J16" s="683"/>
      <c r="K16" s="683"/>
      <c r="L16" s="683">
        <f>'Utkání-výsledky'!J19</f>
        <v>1</v>
      </c>
      <c r="M16" s="683"/>
      <c r="N16" s="683"/>
      <c r="O16" s="683">
        <f>'Utkání-výsledky'!I23</f>
        <v>2</v>
      </c>
      <c r="P16" s="683"/>
      <c r="Q16" s="683"/>
      <c r="R16" s="683">
        <f>'Utkání-výsledky'!J30</f>
        <v>1</v>
      </c>
      <c r="S16" s="683"/>
      <c r="T16" s="684"/>
      <c r="U16" s="670">
        <v>1</v>
      </c>
      <c r="V16" s="671"/>
      <c r="W16" s="664"/>
      <c r="X16" s="675">
        <f>'Utkání-výsledky'!J32</f>
        <v>2</v>
      </c>
      <c r="Y16" s="676"/>
      <c r="Z16" s="677"/>
      <c r="AA16" s="120" t="str">
        <f t="shared" si="0"/>
        <v> </v>
      </c>
      <c r="AB16" s="121" t="str">
        <f>IF(BJ16&gt;0,BF16," ")</f>
        <v> </v>
      </c>
      <c r="AC16" s="122" t="s">
        <v>19</v>
      </c>
      <c r="AD16" s="123" t="str">
        <f t="shared" si="1"/>
        <v> </v>
      </c>
      <c r="AE16" s="103"/>
      <c r="AF16" s="549"/>
      <c r="AG16" s="549"/>
      <c r="AH16" s="549"/>
      <c r="AI16" s="549"/>
      <c r="AJ16" s="549"/>
      <c r="AK16" s="549"/>
      <c r="AL16" s="549"/>
      <c r="AM16" s="549"/>
      <c r="AN16" s="549"/>
      <c r="AO16" s="549"/>
      <c r="AP16" s="549"/>
      <c r="AQ16" s="549"/>
      <c r="AR16" s="550"/>
      <c r="AS16" s="549"/>
      <c r="AT16" s="549"/>
      <c r="AU16" s="549"/>
      <c r="AV16" s="103"/>
      <c r="AZ16" s="549"/>
      <c r="BA16" s="549"/>
      <c r="BB16" s="549"/>
      <c r="BC16" s="549"/>
      <c r="BD16" s="549"/>
      <c r="BF16" s="124"/>
      <c r="BG16" s="125"/>
      <c r="BH16" s="126"/>
      <c r="BI16" s="126"/>
      <c r="BJ16" s="125"/>
    </row>
    <row r="17" spans="2:62" ht="30" customHeight="1" thickBot="1">
      <c r="B17" s="270" t="str">
        <f>'Utkání-výsledky'!N10</f>
        <v>Stará Bělá  </v>
      </c>
      <c r="C17" s="209">
        <f>W5</f>
        <v>2</v>
      </c>
      <c r="D17" s="131" t="s">
        <v>19</v>
      </c>
      <c r="E17" s="210">
        <f>U5</f>
        <v>1</v>
      </c>
      <c r="F17" s="211">
        <f>W7</f>
        <v>1</v>
      </c>
      <c r="G17" s="131" t="s">
        <v>19</v>
      </c>
      <c r="H17" s="210">
        <f>U7</f>
        <v>2</v>
      </c>
      <c r="I17" s="211">
        <f>W9</f>
        <v>3</v>
      </c>
      <c r="J17" s="131" t="s">
        <v>19</v>
      </c>
      <c r="K17" s="210">
        <f>U9</f>
        <v>0</v>
      </c>
      <c r="L17" s="211">
        <f>W11</f>
        <v>1</v>
      </c>
      <c r="M17" s="131" t="s">
        <v>19</v>
      </c>
      <c r="N17" s="210">
        <f>U11</f>
        <v>2</v>
      </c>
      <c r="O17" s="211">
        <f>W13</f>
        <v>2</v>
      </c>
      <c r="P17" s="131" t="s">
        <v>19</v>
      </c>
      <c r="Q17" s="210">
        <f>U13</f>
        <v>1</v>
      </c>
      <c r="R17" s="134">
        <f>W15</f>
        <v>1</v>
      </c>
      <c r="S17" s="131" t="s">
        <v>19</v>
      </c>
      <c r="T17" s="132">
        <f>U15</f>
        <v>2</v>
      </c>
      <c r="U17" s="658"/>
      <c r="V17" s="659">
        <v>0</v>
      </c>
      <c r="W17" s="660"/>
      <c r="X17" s="127">
        <f>'Utkání-výsledky'!H32</f>
        <v>2</v>
      </c>
      <c r="Y17" s="128" t="s">
        <v>19</v>
      </c>
      <c r="Z17" s="129">
        <f>'Utkání-výsledky'!F32</f>
        <v>1</v>
      </c>
      <c r="AA17" s="135">
        <f t="shared" si="0"/>
        <v>11</v>
      </c>
      <c r="AB17" s="136">
        <f>IF(BJ17&gt;0,BG17," ")</f>
        <v>12</v>
      </c>
      <c r="AC17" s="137" t="s">
        <v>19</v>
      </c>
      <c r="AD17" s="132">
        <f t="shared" si="1"/>
        <v>9</v>
      </c>
      <c r="AE17" s="269" t="s">
        <v>263</v>
      </c>
      <c r="AF17" s="549" t="s">
        <v>284</v>
      </c>
      <c r="AG17" s="549">
        <v>1</v>
      </c>
      <c r="AH17" s="615" t="s">
        <v>19</v>
      </c>
      <c r="AI17" s="549">
        <v>2</v>
      </c>
      <c r="AJ17" s="549">
        <v>1</v>
      </c>
      <c r="AK17" s="615" t="s">
        <v>19</v>
      </c>
      <c r="AL17" s="549">
        <v>2</v>
      </c>
      <c r="AM17" s="549"/>
      <c r="AN17" s="549"/>
      <c r="AO17" s="549"/>
      <c r="AP17" s="549"/>
      <c r="AQ17" s="549"/>
      <c r="AR17" s="550">
        <v>0</v>
      </c>
      <c r="AS17" s="549">
        <v>2</v>
      </c>
      <c r="AT17" s="615" t="s">
        <v>19</v>
      </c>
      <c r="AU17" s="549">
        <v>4</v>
      </c>
      <c r="AV17" s="269" t="s">
        <v>263</v>
      </c>
      <c r="AZ17" s="549"/>
      <c r="BA17" s="549"/>
      <c r="BB17" s="549"/>
      <c r="BC17" s="549"/>
      <c r="BD17" s="549"/>
      <c r="BF17" s="117">
        <f>SUM(C16:R16)+SUM(X16:Z16)</f>
        <v>11</v>
      </c>
      <c r="BG17" s="118">
        <f>SUM(F17,I17,L17,O17,R17,C17,X17)</f>
        <v>12</v>
      </c>
      <c r="BH17" s="119" t="s">
        <v>19</v>
      </c>
      <c r="BI17" s="118">
        <f>SUM(H17,K17,N17,Q17,T17,E17,Z17)</f>
        <v>9</v>
      </c>
      <c r="BJ17" s="118">
        <f>BG17+BI17</f>
        <v>21</v>
      </c>
    </row>
    <row r="18" spans="2:62" ht="9.75" customHeight="1">
      <c r="B18" s="271"/>
      <c r="C18" s="682">
        <f>'Utkání-výsledky'!J7</f>
        <v>1</v>
      </c>
      <c r="D18" s="683"/>
      <c r="E18" s="683"/>
      <c r="F18" s="683">
        <f>'Utkání-výsledky'!J17</f>
        <v>1</v>
      </c>
      <c r="G18" s="683"/>
      <c r="H18" s="683"/>
      <c r="I18" s="675">
        <f>'Utkání-výsledky'!J27</f>
        <v>1</v>
      </c>
      <c r="J18" s="676"/>
      <c r="K18" s="680"/>
      <c r="L18" s="675">
        <f>'Utkání-výsledky'!J37</f>
        <v>1</v>
      </c>
      <c r="M18" s="676"/>
      <c r="N18" s="680"/>
      <c r="O18" s="675">
        <f>'Utkání-výsledky'!I12</f>
        <v>2</v>
      </c>
      <c r="P18" s="676"/>
      <c r="Q18" s="680"/>
      <c r="R18" s="683">
        <f>'Utkání-výsledky'!I22</f>
        <v>1</v>
      </c>
      <c r="S18" s="683"/>
      <c r="T18" s="683"/>
      <c r="U18" s="683">
        <f>'Utkání-výsledky'!I32</f>
        <v>1</v>
      </c>
      <c r="V18" s="683"/>
      <c r="W18" s="684"/>
      <c r="X18" s="670">
        <v>0</v>
      </c>
      <c r="Y18" s="671"/>
      <c r="Z18" s="664"/>
      <c r="AA18" s="120" t="str">
        <f t="shared" si="0"/>
        <v> </v>
      </c>
      <c r="AB18" s="121" t="str">
        <f>IF(BJ18&gt;0,BF18," ")</f>
        <v> </v>
      </c>
      <c r="AC18" s="122" t="s">
        <v>19</v>
      </c>
      <c r="AD18" s="123" t="str">
        <f t="shared" si="1"/>
        <v> </v>
      </c>
      <c r="AE18" s="103"/>
      <c r="AF18" s="549"/>
      <c r="AG18" s="549"/>
      <c r="AH18" s="549"/>
      <c r="AI18" s="549"/>
      <c r="AJ18" s="549"/>
      <c r="AK18" s="549"/>
      <c r="AL18" s="549"/>
      <c r="AM18" s="549"/>
      <c r="AN18" s="549"/>
      <c r="AO18" s="549"/>
      <c r="AP18" s="549"/>
      <c r="AQ18" s="549"/>
      <c r="AR18" s="549"/>
      <c r="AS18" s="549"/>
      <c r="AT18" s="549"/>
      <c r="AU18" s="549"/>
      <c r="AV18" s="549"/>
      <c r="AW18" s="549"/>
      <c r="AX18" s="549"/>
      <c r="AY18" s="549"/>
      <c r="AZ18" s="549"/>
      <c r="BA18" s="549"/>
      <c r="BB18" s="549"/>
      <c r="BC18" s="549"/>
      <c r="BD18" s="549"/>
      <c r="BF18" s="124"/>
      <c r="BG18" s="125"/>
      <c r="BH18" s="126"/>
      <c r="BI18" s="126"/>
      <c r="BJ18" s="125"/>
    </row>
    <row r="19" spans="2:62" ht="30" customHeight="1" thickBot="1">
      <c r="B19" s="630" t="str">
        <f>'Utkání-výsledky'!N11</f>
        <v>Proskovice  A</v>
      </c>
      <c r="C19" s="272">
        <f>Z5</f>
        <v>1</v>
      </c>
      <c r="D19" s="273" t="s">
        <v>19</v>
      </c>
      <c r="E19" s="274">
        <f>X5</f>
        <v>2</v>
      </c>
      <c r="F19" s="272">
        <f>Z7</f>
        <v>0</v>
      </c>
      <c r="G19" s="273" t="s">
        <v>19</v>
      </c>
      <c r="H19" s="274">
        <f>X7</f>
        <v>3</v>
      </c>
      <c r="I19" s="272">
        <f>Z9</f>
        <v>0</v>
      </c>
      <c r="J19" s="273" t="s">
        <v>19</v>
      </c>
      <c r="K19" s="274">
        <f>X9</f>
        <v>3</v>
      </c>
      <c r="L19" s="272">
        <f>Z11</f>
        <v>1</v>
      </c>
      <c r="M19" s="273" t="s">
        <v>19</v>
      </c>
      <c r="N19" s="274">
        <f>X11</f>
        <v>2</v>
      </c>
      <c r="O19" s="272">
        <f>Z13</f>
        <v>2</v>
      </c>
      <c r="P19" s="273" t="s">
        <v>19</v>
      </c>
      <c r="Q19" s="274">
        <f>X13</f>
        <v>1</v>
      </c>
      <c r="R19" s="272">
        <f>Z15</f>
        <v>0</v>
      </c>
      <c r="S19" s="273" t="s">
        <v>19</v>
      </c>
      <c r="T19" s="274">
        <f>X15</f>
        <v>3</v>
      </c>
      <c r="U19" s="272">
        <f>Z17</f>
        <v>1</v>
      </c>
      <c r="V19" s="273" t="s">
        <v>19</v>
      </c>
      <c r="W19" s="274">
        <f>X17</f>
        <v>2</v>
      </c>
      <c r="X19" s="658"/>
      <c r="Y19" s="659">
        <v>9</v>
      </c>
      <c r="Z19" s="660"/>
      <c r="AA19" s="275">
        <f t="shared" si="0"/>
        <v>8</v>
      </c>
      <c r="AB19" s="276">
        <f>IF(BJ19&gt;0,BG19," ")</f>
        <v>5</v>
      </c>
      <c r="AC19" s="277" t="s">
        <v>19</v>
      </c>
      <c r="AD19" s="274">
        <f t="shared" si="1"/>
        <v>16</v>
      </c>
      <c r="AE19" s="631" t="s">
        <v>289</v>
      </c>
      <c r="AF19" s="549"/>
      <c r="AG19" s="549"/>
      <c r="AH19" s="549"/>
      <c r="AI19" s="549"/>
      <c r="AJ19" s="549"/>
      <c r="AK19" s="549"/>
      <c r="AL19" s="549"/>
      <c r="AM19" s="549"/>
      <c r="AN19" s="549"/>
      <c r="AO19" s="549"/>
      <c r="AP19" s="549"/>
      <c r="AQ19" s="549"/>
      <c r="AR19" s="549"/>
      <c r="AS19" s="549"/>
      <c r="AT19" s="549"/>
      <c r="AU19" s="549"/>
      <c r="AV19" s="549"/>
      <c r="AW19" s="549"/>
      <c r="AX19" s="549"/>
      <c r="AY19" s="616" t="s">
        <v>45</v>
      </c>
      <c r="AZ19" s="549"/>
      <c r="BA19" s="549"/>
      <c r="BB19" s="549"/>
      <c r="BC19" s="549"/>
      <c r="BD19" s="549"/>
      <c r="BF19" s="117">
        <f>SUM(C18:U18)</f>
        <v>8</v>
      </c>
      <c r="BG19" s="118">
        <f>SUM(F19,I19,L19,O19,R19,U19,C19)</f>
        <v>5</v>
      </c>
      <c r="BH19" s="119" t="s">
        <v>19</v>
      </c>
      <c r="BI19" s="118">
        <f>SUM(H19,K19,N19,Q19,T19,W19,E19)</f>
        <v>16</v>
      </c>
      <c r="BJ19" s="118">
        <f>BG19+BI19</f>
        <v>21</v>
      </c>
    </row>
    <row r="21" spans="2:14" ht="20.25">
      <c r="B21" s="618" t="s">
        <v>286</v>
      </c>
      <c r="C21" s="618"/>
      <c r="D21" s="619"/>
      <c r="E21" s="619" t="s">
        <v>287</v>
      </c>
      <c r="F21" s="619"/>
      <c r="G21" s="620"/>
      <c r="H21" s="620"/>
      <c r="I21" s="621"/>
      <c r="J21" s="622"/>
      <c r="K21" s="622"/>
      <c r="N21" s="665" t="s">
        <v>321</v>
      </c>
    </row>
    <row r="23" spans="7:57" ht="27.75">
      <c r="G23" s="94" t="s">
        <v>91</v>
      </c>
      <c r="H23" s="94"/>
      <c r="I23" s="9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700">
        <f>'Rozlosování-přehled'!L1</f>
        <v>2010</v>
      </c>
      <c r="X23" s="701"/>
      <c r="Y23" s="95"/>
      <c r="Z23" s="548" t="s">
        <v>243</v>
      </c>
      <c r="AA23" s="95"/>
      <c r="AB23" s="95"/>
      <c r="AO23" s="550" t="s">
        <v>245</v>
      </c>
      <c r="AP23" s="549"/>
      <c r="AQ23" s="549"/>
      <c r="AR23" s="549"/>
      <c r="AS23" s="549"/>
      <c r="AT23" s="549"/>
      <c r="AU23" s="549"/>
      <c r="AV23" s="561" t="s">
        <v>246</v>
      </c>
      <c r="AX23" s="549"/>
      <c r="AY23" s="549"/>
      <c r="AZ23" s="549"/>
      <c r="BA23" s="549"/>
      <c r="BB23" s="549"/>
      <c r="BC23" s="549"/>
      <c r="BD23" s="549"/>
      <c r="BE23" s="549"/>
    </row>
    <row r="24" spans="53:56" ht="21" thickBot="1">
      <c r="BA24" s="549"/>
      <c r="BB24" s="549"/>
      <c r="BC24" s="549"/>
      <c r="BD24" s="549"/>
    </row>
    <row r="25" spans="2:58" ht="95.25" customHeight="1" thickBot="1">
      <c r="B25" s="96"/>
      <c r="C25" s="681" t="str">
        <f>B27</f>
        <v>Krmelín</v>
      </c>
      <c r="D25" s="673"/>
      <c r="E25" s="674"/>
      <c r="F25" s="672" t="str">
        <f>B29</f>
        <v>Hukvaldy</v>
      </c>
      <c r="G25" s="673"/>
      <c r="H25" s="674"/>
      <c r="I25" s="672" t="str">
        <f>B31</f>
        <v>Proskovice B</v>
      </c>
      <c r="J25" s="673"/>
      <c r="K25" s="674"/>
      <c r="L25" s="672" t="str">
        <f>B33</f>
        <v>VOLNÝ  LOS</v>
      </c>
      <c r="M25" s="673"/>
      <c r="N25" s="674"/>
      <c r="O25" s="672" t="str">
        <f>B35</f>
        <v>Brušperk  B</v>
      </c>
      <c r="P25" s="673"/>
      <c r="Q25" s="674"/>
      <c r="R25" s="672" t="str">
        <f>B37</f>
        <v>Nová Bělá  A</v>
      </c>
      <c r="S25" s="673"/>
      <c r="T25" s="674"/>
      <c r="U25" s="685"/>
      <c r="V25" s="686"/>
      <c r="W25" s="687"/>
      <c r="X25" s="685"/>
      <c r="Y25" s="686"/>
      <c r="Z25" s="686"/>
      <c r="AA25" s="574" t="s">
        <v>37</v>
      </c>
      <c r="AB25" s="673" t="s">
        <v>38</v>
      </c>
      <c r="AC25" s="673"/>
      <c r="AD25" s="673"/>
      <c r="AE25" s="573" t="s">
        <v>39</v>
      </c>
      <c r="AG25" s="706" t="str">
        <f>C25</f>
        <v>Krmelín</v>
      </c>
      <c r="AH25" s="686"/>
      <c r="AI25" s="687"/>
      <c r="AJ25" s="685" t="str">
        <f>F25</f>
        <v>Hukvaldy</v>
      </c>
      <c r="AK25" s="686"/>
      <c r="AL25" s="687"/>
      <c r="AM25" s="685" t="str">
        <f>I25</f>
        <v>Proskovice B</v>
      </c>
      <c r="AN25" s="686"/>
      <c r="AO25" s="687"/>
      <c r="AP25" s="685" t="str">
        <f>O25</f>
        <v>Brušperk  B</v>
      </c>
      <c r="AQ25" s="686"/>
      <c r="AR25" s="687"/>
      <c r="AS25" s="685" t="str">
        <f>R25</f>
        <v>Nová Bělá  A</v>
      </c>
      <c r="AT25" s="686"/>
      <c r="AU25" s="686"/>
      <c r="AV25" s="576" t="s">
        <v>37</v>
      </c>
      <c r="AW25" s="710" t="s">
        <v>38</v>
      </c>
      <c r="AX25" s="710"/>
      <c r="AY25" s="710"/>
      <c r="AZ25" s="567" t="s">
        <v>39</v>
      </c>
      <c r="BA25" s="549"/>
      <c r="BB25" s="549"/>
      <c r="BC25" s="549"/>
      <c r="BD25" s="549"/>
      <c r="BF25" s="64" t="s">
        <v>46</v>
      </c>
    </row>
    <row r="26" spans="2:56" ht="12.75" customHeight="1">
      <c r="B26" s="97"/>
      <c r="C26" s="670" t="s">
        <v>40</v>
      </c>
      <c r="D26" s="671"/>
      <c r="E26" s="664"/>
      <c r="F26" s="668">
        <f>'Utkání-výsledky'!I56</f>
        <v>2</v>
      </c>
      <c r="G26" s="667"/>
      <c r="H26" s="669"/>
      <c r="I26" s="666">
        <f>'Utkání-výsledky'!J60</f>
        <v>2</v>
      </c>
      <c r="J26" s="667"/>
      <c r="K26" s="669"/>
      <c r="L26" s="661"/>
      <c r="M26" s="662"/>
      <c r="N26" s="663"/>
      <c r="O26" s="666">
        <f>'Utkání-výsledky'!J71</f>
        <v>1</v>
      </c>
      <c r="P26" s="667"/>
      <c r="Q26" s="669"/>
      <c r="R26" s="666">
        <f>'Utkání-výsledky'!I49</f>
        <v>2</v>
      </c>
      <c r="S26" s="667"/>
      <c r="T26" s="669"/>
      <c r="U26" s="666"/>
      <c r="V26" s="667"/>
      <c r="W26" s="669"/>
      <c r="X26" s="666"/>
      <c r="Y26" s="667"/>
      <c r="Z26" s="667"/>
      <c r="AA26" s="606"/>
      <c r="AB26" s="564"/>
      <c r="AC26" s="100"/>
      <c r="AD26" s="100"/>
      <c r="AE26" s="568"/>
      <c r="AG26" s="702"/>
      <c r="AH26" s="703"/>
      <c r="AI26" s="704"/>
      <c r="AJ26" s="666">
        <v>1</v>
      </c>
      <c r="AK26" s="667"/>
      <c r="AL26" s="705"/>
      <c r="AM26" s="666"/>
      <c r="AN26" s="667"/>
      <c r="AO26" s="705"/>
      <c r="AP26" s="666">
        <v>1</v>
      </c>
      <c r="AQ26" s="667"/>
      <c r="AR26" s="705"/>
      <c r="AS26" s="666"/>
      <c r="AT26" s="667"/>
      <c r="AU26" s="667"/>
      <c r="AV26" s="575"/>
      <c r="AW26" s="564"/>
      <c r="AX26" s="100"/>
      <c r="AY26" s="100"/>
      <c r="AZ26" s="568"/>
      <c r="BA26" s="549"/>
      <c r="BB26" s="549"/>
      <c r="BC26" s="549"/>
      <c r="BD26" s="549"/>
    </row>
    <row r="27" spans="2:62" ht="31.5" customHeight="1" thickBot="1">
      <c r="B27" s="349" t="str">
        <f>'Utkání-výsledky'!N46</f>
        <v>Krmelín</v>
      </c>
      <c r="C27" s="658"/>
      <c r="D27" s="659"/>
      <c r="E27" s="659"/>
      <c r="F27" s="127">
        <f>'Utkání-výsledky'!F56</f>
        <v>3</v>
      </c>
      <c r="G27" s="128" t="s">
        <v>19</v>
      </c>
      <c r="H27" s="129">
        <f>'Utkání-výsledky'!H56</f>
        <v>0</v>
      </c>
      <c r="I27" s="130">
        <f>'Utkání-výsledky'!H60</f>
        <v>3</v>
      </c>
      <c r="J27" s="128" t="s">
        <v>19</v>
      </c>
      <c r="K27" s="129">
        <f>'Utkání-výsledky'!F60</f>
        <v>0</v>
      </c>
      <c r="L27" s="414" t="s">
        <v>45</v>
      </c>
      <c r="M27" s="415" t="s">
        <v>19</v>
      </c>
      <c r="N27" s="416" t="s">
        <v>45</v>
      </c>
      <c r="O27" s="396">
        <f>'Utkání-výsledky'!H71</f>
        <v>1</v>
      </c>
      <c r="P27" s="128" t="s">
        <v>19</v>
      </c>
      <c r="Q27" s="397">
        <f>'Utkání-výsledky'!F71</f>
        <v>2</v>
      </c>
      <c r="R27" s="130">
        <f>'Utkání-výsledky'!F49</f>
        <v>3</v>
      </c>
      <c r="S27" s="128" t="s">
        <v>19</v>
      </c>
      <c r="T27" s="129">
        <f>'Utkání-výsledky'!H49</f>
        <v>0</v>
      </c>
      <c r="U27" s="130"/>
      <c r="V27" s="128" t="s">
        <v>19</v>
      </c>
      <c r="W27" s="129"/>
      <c r="X27" s="130"/>
      <c r="Y27" s="128" t="s">
        <v>19</v>
      </c>
      <c r="Z27" s="133"/>
      <c r="AA27" s="607">
        <f>SUM(C26:I26)+SUM(O26:Z26)</f>
        <v>7</v>
      </c>
      <c r="AB27" s="134">
        <f>IF(BJ27&gt;0,BG27," ")</f>
        <v>10</v>
      </c>
      <c r="AC27" s="137" t="s">
        <v>19</v>
      </c>
      <c r="AD27" s="134">
        <f aca="true" t="shared" si="2" ref="AD27:AD37">IF(BJ27&gt;0,BI27," ")</f>
        <v>2</v>
      </c>
      <c r="AE27" s="609" t="s">
        <v>74</v>
      </c>
      <c r="AG27" s="560"/>
      <c r="AH27" s="558" t="s">
        <v>19</v>
      </c>
      <c r="AI27" s="559"/>
      <c r="AJ27" s="133">
        <v>1</v>
      </c>
      <c r="AK27" s="128" t="s">
        <v>19</v>
      </c>
      <c r="AL27" s="551">
        <v>2</v>
      </c>
      <c r="AM27" s="555"/>
      <c r="AN27" s="415" t="s">
        <v>19</v>
      </c>
      <c r="AO27" s="554"/>
      <c r="AP27" s="133">
        <v>1</v>
      </c>
      <c r="AQ27" s="128" t="s">
        <v>19</v>
      </c>
      <c r="AR27" s="551">
        <v>2</v>
      </c>
      <c r="AS27" s="555"/>
      <c r="AT27" s="415" t="s">
        <v>19</v>
      </c>
      <c r="AU27" s="555"/>
      <c r="AV27" s="577">
        <f>AA27+SUM(AG26:AU26)</f>
        <v>9</v>
      </c>
      <c r="AW27" s="134">
        <f>AB27+AG27+AJ27+AM27+AP27+AS27</f>
        <v>12</v>
      </c>
      <c r="AX27" s="137" t="s">
        <v>19</v>
      </c>
      <c r="AY27" s="134">
        <f>AD27+AI27+AL27+AO27+AR27+AU27</f>
        <v>6</v>
      </c>
      <c r="AZ27" s="609" t="s">
        <v>74</v>
      </c>
      <c r="BA27" s="549"/>
      <c r="BB27" s="549"/>
      <c r="BC27" s="549"/>
      <c r="BD27" s="549"/>
      <c r="BF27" s="117">
        <f>SUM(F26:Z26)</f>
        <v>7</v>
      </c>
      <c r="BG27" s="118">
        <f>SUM(F27,I27,L27,O27,R27,U27,X27)</f>
        <v>10</v>
      </c>
      <c r="BH27" s="119" t="s">
        <v>19</v>
      </c>
      <c r="BI27" s="118">
        <f>SUM(H27,K27,N27,Q27,T27,W27,Z27)</f>
        <v>2</v>
      </c>
      <c r="BJ27" s="118">
        <f>BG27+BI27</f>
        <v>12</v>
      </c>
    </row>
    <row r="28" spans="2:62" ht="20.25">
      <c r="B28" s="352"/>
      <c r="C28" s="668">
        <f>'Utkání-výsledky'!J56</f>
        <v>1</v>
      </c>
      <c r="D28" s="667"/>
      <c r="E28" s="669"/>
      <c r="F28" s="670" t="s">
        <v>41</v>
      </c>
      <c r="G28" s="671"/>
      <c r="H28" s="664"/>
      <c r="I28" s="666">
        <f>'Utkání-výsledky'!I66</f>
        <v>1</v>
      </c>
      <c r="J28" s="667"/>
      <c r="K28" s="669"/>
      <c r="L28" s="661"/>
      <c r="M28" s="662"/>
      <c r="N28" s="663"/>
      <c r="O28" s="666">
        <f>'Utkání-výsledky'!I50</f>
        <v>1</v>
      </c>
      <c r="P28" s="667"/>
      <c r="Q28" s="669"/>
      <c r="R28" s="666">
        <f>'Utkání-výsledky'!I59</f>
        <v>2</v>
      </c>
      <c r="S28" s="667"/>
      <c r="T28" s="669"/>
      <c r="U28" s="666"/>
      <c r="V28" s="667"/>
      <c r="W28" s="669"/>
      <c r="X28" s="666"/>
      <c r="Y28" s="667"/>
      <c r="Z28" s="667"/>
      <c r="AA28" s="608"/>
      <c r="AB28" s="565" t="str">
        <f>IF(BJ28&gt;0,BF28," ")</f>
        <v> </v>
      </c>
      <c r="AC28" s="122" t="s">
        <v>19</v>
      </c>
      <c r="AD28" s="122" t="str">
        <f t="shared" si="2"/>
        <v> </v>
      </c>
      <c r="AE28" s="610"/>
      <c r="AG28" s="668">
        <v>2</v>
      </c>
      <c r="AH28" s="667"/>
      <c r="AI28" s="705"/>
      <c r="AJ28" s="707"/>
      <c r="AK28" s="703"/>
      <c r="AL28" s="704"/>
      <c r="AM28" s="661"/>
      <c r="AN28" s="662"/>
      <c r="AO28" s="708"/>
      <c r="AP28" s="666"/>
      <c r="AQ28" s="667"/>
      <c r="AR28" s="705"/>
      <c r="AS28" s="666"/>
      <c r="AT28" s="667"/>
      <c r="AU28" s="667"/>
      <c r="AV28" s="578"/>
      <c r="AW28" s="565" t="str">
        <f>IF(CE28&gt;0,CA28," ")</f>
        <v> </v>
      </c>
      <c r="AX28" s="122" t="s">
        <v>19</v>
      </c>
      <c r="AY28" s="122" t="str">
        <f aca="true" t="shared" si="3" ref="AY28:AY36">IF(CE28&gt;0,CD28," ")</f>
        <v> </v>
      </c>
      <c r="AZ28" s="610"/>
      <c r="BA28" s="549"/>
      <c r="BB28" s="549"/>
      <c r="BC28" s="549"/>
      <c r="BD28" s="549"/>
      <c r="BF28" s="124"/>
      <c r="BG28" s="125"/>
      <c r="BH28" s="126"/>
      <c r="BI28" s="126"/>
      <c r="BJ28" s="125"/>
    </row>
    <row r="29" spans="2:62" ht="31.5" customHeight="1" thickBot="1">
      <c r="B29" s="349" t="str">
        <f>'Utkání-výsledky'!N47</f>
        <v>Hukvaldy</v>
      </c>
      <c r="C29" s="127">
        <f>H27</f>
        <v>0</v>
      </c>
      <c r="D29" s="128" t="s">
        <v>19</v>
      </c>
      <c r="E29" s="533">
        <f>F27</f>
        <v>3</v>
      </c>
      <c r="F29" s="658"/>
      <c r="G29" s="659" t="s">
        <v>41</v>
      </c>
      <c r="H29" s="660"/>
      <c r="I29" s="130">
        <f>'Utkání-výsledky'!F66</f>
        <v>1</v>
      </c>
      <c r="J29" s="128" t="s">
        <v>19</v>
      </c>
      <c r="K29" s="129">
        <f>'Utkání-výsledky'!H66</f>
        <v>2</v>
      </c>
      <c r="L29" s="414" t="s">
        <v>45</v>
      </c>
      <c r="M29" s="415" t="s">
        <v>19</v>
      </c>
      <c r="N29" s="416" t="s">
        <v>45</v>
      </c>
      <c r="O29" s="130">
        <f>'Utkání-výsledky'!F50</f>
        <v>0</v>
      </c>
      <c r="P29" s="128" t="s">
        <v>19</v>
      </c>
      <c r="Q29" s="129">
        <f>'Utkání-výsledky'!H50</f>
        <v>3</v>
      </c>
      <c r="R29" s="130">
        <f>'Utkání-výsledky'!F59</f>
        <v>3</v>
      </c>
      <c r="S29" s="128" t="s">
        <v>19</v>
      </c>
      <c r="T29" s="129">
        <f>'Utkání-výsledky'!H59</f>
        <v>0</v>
      </c>
      <c r="U29" s="351"/>
      <c r="V29" s="102" t="s">
        <v>19</v>
      </c>
      <c r="W29" s="350"/>
      <c r="X29" s="351"/>
      <c r="Y29" s="102" t="s">
        <v>19</v>
      </c>
      <c r="Z29" s="562"/>
      <c r="AA29" s="607">
        <f>SUM(C28:I28)+SUM(O28:Z28)</f>
        <v>5</v>
      </c>
      <c r="AB29" s="134">
        <f>IF(BJ29&gt;0,BG29," ")</f>
        <v>4</v>
      </c>
      <c r="AC29" s="137" t="s">
        <v>19</v>
      </c>
      <c r="AD29" s="134">
        <f t="shared" si="2"/>
        <v>8</v>
      </c>
      <c r="AE29" s="609" t="s">
        <v>75</v>
      </c>
      <c r="AG29" s="127">
        <v>2</v>
      </c>
      <c r="AH29" s="128" t="s">
        <v>19</v>
      </c>
      <c r="AI29" s="551">
        <v>1</v>
      </c>
      <c r="AJ29" s="557"/>
      <c r="AK29" s="558" t="s">
        <v>19</v>
      </c>
      <c r="AL29" s="559"/>
      <c r="AM29" s="555"/>
      <c r="AN29" s="415" t="s">
        <v>19</v>
      </c>
      <c r="AO29" s="554"/>
      <c r="AP29" s="133"/>
      <c r="AQ29" s="128" t="s">
        <v>19</v>
      </c>
      <c r="AR29" s="551"/>
      <c r="AS29" s="555"/>
      <c r="AT29" s="415" t="s">
        <v>19</v>
      </c>
      <c r="AU29" s="555"/>
      <c r="AV29" s="577">
        <f>AA29+SUM(AG28:AU28)</f>
        <v>7</v>
      </c>
      <c r="AW29" s="134">
        <f>AB29+AG29+AJ29+AM29+AP29+AS29</f>
        <v>6</v>
      </c>
      <c r="AX29" s="137" t="s">
        <v>19</v>
      </c>
      <c r="AY29" s="134">
        <f>AD29+AI29+AL29+AO29+AR29+AU29</f>
        <v>9</v>
      </c>
      <c r="AZ29" s="609" t="s">
        <v>75</v>
      </c>
      <c r="BA29" s="549"/>
      <c r="BB29" s="549"/>
      <c r="BC29" s="549"/>
      <c r="BD29" s="549"/>
      <c r="BF29" s="117">
        <f>SUM(C28:C28)+SUM(I28:Z28)</f>
        <v>5</v>
      </c>
      <c r="BG29" s="118">
        <f>SUM(C29,I29,L29,O29,R29,U29,X29)</f>
        <v>4</v>
      </c>
      <c r="BH29" s="119" t="s">
        <v>19</v>
      </c>
      <c r="BI29" s="118">
        <f>SUM(E29,K29,N29,Q29,T29,W29,Z29)</f>
        <v>8</v>
      </c>
      <c r="BJ29" s="118">
        <f>BG29+BI29</f>
        <v>12</v>
      </c>
    </row>
    <row r="30" spans="2:62" ht="20.25">
      <c r="B30" s="352"/>
      <c r="C30" s="666">
        <f>'Utkání-výsledky'!I60</f>
        <v>1</v>
      </c>
      <c r="D30" s="667"/>
      <c r="E30" s="669"/>
      <c r="F30" s="689">
        <f>'Utkání-výsledky'!J66</f>
        <v>2</v>
      </c>
      <c r="G30" s="689"/>
      <c r="H30" s="697"/>
      <c r="I30" s="670" t="s">
        <v>102</v>
      </c>
      <c r="J30" s="671"/>
      <c r="K30" s="664"/>
      <c r="L30" s="661"/>
      <c r="M30" s="662"/>
      <c r="N30" s="663"/>
      <c r="O30" s="666">
        <f>'Utkání-výsledky'!J55</f>
        <v>1</v>
      </c>
      <c r="P30" s="667"/>
      <c r="Q30" s="669"/>
      <c r="R30" s="666">
        <f>'Utkání-výsledky'!I69</f>
        <v>1</v>
      </c>
      <c r="S30" s="667"/>
      <c r="T30" s="669"/>
      <c r="U30" s="666"/>
      <c r="V30" s="667"/>
      <c r="W30" s="669"/>
      <c r="X30" s="666"/>
      <c r="Y30" s="667"/>
      <c r="Z30" s="667"/>
      <c r="AA30" s="608"/>
      <c r="AB30" s="565" t="str">
        <f>IF(BJ30&gt;0,BF30," ")</f>
        <v> </v>
      </c>
      <c r="AC30" s="122" t="s">
        <v>19</v>
      </c>
      <c r="AD30" s="122" t="str">
        <f t="shared" si="2"/>
        <v> </v>
      </c>
      <c r="AE30" s="610"/>
      <c r="AG30" s="668"/>
      <c r="AH30" s="667"/>
      <c r="AI30" s="705"/>
      <c r="AJ30" s="666"/>
      <c r="AK30" s="667"/>
      <c r="AL30" s="705"/>
      <c r="AM30" s="707"/>
      <c r="AN30" s="703"/>
      <c r="AO30" s="704"/>
      <c r="AP30" s="666"/>
      <c r="AQ30" s="667"/>
      <c r="AR30" s="705"/>
      <c r="AS30" s="666"/>
      <c r="AT30" s="667"/>
      <c r="AU30" s="667"/>
      <c r="AV30" s="578"/>
      <c r="AW30" s="565" t="str">
        <f>IF(CE30&gt;0,CA30," ")</f>
        <v> </v>
      </c>
      <c r="AX30" s="122" t="s">
        <v>19</v>
      </c>
      <c r="AY30" s="122" t="str">
        <f t="shared" si="3"/>
        <v> </v>
      </c>
      <c r="AZ30" s="569"/>
      <c r="BA30" s="549"/>
      <c r="BB30" s="549"/>
      <c r="BC30" s="549"/>
      <c r="BD30" s="549"/>
      <c r="BF30" s="124"/>
      <c r="BG30" s="125"/>
      <c r="BH30" s="126"/>
      <c r="BI30" s="126"/>
      <c r="BJ30" s="125"/>
    </row>
    <row r="31" spans="2:62" ht="31.5" customHeight="1" thickBot="1">
      <c r="B31" s="349" t="str">
        <f>'Utkání-výsledky'!N48</f>
        <v>Proskovice B</v>
      </c>
      <c r="C31" s="127">
        <f>K27</f>
        <v>0</v>
      </c>
      <c r="D31" s="128" t="s">
        <v>19</v>
      </c>
      <c r="E31" s="533">
        <f>I27</f>
        <v>3</v>
      </c>
      <c r="F31" s="133">
        <f>K29</f>
        <v>2</v>
      </c>
      <c r="G31" s="128" t="s">
        <v>19</v>
      </c>
      <c r="H31" s="129">
        <f>I29</f>
        <v>1</v>
      </c>
      <c r="I31" s="658"/>
      <c r="J31" s="659" t="s">
        <v>42</v>
      </c>
      <c r="K31" s="660"/>
      <c r="L31" s="417" t="s">
        <v>45</v>
      </c>
      <c r="M31" s="384" t="s">
        <v>19</v>
      </c>
      <c r="N31" s="418" t="s">
        <v>45</v>
      </c>
      <c r="O31" s="130">
        <f>'Utkání-výsledky'!H55</f>
        <v>0</v>
      </c>
      <c r="P31" s="128" t="s">
        <v>19</v>
      </c>
      <c r="Q31" s="129">
        <f>'Utkání-výsledky'!F55</f>
        <v>3</v>
      </c>
      <c r="R31" s="130">
        <f>'Utkání-výsledky'!F69</f>
        <v>1</v>
      </c>
      <c r="S31" s="128" t="s">
        <v>19</v>
      </c>
      <c r="T31" s="129">
        <f>'Utkání-výsledky'!H69</f>
        <v>2</v>
      </c>
      <c r="U31" s="351"/>
      <c r="V31" s="102" t="s">
        <v>19</v>
      </c>
      <c r="W31" s="350"/>
      <c r="X31" s="351"/>
      <c r="Y31" s="102" t="s">
        <v>19</v>
      </c>
      <c r="Z31" s="562"/>
      <c r="AA31" s="607">
        <f>SUM(C30:I30)+SUM(O30:Z30)</f>
        <v>5</v>
      </c>
      <c r="AB31" s="134">
        <f>IF(BJ31&gt;0,BG31," ")</f>
        <v>3</v>
      </c>
      <c r="AC31" s="137" t="s">
        <v>19</v>
      </c>
      <c r="AD31" s="134">
        <f t="shared" si="2"/>
        <v>9</v>
      </c>
      <c r="AE31" s="609" t="s">
        <v>263</v>
      </c>
      <c r="AG31" s="553"/>
      <c r="AH31" s="415" t="s">
        <v>19</v>
      </c>
      <c r="AI31" s="554"/>
      <c r="AJ31" s="555"/>
      <c r="AK31" s="415" t="s">
        <v>19</v>
      </c>
      <c r="AL31" s="554"/>
      <c r="AM31" s="557"/>
      <c r="AN31" s="558" t="s">
        <v>19</v>
      </c>
      <c r="AO31" s="559"/>
      <c r="AP31" s="555"/>
      <c r="AQ31" s="415" t="s">
        <v>19</v>
      </c>
      <c r="AR31" s="554"/>
      <c r="AS31" s="555"/>
      <c r="AT31" s="415" t="s">
        <v>19</v>
      </c>
      <c r="AU31" s="555"/>
      <c r="AV31" s="577">
        <f>AA31+SUM(AG30:AU30)</f>
        <v>5</v>
      </c>
      <c r="AW31" s="134">
        <f>AB31+AG31+AJ31+AM31+AP31+AS31</f>
        <v>3</v>
      </c>
      <c r="AX31" s="137" t="s">
        <v>19</v>
      </c>
      <c r="AY31" s="134">
        <f>AD31+AI31+AL31+AO31+AR31+AU31</f>
        <v>9</v>
      </c>
      <c r="AZ31" s="609" t="s">
        <v>263</v>
      </c>
      <c r="BA31" s="549"/>
      <c r="BB31" s="549"/>
      <c r="BC31" s="549"/>
      <c r="BD31" s="549"/>
      <c r="BF31" s="117">
        <f>SUM(C30:F30)+SUM(L30:Z30)</f>
        <v>5</v>
      </c>
      <c r="BG31" s="118">
        <f>SUM(F31,C31,L31,O31,R31,U31,X31)</f>
        <v>3</v>
      </c>
      <c r="BH31" s="119" t="s">
        <v>19</v>
      </c>
      <c r="BI31" s="118">
        <f>SUM(H31,E31,N31,Q31,T31,W31,Z31)</f>
        <v>9</v>
      </c>
      <c r="BJ31" s="118">
        <f>BG31+BI31</f>
        <v>12</v>
      </c>
    </row>
    <row r="32" spans="2:62" ht="20.25">
      <c r="B32" s="421"/>
      <c r="C32" s="698"/>
      <c r="D32" s="691"/>
      <c r="E32" s="691"/>
      <c r="F32" s="691"/>
      <c r="G32" s="691"/>
      <c r="H32" s="691"/>
      <c r="I32" s="691"/>
      <c r="J32" s="691"/>
      <c r="K32" s="692"/>
      <c r="L32" s="670" t="s">
        <v>103</v>
      </c>
      <c r="M32" s="671"/>
      <c r="N32" s="664"/>
      <c r="O32" s="661"/>
      <c r="P32" s="662"/>
      <c r="Q32" s="663"/>
      <c r="R32" s="661"/>
      <c r="S32" s="662"/>
      <c r="T32" s="663"/>
      <c r="U32" s="666"/>
      <c r="V32" s="667"/>
      <c r="W32" s="669"/>
      <c r="X32" s="666"/>
      <c r="Y32" s="667"/>
      <c r="Z32" s="667"/>
      <c r="AA32" s="608"/>
      <c r="AB32" s="565" t="str">
        <f>IF(BJ32&gt;0,BF32," ")</f>
        <v> </v>
      </c>
      <c r="AC32" s="122" t="s">
        <v>19</v>
      </c>
      <c r="AD32" s="122" t="str">
        <f t="shared" si="2"/>
        <v> </v>
      </c>
      <c r="AE32" s="610"/>
      <c r="AG32" s="709"/>
      <c r="AH32" s="662"/>
      <c r="AI32" s="708"/>
      <c r="AJ32" s="661"/>
      <c r="AK32" s="662"/>
      <c r="AL32" s="708"/>
      <c r="AM32" s="661"/>
      <c r="AN32" s="662"/>
      <c r="AO32" s="708"/>
      <c r="AP32" s="661"/>
      <c r="AQ32" s="662"/>
      <c r="AR32" s="708"/>
      <c r="AS32" s="661"/>
      <c r="AT32" s="662"/>
      <c r="AU32" s="662"/>
      <c r="AV32" s="579"/>
      <c r="AW32" s="566" t="str">
        <f>IF(CE32&gt;0,CA32," ")</f>
        <v> </v>
      </c>
      <c r="AX32" s="552" t="s">
        <v>19</v>
      </c>
      <c r="AY32" s="552" t="str">
        <f t="shared" si="3"/>
        <v> </v>
      </c>
      <c r="AZ32" s="570"/>
      <c r="BA32" s="549"/>
      <c r="BB32" s="549"/>
      <c r="BC32" s="549"/>
      <c r="BD32" s="549"/>
      <c r="BF32" s="124"/>
      <c r="BG32" s="125"/>
      <c r="BH32" s="126"/>
      <c r="BI32" s="126"/>
      <c r="BJ32" s="125"/>
    </row>
    <row r="33" spans="2:62" ht="31.5" customHeight="1" thickBot="1">
      <c r="B33" s="422" t="str">
        <f>'Utkání-výsledky'!N49</f>
        <v>VOLNÝ  LOS</v>
      </c>
      <c r="C33" s="406" t="str">
        <f>N27</f>
        <v> </v>
      </c>
      <c r="D33" s="407" t="s">
        <v>19</v>
      </c>
      <c r="E33" s="408" t="str">
        <f>L27</f>
        <v> </v>
      </c>
      <c r="F33" s="409" t="str">
        <f>N29</f>
        <v> </v>
      </c>
      <c r="G33" s="407" t="s">
        <v>19</v>
      </c>
      <c r="H33" s="408" t="str">
        <f>L29</f>
        <v> </v>
      </c>
      <c r="I33" s="410" t="str">
        <f>N31</f>
        <v> </v>
      </c>
      <c r="J33" s="384" t="s">
        <v>19</v>
      </c>
      <c r="K33" s="385" t="str">
        <f>L31</f>
        <v> </v>
      </c>
      <c r="L33" s="658"/>
      <c r="M33" s="659" t="s">
        <v>43</v>
      </c>
      <c r="N33" s="660"/>
      <c r="O33" s="411" t="s">
        <v>45</v>
      </c>
      <c r="P33" s="384" t="s">
        <v>19</v>
      </c>
      <c r="Q33" s="412" t="s">
        <v>45</v>
      </c>
      <c r="R33" s="413" t="s">
        <v>45</v>
      </c>
      <c r="S33" s="384" t="s">
        <v>19</v>
      </c>
      <c r="T33" s="412" t="s">
        <v>45</v>
      </c>
      <c r="U33" s="106"/>
      <c r="V33" s="102" t="s">
        <v>19</v>
      </c>
      <c r="W33" s="105"/>
      <c r="X33" s="106"/>
      <c r="Y33" s="102" t="s">
        <v>19</v>
      </c>
      <c r="Z33" s="102"/>
      <c r="AA33" s="607">
        <f>SUM(C32:I32)+SUM(O32:Z32)</f>
        <v>0</v>
      </c>
      <c r="AB33" s="134" t="str">
        <f>IF(BJ33&gt;0,BG33," ")</f>
        <v> </v>
      </c>
      <c r="AC33" s="137" t="s">
        <v>19</v>
      </c>
      <c r="AD33" s="134" t="str">
        <f t="shared" si="2"/>
        <v> </v>
      </c>
      <c r="AE33" s="609"/>
      <c r="AG33" s="553"/>
      <c r="AH33" s="415" t="s">
        <v>19</v>
      </c>
      <c r="AI33" s="554"/>
      <c r="AJ33" s="555"/>
      <c r="AK33" s="415" t="s">
        <v>19</v>
      </c>
      <c r="AL33" s="554"/>
      <c r="AM33" s="555"/>
      <c r="AN33" s="415" t="s">
        <v>19</v>
      </c>
      <c r="AO33" s="554"/>
      <c r="AP33" s="555"/>
      <c r="AQ33" s="415" t="s">
        <v>19</v>
      </c>
      <c r="AR33" s="554"/>
      <c r="AS33" s="555"/>
      <c r="AT33" s="415" t="s">
        <v>19</v>
      </c>
      <c r="AU33" s="555"/>
      <c r="AV33" s="580"/>
      <c r="AW33" s="563"/>
      <c r="AX33" s="556" t="s">
        <v>19</v>
      </c>
      <c r="AY33" s="563"/>
      <c r="AZ33" s="571"/>
      <c r="BA33" s="549"/>
      <c r="BB33" s="549"/>
      <c r="BC33" s="549"/>
      <c r="BD33" s="549"/>
      <c r="BF33" s="117">
        <f>SUM(C32:I32)+SUM(O32:Z32)</f>
        <v>0</v>
      </c>
      <c r="BG33" s="118">
        <f>SUM(F33,I33,C33,O33,R33,U33,X33)</f>
        <v>0</v>
      </c>
      <c r="BH33" s="119" t="s">
        <v>19</v>
      </c>
      <c r="BI33" s="118">
        <f>SUM(H33,K33,E33,Q33,T33,W33,Z33)</f>
        <v>0</v>
      </c>
      <c r="BJ33" s="118">
        <f>BG33+BI33</f>
        <v>0</v>
      </c>
    </row>
    <row r="34" spans="2:62" ht="20.25">
      <c r="B34" s="352"/>
      <c r="C34" s="693">
        <f>'Utkání-výsledky'!I71</f>
        <v>2</v>
      </c>
      <c r="D34" s="694"/>
      <c r="E34" s="694"/>
      <c r="F34" s="694">
        <f>'Utkání-výsledky'!J50</f>
        <v>2</v>
      </c>
      <c r="G34" s="694"/>
      <c r="H34" s="694"/>
      <c r="I34" s="695">
        <f>'Utkání-výsledky'!I55</f>
        <v>2</v>
      </c>
      <c r="J34" s="695"/>
      <c r="K34" s="695"/>
      <c r="L34" s="690"/>
      <c r="M34" s="690"/>
      <c r="N34" s="696"/>
      <c r="O34" s="670" t="s">
        <v>44</v>
      </c>
      <c r="P34" s="671"/>
      <c r="Q34" s="664"/>
      <c r="R34" s="666">
        <f>'Utkání-výsledky'!J64</f>
        <v>2</v>
      </c>
      <c r="S34" s="667"/>
      <c r="T34" s="669"/>
      <c r="U34" s="666"/>
      <c r="V34" s="667"/>
      <c r="W34" s="669"/>
      <c r="X34" s="666"/>
      <c r="Y34" s="667"/>
      <c r="Z34" s="667"/>
      <c r="AA34" s="608"/>
      <c r="AB34" s="565" t="str">
        <f>IF(BJ34&gt;0,BF34," ")</f>
        <v> </v>
      </c>
      <c r="AC34" s="122" t="s">
        <v>19</v>
      </c>
      <c r="AD34" s="122" t="str">
        <f t="shared" si="2"/>
        <v> </v>
      </c>
      <c r="AE34" s="610"/>
      <c r="AG34" s="711">
        <v>2</v>
      </c>
      <c r="AH34" s="712"/>
      <c r="AI34" s="713"/>
      <c r="AJ34" s="666"/>
      <c r="AK34" s="667"/>
      <c r="AL34" s="705"/>
      <c r="AM34" s="666"/>
      <c r="AN34" s="667"/>
      <c r="AO34" s="705"/>
      <c r="AP34" s="707"/>
      <c r="AQ34" s="703"/>
      <c r="AR34" s="704"/>
      <c r="AS34" s="666"/>
      <c r="AT34" s="667"/>
      <c r="AU34" s="667"/>
      <c r="AV34" s="578"/>
      <c r="AW34" s="565" t="str">
        <f>IF(CE34&gt;0,CA34," ")</f>
        <v> </v>
      </c>
      <c r="AX34" s="122" t="s">
        <v>19</v>
      </c>
      <c r="AY34" s="122" t="str">
        <f t="shared" si="3"/>
        <v> </v>
      </c>
      <c r="AZ34" s="569"/>
      <c r="BA34" s="549"/>
      <c r="BB34" s="549"/>
      <c r="BC34" s="549"/>
      <c r="BD34" s="549"/>
      <c r="BF34" s="124"/>
      <c r="BG34" s="125"/>
      <c r="BH34" s="126"/>
      <c r="BI34" s="126"/>
      <c r="BJ34" s="125"/>
    </row>
    <row r="35" spans="2:62" ht="31.5" customHeight="1" thickBot="1">
      <c r="B35" s="422" t="str">
        <f>'Utkání-výsledky'!N50</f>
        <v>Brušperk  B</v>
      </c>
      <c r="C35" s="134">
        <f>Q27</f>
        <v>2</v>
      </c>
      <c r="D35" s="131" t="s">
        <v>19</v>
      </c>
      <c r="E35" s="132">
        <f>O27</f>
        <v>1</v>
      </c>
      <c r="F35" s="134">
        <f>Q29</f>
        <v>3</v>
      </c>
      <c r="G35" s="131" t="s">
        <v>19</v>
      </c>
      <c r="H35" s="132">
        <f>O29</f>
        <v>0</v>
      </c>
      <c r="I35" s="134">
        <f>Q31</f>
        <v>3</v>
      </c>
      <c r="J35" s="131" t="s">
        <v>19</v>
      </c>
      <c r="K35" s="132">
        <f>O31</f>
        <v>0</v>
      </c>
      <c r="L35" s="419" t="str">
        <f>Q33</f>
        <v> </v>
      </c>
      <c r="M35" s="386" t="s">
        <v>19</v>
      </c>
      <c r="N35" s="420" t="str">
        <f>O33</f>
        <v> </v>
      </c>
      <c r="O35" s="658"/>
      <c r="P35" s="659"/>
      <c r="Q35" s="660"/>
      <c r="R35" s="127">
        <f>'Utkání-výsledky'!H64</f>
        <v>3</v>
      </c>
      <c r="S35" s="128" t="s">
        <v>19</v>
      </c>
      <c r="T35" s="129">
        <f>'Utkání-výsledky'!F64</f>
        <v>0</v>
      </c>
      <c r="U35" s="106"/>
      <c r="V35" s="102" t="s">
        <v>19</v>
      </c>
      <c r="W35" s="105"/>
      <c r="X35" s="106"/>
      <c r="Y35" s="102" t="s">
        <v>19</v>
      </c>
      <c r="Z35" s="102"/>
      <c r="AA35" s="607">
        <f>SUM(C34:L34)+SUM(R34:Z34)</f>
        <v>8</v>
      </c>
      <c r="AB35" s="134">
        <f>IF(BJ35&gt;0,BG35," ")</f>
        <v>11</v>
      </c>
      <c r="AC35" s="137" t="s">
        <v>19</v>
      </c>
      <c r="AD35" s="134">
        <f t="shared" si="2"/>
        <v>1</v>
      </c>
      <c r="AE35" s="629" t="s">
        <v>73</v>
      </c>
      <c r="AG35" s="127">
        <v>2</v>
      </c>
      <c r="AH35" s="128" t="s">
        <v>19</v>
      </c>
      <c r="AI35" s="551">
        <v>1</v>
      </c>
      <c r="AJ35" s="133"/>
      <c r="AK35" s="128" t="s">
        <v>19</v>
      </c>
      <c r="AL35" s="551"/>
      <c r="AM35" s="555"/>
      <c r="AN35" s="415" t="s">
        <v>19</v>
      </c>
      <c r="AO35" s="554"/>
      <c r="AP35" s="557"/>
      <c r="AQ35" s="558" t="s">
        <v>19</v>
      </c>
      <c r="AR35" s="559"/>
      <c r="AS35" s="555"/>
      <c r="AT35" s="415" t="s">
        <v>19</v>
      </c>
      <c r="AU35" s="555"/>
      <c r="AV35" s="577">
        <f>AA35+SUM(AG34:AU34)</f>
        <v>10</v>
      </c>
      <c r="AW35" s="134">
        <f>AB35+AG35+AJ35+AM35+AP35+AS35</f>
        <v>13</v>
      </c>
      <c r="AX35" s="137" t="s">
        <v>19</v>
      </c>
      <c r="AY35" s="134">
        <f>AD35+AI35+AL35+AO35+AR35+AU35</f>
        <v>2</v>
      </c>
      <c r="AZ35" s="572" t="s">
        <v>73</v>
      </c>
      <c r="BA35" s="549"/>
      <c r="BB35" s="549"/>
      <c r="BC35" s="549"/>
      <c r="BD35" s="549"/>
      <c r="BF35" s="117">
        <f>SUM(C34:L34)+SUM(R34:Z34)</f>
        <v>8</v>
      </c>
      <c r="BG35" s="118">
        <f>SUM(F35,I35,L35,C35,R35,U35,X35)</f>
        <v>11</v>
      </c>
      <c r="BH35" s="119" t="s">
        <v>19</v>
      </c>
      <c r="BI35" s="118">
        <f>SUM(H35,K35,N35,E35,T35,W35,Z35)</f>
        <v>1</v>
      </c>
      <c r="BJ35" s="118">
        <f>BG35+BI35</f>
        <v>12</v>
      </c>
    </row>
    <row r="36" spans="2:62" ht="20.25">
      <c r="B36" s="352"/>
      <c r="C36" s="699">
        <f>'Utkání-výsledky'!J49</f>
        <v>1</v>
      </c>
      <c r="D36" s="688"/>
      <c r="E36" s="688"/>
      <c r="F36" s="688">
        <f>'Utkání-výsledky'!J59</f>
        <v>1</v>
      </c>
      <c r="G36" s="688"/>
      <c r="H36" s="688"/>
      <c r="I36" s="689">
        <f>'Utkání-výsledky'!J69</f>
        <v>2</v>
      </c>
      <c r="J36" s="689"/>
      <c r="K36" s="689"/>
      <c r="L36" s="690"/>
      <c r="M36" s="690"/>
      <c r="N36" s="690"/>
      <c r="O36" s="689">
        <f>'Utkání-výsledky'!I64</f>
        <v>1</v>
      </c>
      <c r="P36" s="689"/>
      <c r="Q36" s="697"/>
      <c r="R36" s="670">
        <v>2010</v>
      </c>
      <c r="S36" s="671"/>
      <c r="T36" s="664"/>
      <c r="U36" s="666"/>
      <c r="V36" s="667"/>
      <c r="W36" s="669"/>
      <c r="X36" s="666"/>
      <c r="Y36" s="667"/>
      <c r="Z36" s="667"/>
      <c r="AA36" s="608"/>
      <c r="AB36" s="565" t="str">
        <f>IF(BJ36&gt;0,BF36," ")</f>
        <v> </v>
      </c>
      <c r="AC36" s="122" t="s">
        <v>19</v>
      </c>
      <c r="AD36" s="122" t="str">
        <f t="shared" si="2"/>
        <v> </v>
      </c>
      <c r="AE36" s="610"/>
      <c r="AG36" s="668"/>
      <c r="AH36" s="667"/>
      <c r="AI36" s="705"/>
      <c r="AJ36" s="666"/>
      <c r="AK36" s="667"/>
      <c r="AL36" s="705"/>
      <c r="AM36" s="666"/>
      <c r="AN36" s="667"/>
      <c r="AO36" s="705"/>
      <c r="AP36" s="666"/>
      <c r="AQ36" s="667"/>
      <c r="AR36" s="705"/>
      <c r="AS36" s="707"/>
      <c r="AT36" s="703"/>
      <c r="AU36" s="703"/>
      <c r="AV36" s="578"/>
      <c r="AW36" s="565" t="str">
        <f>IF(CE36&gt;0,CA36," ")</f>
        <v> </v>
      </c>
      <c r="AX36" s="122" t="s">
        <v>19</v>
      </c>
      <c r="AY36" s="122" t="str">
        <f t="shared" si="3"/>
        <v> </v>
      </c>
      <c r="AZ36" s="569"/>
      <c r="BA36" s="549"/>
      <c r="BB36" s="549"/>
      <c r="BC36" s="549"/>
      <c r="BD36" s="549"/>
      <c r="BF36" s="124"/>
      <c r="BG36" s="125"/>
      <c r="BH36" s="126"/>
      <c r="BI36" s="126"/>
      <c r="BJ36" s="125"/>
    </row>
    <row r="37" spans="2:62" ht="31.5" customHeight="1" thickBot="1">
      <c r="B37" s="349" t="str">
        <f>'Utkání-výsledky'!N51</f>
        <v>Nová Bělá  A</v>
      </c>
      <c r="C37" s="209">
        <f>T27</f>
        <v>0</v>
      </c>
      <c r="D37" s="131" t="s">
        <v>19</v>
      </c>
      <c r="E37" s="210">
        <f>R27</f>
        <v>3</v>
      </c>
      <c r="F37" s="211">
        <f>T29</f>
        <v>0</v>
      </c>
      <c r="G37" s="131" t="s">
        <v>19</v>
      </c>
      <c r="H37" s="210">
        <f>R29</f>
        <v>3</v>
      </c>
      <c r="I37" s="211">
        <f>T31</f>
        <v>2</v>
      </c>
      <c r="J37" s="131" t="s">
        <v>19</v>
      </c>
      <c r="K37" s="210">
        <f>R31</f>
        <v>1</v>
      </c>
      <c r="L37" s="534" t="str">
        <f>T33</f>
        <v> </v>
      </c>
      <c r="M37" s="407" t="s">
        <v>19</v>
      </c>
      <c r="N37" s="535" t="str">
        <f>R33</f>
        <v> </v>
      </c>
      <c r="O37" s="131">
        <f>T35</f>
        <v>0</v>
      </c>
      <c r="P37" s="131" t="s">
        <v>19</v>
      </c>
      <c r="Q37" s="536">
        <f>R35</f>
        <v>3</v>
      </c>
      <c r="R37" s="658"/>
      <c r="S37" s="659">
        <v>2</v>
      </c>
      <c r="T37" s="660"/>
      <c r="U37" s="104"/>
      <c r="V37" s="102" t="s">
        <v>19</v>
      </c>
      <c r="W37" s="105"/>
      <c r="X37" s="106"/>
      <c r="Y37" s="102" t="s">
        <v>19</v>
      </c>
      <c r="Z37" s="102"/>
      <c r="AA37" s="607">
        <f>SUM(C36:O36)+SUM(U36:Z36)</f>
        <v>5</v>
      </c>
      <c r="AB37" s="134">
        <f>IF(BJ37&gt;0,BG37," ")</f>
        <v>2</v>
      </c>
      <c r="AC37" s="137" t="s">
        <v>19</v>
      </c>
      <c r="AD37" s="134">
        <f t="shared" si="2"/>
        <v>10</v>
      </c>
      <c r="AE37" s="609" t="s">
        <v>264</v>
      </c>
      <c r="AG37" s="553"/>
      <c r="AH37" s="415" t="s">
        <v>19</v>
      </c>
      <c r="AI37" s="554"/>
      <c r="AJ37" s="555"/>
      <c r="AK37" s="415" t="s">
        <v>19</v>
      </c>
      <c r="AL37" s="554"/>
      <c r="AM37" s="555"/>
      <c r="AN37" s="415" t="s">
        <v>19</v>
      </c>
      <c r="AO37" s="554"/>
      <c r="AP37" s="555"/>
      <c r="AQ37" s="415" t="s">
        <v>19</v>
      </c>
      <c r="AR37" s="554"/>
      <c r="AS37" s="557"/>
      <c r="AT37" s="558" t="s">
        <v>19</v>
      </c>
      <c r="AU37" s="557"/>
      <c r="AV37" s="577">
        <f>AA37+SUM(AG36:AU36)</f>
        <v>5</v>
      </c>
      <c r="AW37" s="134">
        <f>AB37+AG37+AJ37+AM37+AP37+AS37</f>
        <v>2</v>
      </c>
      <c r="AX37" s="137" t="s">
        <v>19</v>
      </c>
      <c r="AY37" s="134">
        <f>AD37+AI37+AL37+AO37+AR37+AU37</f>
        <v>10</v>
      </c>
      <c r="AZ37" s="609" t="s">
        <v>264</v>
      </c>
      <c r="BA37" s="623"/>
      <c r="BB37" s="623"/>
      <c r="BC37" s="623"/>
      <c r="BD37" s="623"/>
      <c r="BF37" s="117">
        <f>SUM(C36:O36)+SUM(U36:Z36)</f>
        <v>5</v>
      </c>
      <c r="BG37" s="118">
        <f>SUM(F37,I37,L37,O37,C37,U37,X37)</f>
        <v>2</v>
      </c>
      <c r="BH37" s="119" t="s">
        <v>19</v>
      </c>
      <c r="BI37" s="118">
        <f>SUM(H37,K37,N37,Q37,E37,W37,Z37)</f>
        <v>10</v>
      </c>
      <c r="BJ37" s="118">
        <f>BG37+BI37</f>
        <v>12</v>
      </c>
    </row>
    <row r="38" spans="2:14" ht="33" customHeight="1">
      <c r="B38" s="619" t="s">
        <v>295</v>
      </c>
      <c r="C38" s="619"/>
      <c r="D38" s="619"/>
      <c r="E38" s="619" t="s">
        <v>296</v>
      </c>
      <c r="F38" s="619"/>
      <c r="G38" s="619"/>
      <c r="H38" s="619"/>
      <c r="I38" s="622"/>
      <c r="N38" s="665" t="s">
        <v>322</v>
      </c>
    </row>
    <row r="39" ht="33.75" customHeight="1" thickBot="1">
      <c r="B39" s="593" t="s">
        <v>265</v>
      </c>
    </row>
    <row r="40" spans="2:12" ht="29.25" customHeight="1" thickBot="1">
      <c r="B40" s="423" t="s">
        <v>45</v>
      </c>
      <c r="C40" s="585"/>
      <c r="D40" s="586" t="str">
        <f>B41</f>
        <v>Hukvaldy</v>
      </c>
      <c r="E40" s="587"/>
      <c r="F40" s="585"/>
      <c r="G40" s="586" t="str">
        <f>B42</f>
        <v>Proskovice B</v>
      </c>
      <c r="H40" s="587"/>
      <c r="I40" s="585"/>
      <c r="J40" s="586" t="str">
        <f>B43</f>
        <v>Nová Bělá  A</v>
      </c>
      <c r="K40" s="587"/>
      <c r="L40" s="584"/>
    </row>
    <row r="41" spans="2:15" ht="30" customHeight="1" thickBot="1">
      <c r="B41" s="588" t="s">
        <v>97</v>
      </c>
      <c r="C41" s="406"/>
      <c r="D41" s="407"/>
      <c r="E41" s="408"/>
      <c r="F41" s="211">
        <v>1</v>
      </c>
      <c r="G41" s="131" t="s">
        <v>19</v>
      </c>
      <c r="H41" s="210">
        <v>2</v>
      </c>
      <c r="I41" s="211">
        <v>3</v>
      </c>
      <c r="J41" s="131" t="s">
        <v>19</v>
      </c>
      <c r="K41" s="210">
        <v>0</v>
      </c>
      <c r="L41" s="589">
        <v>4</v>
      </c>
      <c r="M41" s="591" t="s">
        <v>19</v>
      </c>
      <c r="N41" s="590">
        <v>2</v>
      </c>
      <c r="O41" s="611" t="s">
        <v>75</v>
      </c>
    </row>
    <row r="42" spans="2:15" ht="30" customHeight="1" thickBot="1">
      <c r="B42" s="349" t="s">
        <v>98</v>
      </c>
      <c r="C42" s="209">
        <v>2</v>
      </c>
      <c r="D42" s="131" t="s">
        <v>19</v>
      </c>
      <c r="E42" s="210">
        <v>1</v>
      </c>
      <c r="F42" s="409"/>
      <c r="G42" s="407"/>
      <c r="H42" s="408"/>
      <c r="I42" s="211">
        <v>1</v>
      </c>
      <c r="J42" s="131" t="s">
        <v>19</v>
      </c>
      <c r="K42" s="210">
        <v>2</v>
      </c>
      <c r="L42" s="134">
        <v>3</v>
      </c>
      <c r="M42" s="131" t="s">
        <v>19</v>
      </c>
      <c r="N42" s="590">
        <v>3</v>
      </c>
      <c r="O42" s="612" t="s">
        <v>263</v>
      </c>
    </row>
    <row r="43" spans="2:15" ht="30" customHeight="1" thickBot="1">
      <c r="B43" s="349" t="s">
        <v>99</v>
      </c>
      <c r="C43" s="209">
        <v>0</v>
      </c>
      <c r="D43" s="131" t="s">
        <v>19</v>
      </c>
      <c r="E43" s="210">
        <v>3</v>
      </c>
      <c r="F43" s="211">
        <v>2</v>
      </c>
      <c r="G43" s="131" t="s">
        <v>19</v>
      </c>
      <c r="H43" s="210">
        <v>1</v>
      </c>
      <c r="I43" s="409"/>
      <c r="J43" s="407"/>
      <c r="K43" s="408"/>
      <c r="L43" s="134">
        <v>2</v>
      </c>
      <c r="M43" s="131" t="s">
        <v>19</v>
      </c>
      <c r="N43" s="592">
        <v>4</v>
      </c>
      <c r="O43" s="613" t="s">
        <v>264</v>
      </c>
    </row>
  </sheetData>
  <sheetProtection/>
  <mergeCells count="168">
    <mergeCell ref="AS36:AU36"/>
    <mergeCell ref="AW25:AY25"/>
    <mergeCell ref="AG36:AI36"/>
    <mergeCell ref="AJ36:AL36"/>
    <mergeCell ref="AM36:AO36"/>
    <mergeCell ref="AP36:AR36"/>
    <mergeCell ref="AS32:AU32"/>
    <mergeCell ref="AG34:AI34"/>
    <mergeCell ref="AJ34:AL34"/>
    <mergeCell ref="AM34:AO34"/>
    <mergeCell ref="AP34:AR34"/>
    <mergeCell ref="AS34:AU34"/>
    <mergeCell ref="AG32:AI32"/>
    <mergeCell ref="AJ32:AL32"/>
    <mergeCell ref="AM32:AO32"/>
    <mergeCell ref="AP32:AR32"/>
    <mergeCell ref="AS28:AU28"/>
    <mergeCell ref="AG30:AI30"/>
    <mergeCell ref="AJ30:AL30"/>
    <mergeCell ref="AM30:AO30"/>
    <mergeCell ref="AP30:AR30"/>
    <mergeCell ref="AS30:AU30"/>
    <mergeCell ref="AG28:AI28"/>
    <mergeCell ref="AJ28:AL28"/>
    <mergeCell ref="AM28:AO28"/>
    <mergeCell ref="AP28:AR28"/>
    <mergeCell ref="AS25:AU25"/>
    <mergeCell ref="AG26:AI26"/>
    <mergeCell ref="AJ26:AL26"/>
    <mergeCell ref="AM26:AO26"/>
    <mergeCell ref="AP26:AR26"/>
    <mergeCell ref="AS26:AU26"/>
    <mergeCell ref="AG25:AI25"/>
    <mergeCell ref="AJ25:AL25"/>
    <mergeCell ref="AM25:AO25"/>
    <mergeCell ref="AP25:AR25"/>
    <mergeCell ref="X34:Z34"/>
    <mergeCell ref="C36:E36"/>
    <mergeCell ref="W1:X1"/>
    <mergeCell ref="W23:X23"/>
    <mergeCell ref="O36:Q36"/>
    <mergeCell ref="R36:T37"/>
    <mergeCell ref="U36:W36"/>
    <mergeCell ref="X36:Z36"/>
    <mergeCell ref="O34:Q35"/>
    <mergeCell ref="R34:T34"/>
    <mergeCell ref="C30:E30"/>
    <mergeCell ref="F30:H30"/>
    <mergeCell ref="C32:E32"/>
    <mergeCell ref="F32:H32"/>
    <mergeCell ref="U34:W34"/>
    <mergeCell ref="C34:E34"/>
    <mergeCell ref="F34:H34"/>
    <mergeCell ref="I34:K34"/>
    <mergeCell ref="L34:N34"/>
    <mergeCell ref="AB25:AD25"/>
    <mergeCell ref="R26:T26"/>
    <mergeCell ref="R25:T25"/>
    <mergeCell ref="O32:Q32"/>
    <mergeCell ref="R32:T32"/>
    <mergeCell ref="O30:Q30"/>
    <mergeCell ref="F36:H36"/>
    <mergeCell ref="I36:K36"/>
    <mergeCell ref="L36:N36"/>
    <mergeCell ref="I32:K32"/>
    <mergeCell ref="L32:N33"/>
    <mergeCell ref="U32:W32"/>
    <mergeCell ref="U25:W25"/>
    <mergeCell ref="X26:Z26"/>
    <mergeCell ref="O26:Q26"/>
    <mergeCell ref="U26:W26"/>
    <mergeCell ref="U30:W30"/>
    <mergeCell ref="O28:Q28"/>
    <mergeCell ref="C26:E27"/>
    <mergeCell ref="F26:H26"/>
    <mergeCell ref="I26:K26"/>
    <mergeCell ref="C25:E25"/>
    <mergeCell ref="F25:H25"/>
    <mergeCell ref="I25:K25"/>
    <mergeCell ref="X16:Z16"/>
    <mergeCell ref="R18:T18"/>
    <mergeCell ref="O16:Q16"/>
    <mergeCell ref="R16:T16"/>
    <mergeCell ref="U16:W17"/>
    <mergeCell ref="X18:Z19"/>
    <mergeCell ref="C18:E18"/>
    <mergeCell ref="F18:H18"/>
    <mergeCell ref="I18:K18"/>
    <mergeCell ref="U18:W18"/>
    <mergeCell ref="O18:Q18"/>
    <mergeCell ref="X28:Z28"/>
    <mergeCell ref="O25:Q25"/>
    <mergeCell ref="X25:Z25"/>
    <mergeCell ref="L18:N18"/>
    <mergeCell ref="L26:N26"/>
    <mergeCell ref="L25:N25"/>
    <mergeCell ref="L28:N28"/>
    <mergeCell ref="O14:Q14"/>
    <mergeCell ref="R14:T15"/>
    <mergeCell ref="C14:E14"/>
    <mergeCell ref="F14:H14"/>
    <mergeCell ref="I14:K14"/>
    <mergeCell ref="L14:N14"/>
    <mergeCell ref="C16:E16"/>
    <mergeCell ref="F16:H16"/>
    <mergeCell ref="I16:K16"/>
    <mergeCell ref="L16:N16"/>
    <mergeCell ref="U14:W14"/>
    <mergeCell ref="X14:Z14"/>
    <mergeCell ref="C12:E12"/>
    <mergeCell ref="F12:H12"/>
    <mergeCell ref="I12:K12"/>
    <mergeCell ref="L12:N12"/>
    <mergeCell ref="O12:Q13"/>
    <mergeCell ref="R12:T12"/>
    <mergeCell ref="U12:W12"/>
    <mergeCell ref="X12:Z12"/>
    <mergeCell ref="C8:E8"/>
    <mergeCell ref="F8:H8"/>
    <mergeCell ref="I8:K9"/>
    <mergeCell ref="L8:N8"/>
    <mergeCell ref="C10:E10"/>
    <mergeCell ref="F10:H10"/>
    <mergeCell ref="I10:K10"/>
    <mergeCell ref="L10:N11"/>
    <mergeCell ref="U10:W10"/>
    <mergeCell ref="X10:Z10"/>
    <mergeCell ref="O8:Q8"/>
    <mergeCell ref="R8:T8"/>
    <mergeCell ref="U8:W8"/>
    <mergeCell ref="X8:Z8"/>
    <mergeCell ref="O10:Q10"/>
    <mergeCell ref="R10:T10"/>
    <mergeCell ref="U6:W6"/>
    <mergeCell ref="X6:Z6"/>
    <mergeCell ref="O6:Q6"/>
    <mergeCell ref="R6:T6"/>
    <mergeCell ref="C6:E6"/>
    <mergeCell ref="F6:H7"/>
    <mergeCell ref="I6:K6"/>
    <mergeCell ref="L6:N6"/>
    <mergeCell ref="AB3:AD3"/>
    <mergeCell ref="C4:E5"/>
    <mergeCell ref="F4:H4"/>
    <mergeCell ref="I4:K4"/>
    <mergeCell ref="L4:N4"/>
    <mergeCell ref="O4:Q4"/>
    <mergeCell ref="R4:T4"/>
    <mergeCell ref="U4:W4"/>
    <mergeCell ref="C3:E3"/>
    <mergeCell ref="F3:H3"/>
    <mergeCell ref="I3:K3"/>
    <mergeCell ref="L3:N3"/>
    <mergeCell ref="X4:Z4"/>
    <mergeCell ref="O3:Q3"/>
    <mergeCell ref="R3:T3"/>
    <mergeCell ref="U3:W3"/>
    <mergeCell ref="X3:Z3"/>
    <mergeCell ref="X32:Z32"/>
    <mergeCell ref="C28:E28"/>
    <mergeCell ref="F28:H29"/>
    <mergeCell ref="R28:T28"/>
    <mergeCell ref="U28:W28"/>
    <mergeCell ref="R30:T30"/>
    <mergeCell ref="X30:Z30"/>
    <mergeCell ref="I28:K28"/>
    <mergeCell ref="I30:K31"/>
    <mergeCell ref="L30:N30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  <rowBreaks count="1" manualBreakCount="1">
    <brk id="21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48">
      <selection activeCell="Y74" sqref="Y7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41" t="s">
        <v>47</v>
      </c>
      <c r="H1" s="142"/>
      <c r="I1" s="142"/>
    </row>
    <row r="2" spans="6:9" ht="4.5" customHeight="1">
      <c r="F2" s="141"/>
      <c r="H2" s="142"/>
      <c r="I2" s="142"/>
    </row>
    <row r="3" spans="3:24" ht="21">
      <c r="C3" s="143" t="s">
        <v>48</v>
      </c>
      <c r="D3" s="144" t="s">
        <v>49</v>
      </c>
      <c r="E3" s="143"/>
      <c r="F3" s="143"/>
      <c r="G3" s="143"/>
      <c r="H3" s="143"/>
      <c r="I3" s="143"/>
      <c r="J3" s="143"/>
      <c r="K3" s="143"/>
      <c r="L3" s="143"/>
      <c r="P3" s="778" t="s">
        <v>50</v>
      </c>
      <c r="Q3" s="778"/>
      <c r="R3" s="145"/>
      <c r="S3" s="145"/>
      <c r="T3" s="773">
        <f>'Rozlosování-přehled'!$L$1</f>
        <v>2010</v>
      </c>
      <c r="U3" s="773"/>
      <c r="X3" s="146" t="s">
        <v>1</v>
      </c>
    </row>
    <row r="4" spans="3:31" ht="18.75">
      <c r="C4" s="147" t="s">
        <v>51</v>
      </c>
      <c r="D4" s="148"/>
      <c r="N4" s="149">
        <v>1</v>
      </c>
      <c r="P4" s="774" t="str">
        <f>IF(N4=1,P6,IF(N4=2,P7,IF(N4=3,P8,IF(N4=4,P9,IF(N4=5,P10," ")))))</f>
        <v>MUŽI  I.</v>
      </c>
      <c r="Q4" s="775"/>
      <c r="R4" s="775"/>
      <c r="S4" s="775"/>
      <c r="T4" s="775"/>
      <c r="U4" s="776"/>
      <c r="W4" s="150" t="s">
        <v>2</v>
      </c>
      <c r="X4" s="151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47"/>
      <c r="D5" s="152"/>
      <c r="E5" s="152"/>
      <c r="F5" s="152"/>
      <c r="G5" s="147"/>
      <c r="H5" s="147"/>
      <c r="I5" s="147"/>
      <c r="J5" s="152"/>
      <c r="K5" s="152"/>
      <c r="L5" s="152"/>
      <c r="M5" s="147"/>
      <c r="N5" s="147"/>
      <c r="O5" s="147"/>
      <c r="P5" s="153"/>
      <c r="Q5" s="153"/>
      <c r="R5" s="153"/>
      <c r="S5" s="147"/>
      <c r="T5" s="147"/>
      <c r="U5" s="152"/>
    </row>
    <row r="6" spans="3:31" ht="14.25" customHeight="1">
      <c r="C6" s="147" t="s">
        <v>57</v>
      </c>
      <c r="D6" s="205" t="s">
        <v>270</v>
      </c>
      <c r="E6" s="154"/>
      <c r="F6" s="154"/>
      <c r="N6" s="155">
        <v>1</v>
      </c>
      <c r="P6" s="777" t="s">
        <v>58</v>
      </c>
      <c r="Q6" s="777"/>
      <c r="R6" s="777"/>
      <c r="S6" s="777"/>
      <c r="T6" s="777"/>
      <c r="U6" s="777"/>
      <c r="W6" s="156">
        <v>1</v>
      </c>
      <c r="X6" s="157" t="str">
        <f aca="true" t="shared" si="0" ref="X6:X13">IF($N$4=1,AA6,IF($N$4=2,AB6,IF($N$4=3,AC6,IF($N$4=4,AD6,IF($N$4=5,AE6," ")))))</f>
        <v>Výškovice A</v>
      </c>
      <c r="AA6" s="1" t="str">
        <f>'1.M1'!AA6</f>
        <v>Výškovice A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</row>
    <row r="7" spans="3:31" ht="16.5" customHeight="1">
      <c r="C7" s="147" t="s">
        <v>60</v>
      </c>
      <c r="D7" s="383">
        <v>40342</v>
      </c>
      <c r="E7" s="159"/>
      <c r="F7" s="159"/>
      <c r="N7" s="155">
        <v>2</v>
      </c>
      <c r="P7" s="777" t="s">
        <v>61</v>
      </c>
      <c r="Q7" s="777"/>
      <c r="R7" s="777"/>
      <c r="S7" s="777"/>
      <c r="T7" s="777"/>
      <c r="U7" s="777"/>
      <c r="W7" s="156">
        <v>2</v>
      </c>
      <c r="X7" s="157" t="str">
        <f t="shared" si="0"/>
        <v>Brušperk A</v>
      </c>
      <c r="AA7" s="1" t="str">
        <f>'1.M1'!AA7</f>
        <v>Brušperk A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</row>
    <row r="8" spans="3:31" ht="15" customHeight="1">
      <c r="C8" s="147"/>
      <c r="N8" s="155">
        <v>3</v>
      </c>
      <c r="P8" s="767" t="s">
        <v>62</v>
      </c>
      <c r="Q8" s="767"/>
      <c r="R8" s="767"/>
      <c r="S8" s="767"/>
      <c r="T8" s="767"/>
      <c r="U8" s="767"/>
      <c r="W8" s="156">
        <v>3</v>
      </c>
      <c r="X8" s="157" t="str">
        <f t="shared" si="0"/>
        <v>N.Bělá  B</v>
      </c>
      <c r="AA8" s="1" t="str">
        <f>'1.M1'!AA8</f>
        <v>N.Bělá  B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</row>
    <row r="9" spans="2:31" ht="18.75">
      <c r="B9" s="160">
        <v>8</v>
      </c>
      <c r="C9" s="143" t="s">
        <v>64</v>
      </c>
      <c r="D9" s="784" t="str">
        <f>IF(B9=1,X6,IF(B9=2,X7,IF(B9=3,X8,IF(B9=4,X9,IF(B9=5,X10,IF(B9=6,X11,IF(B9=7,X12,IF(B9=8,X13," "))))))))</f>
        <v>Proskovice  A</v>
      </c>
      <c r="E9" s="785"/>
      <c r="F9" s="785"/>
      <c r="G9" s="785"/>
      <c r="H9" s="785"/>
      <c r="I9" s="786"/>
      <c r="N9" s="155">
        <v>4</v>
      </c>
      <c r="P9" s="767" t="s">
        <v>65</v>
      </c>
      <c r="Q9" s="767"/>
      <c r="R9" s="767"/>
      <c r="S9" s="767"/>
      <c r="T9" s="767"/>
      <c r="U9" s="767"/>
      <c r="W9" s="156">
        <v>4</v>
      </c>
      <c r="X9" s="157" t="str">
        <f t="shared" si="0"/>
        <v>Vratimov</v>
      </c>
      <c r="AA9" s="1" t="str">
        <f>'1.M1'!AA9</f>
        <v>Vratimov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</row>
    <row r="10" spans="2:31" ht="19.5" customHeight="1">
      <c r="B10" s="160">
        <v>7</v>
      </c>
      <c r="C10" s="143" t="s">
        <v>67</v>
      </c>
      <c r="D10" s="784" t="str">
        <f>IF(B10=1,X6,IF(B10=2,X7,IF(B10=3,X8,IF(B10=4,X9,IF(B10=5,X10,IF(B10=6,X11,IF(B10=7,X12,IF(B10=8,X13," "))))))))</f>
        <v>Stará Bělá  </v>
      </c>
      <c r="E10" s="785"/>
      <c r="F10" s="785"/>
      <c r="G10" s="785"/>
      <c r="H10" s="785"/>
      <c r="I10" s="786"/>
      <c r="N10" s="155">
        <v>5</v>
      </c>
      <c r="P10" s="767" t="s">
        <v>68</v>
      </c>
      <c r="Q10" s="767"/>
      <c r="R10" s="767"/>
      <c r="S10" s="767"/>
      <c r="T10" s="767"/>
      <c r="U10" s="767"/>
      <c r="W10" s="156">
        <v>5</v>
      </c>
      <c r="X10" s="157" t="str">
        <f t="shared" si="0"/>
        <v>Výškovice B</v>
      </c>
      <c r="AA10" s="1" t="str">
        <f>'1.M1'!AA10</f>
        <v>Výškovice B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</row>
    <row r="11" spans="23:31" ht="15.75" customHeight="1">
      <c r="W11" s="156">
        <v>6</v>
      </c>
      <c r="X11" s="157" t="str">
        <f t="shared" si="0"/>
        <v>Hrabová</v>
      </c>
      <c r="AA11" s="1" t="str">
        <f>'1.M1'!AA11</f>
        <v>Hrabová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</row>
    <row r="12" spans="3:37" ht="15">
      <c r="C12" s="161" t="s">
        <v>70</v>
      </c>
      <c r="D12" s="162"/>
      <c r="E12" s="771" t="s">
        <v>71</v>
      </c>
      <c r="F12" s="772"/>
      <c r="G12" s="772"/>
      <c r="H12" s="772"/>
      <c r="I12" s="772"/>
      <c r="J12" s="772"/>
      <c r="K12" s="772"/>
      <c r="L12" s="772"/>
      <c r="M12" s="772"/>
      <c r="N12" s="772" t="s">
        <v>72</v>
      </c>
      <c r="O12" s="772"/>
      <c r="P12" s="772"/>
      <c r="Q12" s="772"/>
      <c r="R12" s="772"/>
      <c r="S12" s="772"/>
      <c r="T12" s="772"/>
      <c r="U12" s="772"/>
      <c r="V12" s="163"/>
      <c r="W12" s="156">
        <v>7</v>
      </c>
      <c r="X12" s="157" t="str">
        <f t="shared" si="0"/>
        <v>Stará Bělá  </v>
      </c>
      <c r="AA12" s="1" t="str">
        <f>'1.M1'!AA12</f>
        <v>Stará Bělá  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47"/>
      <c r="AG12" s="164"/>
      <c r="AH12" s="164"/>
      <c r="AI12" s="146" t="s">
        <v>1</v>
      </c>
      <c r="AJ12" s="164"/>
      <c r="AK12" s="164"/>
    </row>
    <row r="13" spans="2:37" ht="21" customHeight="1">
      <c r="B13" s="165"/>
      <c r="C13" s="166" t="s">
        <v>8</v>
      </c>
      <c r="D13" s="167" t="s">
        <v>9</v>
      </c>
      <c r="E13" s="763" t="s">
        <v>73</v>
      </c>
      <c r="F13" s="764"/>
      <c r="G13" s="765"/>
      <c r="H13" s="766" t="s">
        <v>74</v>
      </c>
      <c r="I13" s="764"/>
      <c r="J13" s="765" t="s">
        <v>74</v>
      </c>
      <c r="K13" s="766" t="s">
        <v>75</v>
      </c>
      <c r="L13" s="764"/>
      <c r="M13" s="764" t="s">
        <v>75</v>
      </c>
      <c r="N13" s="766" t="s">
        <v>76</v>
      </c>
      <c r="O13" s="764"/>
      <c r="P13" s="765"/>
      <c r="Q13" s="766" t="s">
        <v>77</v>
      </c>
      <c r="R13" s="764"/>
      <c r="S13" s="765"/>
      <c r="T13" s="168" t="s">
        <v>78</v>
      </c>
      <c r="U13" s="169"/>
      <c r="V13" s="170"/>
      <c r="W13" s="156">
        <v>8</v>
      </c>
      <c r="X13" s="157" t="str">
        <f t="shared" si="0"/>
        <v>Proskovice  A</v>
      </c>
      <c r="AA13" s="1" t="str">
        <f>'1.M1'!AA13</f>
        <v>Proskovice 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12" t="s">
        <v>73</v>
      </c>
      <c r="AG13" s="12" t="s">
        <v>74</v>
      </c>
      <c r="AH13" s="12" t="s">
        <v>75</v>
      </c>
      <c r="AI13" s="12" t="s">
        <v>73</v>
      </c>
      <c r="AJ13" s="12" t="s">
        <v>74</v>
      </c>
      <c r="AK13" s="12" t="s">
        <v>75</v>
      </c>
    </row>
    <row r="14" spans="2:37" ht="24.75" customHeight="1">
      <c r="B14" s="171" t="s">
        <v>73</v>
      </c>
      <c r="C14" s="110" t="s">
        <v>135</v>
      </c>
      <c r="D14" s="213" t="s">
        <v>251</v>
      </c>
      <c r="E14" s="214">
        <v>6</v>
      </c>
      <c r="F14" s="215" t="s">
        <v>19</v>
      </c>
      <c r="G14" s="216">
        <v>4</v>
      </c>
      <c r="H14" s="217">
        <v>4</v>
      </c>
      <c r="I14" s="215" t="s">
        <v>19</v>
      </c>
      <c r="J14" s="216">
        <v>6</v>
      </c>
      <c r="K14" s="217">
        <v>6</v>
      </c>
      <c r="L14" s="215" t="s">
        <v>19</v>
      </c>
      <c r="M14" s="218">
        <v>4</v>
      </c>
      <c r="N14" s="250">
        <f>E14+H14+K14</f>
        <v>16</v>
      </c>
      <c r="O14" s="251" t="s">
        <v>19</v>
      </c>
      <c r="P14" s="252">
        <f>G14+J14+M14</f>
        <v>14</v>
      </c>
      <c r="Q14" s="250">
        <f>SUM(AF14:AH14)</f>
        <v>2</v>
      </c>
      <c r="R14" s="251" t="s">
        <v>19</v>
      </c>
      <c r="S14" s="252">
        <f>SUM(AI14:AK14)</f>
        <v>1</v>
      </c>
      <c r="T14" s="253">
        <f>IF(Q14&gt;S14,1,0)</f>
        <v>1</v>
      </c>
      <c r="U14" s="254">
        <f>IF(S14&gt;Q14,1,0)</f>
        <v>0</v>
      </c>
      <c r="V14" s="163"/>
      <c r="X14" s="184"/>
      <c r="AF14" s="185">
        <f>IF(E14&gt;G14,1,0)</f>
        <v>1</v>
      </c>
      <c r="AG14" s="185">
        <f>IF(H14&gt;J14,1,0)</f>
        <v>0</v>
      </c>
      <c r="AH14" s="185">
        <f>IF(K14+M14&gt;0,IF(K14&gt;M14,1,0),0)</f>
        <v>1</v>
      </c>
      <c r="AI14" s="185">
        <f>IF(G14&gt;E14,1,0)</f>
        <v>0</v>
      </c>
      <c r="AJ14" s="185">
        <f>IF(J14&gt;H14,1,0)</f>
        <v>1</v>
      </c>
      <c r="AK14" s="185">
        <f>IF(K14+M14&gt;0,IF(M14&gt;K14,1,0),0)</f>
        <v>0</v>
      </c>
    </row>
    <row r="15" spans="2:37" ht="24" customHeight="1">
      <c r="B15" s="171" t="s">
        <v>74</v>
      </c>
      <c r="C15" s="212" t="s">
        <v>269</v>
      </c>
      <c r="D15" s="222" t="s">
        <v>147</v>
      </c>
      <c r="E15" s="214">
        <v>4</v>
      </c>
      <c r="F15" s="215" t="s">
        <v>19</v>
      </c>
      <c r="G15" s="216">
        <v>6</v>
      </c>
      <c r="H15" s="217">
        <v>3</v>
      </c>
      <c r="I15" s="215" t="s">
        <v>19</v>
      </c>
      <c r="J15" s="216">
        <v>6</v>
      </c>
      <c r="K15" s="217"/>
      <c r="L15" s="215" t="s">
        <v>19</v>
      </c>
      <c r="M15" s="218"/>
      <c r="N15" s="250">
        <f>E15+H15+K15</f>
        <v>7</v>
      </c>
      <c r="O15" s="251" t="s">
        <v>19</v>
      </c>
      <c r="P15" s="252">
        <f>G15+J15+M15</f>
        <v>12</v>
      </c>
      <c r="Q15" s="250">
        <f>SUM(AF15:AH15)</f>
        <v>0</v>
      </c>
      <c r="R15" s="251" t="s">
        <v>19</v>
      </c>
      <c r="S15" s="252">
        <f>SUM(AI15:AK15)</f>
        <v>2</v>
      </c>
      <c r="T15" s="253">
        <f>IF(Q15&gt;S15,1,0)</f>
        <v>0</v>
      </c>
      <c r="U15" s="254">
        <f>IF(S15&gt;Q15,1,0)</f>
        <v>1</v>
      </c>
      <c r="V15" s="163"/>
      <c r="AF15" s="185">
        <f>IF(E15&gt;G15,1,0)</f>
        <v>0</v>
      </c>
      <c r="AG15" s="185">
        <f>IF(H15&gt;J15,1,0)</f>
        <v>0</v>
      </c>
      <c r="AH15" s="185">
        <f>IF(K15+M15&gt;0,IF(K15&gt;M15,1,0),0)</f>
        <v>0</v>
      </c>
      <c r="AI15" s="185">
        <f>IF(G15&gt;E15,1,0)</f>
        <v>1</v>
      </c>
      <c r="AJ15" s="185">
        <f>IF(J15&gt;H15,1,0)</f>
        <v>1</v>
      </c>
      <c r="AK15" s="185">
        <f>IF(K15+M15&gt;0,IF(M15&gt;K15,1,0),0)</f>
        <v>0</v>
      </c>
    </row>
    <row r="16" spans="2:37" ht="20.25" customHeight="1">
      <c r="B16" s="753" t="s">
        <v>75</v>
      </c>
      <c r="C16" s="223" t="s">
        <v>135</v>
      </c>
      <c r="D16" s="222" t="s">
        <v>251</v>
      </c>
      <c r="E16" s="755">
        <v>3</v>
      </c>
      <c r="F16" s="737" t="s">
        <v>19</v>
      </c>
      <c r="G16" s="733">
        <v>6</v>
      </c>
      <c r="H16" s="735">
        <v>4</v>
      </c>
      <c r="I16" s="737" t="s">
        <v>19</v>
      </c>
      <c r="J16" s="733">
        <v>6</v>
      </c>
      <c r="K16" s="735"/>
      <c r="L16" s="737" t="s">
        <v>19</v>
      </c>
      <c r="M16" s="783"/>
      <c r="N16" s="804">
        <f>E16+H16+K16</f>
        <v>7</v>
      </c>
      <c r="O16" s="800" t="s">
        <v>19</v>
      </c>
      <c r="P16" s="802">
        <f>G16+J16+M16</f>
        <v>12</v>
      </c>
      <c r="Q16" s="804">
        <f>SUM(AF16:AH16)</f>
        <v>0</v>
      </c>
      <c r="R16" s="800" t="s">
        <v>19</v>
      </c>
      <c r="S16" s="802">
        <f>SUM(AI16:AK16)</f>
        <v>2</v>
      </c>
      <c r="T16" s="806">
        <f>IF(Q16&gt;S16,1,0)</f>
        <v>0</v>
      </c>
      <c r="U16" s="808">
        <f>IF(S16&gt;Q16,1,0)</f>
        <v>1</v>
      </c>
      <c r="V16" s="188"/>
      <c r="AF16" s="185">
        <f>IF(E16&gt;G16,1,0)</f>
        <v>0</v>
      </c>
      <c r="AG16" s="185">
        <f>IF(H16&gt;J16,1,0)</f>
        <v>0</v>
      </c>
      <c r="AH16" s="185">
        <f>IF(K16+M16&gt;0,IF(K16&gt;M16,1,0),0)</f>
        <v>0</v>
      </c>
      <c r="AI16" s="185">
        <f>IF(G16&gt;E16,1,0)</f>
        <v>1</v>
      </c>
      <c r="AJ16" s="185">
        <f>IF(J16&gt;H16,1,0)</f>
        <v>1</v>
      </c>
      <c r="AK16" s="185">
        <f>IF(K16+M16&gt;0,IF(M16&gt;K16,1,0),0)</f>
        <v>0</v>
      </c>
    </row>
    <row r="17" spans="2:22" ht="21" customHeight="1">
      <c r="B17" s="754"/>
      <c r="C17" s="224" t="s">
        <v>269</v>
      </c>
      <c r="D17" s="225" t="s">
        <v>189</v>
      </c>
      <c r="E17" s="810"/>
      <c r="F17" s="762"/>
      <c r="G17" s="758"/>
      <c r="H17" s="760"/>
      <c r="I17" s="762"/>
      <c r="J17" s="758"/>
      <c r="K17" s="760"/>
      <c r="L17" s="762"/>
      <c r="M17" s="740"/>
      <c r="N17" s="805"/>
      <c r="O17" s="801"/>
      <c r="P17" s="803"/>
      <c r="Q17" s="805"/>
      <c r="R17" s="801"/>
      <c r="S17" s="803"/>
      <c r="T17" s="807"/>
      <c r="U17" s="809"/>
      <c r="V17" s="188"/>
    </row>
    <row r="18" spans="2:22" ht="23.25" customHeight="1">
      <c r="B18" s="191"/>
      <c r="C18" s="255" t="s">
        <v>79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>
        <f>SUM(N14:N17)</f>
        <v>30</v>
      </c>
      <c r="O18" s="251" t="s">
        <v>19</v>
      </c>
      <c r="P18" s="258">
        <f>SUM(P14:P17)</f>
        <v>38</v>
      </c>
      <c r="Q18" s="257">
        <f>SUM(Q14:Q17)</f>
        <v>2</v>
      </c>
      <c r="R18" s="259" t="s">
        <v>19</v>
      </c>
      <c r="S18" s="258">
        <f>SUM(S14:S17)</f>
        <v>5</v>
      </c>
      <c r="T18" s="253">
        <f>SUM(T14:T17)</f>
        <v>1</v>
      </c>
      <c r="U18" s="254">
        <f>SUM(U14:U17)</f>
        <v>2</v>
      </c>
      <c r="V18" s="163"/>
    </row>
    <row r="19" spans="2:27" ht="21" customHeight="1">
      <c r="B19" s="191"/>
      <c r="C19" s="11" t="s">
        <v>80</v>
      </c>
      <c r="D19" s="197" t="str">
        <f>IF(T18&gt;U18,D9,IF(U18&gt;T18,D10,IF(U18+T18=0," ","CHYBA ZADÁNÍ")))</f>
        <v>Stará Bělá  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1"/>
      <c r="V19" s="198"/>
      <c r="AA19" s="199"/>
    </row>
    <row r="20" spans="2:22" ht="19.5" customHeight="1">
      <c r="B20" s="191"/>
      <c r="C20" s="11" t="s">
        <v>81</v>
      </c>
      <c r="G20" s="200"/>
      <c r="H20" s="200"/>
      <c r="I20" s="200"/>
      <c r="J20" s="200"/>
      <c r="K20" s="200"/>
      <c r="L20" s="200"/>
      <c r="M20" s="200"/>
      <c r="N20" s="198"/>
      <c r="O20" s="198"/>
      <c r="Q20" s="201"/>
      <c r="R20" s="201"/>
      <c r="S20" s="200"/>
      <c r="T20" s="200"/>
      <c r="U20" s="200"/>
      <c r="V20" s="198"/>
    </row>
    <row r="21" spans="10:20" ht="15">
      <c r="J21" s="8" t="s">
        <v>64</v>
      </c>
      <c r="K21" s="8"/>
      <c r="L21" s="8"/>
      <c r="T21" s="8" t="s">
        <v>67</v>
      </c>
    </row>
    <row r="22" spans="3:21" ht="15">
      <c r="C22" s="147" t="s">
        <v>82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3:21" ht="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3:21" ht="15"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3:21" ht="15"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2:21" ht="28.5" customHeight="1">
      <c r="B26" s="162"/>
      <c r="C26" s="162"/>
      <c r="D26" s="162"/>
      <c r="E26" s="162"/>
      <c r="F26" s="202" t="s">
        <v>47</v>
      </c>
      <c r="G26" s="162"/>
      <c r="H26" s="203"/>
      <c r="I26" s="20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6:9" ht="8.25" customHeight="1">
      <c r="F27" s="141"/>
      <c r="H27" s="142"/>
      <c r="I27" s="142"/>
    </row>
    <row r="28" spans="3:24" ht="21">
      <c r="C28" s="143" t="s">
        <v>48</v>
      </c>
      <c r="D28" s="144" t="s">
        <v>49</v>
      </c>
      <c r="E28" s="143"/>
      <c r="F28" s="143"/>
      <c r="G28" s="143"/>
      <c r="H28" s="143"/>
      <c r="I28" s="143"/>
      <c r="J28" s="143"/>
      <c r="K28" s="143"/>
      <c r="L28" s="143"/>
      <c r="P28" s="778" t="s">
        <v>50</v>
      </c>
      <c r="Q28" s="778"/>
      <c r="R28" s="145"/>
      <c r="S28" s="145"/>
      <c r="T28" s="773">
        <f>'Rozlosování-přehled'!$L$1</f>
        <v>2010</v>
      </c>
      <c r="U28" s="773"/>
      <c r="X28" s="146" t="s">
        <v>1</v>
      </c>
    </row>
    <row r="29" spans="3:31" ht="18.75">
      <c r="C29" s="147" t="s">
        <v>51</v>
      </c>
      <c r="D29" s="204"/>
      <c r="N29" s="149">
        <v>1</v>
      </c>
      <c r="P29" s="774" t="str">
        <f>IF(N29=1,P31,IF(N29=2,P32,IF(N29=3,P33,IF(N29=4,P34,IF(N29=5,P35," ")))))</f>
        <v>MUŽI  I.</v>
      </c>
      <c r="Q29" s="775"/>
      <c r="R29" s="775"/>
      <c r="S29" s="775"/>
      <c r="T29" s="775"/>
      <c r="U29" s="776"/>
      <c r="W29" s="150" t="s">
        <v>2</v>
      </c>
      <c r="X29" s="147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47"/>
      <c r="D30" s="152"/>
      <c r="E30" s="152"/>
      <c r="F30" s="152"/>
      <c r="G30" s="147"/>
      <c r="H30" s="147"/>
      <c r="I30" s="147"/>
      <c r="J30" s="152"/>
      <c r="K30" s="152"/>
      <c r="L30" s="152"/>
      <c r="M30" s="147"/>
      <c r="N30" s="147"/>
      <c r="O30" s="147"/>
      <c r="P30" s="153"/>
      <c r="Q30" s="153"/>
      <c r="R30" s="153"/>
      <c r="S30" s="147"/>
      <c r="T30" s="147"/>
      <c r="U30" s="152"/>
    </row>
    <row r="31" spans="3:31" ht="15.75">
      <c r="C31" s="147" t="s">
        <v>57</v>
      </c>
      <c r="D31" s="205" t="s">
        <v>271</v>
      </c>
      <c r="E31" s="154"/>
      <c r="F31" s="154"/>
      <c r="N31" s="1">
        <v>1</v>
      </c>
      <c r="P31" s="777" t="s">
        <v>58</v>
      </c>
      <c r="Q31" s="777"/>
      <c r="R31" s="777"/>
      <c r="S31" s="777"/>
      <c r="T31" s="777"/>
      <c r="U31" s="777"/>
      <c r="W31" s="156">
        <v>1</v>
      </c>
      <c r="X31" s="157" t="str">
        <f aca="true" t="shared" si="1" ref="X31:X38">IF($N$29=1,AA31,IF($N$29=2,AB31,IF($N$29=3,AC31,IF($N$29=4,AD31,IF($N$29=5,AE31," ")))))</f>
        <v>Výškovice A</v>
      </c>
      <c r="AA31" s="1" t="str">
        <f aca="true" t="shared" si="2" ref="AA31:AE38">AA6</f>
        <v>Výškovice A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47" t="s">
        <v>60</v>
      </c>
      <c r="D32" s="383">
        <v>40404</v>
      </c>
      <c r="E32" s="159"/>
      <c r="F32" s="159"/>
      <c r="N32" s="1">
        <v>2</v>
      </c>
      <c r="P32" s="777" t="s">
        <v>61</v>
      </c>
      <c r="Q32" s="777"/>
      <c r="R32" s="777"/>
      <c r="S32" s="777"/>
      <c r="T32" s="777"/>
      <c r="U32" s="777"/>
      <c r="W32" s="156">
        <v>2</v>
      </c>
      <c r="X32" s="157" t="str">
        <f t="shared" si="1"/>
        <v>Brušperk A</v>
      </c>
      <c r="AA32" s="1" t="str">
        <f t="shared" si="2"/>
        <v>Brušperk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47"/>
      <c r="N33" s="1">
        <v>3</v>
      </c>
      <c r="P33" s="767" t="s">
        <v>62</v>
      </c>
      <c r="Q33" s="767"/>
      <c r="R33" s="767"/>
      <c r="S33" s="767"/>
      <c r="T33" s="767"/>
      <c r="U33" s="767"/>
      <c r="W33" s="156">
        <v>3</v>
      </c>
      <c r="X33" s="157" t="str">
        <f t="shared" si="1"/>
        <v>N.Bělá  B</v>
      </c>
      <c r="AA33" s="1" t="str">
        <f t="shared" si="2"/>
        <v>N.Bělá  B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60">
        <v>1</v>
      </c>
      <c r="C34" s="143" t="s">
        <v>64</v>
      </c>
      <c r="D34" s="768" t="str">
        <f>IF(B34=1,X31,IF(B34=2,X32,IF(B34=3,X33,IF(B34=4,X34,IF(B34=5,X35,IF(B34=6,X36,IF(B34=7,X37,IF(B34=8,X38," "))))))))</f>
        <v>Výškovice A</v>
      </c>
      <c r="E34" s="769"/>
      <c r="F34" s="769"/>
      <c r="G34" s="769"/>
      <c r="H34" s="769"/>
      <c r="I34" s="770"/>
      <c r="N34" s="1">
        <v>4</v>
      </c>
      <c r="P34" s="767" t="s">
        <v>65</v>
      </c>
      <c r="Q34" s="767"/>
      <c r="R34" s="767"/>
      <c r="S34" s="767"/>
      <c r="T34" s="767"/>
      <c r="U34" s="767"/>
      <c r="W34" s="156">
        <v>4</v>
      </c>
      <c r="X34" s="157" t="str">
        <f t="shared" si="1"/>
        <v>Vratimov</v>
      </c>
      <c r="AA34" s="1" t="str">
        <f t="shared" si="2"/>
        <v>Vratimov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60">
        <v>6</v>
      </c>
      <c r="C35" s="143" t="s">
        <v>67</v>
      </c>
      <c r="D35" s="768" t="str">
        <f>IF(B35=1,X31,IF(B35=2,X32,IF(B35=3,X33,IF(B35=4,X34,IF(B35=5,X35,IF(B35=6,X36,IF(B35=7,X37,IF(B35=8,X38," "))))))))</f>
        <v>Hrabová</v>
      </c>
      <c r="E35" s="769"/>
      <c r="F35" s="769"/>
      <c r="G35" s="769"/>
      <c r="H35" s="769"/>
      <c r="I35" s="770"/>
      <c r="N35" s="1">
        <v>5</v>
      </c>
      <c r="P35" s="767" t="s">
        <v>68</v>
      </c>
      <c r="Q35" s="767"/>
      <c r="R35" s="767"/>
      <c r="S35" s="767"/>
      <c r="T35" s="767"/>
      <c r="U35" s="767"/>
      <c r="W35" s="156">
        <v>5</v>
      </c>
      <c r="X35" s="157" t="str">
        <f t="shared" si="1"/>
        <v>Výškovice B</v>
      </c>
      <c r="AA35" s="1" t="str">
        <f t="shared" si="2"/>
        <v>Výškovice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56">
        <v>6</v>
      </c>
      <c r="X36" s="157" t="str">
        <f t="shared" si="1"/>
        <v>Hrabová</v>
      </c>
      <c r="AA36" s="1" t="str">
        <f t="shared" si="2"/>
        <v>Hrabová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61" t="s">
        <v>70</v>
      </c>
      <c r="D37" s="162"/>
      <c r="E37" s="771" t="s">
        <v>71</v>
      </c>
      <c r="F37" s="772"/>
      <c r="G37" s="772"/>
      <c r="H37" s="772"/>
      <c r="I37" s="772"/>
      <c r="J37" s="772"/>
      <c r="K37" s="772"/>
      <c r="L37" s="772"/>
      <c r="M37" s="772"/>
      <c r="N37" s="772" t="s">
        <v>72</v>
      </c>
      <c r="O37" s="772"/>
      <c r="P37" s="772"/>
      <c r="Q37" s="772"/>
      <c r="R37" s="772"/>
      <c r="S37" s="772"/>
      <c r="T37" s="772"/>
      <c r="U37" s="772"/>
      <c r="V37" s="163"/>
      <c r="W37" s="156">
        <v>7</v>
      </c>
      <c r="X37" s="157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65"/>
      <c r="C38" s="166" t="s">
        <v>8</v>
      </c>
      <c r="D38" s="167" t="s">
        <v>9</v>
      </c>
      <c r="E38" s="763" t="s">
        <v>73</v>
      </c>
      <c r="F38" s="764"/>
      <c r="G38" s="765"/>
      <c r="H38" s="766" t="s">
        <v>74</v>
      </c>
      <c r="I38" s="764"/>
      <c r="J38" s="765" t="s">
        <v>74</v>
      </c>
      <c r="K38" s="766" t="s">
        <v>75</v>
      </c>
      <c r="L38" s="764"/>
      <c r="M38" s="764" t="s">
        <v>75</v>
      </c>
      <c r="N38" s="766" t="s">
        <v>76</v>
      </c>
      <c r="O38" s="764"/>
      <c r="P38" s="765"/>
      <c r="Q38" s="766" t="s">
        <v>77</v>
      </c>
      <c r="R38" s="764"/>
      <c r="S38" s="765"/>
      <c r="T38" s="168" t="s">
        <v>78</v>
      </c>
      <c r="U38" s="169"/>
      <c r="V38" s="170"/>
      <c r="W38" s="156">
        <v>8</v>
      </c>
      <c r="X38" s="157" t="str">
        <f t="shared" si="1"/>
        <v>Proskovice  A</v>
      </c>
      <c r="AA38" s="1" t="str">
        <f t="shared" si="2"/>
        <v>Proskovice 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2" t="s">
        <v>73</v>
      </c>
      <c r="AG38" s="12" t="s">
        <v>74</v>
      </c>
      <c r="AH38" s="12" t="s">
        <v>75</v>
      </c>
      <c r="AI38" s="12" t="s">
        <v>73</v>
      </c>
      <c r="AJ38" s="12" t="s">
        <v>74</v>
      </c>
      <c r="AK38" s="12" t="s">
        <v>75</v>
      </c>
    </row>
    <row r="39" spans="2:37" ht="24.75" customHeight="1">
      <c r="B39" s="171" t="s">
        <v>73</v>
      </c>
      <c r="C39" s="172" t="s">
        <v>136</v>
      </c>
      <c r="D39" s="186" t="s">
        <v>171</v>
      </c>
      <c r="E39" s="174">
        <v>3</v>
      </c>
      <c r="F39" s="175" t="s">
        <v>19</v>
      </c>
      <c r="G39" s="176">
        <v>6</v>
      </c>
      <c r="H39" s="177">
        <v>3</v>
      </c>
      <c r="I39" s="175" t="s">
        <v>19</v>
      </c>
      <c r="J39" s="176">
        <v>6</v>
      </c>
      <c r="K39" s="177"/>
      <c r="L39" s="175" t="s">
        <v>19</v>
      </c>
      <c r="M39" s="178"/>
      <c r="N39" s="219">
        <f>E39+H39+K39</f>
        <v>6</v>
      </c>
      <c r="O39" s="220" t="s">
        <v>19</v>
      </c>
      <c r="P39" s="221">
        <f>G39+J39+M39</f>
        <v>12</v>
      </c>
      <c r="Q39" s="219">
        <f>SUM(AF39:AH39)</f>
        <v>0</v>
      </c>
      <c r="R39" s="220" t="s">
        <v>19</v>
      </c>
      <c r="S39" s="221">
        <f>SUM(AI39:AK39)</f>
        <v>2</v>
      </c>
      <c r="T39" s="182">
        <f>IF(Q39&gt;S39,1,0)</f>
        <v>0</v>
      </c>
      <c r="U39" s="183">
        <f>IF(S39&gt;Q39,1,0)</f>
        <v>1</v>
      </c>
      <c r="V39" s="163"/>
      <c r="X39" s="184"/>
      <c r="AF39" s="185">
        <f>IF(E39&gt;G39,1,0)</f>
        <v>0</v>
      </c>
      <c r="AG39" s="185">
        <f>IF(H39&gt;J39,1,0)</f>
        <v>0</v>
      </c>
      <c r="AH39" s="185">
        <f>IF(K39+M39&gt;0,IF(K39&gt;M39,1,0),0)</f>
        <v>0</v>
      </c>
      <c r="AI39" s="185">
        <f>IF(G39&gt;E39,1,0)</f>
        <v>1</v>
      </c>
      <c r="AJ39" s="185">
        <f>IF(J39&gt;H39,1,0)</f>
        <v>1</v>
      </c>
      <c r="AK39" s="185">
        <f>IF(K39+M39&gt;0,IF(M39&gt;K39,1,0),0)</f>
        <v>0</v>
      </c>
    </row>
    <row r="40" spans="2:37" ht="24.75" customHeight="1">
      <c r="B40" s="171" t="s">
        <v>74</v>
      </c>
      <c r="C40" s="187" t="s">
        <v>165</v>
      </c>
      <c r="D40" s="172" t="s">
        <v>170</v>
      </c>
      <c r="E40" s="174">
        <v>6</v>
      </c>
      <c r="F40" s="175" t="s">
        <v>19</v>
      </c>
      <c r="G40" s="176">
        <v>1</v>
      </c>
      <c r="H40" s="177">
        <v>6</v>
      </c>
      <c r="I40" s="175" t="s">
        <v>19</v>
      </c>
      <c r="J40" s="176">
        <v>7</v>
      </c>
      <c r="K40" s="177">
        <v>4</v>
      </c>
      <c r="L40" s="175" t="s">
        <v>19</v>
      </c>
      <c r="M40" s="178">
        <v>6</v>
      </c>
      <c r="N40" s="219">
        <f>E40+H40+K40</f>
        <v>16</v>
      </c>
      <c r="O40" s="220" t="s">
        <v>19</v>
      </c>
      <c r="P40" s="221">
        <f>G40+J40+M40</f>
        <v>14</v>
      </c>
      <c r="Q40" s="219">
        <f>SUM(AF40:AH40)</f>
        <v>1</v>
      </c>
      <c r="R40" s="220" t="s">
        <v>19</v>
      </c>
      <c r="S40" s="221">
        <f>SUM(AI40:AK40)</f>
        <v>2</v>
      </c>
      <c r="T40" s="182">
        <f>IF(Q40&gt;S40,1,0)</f>
        <v>0</v>
      </c>
      <c r="U40" s="183">
        <f>IF(S40&gt;Q40,1,0)</f>
        <v>1</v>
      </c>
      <c r="V40" s="163"/>
      <c r="AF40" s="185">
        <f>IF(E40&gt;G40,1,0)</f>
        <v>1</v>
      </c>
      <c r="AG40" s="185">
        <f>IF(H40&gt;J40,1,0)</f>
        <v>0</v>
      </c>
      <c r="AH40" s="185">
        <f>IF(K40+M40&gt;0,IF(K40&gt;M40,1,0),0)</f>
        <v>0</v>
      </c>
      <c r="AI40" s="185">
        <f>IF(G40&gt;E40,1,0)</f>
        <v>0</v>
      </c>
      <c r="AJ40" s="185">
        <f>IF(J40&gt;H40,1,0)</f>
        <v>1</v>
      </c>
      <c r="AK40" s="185">
        <f>IF(K40+M40&gt;0,IF(M40&gt;K40,1,0),0)</f>
        <v>1</v>
      </c>
    </row>
    <row r="41" spans="2:37" ht="24.75" customHeight="1">
      <c r="B41" s="753" t="s">
        <v>75</v>
      </c>
      <c r="C41" s="187" t="s">
        <v>272</v>
      </c>
      <c r="D41" s="186" t="s">
        <v>171</v>
      </c>
      <c r="E41" s="787">
        <v>4</v>
      </c>
      <c r="F41" s="779" t="s">
        <v>19</v>
      </c>
      <c r="G41" s="781">
        <v>6</v>
      </c>
      <c r="H41" s="789">
        <v>5</v>
      </c>
      <c r="I41" s="779" t="s">
        <v>19</v>
      </c>
      <c r="J41" s="781">
        <v>7</v>
      </c>
      <c r="K41" s="789"/>
      <c r="L41" s="779" t="s">
        <v>19</v>
      </c>
      <c r="M41" s="798"/>
      <c r="N41" s="745">
        <f>E41+H41+K41</f>
        <v>9</v>
      </c>
      <c r="O41" s="747" t="s">
        <v>19</v>
      </c>
      <c r="P41" s="741">
        <f>G41+J41+M41</f>
        <v>13</v>
      </c>
      <c r="Q41" s="745">
        <f>SUM(AF41:AH41)</f>
        <v>0</v>
      </c>
      <c r="R41" s="747" t="s">
        <v>19</v>
      </c>
      <c r="S41" s="741">
        <f>SUM(AI41:AK41)</f>
        <v>2</v>
      </c>
      <c r="T41" s="751">
        <f>IF(Q41&gt;S41,1,0)</f>
        <v>0</v>
      </c>
      <c r="U41" s="743">
        <f>IF(S41&gt;Q41,1,0)</f>
        <v>1</v>
      </c>
      <c r="V41" s="188"/>
      <c r="AF41" s="185">
        <f>IF(E41&gt;G41,1,0)</f>
        <v>0</v>
      </c>
      <c r="AG41" s="185">
        <f>IF(H41&gt;J41,1,0)</f>
        <v>0</v>
      </c>
      <c r="AH41" s="185">
        <f>IF(K41+M41&gt;0,IF(K41&gt;M41,1,0),0)</f>
        <v>0</v>
      </c>
      <c r="AI41" s="185">
        <f>IF(G41&gt;E41,1,0)</f>
        <v>1</v>
      </c>
      <c r="AJ41" s="185">
        <f>IF(J41&gt;H41,1,0)</f>
        <v>1</v>
      </c>
      <c r="AK41" s="185">
        <f>IF(K41+M41&gt;0,IF(M41&gt;K41,1,0),0)</f>
        <v>0</v>
      </c>
    </row>
    <row r="42" spans="2:22" ht="24.75" customHeight="1">
      <c r="B42" s="754"/>
      <c r="C42" s="189" t="s">
        <v>273</v>
      </c>
      <c r="D42" s="190" t="s">
        <v>170</v>
      </c>
      <c r="E42" s="788"/>
      <c r="F42" s="780"/>
      <c r="G42" s="782"/>
      <c r="H42" s="790"/>
      <c r="I42" s="780"/>
      <c r="J42" s="782"/>
      <c r="K42" s="790"/>
      <c r="L42" s="780"/>
      <c r="M42" s="799"/>
      <c r="N42" s="730"/>
      <c r="O42" s="732"/>
      <c r="P42" s="750"/>
      <c r="Q42" s="730"/>
      <c r="R42" s="732"/>
      <c r="S42" s="750"/>
      <c r="T42" s="752"/>
      <c r="U42" s="744"/>
      <c r="V42" s="188"/>
    </row>
    <row r="43" spans="2:22" ht="24.75" customHeight="1">
      <c r="B43" s="191"/>
      <c r="C43" s="226" t="s">
        <v>79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8">
        <f>SUM(N39:N42)</f>
        <v>31</v>
      </c>
      <c r="O43" s="220" t="s">
        <v>19</v>
      </c>
      <c r="P43" s="229">
        <f>SUM(P39:P42)</f>
        <v>39</v>
      </c>
      <c r="Q43" s="228">
        <f>SUM(Q39:Q42)</f>
        <v>1</v>
      </c>
      <c r="R43" s="230" t="s">
        <v>19</v>
      </c>
      <c r="S43" s="229">
        <f>SUM(S39:S42)</f>
        <v>6</v>
      </c>
      <c r="T43" s="182">
        <f>SUM(T39:T42)</f>
        <v>0</v>
      </c>
      <c r="U43" s="183">
        <f>SUM(U39:U42)</f>
        <v>3</v>
      </c>
      <c r="V43" s="163"/>
    </row>
    <row r="44" spans="2:22" ht="24.75" customHeight="1">
      <c r="B44" s="191"/>
      <c r="C44" s="267" t="s">
        <v>80</v>
      </c>
      <c r="D44" s="266" t="str">
        <f>IF(T43&gt;U43,D34,IF(U43&gt;T43,D35,IF(U43+T43=0," ","CHYBA ZADÁNÍ")))</f>
        <v>Hrabová</v>
      </c>
      <c r="E44" s="226"/>
      <c r="F44" s="226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67"/>
      <c r="V44" s="198"/>
    </row>
    <row r="45" spans="2:22" ht="15">
      <c r="B45" s="191"/>
      <c r="C45" s="11" t="s">
        <v>81</v>
      </c>
      <c r="G45" s="200"/>
      <c r="H45" s="200"/>
      <c r="I45" s="200"/>
      <c r="J45" s="200"/>
      <c r="K45" s="200"/>
      <c r="L45" s="200"/>
      <c r="M45" s="200"/>
      <c r="N45" s="198"/>
      <c r="O45" s="198"/>
      <c r="Q45" s="201"/>
      <c r="R45" s="201"/>
      <c r="S45" s="200"/>
      <c r="T45" s="200"/>
      <c r="U45" s="200"/>
      <c r="V45" s="198"/>
    </row>
    <row r="46" spans="3:21" ht="15">
      <c r="C46" s="201"/>
      <c r="D46" s="201"/>
      <c r="E46" s="201"/>
      <c r="F46" s="201"/>
      <c r="G46" s="201"/>
      <c r="H46" s="201"/>
      <c r="I46" s="201"/>
      <c r="J46" s="206" t="s">
        <v>64</v>
      </c>
      <c r="K46" s="206"/>
      <c r="L46" s="206"/>
      <c r="M46" s="201"/>
      <c r="N46" s="201"/>
      <c r="O46" s="201"/>
      <c r="P46" s="201"/>
      <c r="Q46" s="201"/>
      <c r="R46" s="201"/>
      <c r="S46" s="201"/>
      <c r="T46" s="206" t="s">
        <v>67</v>
      </c>
      <c r="U46" s="201"/>
    </row>
    <row r="47" spans="3:21" ht="15">
      <c r="C47" s="207" t="s">
        <v>82</v>
      </c>
      <c r="D47" s="208" t="s">
        <v>83</v>
      </c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3:21" ht="15">
      <c r="C48" s="201"/>
      <c r="D48" s="20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3:21" ht="15"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</row>
    <row r="50" spans="3:21" ht="15"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</row>
    <row r="51" spans="6:9" ht="26.25">
      <c r="F51" s="141" t="s">
        <v>47</v>
      </c>
      <c r="H51" s="142"/>
      <c r="I51" s="142"/>
    </row>
    <row r="52" spans="6:9" ht="26.25">
      <c r="F52" s="141"/>
      <c r="H52" s="142"/>
      <c r="I52" s="142"/>
    </row>
    <row r="53" spans="3:24" ht="21">
      <c r="C53" s="143" t="s">
        <v>48</v>
      </c>
      <c r="D53" s="144" t="s">
        <v>49</v>
      </c>
      <c r="E53" s="143"/>
      <c r="F53" s="143"/>
      <c r="G53" s="143"/>
      <c r="H53" s="143"/>
      <c r="I53" s="143"/>
      <c r="J53" s="143"/>
      <c r="K53" s="143"/>
      <c r="L53" s="143"/>
      <c r="P53" s="778" t="s">
        <v>50</v>
      </c>
      <c r="Q53" s="778"/>
      <c r="R53" s="145"/>
      <c r="S53" s="145"/>
      <c r="T53" s="773">
        <f>'Rozlosování-přehled'!$L$1</f>
        <v>2010</v>
      </c>
      <c r="U53" s="773"/>
      <c r="X53" s="146" t="s">
        <v>1</v>
      </c>
    </row>
    <row r="54" spans="3:31" ht="18.75">
      <c r="C54" s="147" t="s">
        <v>51</v>
      </c>
      <c r="D54" s="148"/>
      <c r="N54" s="149">
        <v>1</v>
      </c>
      <c r="P54" s="774" t="str">
        <f>IF(N54=1,P56,IF(N54=2,P57,IF(N54=3,P58,IF(N54=4,P59,IF(N54=5,P60," ")))))</f>
        <v>MUŽI  I.</v>
      </c>
      <c r="Q54" s="775"/>
      <c r="R54" s="775"/>
      <c r="S54" s="775"/>
      <c r="T54" s="775"/>
      <c r="U54" s="776"/>
      <c r="W54" s="150" t="s">
        <v>2</v>
      </c>
      <c r="X54" s="151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47"/>
      <c r="D55" s="152"/>
      <c r="E55" s="152"/>
      <c r="F55" s="152"/>
      <c r="G55" s="147"/>
      <c r="H55" s="147"/>
      <c r="I55" s="147"/>
      <c r="J55" s="152"/>
      <c r="K55" s="152"/>
      <c r="L55" s="152"/>
      <c r="M55" s="147"/>
      <c r="N55" s="147"/>
      <c r="O55" s="147"/>
      <c r="P55" s="153"/>
      <c r="Q55" s="153"/>
      <c r="R55" s="153"/>
      <c r="S55" s="147"/>
      <c r="T55" s="147"/>
      <c r="U55" s="152"/>
    </row>
    <row r="56" spans="3:31" ht="15.75">
      <c r="C56" s="147" t="s">
        <v>57</v>
      </c>
      <c r="D56" s="205" t="s">
        <v>197</v>
      </c>
      <c r="E56" s="154"/>
      <c r="F56" s="154"/>
      <c r="N56" s="155">
        <v>1</v>
      </c>
      <c r="P56" s="777" t="s">
        <v>58</v>
      </c>
      <c r="Q56" s="777"/>
      <c r="R56" s="777"/>
      <c r="S56" s="777"/>
      <c r="T56" s="777"/>
      <c r="U56" s="777"/>
      <c r="W56" s="156">
        <v>1</v>
      </c>
      <c r="X56" s="157" t="str">
        <f aca="true" t="shared" si="3" ref="X56:X63">IF($N$4=1,AA56,IF($N$4=2,AB56,IF($N$4=3,AC56,IF($N$4=4,AD56,IF($N$4=5,AE56," ")))))</f>
        <v>Výškovice A</v>
      </c>
      <c r="AA56" s="1" t="str">
        <f aca="true" t="shared" si="4" ref="AA56:AE63">AA6</f>
        <v>Výškovice A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47" t="s">
        <v>60</v>
      </c>
      <c r="D57" s="158">
        <v>40432</v>
      </c>
      <c r="E57" s="159"/>
      <c r="F57" s="159"/>
      <c r="N57" s="155">
        <v>2</v>
      </c>
      <c r="P57" s="777" t="s">
        <v>61</v>
      </c>
      <c r="Q57" s="777"/>
      <c r="R57" s="777"/>
      <c r="S57" s="777"/>
      <c r="T57" s="777"/>
      <c r="U57" s="777"/>
      <c r="W57" s="156">
        <v>2</v>
      </c>
      <c r="X57" s="157" t="str">
        <f t="shared" si="3"/>
        <v>Brušperk A</v>
      </c>
      <c r="AA57" s="1" t="str">
        <f t="shared" si="4"/>
        <v>Brušperk A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47"/>
      <c r="N58" s="155">
        <v>3</v>
      </c>
      <c r="P58" s="767" t="s">
        <v>62</v>
      </c>
      <c r="Q58" s="767"/>
      <c r="R58" s="767"/>
      <c r="S58" s="767"/>
      <c r="T58" s="767"/>
      <c r="U58" s="767"/>
      <c r="W58" s="156">
        <v>3</v>
      </c>
      <c r="X58" s="157" t="str">
        <f t="shared" si="3"/>
        <v>N.Bělá  B</v>
      </c>
      <c r="AA58" s="1" t="str">
        <f t="shared" si="4"/>
        <v>N.Bělá  B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60">
        <v>2</v>
      </c>
      <c r="C59" s="143" t="s">
        <v>64</v>
      </c>
      <c r="D59" s="784" t="str">
        <f>IF(B59=1,X56,IF(B59=2,X57,IF(B59=3,X58,IF(B59=4,X59,IF(B59=5,X60,IF(B59=6,X61,IF(B59=7,X62,IF(B59=8,X63," "))))))))</f>
        <v>Brušperk A</v>
      </c>
      <c r="E59" s="785"/>
      <c r="F59" s="785"/>
      <c r="G59" s="785"/>
      <c r="H59" s="785"/>
      <c r="I59" s="786"/>
      <c r="N59" s="155">
        <v>4</v>
      </c>
      <c r="P59" s="767" t="s">
        <v>65</v>
      </c>
      <c r="Q59" s="767"/>
      <c r="R59" s="767"/>
      <c r="S59" s="767"/>
      <c r="T59" s="767"/>
      <c r="U59" s="767"/>
      <c r="W59" s="156">
        <v>4</v>
      </c>
      <c r="X59" s="157" t="str">
        <f t="shared" si="3"/>
        <v>Vratimov</v>
      </c>
      <c r="AA59" s="1" t="str">
        <f t="shared" si="4"/>
        <v>Vratimov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60">
        <v>5</v>
      </c>
      <c r="C60" s="143" t="s">
        <v>67</v>
      </c>
      <c r="D60" s="784" t="str">
        <f>IF(B60=1,X56,IF(B60=2,X57,IF(B60=3,X58,IF(B60=4,X59,IF(B60=5,X60,IF(B60=6,X61,IF(B60=7,X62,IF(B60=8,X63," "))))))))</f>
        <v>Výškovice B</v>
      </c>
      <c r="E60" s="785"/>
      <c r="F60" s="785"/>
      <c r="G60" s="785"/>
      <c r="H60" s="785"/>
      <c r="I60" s="786"/>
      <c r="N60" s="155">
        <v>5</v>
      </c>
      <c r="P60" s="767" t="s">
        <v>68</v>
      </c>
      <c r="Q60" s="767"/>
      <c r="R60" s="767"/>
      <c r="S60" s="767"/>
      <c r="T60" s="767"/>
      <c r="U60" s="767"/>
      <c r="W60" s="156">
        <v>5</v>
      </c>
      <c r="X60" s="157" t="str">
        <f t="shared" si="3"/>
        <v>Výškovice B</v>
      </c>
      <c r="AA60" s="1" t="str">
        <f t="shared" si="4"/>
        <v>Výškovice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56">
        <v>6</v>
      </c>
      <c r="X61" s="157" t="str">
        <f t="shared" si="3"/>
        <v>Hrabová</v>
      </c>
      <c r="AA61" s="1" t="str">
        <f t="shared" si="4"/>
        <v>Hrabová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61" t="s">
        <v>70</v>
      </c>
      <c r="D62" s="162"/>
      <c r="E62" s="771" t="s">
        <v>71</v>
      </c>
      <c r="F62" s="772"/>
      <c r="G62" s="772"/>
      <c r="H62" s="772"/>
      <c r="I62" s="772"/>
      <c r="J62" s="772"/>
      <c r="K62" s="772"/>
      <c r="L62" s="772"/>
      <c r="M62" s="772"/>
      <c r="N62" s="772" t="s">
        <v>72</v>
      </c>
      <c r="O62" s="772"/>
      <c r="P62" s="772"/>
      <c r="Q62" s="772"/>
      <c r="R62" s="772"/>
      <c r="S62" s="772"/>
      <c r="T62" s="772"/>
      <c r="U62" s="772"/>
      <c r="V62" s="163"/>
      <c r="W62" s="156">
        <v>7</v>
      </c>
      <c r="X62" s="157" t="str">
        <f t="shared" si="3"/>
        <v>Stará Bělá  </v>
      </c>
      <c r="AA62" s="1" t="str">
        <f t="shared" si="4"/>
        <v>Stará Bělá  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47"/>
      <c r="AG62" s="164"/>
      <c r="AH62" s="164"/>
      <c r="AI62" s="146" t="s">
        <v>1</v>
      </c>
      <c r="AJ62" s="164"/>
      <c r="AK62" s="164"/>
    </row>
    <row r="63" spans="2:37" ht="15">
      <c r="B63" s="165"/>
      <c r="C63" s="166" t="s">
        <v>8</v>
      </c>
      <c r="D63" s="167" t="s">
        <v>9</v>
      </c>
      <c r="E63" s="763" t="s">
        <v>73</v>
      </c>
      <c r="F63" s="764"/>
      <c r="G63" s="765"/>
      <c r="H63" s="766" t="s">
        <v>74</v>
      </c>
      <c r="I63" s="764"/>
      <c r="J63" s="765" t="s">
        <v>74</v>
      </c>
      <c r="K63" s="766" t="s">
        <v>75</v>
      </c>
      <c r="L63" s="764"/>
      <c r="M63" s="764" t="s">
        <v>75</v>
      </c>
      <c r="N63" s="766" t="s">
        <v>76</v>
      </c>
      <c r="O63" s="764"/>
      <c r="P63" s="765"/>
      <c r="Q63" s="766" t="s">
        <v>77</v>
      </c>
      <c r="R63" s="764"/>
      <c r="S63" s="765"/>
      <c r="T63" s="168" t="s">
        <v>78</v>
      </c>
      <c r="U63" s="169"/>
      <c r="V63" s="170"/>
      <c r="W63" s="156">
        <v>8</v>
      </c>
      <c r="X63" s="157" t="str">
        <f t="shared" si="3"/>
        <v>Proskovice  A</v>
      </c>
      <c r="AA63" s="1" t="str">
        <f t="shared" si="4"/>
        <v>Proskovice  A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2" t="s">
        <v>73</v>
      </c>
      <c r="AG63" s="12" t="s">
        <v>74</v>
      </c>
      <c r="AH63" s="12" t="s">
        <v>75</v>
      </c>
      <c r="AI63" s="12" t="s">
        <v>73</v>
      </c>
      <c r="AJ63" s="12" t="s">
        <v>74</v>
      </c>
      <c r="AK63" s="12" t="s">
        <v>75</v>
      </c>
    </row>
    <row r="64" spans="2:37" ht="24.75" customHeight="1">
      <c r="B64" s="171" t="s">
        <v>73</v>
      </c>
      <c r="C64" s="212" t="s">
        <v>164</v>
      </c>
      <c r="D64" s="213" t="s">
        <v>191</v>
      </c>
      <c r="E64" s="214">
        <v>5</v>
      </c>
      <c r="F64" s="215" t="s">
        <v>19</v>
      </c>
      <c r="G64" s="216">
        <v>7</v>
      </c>
      <c r="H64" s="217">
        <v>7</v>
      </c>
      <c r="I64" s="215" t="s">
        <v>19</v>
      </c>
      <c r="J64" s="216">
        <v>5</v>
      </c>
      <c r="K64" s="217">
        <v>6</v>
      </c>
      <c r="L64" s="215" t="s">
        <v>19</v>
      </c>
      <c r="M64" s="218">
        <v>4</v>
      </c>
      <c r="N64" s="219">
        <f>E64+H64+K64</f>
        <v>18</v>
      </c>
      <c r="O64" s="220" t="s">
        <v>19</v>
      </c>
      <c r="P64" s="221">
        <f>G64+J64+M64</f>
        <v>16</v>
      </c>
      <c r="Q64" s="219">
        <f>SUM(AF64:AH64)</f>
        <v>2</v>
      </c>
      <c r="R64" s="220" t="s">
        <v>19</v>
      </c>
      <c r="S64" s="221">
        <f>SUM(AI64:AK64)</f>
        <v>1</v>
      </c>
      <c r="T64" s="182">
        <f>IF(Q64&gt;S64,1,0)</f>
        <v>1</v>
      </c>
      <c r="U64" s="183">
        <f>IF(S64&gt;Q64,1,0)</f>
        <v>0</v>
      </c>
      <c r="V64" s="163"/>
      <c r="X64" s="184"/>
      <c r="AF64" s="185">
        <f>IF(E64&gt;G64,1,0)</f>
        <v>0</v>
      </c>
      <c r="AG64" s="185">
        <f>IF(H64&gt;J64,1,0)</f>
        <v>1</v>
      </c>
      <c r="AH64" s="185">
        <f>IF(K64+M64&gt;0,IF(K64&gt;M64,1,0),0)</f>
        <v>1</v>
      </c>
      <c r="AI64" s="185">
        <f>IF(G64&gt;E64,1,0)</f>
        <v>1</v>
      </c>
      <c r="AJ64" s="185">
        <f>IF(J64&gt;H64,1,0)</f>
        <v>0</v>
      </c>
      <c r="AK64" s="185">
        <f>IF(K64+M64&gt;0,IF(M64&gt;K64,1,0),0)</f>
        <v>0</v>
      </c>
    </row>
    <row r="65" spans="2:37" ht="24.75" customHeight="1">
      <c r="B65" s="171" t="s">
        <v>74</v>
      </c>
      <c r="C65" s="212" t="s">
        <v>166</v>
      </c>
      <c r="D65" s="222" t="s">
        <v>162</v>
      </c>
      <c r="E65" s="214">
        <v>6</v>
      </c>
      <c r="F65" s="215" t="s">
        <v>19</v>
      </c>
      <c r="G65" s="216">
        <v>1</v>
      </c>
      <c r="H65" s="217">
        <v>7</v>
      </c>
      <c r="I65" s="215" t="s">
        <v>19</v>
      </c>
      <c r="J65" s="216">
        <v>5</v>
      </c>
      <c r="K65" s="217"/>
      <c r="L65" s="215" t="s">
        <v>19</v>
      </c>
      <c r="M65" s="218"/>
      <c r="N65" s="219">
        <f>E65+H65+K65</f>
        <v>13</v>
      </c>
      <c r="O65" s="220" t="s">
        <v>19</v>
      </c>
      <c r="P65" s="221">
        <f>G65+J65+M65</f>
        <v>6</v>
      </c>
      <c r="Q65" s="219">
        <f>SUM(AF65:AH65)</f>
        <v>2</v>
      </c>
      <c r="R65" s="220" t="s">
        <v>19</v>
      </c>
      <c r="S65" s="221">
        <f>SUM(AI65:AK65)</f>
        <v>0</v>
      </c>
      <c r="T65" s="182">
        <f>IF(Q65&gt;S65,1,0)</f>
        <v>1</v>
      </c>
      <c r="U65" s="183">
        <f>IF(S65&gt;Q65,1,0)</f>
        <v>0</v>
      </c>
      <c r="V65" s="163"/>
      <c r="AF65" s="185">
        <f>IF(E65&gt;G65,1,0)</f>
        <v>1</v>
      </c>
      <c r="AG65" s="185">
        <f>IF(H65&gt;J65,1,0)</f>
        <v>1</v>
      </c>
      <c r="AH65" s="185">
        <f>IF(K65+M65&gt;0,IF(K65&gt;M65,1,0),0)</f>
        <v>0</v>
      </c>
      <c r="AI65" s="185">
        <f>IF(G65&gt;E65,1,0)</f>
        <v>0</v>
      </c>
      <c r="AJ65" s="185">
        <f>IF(J65&gt;H65,1,0)</f>
        <v>0</v>
      </c>
      <c r="AK65" s="185">
        <f>IF(K65+M65&gt;0,IF(M65&gt;K65,1,0),0)</f>
        <v>0</v>
      </c>
    </row>
    <row r="66" spans="2:37" ht="24.75" customHeight="1">
      <c r="B66" s="753" t="s">
        <v>75</v>
      </c>
      <c r="C66" s="223" t="s">
        <v>164</v>
      </c>
      <c r="D66" s="222" t="s">
        <v>162</v>
      </c>
      <c r="E66" s="755">
        <v>4</v>
      </c>
      <c r="F66" s="737" t="s">
        <v>19</v>
      </c>
      <c r="G66" s="733">
        <v>6</v>
      </c>
      <c r="H66" s="735">
        <v>6</v>
      </c>
      <c r="I66" s="737" t="s">
        <v>19</v>
      </c>
      <c r="J66" s="733">
        <v>7</v>
      </c>
      <c r="K66" s="735"/>
      <c r="L66" s="737" t="s">
        <v>19</v>
      </c>
      <c r="M66" s="783"/>
      <c r="N66" s="745">
        <f>E66+H66+K66</f>
        <v>10</v>
      </c>
      <c r="O66" s="747" t="s">
        <v>19</v>
      </c>
      <c r="P66" s="741">
        <f>G66+J66+M66</f>
        <v>13</v>
      </c>
      <c r="Q66" s="745">
        <f>SUM(AF66:AH66)</f>
        <v>0</v>
      </c>
      <c r="R66" s="747" t="s">
        <v>19</v>
      </c>
      <c r="S66" s="741">
        <f>SUM(AI66:AK66)</f>
        <v>2</v>
      </c>
      <c r="T66" s="751">
        <f>IF(Q66&gt;S66,1,0)</f>
        <v>0</v>
      </c>
      <c r="U66" s="743">
        <f>IF(S66&gt;Q66,1,0)</f>
        <v>1</v>
      </c>
      <c r="V66" s="188"/>
      <c r="AF66" s="185">
        <f>IF(E66&gt;G66,1,0)</f>
        <v>0</v>
      </c>
      <c r="AG66" s="185">
        <f>IF(H66&gt;J66,1,0)</f>
        <v>0</v>
      </c>
      <c r="AH66" s="185">
        <f>IF(K66+M66&gt;0,IF(K66&gt;M66,1,0),0)</f>
        <v>0</v>
      </c>
      <c r="AI66" s="185">
        <f>IF(G66&gt;E66,1,0)</f>
        <v>1</v>
      </c>
      <c r="AJ66" s="185">
        <f>IF(J66&gt;H66,1,0)</f>
        <v>1</v>
      </c>
      <c r="AK66" s="185">
        <f>IF(K66+M66&gt;0,IF(M66&gt;K66,1,0),0)</f>
        <v>0</v>
      </c>
    </row>
    <row r="67" spans="2:22" ht="24.75" customHeight="1">
      <c r="B67" s="754"/>
      <c r="C67" s="224" t="s">
        <v>166</v>
      </c>
      <c r="D67" s="225" t="s">
        <v>213</v>
      </c>
      <c r="E67" s="810"/>
      <c r="F67" s="762"/>
      <c r="G67" s="758"/>
      <c r="H67" s="760"/>
      <c r="I67" s="762"/>
      <c r="J67" s="758"/>
      <c r="K67" s="760"/>
      <c r="L67" s="762"/>
      <c r="M67" s="740"/>
      <c r="N67" s="730"/>
      <c r="O67" s="732"/>
      <c r="P67" s="750"/>
      <c r="Q67" s="730"/>
      <c r="R67" s="732"/>
      <c r="S67" s="750"/>
      <c r="T67" s="752"/>
      <c r="U67" s="744"/>
      <c r="V67" s="188"/>
    </row>
    <row r="68" spans="2:22" ht="24.75" customHeight="1">
      <c r="B68" s="191"/>
      <c r="C68" s="226" t="s">
        <v>79</v>
      </c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8">
        <f>SUM(N64:N67)</f>
        <v>41</v>
      </c>
      <c r="O68" s="220" t="s">
        <v>19</v>
      </c>
      <c r="P68" s="229">
        <f>SUM(P64:P67)</f>
        <v>35</v>
      </c>
      <c r="Q68" s="228">
        <f>SUM(Q64:Q67)</f>
        <v>4</v>
      </c>
      <c r="R68" s="230" t="s">
        <v>19</v>
      </c>
      <c r="S68" s="229">
        <f>SUM(S64:S67)</f>
        <v>3</v>
      </c>
      <c r="T68" s="182">
        <f>SUM(T64:T67)</f>
        <v>2</v>
      </c>
      <c r="U68" s="183">
        <f>SUM(U64:U67)</f>
        <v>1</v>
      </c>
      <c r="V68" s="163"/>
    </row>
    <row r="69" spans="2:27" ht="24.75" customHeight="1">
      <c r="B69" s="191"/>
      <c r="C69" s="11" t="s">
        <v>80</v>
      </c>
      <c r="D69" s="197" t="str">
        <f>IF(T68&gt;U68,D59,IF(U68&gt;T68,D60,IF(U68+T68=0," ","CHYBA ZADÁNÍ")))</f>
        <v>Brušperk A</v>
      </c>
      <c r="E69" s="192"/>
      <c r="F69" s="192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1"/>
      <c r="V69" s="198"/>
      <c r="AA69" s="199"/>
    </row>
    <row r="70" spans="2:22" ht="15">
      <c r="B70" s="191"/>
      <c r="C70" s="11" t="s">
        <v>81</v>
      </c>
      <c r="G70" s="200"/>
      <c r="H70" s="200"/>
      <c r="I70" s="200"/>
      <c r="J70" s="200"/>
      <c r="K70" s="200"/>
      <c r="L70" s="200"/>
      <c r="M70" s="200"/>
      <c r="N70" s="198"/>
      <c r="O70" s="198"/>
      <c r="Q70" s="201"/>
      <c r="R70" s="201"/>
      <c r="S70" s="200"/>
      <c r="T70" s="200"/>
      <c r="U70" s="200"/>
      <c r="V70" s="198"/>
    </row>
    <row r="71" spans="10:20" ht="15">
      <c r="J71" s="8" t="s">
        <v>64</v>
      </c>
      <c r="K71" s="8"/>
      <c r="L71" s="8"/>
      <c r="T71" s="8" t="s">
        <v>67</v>
      </c>
    </row>
    <row r="72" spans="3:21" ht="15">
      <c r="C72" s="147" t="s">
        <v>82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</row>
    <row r="73" spans="3:21" ht="15"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</row>
    <row r="74" spans="3:21" ht="15"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</row>
    <row r="75" spans="3:21" ht="15"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</row>
    <row r="76" spans="2:21" ht="26.25">
      <c r="B76" s="162"/>
      <c r="C76" s="162"/>
      <c r="D76" s="162"/>
      <c r="E76" s="162"/>
      <c r="F76" s="202" t="s">
        <v>47</v>
      </c>
      <c r="G76" s="162"/>
      <c r="H76" s="203"/>
      <c r="I76" s="203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</row>
    <row r="77" spans="6:9" ht="26.25">
      <c r="F77" s="141"/>
      <c r="H77" s="142"/>
      <c r="I77" s="142"/>
    </row>
    <row r="78" spans="3:24" ht="21">
      <c r="C78" s="143" t="s">
        <v>48</v>
      </c>
      <c r="D78" s="144" t="s">
        <v>49</v>
      </c>
      <c r="E78" s="143"/>
      <c r="F78" s="143"/>
      <c r="G78" s="143"/>
      <c r="H78" s="143"/>
      <c r="I78" s="143"/>
      <c r="J78" s="143"/>
      <c r="K78" s="143"/>
      <c r="L78" s="143"/>
      <c r="P78" s="778" t="s">
        <v>50</v>
      </c>
      <c r="Q78" s="778"/>
      <c r="R78" s="145"/>
      <c r="S78" s="145"/>
      <c r="T78" s="773">
        <f>'Rozlosování-přehled'!$L$1</f>
        <v>2010</v>
      </c>
      <c r="U78" s="773"/>
      <c r="X78" s="146" t="s">
        <v>1</v>
      </c>
    </row>
    <row r="79" spans="3:31" ht="18.75">
      <c r="C79" s="147" t="s">
        <v>51</v>
      </c>
      <c r="D79" s="204"/>
      <c r="N79" s="149">
        <v>1</v>
      </c>
      <c r="P79" s="774" t="str">
        <f>IF(N79=1,P81,IF(N79=2,P82,IF(N79=3,P83,IF(N79=4,P84,IF(N79=5,P85," ")))))</f>
        <v>MUŽI  I.</v>
      </c>
      <c r="Q79" s="775"/>
      <c r="R79" s="775"/>
      <c r="S79" s="775"/>
      <c r="T79" s="775"/>
      <c r="U79" s="776"/>
      <c r="W79" s="150" t="s">
        <v>2</v>
      </c>
      <c r="X79" s="147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47"/>
      <c r="D80" s="152"/>
      <c r="E80" s="152"/>
      <c r="F80" s="152"/>
      <c r="G80" s="147"/>
      <c r="H80" s="147"/>
      <c r="I80" s="147"/>
      <c r="J80" s="152"/>
      <c r="K80" s="152"/>
      <c r="L80" s="152"/>
      <c r="M80" s="147"/>
      <c r="N80" s="147"/>
      <c r="O80" s="147"/>
      <c r="P80" s="153"/>
      <c r="Q80" s="153"/>
      <c r="R80" s="153"/>
      <c r="S80" s="147"/>
      <c r="T80" s="147"/>
      <c r="U80" s="152"/>
    </row>
    <row r="81" spans="3:31" ht="15.75">
      <c r="C81" s="147" t="s">
        <v>57</v>
      </c>
      <c r="D81" s="205" t="s">
        <v>63</v>
      </c>
      <c r="E81" s="154"/>
      <c r="F81" s="154"/>
      <c r="N81" s="1">
        <v>1</v>
      </c>
      <c r="P81" s="777" t="s">
        <v>58</v>
      </c>
      <c r="Q81" s="777"/>
      <c r="R81" s="777"/>
      <c r="S81" s="777"/>
      <c r="T81" s="777"/>
      <c r="U81" s="777"/>
      <c r="W81" s="156">
        <v>1</v>
      </c>
      <c r="X81" s="157" t="str">
        <f aca="true" t="shared" si="5" ref="X81:X88">IF($N$29=1,AA81,IF($N$29=2,AB81,IF($N$29=3,AC81,IF($N$29=4,AD81,IF($N$29=5,AE81," ")))))</f>
        <v>Výškovice A</v>
      </c>
      <c r="AA81" s="1" t="str">
        <f aca="true" t="shared" si="6" ref="AA81:AE88">AA6</f>
        <v>Výškovice A</v>
      </c>
      <c r="AB81" s="1">
        <f t="shared" si="6"/>
        <v>0</v>
      </c>
      <c r="AC81" s="1">
        <f t="shared" si="6"/>
        <v>0</v>
      </c>
      <c r="AD81" s="1">
        <f t="shared" si="6"/>
        <v>0</v>
      </c>
      <c r="AE81" s="1">
        <f t="shared" si="6"/>
        <v>0</v>
      </c>
    </row>
    <row r="82" spans="3:31" ht="15">
      <c r="C82" s="147" t="s">
        <v>60</v>
      </c>
      <c r="D82" s="383">
        <v>40341</v>
      </c>
      <c r="E82" s="159"/>
      <c r="F82" s="159"/>
      <c r="N82" s="1">
        <v>2</v>
      </c>
      <c r="P82" s="777" t="s">
        <v>61</v>
      </c>
      <c r="Q82" s="777"/>
      <c r="R82" s="777"/>
      <c r="S82" s="777"/>
      <c r="T82" s="777"/>
      <c r="U82" s="777"/>
      <c r="W82" s="156">
        <v>2</v>
      </c>
      <c r="X82" s="157" t="str">
        <f t="shared" si="5"/>
        <v>Brušperk A</v>
      </c>
      <c r="AA82" s="1" t="str">
        <f t="shared" si="6"/>
        <v>Brušperk A</v>
      </c>
      <c r="AB82" s="1">
        <f t="shared" si="6"/>
        <v>0</v>
      </c>
      <c r="AC82" s="1">
        <f t="shared" si="6"/>
        <v>0</v>
      </c>
      <c r="AD82" s="1">
        <f t="shared" si="6"/>
        <v>0</v>
      </c>
      <c r="AE82" s="1">
        <f t="shared" si="6"/>
        <v>0</v>
      </c>
    </row>
    <row r="83" spans="3:31" ht="15">
      <c r="C83" s="147"/>
      <c r="N83" s="1">
        <v>3</v>
      </c>
      <c r="P83" s="767" t="s">
        <v>62</v>
      </c>
      <c r="Q83" s="767"/>
      <c r="R83" s="767"/>
      <c r="S83" s="767"/>
      <c r="T83" s="767"/>
      <c r="U83" s="767"/>
      <c r="W83" s="156">
        <v>3</v>
      </c>
      <c r="X83" s="157" t="str">
        <f t="shared" si="5"/>
        <v>N.Bělá  B</v>
      </c>
      <c r="AA83" s="1" t="str">
        <f t="shared" si="6"/>
        <v>N.Bělá  B</v>
      </c>
      <c r="AB83" s="1">
        <f t="shared" si="6"/>
        <v>0</v>
      </c>
      <c r="AC83" s="1">
        <f t="shared" si="6"/>
        <v>0</v>
      </c>
      <c r="AD83" s="1">
        <f t="shared" si="6"/>
        <v>0</v>
      </c>
      <c r="AE83" s="1">
        <f t="shared" si="6"/>
        <v>0</v>
      </c>
    </row>
    <row r="84" spans="2:31" ht="18">
      <c r="B84" s="160">
        <v>3</v>
      </c>
      <c r="C84" s="143" t="s">
        <v>64</v>
      </c>
      <c r="D84" s="768" t="str">
        <f>IF(B84=1,X81,IF(B84=2,X82,IF(B84=3,X83,IF(B84=4,X84,IF(B84=5,X85,IF(B84=6,X86,IF(B84=7,X87,IF(B84=8,X88," "))))))))</f>
        <v>N.Bělá  B</v>
      </c>
      <c r="E84" s="769"/>
      <c r="F84" s="769"/>
      <c r="G84" s="769"/>
      <c r="H84" s="769"/>
      <c r="I84" s="770"/>
      <c r="N84" s="1">
        <v>4</v>
      </c>
      <c r="P84" s="767" t="s">
        <v>65</v>
      </c>
      <c r="Q84" s="767"/>
      <c r="R84" s="767"/>
      <c r="S84" s="767"/>
      <c r="T84" s="767"/>
      <c r="U84" s="767"/>
      <c r="W84" s="156">
        <v>4</v>
      </c>
      <c r="X84" s="157" t="str">
        <f t="shared" si="5"/>
        <v>Vratimov</v>
      </c>
      <c r="AA84" s="1" t="str">
        <f t="shared" si="6"/>
        <v>Vratimov</v>
      </c>
      <c r="AB84" s="1">
        <f t="shared" si="6"/>
        <v>0</v>
      </c>
      <c r="AC84" s="1">
        <f t="shared" si="6"/>
        <v>0</v>
      </c>
      <c r="AD84" s="1">
        <f t="shared" si="6"/>
        <v>0</v>
      </c>
      <c r="AE84" s="1">
        <f t="shared" si="6"/>
        <v>0</v>
      </c>
    </row>
    <row r="85" spans="2:31" ht="18">
      <c r="B85" s="160">
        <v>4</v>
      </c>
      <c r="C85" s="143" t="s">
        <v>67</v>
      </c>
      <c r="D85" s="768" t="str">
        <f>IF(B85=1,X81,IF(B85=2,X82,IF(B85=3,X83,IF(B85=4,X84,IF(B85=5,X85,IF(B85=6,X86,IF(B85=7,X87,IF(B85=8,X88," "))))))))</f>
        <v>Vratimov</v>
      </c>
      <c r="E85" s="769"/>
      <c r="F85" s="769"/>
      <c r="G85" s="769"/>
      <c r="H85" s="769"/>
      <c r="I85" s="770"/>
      <c r="N85" s="1">
        <v>5</v>
      </c>
      <c r="P85" s="767" t="s">
        <v>68</v>
      </c>
      <c r="Q85" s="767"/>
      <c r="R85" s="767"/>
      <c r="S85" s="767"/>
      <c r="T85" s="767"/>
      <c r="U85" s="767"/>
      <c r="W85" s="156">
        <v>5</v>
      </c>
      <c r="X85" s="157" t="str">
        <f t="shared" si="5"/>
        <v>Výškovice B</v>
      </c>
      <c r="AA85" s="1" t="str">
        <f t="shared" si="6"/>
        <v>Výškovice B</v>
      </c>
      <c r="AB85" s="1">
        <f t="shared" si="6"/>
        <v>0</v>
      </c>
      <c r="AC85" s="1">
        <f t="shared" si="6"/>
        <v>0</v>
      </c>
      <c r="AD85" s="1">
        <f t="shared" si="6"/>
        <v>0</v>
      </c>
      <c r="AE85" s="1">
        <f t="shared" si="6"/>
        <v>0</v>
      </c>
    </row>
    <row r="86" spans="23:31" ht="14.25">
      <c r="W86" s="156">
        <v>6</v>
      </c>
      <c r="X86" s="157" t="str">
        <f t="shared" si="5"/>
        <v>Hrabová</v>
      </c>
      <c r="AA86" s="1" t="str">
        <f t="shared" si="6"/>
        <v>Hrabová</v>
      </c>
      <c r="AB86" s="1">
        <f t="shared" si="6"/>
        <v>0</v>
      </c>
      <c r="AC86" s="1">
        <f t="shared" si="6"/>
        <v>0</v>
      </c>
      <c r="AD86" s="1">
        <f t="shared" si="6"/>
        <v>0</v>
      </c>
      <c r="AE86" s="1">
        <f t="shared" si="6"/>
        <v>0</v>
      </c>
    </row>
    <row r="87" spans="3:31" ht="14.25">
      <c r="C87" s="161" t="s">
        <v>70</v>
      </c>
      <c r="D87" s="162"/>
      <c r="E87" s="771" t="s">
        <v>71</v>
      </c>
      <c r="F87" s="772"/>
      <c r="G87" s="772"/>
      <c r="H87" s="772"/>
      <c r="I87" s="772"/>
      <c r="J87" s="772"/>
      <c r="K87" s="772"/>
      <c r="L87" s="772"/>
      <c r="M87" s="772"/>
      <c r="N87" s="772" t="s">
        <v>72</v>
      </c>
      <c r="O87" s="772"/>
      <c r="P87" s="772"/>
      <c r="Q87" s="772"/>
      <c r="R87" s="772"/>
      <c r="S87" s="772"/>
      <c r="T87" s="772"/>
      <c r="U87" s="772"/>
      <c r="V87" s="163"/>
      <c r="W87" s="156">
        <v>7</v>
      </c>
      <c r="X87" s="157" t="str">
        <f t="shared" si="5"/>
        <v>Stará Bělá  </v>
      </c>
      <c r="AA87" s="1" t="str">
        <f t="shared" si="6"/>
        <v>Stará Bělá  </v>
      </c>
      <c r="AB87" s="1">
        <f t="shared" si="6"/>
        <v>0</v>
      </c>
      <c r="AC87" s="1">
        <f t="shared" si="6"/>
        <v>0</v>
      </c>
      <c r="AD87" s="1">
        <f t="shared" si="6"/>
        <v>0</v>
      </c>
      <c r="AE87" s="1">
        <f t="shared" si="6"/>
        <v>0</v>
      </c>
    </row>
    <row r="88" spans="2:37" ht="15">
      <c r="B88" s="165"/>
      <c r="C88" s="166" t="s">
        <v>8</v>
      </c>
      <c r="D88" s="167" t="s">
        <v>9</v>
      </c>
      <c r="E88" s="763" t="s">
        <v>73</v>
      </c>
      <c r="F88" s="764"/>
      <c r="G88" s="765"/>
      <c r="H88" s="766" t="s">
        <v>74</v>
      </c>
      <c r="I88" s="764"/>
      <c r="J88" s="765" t="s">
        <v>74</v>
      </c>
      <c r="K88" s="766" t="s">
        <v>75</v>
      </c>
      <c r="L88" s="764"/>
      <c r="M88" s="764" t="s">
        <v>75</v>
      </c>
      <c r="N88" s="766" t="s">
        <v>76</v>
      </c>
      <c r="O88" s="764"/>
      <c r="P88" s="765"/>
      <c r="Q88" s="766" t="s">
        <v>77</v>
      </c>
      <c r="R88" s="764"/>
      <c r="S88" s="765"/>
      <c r="T88" s="168" t="s">
        <v>78</v>
      </c>
      <c r="U88" s="169"/>
      <c r="V88" s="170"/>
      <c r="W88" s="156">
        <v>8</v>
      </c>
      <c r="X88" s="157" t="str">
        <f t="shared" si="5"/>
        <v>Proskovice  A</v>
      </c>
      <c r="AA88" s="1" t="str">
        <f t="shared" si="6"/>
        <v>Proskovice  A</v>
      </c>
      <c r="AB88" s="1">
        <f t="shared" si="6"/>
        <v>0</v>
      </c>
      <c r="AC88" s="1">
        <f t="shared" si="6"/>
        <v>0</v>
      </c>
      <c r="AD88" s="1">
        <f t="shared" si="6"/>
        <v>0</v>
      </c>
      <c r="AE88" s="1">
        <f t="shared" si="6"/>
        <v>0</v>
      </c>
      <c r="AF88" s="12" t="s">
        <v>73</v>
      </c>
      <c r="AG88" s="12" t="s">
        <v>74</v>
      </c>
      <c r="AH88" s="12" t="s">
        <v>75</v>
      </c>
      <c r="AI88" s="12" t="s">
        <v>73</v>
      </c>
      <c r="AJ88" s="12" t="s">
        <v>74</v>
      </c>
      <c r="AK88" s="12" t="s">
        <v>75</v>
      </c>
    </row>
    <row r="89" spans="2:37" ht="24.75" customHeight="1">
      <c r="B89" s="171" t="s">
        <v>73</v>
      </c>
      <c r="C89" s="172" t="s">
        <v>146</v>
      </c>
      <c r="D89" s="186" t="s">
        <v>141</v>
      </c>
      <c r="E89" s="174">
        <v>6</v>
      </c>
      <c r="F89" s="175" t="s">
        <v>19</v>
      </c>
      <c r="G89" s="176">
        <v>1</v>
      </c>
      <c r="H89" s="177">
        <v>2</v>
      </c>
      <c r="I89" s="175" t="s">
        <v>19</v>
      </c>
      <c r="J89" s="176">
        <v>6</v>
      </c>
      <c r="K89" s="177">
        <v>6</v>
      </c>
      <c r="L89" s="175" t="s">
        <v>19</v>
      </c>
      <c r="M89" s="178">
        <v>2</v>
      </c>
      <c r="N89" s="179">
        <f>E89+H89+K89</f>
        <v>14</v>
      </c>
      <c r="O89" s="180" t="s">
        <v>19</v>
      </c>
      <c r="P89" s="181">
        <f>G89+J89+M89</f>
        <v>9</v>
      </c>
      <c r="Q89" s="179">
        <f>SUM(AF89:AH89)</f>
        <v>2</v>
      </c>
      <c r="R89" s="180" t="s">
        <v>19</v>
      </c>
      <c r="S89" s="181">
        <f>SUM(AI89:AK89)</f>
        <v>1</v>
      </c>
      <c r="T89" s="182">
        <f>IF(Q89&gt;S89,1,0)</f>
        <v>1</v>
      </c>
      <c r="U89" s="183">
        <f>IF(S89&gt;Q89,1,0)</f>
        <v>0</v>
      </c>
      <c r="V89" s="163"/>
      <c r="X89" s="184"/>
      <c r="AF89" s="185">
        <f>IF(E89&gt;G89,1,0)</f>
        <v>1</v>
      </c>
      <c r="AG89" s="185">
        <f>IF(H89&gt;J89,1,0)</f>
        <v>0</v>
      </c>
      <c r="AH89" s="185">
        <f>IF(K89+M89&gt;0,IF(K89&gt;M89,1,0),0)</f>
        <v>1</v>
      </c>
      <c r="AI89" s="185">
        <f>IF(G89&gt;E89,1,0)</f>
        <v>0</v>
      </c>
      <c r="AJ89" s="185">
        <f>IF(J89&gt;H89,1,0)</f>
        <v>1</v>
      </c>
      <c r="AK89" s="185">
        <f>IF(K89+M89&gt;0,IF(M89&gt;K89,1,0),0)</f>
        <v>0</v>
      </c>
    </row>
    <row r="90" spans="2:37" ht="24.75" customHeight="1">
      <c r="B90" s="171" t="s">
        <v>74</v>
      </c>
      <c r="C90" s="187" t="s">
        <v>204</v>
      </c>
      <c r="D90" s="172" t="s">
        <v>235</v>
      </c>
      <c r="E90" s="174">
        <v>1</v>
      </c>
      <c r="F90" s="175" t="s">
        <v>19</v>
      </c>
      <c r="G90" s="176">
        <v>2</v>
      </c>
      <c r="H90" s="177"/>
      <c r="I90" s="175" t="s">
        <v>19</v>
      </c>
      <c r="J90" s="176"/>
      <c r="K90" s="177"/>
      <c r="L90" s="175" t="s">
        <v>19</v>
      </c>
      <c r="M90" s="178"/>
      <c r="N90" s="179"/>
      <c r="O90" s="180" t="s">
        <v>19</v>
      </c>
      <c r="P90" s="181"/>
      <c r="Q90" s="179">
        <f>SUM(AE90:AG90)</f>
        <v>0</v>
      </c>
      <c r="R90" s="180" t="s">
        <v>19</v>
      </c>
      <c r="S90" s="181">
        <v>0</v>
      </c>
      <c r="T90" s="182">
        <v>1</v>
      </c>
      <c r="U90" s="183">
        <v>0</v>
      </c>
      <c r="V90" s="163"/>
      <c r="AF90" s="185">
        <f>IF(E90&gt;G90,1,0)</f>
        <v>0</v>
      </c>
      <c r="AG90" s="185">
        <f>IF(H90&gt;J90,1,0)</f>
        <v>0</v>
      </c>
      <c r="AH90" s="185">
        <f>IF(K90+M90&gt;0,IF(K90&gt;M90,1,0),0)</f>
        <v>0</v>
      </c>
      <c r="AI90" s="185">
        <f>IF(G90&gt;E90,1,0)</f>
        <v>1</v>
      </c>
      <c r="AJ90" s="185">
        <f>IF(J90&gt;H90,1,0)</f>
        <v>0</v>
      </c>
      <c r="AK90" s="185">
        <f>IF(K90+M90&gt;0,IF(M90&gt;K90,1,0),0)</f>
        <v>0</v>
      </c>
    </row>
    <row r="91" spans="2:37" ht="24.75" customHeight="1">
      <c r="B91" s="753" t="s">
        <v>75</v>
      </c>
      <c r="C91" s="187" t="s">
        <v>146</v>
      </c>
      <c r="D91" s="186" t="s">
        <v>141</v>
      </c>
      <c r="E91" s="787">
        <v>6</v>
      </c>
      <c r="F91" s="779" t="s">
        <v>19</v>
      </c>
      <c r="G91" s="781">
        <v>4</v>
      </c>
      <c r="H91" s="789">
        <v>6</v>
      </c>
      <c r="I91" s="779" t="s">
        <v>19</v>
      </c>
      <c r="J91" s="781">
        <v>0</v>
      </c>
      <c r="K91" s="789"/>
      <c r="L91" s="779" t="s">
        <v>19</v>
      </c>
      <c r="M91" s="798"/>
      <c r="N91" s="792">
        <f>E91+H91+K91</f>
        <v>12</v>
      </c>
      <c r="O91" s="794" t="s">
        <v>19</v>
      </c>
      <c r="P91" s="796">
        <f>G91+J91+M91</f>
        <v>4</v>
      </c>
      <c r="Q91" s="792">
        <f>SUM(AE91:AG91)</f>
        <v>2</v>
      </c>
      <c r="R91" s="794" t="s">
        <v>19</v>
      </c>
      <c r="S91" s="796">
        <f>SUM(AH91:AJ91)</f>
        <v>0</v>
      </c>
      <c r="T91" s="751">
        <f>IF(Q91&gt;S91,1,0)</f>
        <v>1</v>
      </c>
      <c r="U91" s="743">
        <f>IF(S91&gt;Q91,1,0)</f>
        <v>0</v>
      </c>
      <c r="V91" s="188"/>
      <c r="AF91" s="185">
        <f>IF(E91&gt;G91,1,0)</f>
        <v>1</v>
      </c>
      <c r="AG91" s="185">
        <f>IF(H91&gt;J91,1,0)</f>
        <v>1</v>
      </c>
      <c r="AH91" s="185">
        <f>IF(K91+M91&gt;0,IF(K91&gt;M91,1,0),0)</f>
        <v>0</v>
      </c>
      <c r="AI91" s="185">
        <f>IF(G91&gt;E91,1,0)</f>
        <v>0</v>
      </c>
      <c r="AJ91" s="185">
        <f>IF(J91&gt;H91,1,0)</f>
        <v>0</v>
      </c>
      <c r="AK91" s="185">
        <f>IF(K91+M91&gt;0,IF(M91&gt;K91,1,0),0)</f>
        <v>0</v>
      </c>
    </row>
    <row r="92" spans="2:22" ht="24.75" customHeight="1">
      <c r="B92" s="754"/>
      <c r="C92" s="189" t="s">
        <v>148</v>
      </c>
      <c r="D92" s="190" t="s">
        <v>236</v>
      </c>
      <c r="E92" s="788"/>
      <c r="F92" s="780"/>
      <c r="G92" s="782"/>
      <c r="H92" s="790"/>
      <c r="I92" s="780"/>
      <c r="J92" s="782"/>
      <c r="K92" s="790"/>
      <c r="L92" s="780"/>
      <c r="M92" s="799"/>
      <c r="N92" s="793"/>
      <c r="O92" s="795"/>
      <c r="P92" s="797"/>
      <c r="Q92" s="793"/>
      <c r="R92" s="795"/>
      <c r="S92" s="797"/>
      <c r="T92" s="752"/>
      <c r="U92" s="744"/>
      <c r="V92" s="188"/>
    </row>
    <row r="93" spans="2:22" ht="24.75" customHeight="1">
      <c r="B93" s="191"/>
      <c r="C93" s="226" t="s">
        <v>79</v>
      </c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8">
        <f>SUM(N89:N92)</f>
        <v>26</v>
      </c>
      <c r="O93" s="220" t="s">
        <v>19</v>
      </c>
      <c r="P93" s="229">
        <f>SUM(P89:P92)</f>
        <v>13</v>
      </c>
      <c r="Q93" s="228">
        <f>SUM(Q89:Q92)</f>
        <v>4</v>
      </c>
      <c r="R93" s="230" t="s">
        <v>19</v>
      </c>
      <c r="S93" s="229">
        <f>SUM(S89:S92)</f>
        <v>1</v>
      </c>
      <c r="T93" s="182">
        <f>SUM(T89:T92)</f>
        <v>3</v>
      </c>
      <c r="U93" s="183">
        <f>SUM(U89:U92)</f>
        <v>0</v>
      </c>
      <c r="V93" s="163"/>
    </row>
    <row r="94" spans="2:22" ht="24.75" customHeight="1">
      <c r="B94" s="191"/>
      <c r="C94" s="267" t="s">
        <v>80</v>
      </c>
      <c r="D94" s="266" t="str">
        <f>IF(T93&gt;U93,D84,IF(U93&gt;T93,D85,IF(U93+T93=0," ","CHYBA ZADÁNÍ")))</f>
        <v>N.Bělá  B</v>
      </c>
      <c r="E94" s="226"/>
      <c r="F94" s="226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67"/>
      <c r="V94" s="198"/>
    </row>
    <row r="95" spans="2:22" ht="24.75" customHeight="1">
      <c r="B95" s="191"/>
      <c r="C95" s="11" t="s">
        <v>81</v>
      </c>
      <c r="G95" s="200"/>
      <c r="H95" s="200"/>
      <c r="I95" s="200"/>
      <c r="J95" s="200"/>
      <c r="K95" s="200"/>
      <c r="L95" s="200"/>
      <c r="M95" s="200"/>
      <c r="N95" s="198"/>
      <c r="O95" s="198"/>
      <c r="Q95" s="201"/>
      <c r="R95" s="201"/>
      <c r="S95" s="200"/>
      <c r="T95" s="200"/>
      <c r="U95" s="200"/>
      <c r="V95" s="198"/>
    </row>
    <row r="96" spans="3:21" ht="14.25">
      <c r="C96" s="201"/>
      <c r="D96" s="201"/>
      <c r="E96" s="201"/>
      <c r="F96" s="201"/>
      <c r="G96" s="201"/>
      <c r="H96" s="201"/>
      <c r="I96" s="201"/>
      <c r="J96" s="206" t="s">
        <v>64</v>
      </c>
      <c r="K96" s="206"/>
      <c r="L96" s="206"/>
      <c r="M96" s="201"/>
      <c r="N96" s="201"/>
      <c r="O96" s="201"/>
      <c r="P96" s="201"/>
      <c r="Q96" s="201"/>
      <c r="R96" s="201"/>
      <c r="S96" s="201"/>
      <c r="T96" s="206" t="s">
        <v>67</v>
      </c>
      <c r="U96" s="201"/>
    </row>
    <row r="97" spans="3:21" ht="15">
      <c r="C97" s="207" t="s">
        <v>82</v>
      </c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</row>
  </sheetData>
  <sheetProtection selectLockedCells="1"/>
  <mergeCells count="140">
    <mergeCell ref="P6:U6"/>
    <mergeCell ref="P10:U10"/>
    <mergeCell ref="P9:U9"/>
    <mergeCell ref="P8:U8"/>
    <mergeCell ref="P7:U7"/>
    <mergeCell ref="K13:M13"/>
    <mergeCell ref="Q16:Q17"/>
    <mergeCell ref="S16:S17"/>
    <mergeCell ref="R16:R17"/>
    <mergeCell ref="N13:P13"/>
    <mergeCell ref="K16:K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H16:H17"/>
    <mergeCell ref="I16:I17"/>
    <mergeCell ref="G16:G17"/>
    <mergeCell ref="J16:J17"/>
    <mergeCell ref="T28:U28"/>
    <mergeCell ref="L16:L17"/>
    <mergeCell ref="M16:M17"/>
    <mergeCell ref="P16:P17"/>
    <mergeCell ref="N16:N17"/>
    <mergeCell ref="O16:O17"/>
    <mergeCell ref="E38:G38"/>
    <mergeCell ref="D9:I9"/>
    <mergeCell ref="D10:I10"/>
    <mergeCell ref="P28:Q28"/>
    <mergeCell ref="Q13:S13"/>
    <mergeCell ref="P29:U29"/>
    <mergeCell ref="F16:F17"/>
    <mergeCell ref="E16:E17"/>
    <mergeCell ref="E13:G13"/>
    <mergeCell ref="H13:J13"/>
    <mergeCell ref="Q38:S38"/>
    <mergeCell ref="P31:U31"/>
    <mergeCell ref="P32:U32"/>
    <mergeCell ref="P33:U33"/>
    <mergeCell ref="P34:U34"/>
    <mergeCell ref="E37:M37"/>
    <mergeCell ref="N37:U37"/>
    <mergeCell ref="D35:I35"/>
    <mergeCell ref="P35:U35"/>
    <mergeCell ref="B41:B42"/>
    <mergeCell ref="E41:E42"/>
    <mergeCell ref="F41:F42"/>
    <mergeCell ref="G41:G42"/>
    <mergeCell ref="H38:J38"/>
    <mergeCell ref="K38:M38"/>
    <mergeCell ref="N38:P38"/>
    <mergeCell ref="M41:M42"/>
    <mergeCell ref="H41:H42"/>
    <mergeCell ref="I41:I42"/>
    <mergeCell ref="J41:J42"/>
    <mergeCell ref="K41:K42"/>
    <mergeCell ref="L41:L42"/>
    <mergeCell ref="U41:U42"/>
    <mergeCell ref="N41:N42"/>
    <mergeCell ref="O41:O42"/>
    <mergeCell ref="P41:P42"/>
    <mergeCell ref="Q41:Q42"/>
    <mergeCell ref="R41:R42"/>
    <mergeCell ref="S41:S42"/>
    <mergeCell ref="T41:T42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B66:B67"/>
    <mergeCell ref="E66:E67"/>
    <mergeCell ref="F66:F67"/>
    <mergeCell ref="G66:G67"/>
    <mergeCell ref="P59:U59"/>
    <mergeCell ref="D60:I60"/>
    <mergeCell ref="P60:U60"/>
    <mergeCell ref="Q63:S63"/>
    <mergeCell ref="E63:G63"/>
    <mergeCell ref="H63:J63"/>
    <mergeCell ref="K63:M63"/>
    <mergeCell ref="N63:P63"/>
    <mergeCell ref="S66:S67"/>
    <mergeCell ref="M66:M67"/>
    <mergeCell ref="N66:N67"/>
    <mergeCell ref="O66:O67"/>
    <mergeCell ref="P66:P67"/>
    <mergeCell ref="H66:H67"/>
    <mergeCell ref="I66:I67"/>
    <mergeCell ref="J66:J67"/>
    <mergeCell ref="K66:K67"/>
    <mergeCell ref="L66:L67"/>
    <mergeCell ref="P81:U81"/>
    <mergeCell ref="P82:U82"/>
    <mergeCell ref="P85:U85"/>
    <mergeCell ref="U66:U67"/>
    <mergeCell ref="P78:Q78"/>
    <mergeCell ref="T66:T67"/>
    <mergeCell ref="T78:U78"/>
    <mergeCell ref="P79:U79"/>
    <mergeCell ref="Q66:Q67"/>
    <mergeCell ref="R66:R67"/>
    <mergeCell ref="K88:M88"/>
    <mergeCell ref="N88:P88"/>
    <mergeCell ref="P83:U83"/>
    <mergeCell ref="D84:I84"/>
    <mergeCell ref="P84:U84"/>
    <mergeCell ref="E87:M87"/>
    <mergeCell ref="N87:U87"/>
    <mergeCell ref="D85:I85"/>
    <mergeCell ref="Q88:S88"/>
    <mergeCell ref="H91:H92"/>
    <mergeCell ref="I91:I92"/>
    <mergeCell ref="E88:G88"/>
    <mergeCell ref="H88:J88"/>
    <mergeCell ref="B91:B92"/>
    <mergeCell ref="E91:E92"/>
    <mergeCell ref="F91:F92"/>
    <mergeCell ref="G91:G92"/>
    <mergeCell ref="P91:P92"/>
    <mergeCell ref="U91:U92"/>
    <mergeCell ref="Q91:Q92"/>
    <mergeCell ref="R91:R92"/>
    <mergeCell ref="S91:S92"/>
    <mergeCell ref="T91:T92"/>
    <mergeCell ref="N91:N92"/>
    <mergeCell ref="O91:O92"/>
    <mergeCell ref="J91:J92"/>
    <mergeCell ref="K91:K92"/>
    <mergeCell ref="L91:L92"/>
    <mergeCell ref="M91:M92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1">
      <selection activeCell="Y17" sqref="Y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41" t="s">
        <v>47</v>
      </c>
      <c r="H1" s="142"/>
      <c r="I1" s="142"/>
    </row>
    <row r="2" spans="6:9" ht="4.5" customHeight="1">
      <c r="F2" s="141"/>
      <c r="H2" s="142"/>
      <c r="I2" s="142"/>
    </row>
    <row r="3" spans="3:24" ht="21">
      <c r="C3" s="143" t="s">
        <v>48</v>
      </c>
      <c r="D3" s="144" t="s">
        <v>49</v>
      </c>
      <c r="E3" s="143"/>
      <c r="F3" s="143"/>
      <c r="G3" s="143"/>
      <c r="H3" s="143"/>
      <c r="I3" s="143"/>
      <c r="J3" s="143"/>
      <c r="K3" s="143"/>
      <c r="L3" s="143"/>
      <c r="P3" s="778" t="s">
        <v>50</v>
      </c>
      <c r="Q3" s="778"/>
      <c r="R3" s="145"/>
      <c r="S3" s="145"/>
      <c r="T3" s="773">
        <f>'Rozlosování-přehled'!$L$1</f>
        <v>2010</v>
      </c>
      <c r="U3" s="773"/>
      <c r="X3" s="146" t="s">
        <v>1</v>
      </c>
    </row>
    <row r="4" spans="3:31" ht="18.75">
      <c r="C4" s="147" t="s">
        <v>51</v>
      </c>
      <c r="D4" s="148"/>
      <c r="N4" s="149">
        <v>1</v>
      </c>
      <c r="P4" s="774" t="str">
        <f>IF(N4=1,P6,IF(N4=2,P7,IF(N4=3,P8,IF(N4=4,P9,IF(N4=5,P10," ")))))</f>
        <v>MUŽI  I.</v>
      </c>
      <c r="Q4" s="775"/>
      <c r="R4" s="775"/>
      <c r="S4" s="775"/>
      <c r="T4" s="775"/>
      <c r="U4" s="776"/>
      <c r="W4" s="150" t="s">
        <v>2</v>
      </c>
      <c r="X4" s="151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47"/>
      <c r="D5" s="152"/>
      <c r="E5" s="152"/>
      <c r="F5" s="152"/>
      <c r="G5" s="147"/>
      <c r="H5" s="147"/>
      <c r="I5" s="147"/>
      <c r="J5" s="152"/>
      <c r="K5" s="152"/>
      <c r="L5" s="152"/>
      <c r="M5" s="147"/>
      <c r="N5" s="147"/>
      <c r="O5" s="147"/>
      <c r="P5" s="153"/>
      <c r="Q5" s="153"/>
      <c r="R5" s="153"/>
      <c r="S5" s="147"/>
      <c r="T5" s="147"/>
      <c r="U5" s="152"/>
    </row>
    <row r="6" spans="3:31" ht="14.25" customHeight="1">
      <c r="C6" s="147" t="s">
        <v>57</v>
      </c>
      <c r="D6" s="205" t="s">
        <v>66</v>
      </c>
      <c r="E6" s="154"/>
      <c r="F6" s="154"/>
      <c r="N6" s="155">
        <v>1</v>
      </c>
      <c r="P6" s="777" t="s">
        <v>58</v>
      </c>
      <c r="Q6" s="777"/>
      <c r="R6" s="777"/>
      <c r="S6" s="777"/>
      <c r="T6" s="777"/>
      <c r="U6" s="777"/>
      <c r="W6" s="156">
        <v>1</v>
      </c>
      <c r="X6" s="157" t="str">
        <f aca="true" t="shared" si="0" ref="X6:X13">IF($N$4=1,AA6,IF($N$4=2,AB6,IF($N$4=3,AC6,IF($N$4=4,AD6,IF($N$4=5,AE6," ")))))</f>
        <v>Výškovice A</v>
      </c>
      <c r="AA6" s="1" t="str">
        <f>'1.M1'!AA6</f>
        <v>Výškovice A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</row>
    <row r="7" spans="3:31" ht="16.5" customHeight="1">
      <c r="C7" s="147" t="s">
        <v>60</v>
      </c>
      <c r="D7" s="158">
        <v>40436</v>
      </c>
      <c r="E7" s="159"/>
      <c r="F7" s="159"/>
      <c r="N7" s="155">
        <v>2</v>
      </c>
      <c r="P7" s="777" t="s">
        <v>61</v>
      </c>
      <c r="Q7" s="777"/>
      <c r="R7" s="777"/>
      <c r="S7" s="777"/>
      <c r="T7" s="777"/>
      <c r="U7" s="777"/>
      <c r="W7" s="156">
        <v>2</v>
      </c>
      <c r="X7" s="157" t="str">
        <f t="shared" si="0"/>
        <v>Brušperk A</v>
      </c>
      <c r="AA7" s="1" t="str">
        <f>'1.M1'!AA7</f>
        <v>Brušperk A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</row>
    <row r="8" spans="3:31" ht="15" customHeight="1">
      <c r="C8" s="147"/>
      <c r="N8" s="155">
        <v>3</v>
      </c>
      <c r="P8" s="767" t="s">
        <v>62</v>
      </c>
      <c r="Q8" s="767"/>
      <c r="R8" s="767"/>
      <c r="S8" s="767"/>
      <c r="T8" s="767"/>
      <c r="U8" s="767"/>
      <c r="W8" s="156">
        <v>3</v>
      </c>
      <c r="X8" s="157" t="str">
        <f t="shared" si="0"/>
        <v>N.Bělá  B</v>
      </c>
      <c r="AA8" s="1" t="str">
        <f>'1.M1'!AA8</f>
        <v>N.Bělá  B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</row>
    <row r="9" spans="2:31" ht="18.75">
      <c r="B9" s="160">
        <v>4</v>
      </c>
      <c r="C9" s="143" t="s">
        <v>64</v>
      </c>
      <c r="D9" s="784" t="str">
        <f>IF(B9=1,X6,IF(B9=2,X7,IF(B9=3,X8,IF(B9=4,X9,IF(B9=5,X10,IF(B9=6,X11,IF(B9=7,X12,IF(B9=8,X13," "))))))))</f>
        <v>Vratimov</v>
      </c>
      <c r="E9" s="785"/>
      <c r="F9" s="785"/>
      <c r="G9" s="785"/>
      <c r="H9" s="785"/>
      <c r="I9" s="786"/>
      <c r="N9" s="155">
        <v>4</v>
      </c>
      <c r="P9" s="767" t="s">
        <v>65</v>
      </c>
      <c r="Q9" s="767"/>
      <c r="R9" s="767"/>
      <c r="S9" s="767"/>
      <c r="T9" s="767"/>
      <c r="U9" s="767"/>
      <c r="W9" s="156">
        <v>4</v>
      </c>
      <c r="X9" s="157" t="str">
        <f t="shared" si="0"/>
        <v>Vratimov</v>
      </c>
      <c r="AA9" s="1" t="str">
        <f>'1.M1'!AA9</f>
        <v>Vratimov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</row>
    <row r="10" spans="2:31" ht="19.5" customHeight="1">
      <c r="B10" s="160">
        <v>8</v>
      </c>
      <c r="C10" s="143" t="s">
        <v>67</v>
      </c>
      <c r="D10" s="784" t="str">
        <f>IF(B10=1,X6,IF(B10=2,X7,IF(B10=3,X8,IF(B10=4,X9,IF(B10=5,X10,IF(B10=6,X11,IF(B10=7,X12,IF(B10=8,X13," "))))))))</f>
        <v>Proskovice  A</v>
      </c>
      <c r="E10" s="785"/>
      <c r="F10" s="785"/>
      <c r="G10" s="785"/>
      <c r="H10" s="785"/>
      <c r="I10" s="786"/>
      <c r="N10" s="155">
        <v>5</v>
      </c>
      <c r="P10" s="767" t="s">
        <v>68</v>
      </c>
      <c r="Q10" s="767"/>
      <c r="R10" s="767"/>
      <c r="S10" s="767"/>
      <c r="T10" s="767"/>
      <c r="U10" s="767"/>
      <c r="W10" s="156">
        <v>5</v>
      </c>
      <c r="X10" s="157" t="str">
        <f t="shared" si="0"/>
        <v>Výškovice B</v>
      </c>
      <c r="AA10" s="1" t="str">
        <f>'1.M1'!AA10</f>
        <v>Výškovice B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</row>
    <row r="11" spans="23:31" ht="15.75" customHeight="1">
      <c r="W11" s="156">
        <v>6</v>
      </c>
      <c r="X11" s="157" t="str">
        <f t="shared" si="0"/>
        <v>Hrabová</v>
      </c>
      <c r="AA11" s="1" t="str">
        <f>'1.M1'!AA11</f>
        <v>Hrabová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</row>
    <row r="12" spans="3:37" ht="15">
      <c r="C12" s="161" t="s">
        <v>70</v>
      </c>
      <c r="D12" s="162"/>
      <c r="E12" s="771" t="s">
        <v>71</v>
      </c>
      <c r="F12" s="772"/>
      <c r="G12" s="772"/>
      <c r="H12" s="772"/>
      <c r="I12" s="772"/>
      <c r="J12" s="772"/>
      <c r="K12" s="772"/>
      <c r="L12" s="772"/>
      <c r="M12" s="772"/>
      <c r="N12" s="772" t="s">
        <v>72</v>
      </c>
      <c r="O12" s="772"/>
      <c r="P12" s="772"/>
      <c r="Q12" s="772"/>
      <c r="R12" s="772"/>
      <c r="S12" s="772"/>
      <c r="T12" s="772"/>
      <c r="U12" s="772"/>
      <c r="V12" s="163"/>
      <c r="W12" s="156">
        <v>7</v>
      </c>
      <c r="X12" s="157" t="str">
        <f t="shared" si="0"/>
        <v>Stará Bělá  </v>
      </c>
      <c r="AA12" s="1" t="str">
        <f>'1.M1'!AA12</f>
        <v>Stará Bělá  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47"/>
      <c r="AG12" s="164"/>
      <c r="AH12" s="164"/>
      <c r="AI12" s="146" t="s">
        <v>1</v>
      </c>
      <c r="AJ12" s="164"/>
      <c r="AK12" s="164"/>
    </row>
    <row r="13" spans="2:37" ht="21" customHeight="1">
      <c r="B13" s="165"/>
      <c r="C13" s="166" t="s">
        <v>8</v>
      </c>
      <c r="D13" s="167" t="s">
        <v>9</v>
      </c>
      <c r="E13" s="763" t="s">
        <v>73</v>
      </c>
      <c r="F13" s="764"/>
      <c r="G13" s="765"/>
      <c r="H13" s="766" t="s">
        <v>74</v>
      </c>
      <c r="I13" s="764"/>
      <c r="J13" s="765" t="s">
        <v>74</v>
      </c>
      <c r="K13" s="766" t="s">
        <v>75</v>
      </c>
      <c r="L13" s="764"/>
      <c r="M13" s="764" t="s">
        <v>75</v>
      </c>
      <c r="N13" s="766" t="s">
        <v>76</v>
      </c>
      <c r="O13" s="764"/>
      <c r="P13" s="765"/>
      <c r="Q13" s="766" t="s">
        <v>77</v>
      </c>
      <c r="R13" s="764"/>
      <c r="S13" s="765"/>
      <c r="T13" s="168" t="s">
        <v>78</v>
      </c>
      <c r="U13" s="169"/>
      <c r="V13" s="170"/>
      <c r="W13" s="156">
        <v>8</v>
      </c>
      <c r="X13" s="157" t="str">
        <f t="shared" si="0"/>
        <v>Proskovice  A</v>
      </c>
      <c r="AA13" s="1" t="str">
        <f>'1.M1'!AA13</f>
        <v>Proskovice 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12" t="s">
        <v>73</v>
      </c>
      <c r="AG13" s="12" t="s">
        <v>74</v>
      </c>
      <c r="AH13" s="12" t="s">
        <v>75</v>
      </c>
      <c r="AI13" s="12" t="s">
        <v>73</v>
      </c>
      <c r="AJ13" s="12" t="s">
        <v>74</v>
      </c>
      <c r="AK13" s="12" t="s">
        <v>75</v>
      </c>
    </row>
    <row r="14" spans="2:37" ht="24.75" customHeight="1">
      <c r="B14" s="171" t="s">
        <v>73</v>
      </c>
      <c r="C14" s="595" t="s">
        <v>188</v>
      </c>
      <c r="D14" s="172" t="s">
        <v>223</v>
      </c>
      <c r="E14" s="214">
        <v>6</v>
      </c>
      <c r="F14" s="215" t="s">
        <v>19</v>
      </c>
      <c r="G14" s="216">
        <v>3</v>
      </c>
      <c r="H14" s="217">
        <v>6</v>
      </c>
      <c r="I14" s="215" t="s">
        <v>19</v>
      </c>
      <c r="J14" s="216">
        <v>4</v>
      </c>
      <c r="K14" s="217"/>
      <c r="L14" s="215" t="s">
        <v>19</v>
      </c>
      <c r="M14" s="218"/>
      <c r="N14" s="250">
        <f>E14+H14+K14</f>
        <v>12</v>
      </c>
      <c r="O14" s="251" t="s">
        <v>19</v>
      </c>
      <c r="P14" s="252">
        <f>G14+J14+M14</f>
        <v>7</v>
      </c>
      <c r="Q14" s="250">
        <f>SUM(AF14:AH14)</f>
        <v>2</v>
      </c>
      <c r="R14" s="251" t="s">
        <v>19</v>
      </c>
      <c r="S14" s="252">
        <f>SUM(AI14:AK14)</f>
        <v>0</v>
      </c>
      <c r="T14" s="253">
        <f>IF(Q14&gt;S14,1,0)</f>
        <v>1</v>
      </c>
      <c r="U14" s="254">
        <f>IF(S14&gt;Q14,1,0)</f>
        <v>0</v>
      </c>
      <c r="V14" s="163"/>
      <c r="X14" s="184"/>
      <c r="AF14" s="185">
        <f>IF(E14&gt;G14,1,0)</f>
        <v>1</v>
      </c>
      <c r="AG14" s="185">
        <f>IF(H14&gt;J14,1,0)</f>
        <v>1</v>
      </c>
      <c r="AH14" s="185">
        <f>IF(K14+M14&gt;0,IF(K14&gt;M14,1,0),0)</f>
        <v>0</v>
      </c>
      <c r="AI14" s="185">
        <f>IF(G14&gt;E14,1,0)</f>
        <v>0</v>
      </c>
      <c r="AJ14" s="185">
        <f>IF(J14&gt;H14,1,0)</f>
        <v>0</v>
      </c>
      <c r="AK14" s="185">
        <f>IF(K14+M14&gt;0,IF(M14&gt;K14,1,0),0)</f>
        <v>0</v>
      </c>
    </row>
    <row r="15" spans="2:37" ht="24" customHeight="1">
      <c r="B15" s="171" t="s">
        <v>74</v>
      </c>
      <c r="C15" s="595" t="s">
        <v>172</v>
      </c>
      <c r="D15" s="186" t="s">
        <v>222</v>
      </c>
      <c r="E15" s="214">
        <v>3</v>
      </c>
      <c r="F15" s="215" t="s">
        <v>19</v>
      </c>
      <c r="G15" s="216">
        <v>6</v>
      </c>
      <c r="H15" s="217">
        <v>2</v>
      </c>
      <c r="I15" s="215" t="s">
        <v>19</v>
      </c>
      <c r="J15" s="216">
        <v>6</v>
      </c>
      <c r="K15" s="217"/>
      <c r="L15" s="215" t="s">
        <v>19</v>
      </c>
      <c r="M15" s="218"/>
      <c r="N15" s="250">
        <f>E15+H15+K15</f>
        <v>5</v>
      </c>
      <c r="O15" s="251" t="s">
        <v>19</v>
      </c>
      <c r="P15" s="252">
        <f>G15+J15+M15</f>
        <v>12</v>
      </c>
      <c r="Q15" s="250">
        <f>SUM(AF15:AH15)</f>
        <v>0</v>
      </c>
      <c r="R15" s="251" t="s">
        <v>19</v>
      </c>
      <c r="S15" s="252">
        <f>SUM(AI15:AK15)</f>
        <v>2</v>
      </c>
      <c r="T15" s="253">
        <f>IF(Q15&gt;S15,1,0)</f>
        <v>0</v>
      </c>
      <c r="U15" s="254">
        <f>IF(S15&gt;Q15,1,0)</f>
        <v>1</v>
      </c>
      <c r="V15" s="163"/>
      <c r="AF15" s="185">
        <f>IF(E15&gt;G15,1,0)</f>
        <v>0</v>
      </c>
      <c r="AG15" s="185">
        <f>IF(H15&gt;J15,1,0)</f>
        <v>0</v>
      </c>
      <c r="AH15" s="185">
        <f>IF(K15+M15&gt;0,IF(K15&gt;M15,1,0),0)</f>
        <v>0</v>
      </c>
      <c r="AI15" s="185">
        <f>IF(G15&gt;E15,1,0)</f>
        <v>1</v>
      </c>
      <c r="AJ15" s="185">
        <f>IF(J15&gt;H15,1,0)</f>
        <v>1</v>
      </c>
      <c r="AK15" s="185">
        <f>IF(K15+M15&gt;0,IF(M15&gt;K15,1,0),0)</f>
        <v>0</v>
      </c>
    </row>
    <row r="16" spans="2:37" ht="20.25" customHeight="1">
      <c r="B16" s="753" t="s">
        <v>75</v>
      </c>
      <c r="C16" s="603" t="s">
        <v>188</v>
      </c>
      <c r="D16" s="222" t="s">
        <v>223</v>
      </c>
      <c r="E16" s="755">
        <v>7</v>
      </c>
      <c r="F16" s="737" t="s">
        <v>19</v>
      </c>
      <c r="G16" s="733">
        <v>6</v>
      </c>
      <c r="H16" s="735">
        <v>7</v>
      </c>
      <c r="I16" s="737" t="s">
        <v>19</v>
      </c>
      <c r="J16" s="733">
        <v>5</v>
      </c>
      <c r="K16" s="735"/>
      <c r="L16" s="737" t="s">
        <v>19</v>
      </c>
      <c r="M16" s="783"/>
      <c r="N16" s="804">
        <f>E16+H16+K16</f>
        <v>14</v>
      </c>
      <c r="O16" s="800" t="s">
        <v>19</v>
      </c>
      <c r="P16" s="802">
        <f>G16+J16+M16</f>
        <v>11</v>
      </c>
      <c r="Q16" s="804">
        <f>SUM(AF16:AH16)</f>
        <v>2</v>
      </c>
      <c r="R16" s="800" t="s">
        <v>19</v>
      </c>
      <c r="S16" s="802">
        <f>SUM(AI16:AK16)</f>
        <v>0</v>
      </c>
      <c r="T16" s="806">
        <f>IF(Q16&gt;S16,1,0)</f>
        <v>1</v>
      </c>
      <c r="U16" s="808">
        <f>IF(S16&gt;Q16,1,0)</f>
        <v>0</v>
      </c>
      <c r="V16" s="188"/>
      <c r="AF16" s="185">
        <f>IF(E16&gt;G16,1,0)</f>
        <v>1</v>
      </c>
      <c r="AG16" s="185">
        <f>IF(H16&gt;J16,1,0)</f>
        <v>1</v>
      </c>
      <c r="AH16" s="185">
        <f>IF(K16+M16&gt;0,IF(K16&gt;M16,1,0),0)</f>
        <v>0</v>
      </c>
      <c r="AI16" s="185">
        <f>IF(G16&gt;E16,1,0)</f>
        <v>0</v>
      </c>
      <c r="AJ16" s="185">
        <f>IF(J16&gt;H16,1,0)</f>
        <v>0</v>
      </c>
      <c r="AK16" s="185">
        <f>IF(K16+M16&gt;0,IF(M16&gt;K16,1,0),0)</f>
        <v>0</v>
      </c>
    </row>
    <row r="17" spans="2:22" ht="21" customHeight="1">
      <c r="B17" s="754"/>
      <c r="C17" s="604" t="s">
        <v>172</v>
      </c>
      <c r="D17" s="225" t="s">
        <v>222</v>
      </c>
      <c r="E17" s="810"/>
      <c r="F17" s="762"/>
      <c r="G17" s="758"/>
      <c r="H17" s="760"/>
      <c r="I17" s="762"/>
      <c r="J17" s="758"/>
      <c r="K17" s="760"/>
      <c r="L17" s="762"/>
      <c r="M17" s="740"/>
      <c r="N17" s="805"/>
      <c r="O17" s="801"/>
      <c r="P17" s="803"/>
      <c r="Q17" s="805"/>
      <c r="R17" s="801"/>
      <c r="S17" s="803"/>
      <c r="T17" s="807"/>
      <c r="U17" s="809"/>
      <c r="V17" s="188"/>
    </row>
    <row r="18" spans="2:22" ht="23.25" customHeight="1">
      <c r="B18" s="191"/>
      <c r="C18" s="255" t="s">
        <v>79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>
        <f>SUM(N14:N17)</f>
        <v>31</v>
      </c>
      <c r="O18" s="251" t="s">
        <v>19</v>
      </c>
      <c r="P18" s="258">
        <f>SUM(P14:P17)</f>
        <v>30</v>
      </c>
      <c r="Q18" s="257">
        <f>SUM(Q14:Q17)</f>
        <v>4</v>
      </c>
      <c r="R18" s="259" t="s">
        <v>19</v>
      </c>
      <c r="S18" s="258">
        <f>SUM(S14:S17)</f>
        <v>2</v>
      </c>
      <c r="T18" s="253">
        <f>SUM(T14:T17)</f>
        <v>2</v>
      </c>
      <c r="U18" s="254">
        <f>SUM(U14:U17)</f>
        <v>1</v>
      </c>
      <c r="V18" s="163"/>
    </row>
    <row r="19" spans="2:27" ht="21" customHeight="1">
      <c r="B19" s="191"/>
      <c r="C19" s="11" t="s">
        <v>80</v>
      </c>
      <c r="D19" s="197" t="str">
        <f>IF(T18&gt;U18,D9,IF(U18&gt;T18,D10,IF(U18+T18=0," ","CHYBA ZADÁNÍ")))</f>
        <v>Vratimov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1"/>
      <c r="V19" s="198"/>
      <c r="AA19" s="199"/>
    </row>
    <row r="20" spans="2:22" ht="19.5" customHeight="1">
      <c r="B20" s="191"/>
      <c r="C20" s="11" t="s">
        <v>81</v>
      </c>
      <c r="G20" s="200"/>
      <c r="H20" s="200"/>
      <c r="I20" s="200"/>
      <c r="J20" s="200"/>
      <c r="K20" s="200"/>
      <c r="L20" s="200"/>
      <c r="M20" s="200"/>
      <c r="N20" s="198"/>
      <c r="O20" s="198"/>
      <c r="Q20" s="201"/>
      <c r="R20" s="201"/>
      <c r="S20" s="200"/>
      <c r="T20" s="200"/>
      <c r="U20" s="200"/>
      <c r="V20" s="198"/>
    </row>
    <row r="21" spans="10:20" ht="15">
      <c r="J21" s="8" t="s">
        <v>64</v>
      </c>
      <c r="K21" s="8"/>
      <c r="L21" s="8"/>
      <c r="T21" s="8" t="s">
        <v>67</v>
      </c>
    </row>
    <row r="22" spans="3:21" ht="15">
      <c r="C22" s="147" t="s">
        <v>82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3:21" ht="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3:21" ht="15"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3:21" ht="15"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2:21" ht="28.5" customHeight="1">
      <c r="B26" s="162"/>
      <c r="C26" s="162"/>
      <c r="D26" s="162"/>
      <c r="E26" s="162"/>
      <c r="F26" s="202" t="s">
        <v>47</v>
      </c>
      <c r="G26" s="162"/>
      <c r="H26" s="203"/>
      <c r="I26" s="20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6:9" ht="8.25" customHeight="1">
      <c r="F27" s="141"/>
      <c r="H27" s="142"/>
      <c r="I27" s="142"/>
    </row>
    <row r="28" spans="3:24" ht="21">
      <c r="C28" s="143" t="s">
        <v>48</v>
      </c>
      <c r="D28" s="144" t="s">
        <v>49</v>
      </c>
      <c r="E28" s="143"/>
      <c r="F28" s="143"/>
      <c r="G28" s="143"/>
      <c r="H28" s="143"/>
      <c r="I28" s="143"/>
      <c r="J28" s="143"/>
      <c r="K28" s="143"/>
      <c r="L28" s="143"/>
      <c r="P28" s="778" t="s">
        <v>50</v>
      </c>
      <c r="Q28" s="778"/>
      <c r="R28" s="145"/>
      <c r="S28" s="145"/>
      <c r="T28" s="773">
        <f>'Rozlosování-přehled'!$L$1</f>
        <v>2010</v>
      </c>
      <c r="U28" s="773"/>
      <c r="X28" s="146" t="s">
        <v>1</v>
      </c>
    </row>
    <row r="29" spans="3:31" ht="18.75">
      <c r="C29" s="147" t="s">
        <v>51</v>
      </c>
      <c r="D29" s="204"/>
      <c r="N29" s="149">
        <v>1</v>
      </c>
      <c r="P29" s="774" t="str">
        <f>IF(N29=1,P31,IF(N29=2,P32,IF(N29=3,P33,IF(N29=4,P34,IF(N29=5,P35," ")))))</f>
        <v>MUŽI  I.</v>
      </c>
      <c r="Q29" s="775"/>
      <c r="R29" s="775"/>
      <c r="S29" s="775"/>
      <c r="T29" s="775"/>
      <c r="U29" s="776"/>
      <c r="W29" s="150" t="s">
        <v>2</v>
      </c>
      <c r="X29" s="147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47"/>
      <c r="D30" s="152"/>
      <c r="E30" s="152"/>
      <c r="F30" s="152"/>
      <c r="G30" s="147"/>
      <c r="H30" s="147"/>
      <c r="I30" s="147"/>
      <c r="J30" s="152"/>
      <c r="K30" s="152"/>
      <c r="L30" s="152"/>
      <c r="M30" s="147"/>
      <c r="N30" s="147"/>
      <c r="O30" s="147"/>
      <c r="P30" s="153"/>
      <c r="Q30" s="153"/>
      <c r="R30" s="153"/>
      <c r="S30" s="147"/>
      <c r="T30" s="147"/>
      <c r="U30" s="152"/>
    </row>
    <row r="31" spans="3:31" ht="15.75">
      <c r="C31" s="147" t="s">
        <v>57</v>
      </c>
      <c r="D31" s="205" t="s">
        <v>69</v>
      </c>
      <c r="E31" s="154"/>
      <c r="F31" s="154"/>
      <c r="N31" s="1">
        <v>1</v>
      </c>
      <c r="P31" s="777" t="s">
        <v>58</v>
      </c>
      <c r="Q31" s="777"/>
      <c r="R31" s="777"/>
      <c r="S31" s="777"/>
      <c r="T31" s="777"/>
      <c r="U31" s="777"/>
      <c r="W31" s="156">
        <v>1</v>
      </c>
      <c r="X31" s="157" t="str">
        <f aca="true" t="shared" si="1" ref="X31:X38">IF($N$29=1,AA31,IF($N$29=2,AB31,IF($N$29=3,AC31,IF($N$29=4,AD31,IF($N$29=5,AE31," ")))))</f>
        <v>Výškovice A</v>
      </c>
      <c r="AA31" s="1" t="str">
        <f aca="true" t="shared" si="2" ref="AA31:AE38">AA6</f>
        <v>Výškovice A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47" t="s">
        <v>60</v>
      </c>
      <c r="D32" s="383">
        <v>40348</v>
      </c>
      <c r="E32" s="159"/>
      <c r="F32" s="159"/>
      <c r="N32" s="1">
        <v>2</v>
      </c>
      <c r="P32" s="777" t="s">
        <v>61</v>
      </c>
      <c r="Q32" s="777"/>
      <c r="R32" s="777"/>
      <c r="S32" s="777"/>
      <c r="T32" s="777"/>
      <c r="U32" s="777"/>
      <c r="W32" s="156">
        <v>2</v>
      </c>
      <c r="X32" s="157" t="str">
        <f t="shared" si="1"/>
        <v>Brušperk A</v>
      </c>
      <c r="AA32" s="1" t="str">
        <f t="shared" si="2"/>
        <v>Brušperk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47"/>
      <c r="N33" s="1">
        <v>3</v>
      </c>
      <c r="P33" s="767" t="s">
        <v>62</v>
      </c>
      <c r="Q33" s="767"/>
      <c r="R33" s="767"/>
      <c r="S33" s="767"/>
      <c r="T33" s="767"/>
      <c r="U33" s="767"/>
      <c r="W33" s="156">
        <v>3</v>
      </c>
      <c r="X33" s="157" t="str">
        <f t="shared" si="1"/>
        <v>N.Bělá  B</v>
      </c>
      <c r="AA33" s="1" t="str">
        <f t="shared" si="2"/>
        <v>N.Bělá  B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60">
        <v>5</v>
      </c>
      <c r="C34" s="143" t="s">
        <v>64</v>
      </c>
      <c r="D34" s="768" t="str">
        <f>IF(B34=1,X31,IF(B34=2,X32,IF(B34=3,X33,IF(B34=4,X34,IF(B34=5,X35,IF(B34=6,X36,IF(B34=7,X37,IF(B34=8,X38," "))))))))</f>
        <v>Výškovice B</v>
      </c>
      <c r="E34" s="769"/>
      <c r="F34" s="769"/>
      <c r="G34" s="769"/>
      <c r="H34" s="769"/>
      <c r="I34" s="770"/>
      <c r="N34" s="1">
        <v>4</v>
      </c>
      <c r="P34" s="767" t="s">
        <v>65</v>
      </c>
      <c r="Q34" s="767"/>
      <c r="R34" s="767"/>
      <c r="S34" s="767"/>
      <c r="T34" s="767"/>
      <c r="U34" s="767"/>
      <c r="W34" s="156">
        <v>4</v>
      </c>
      <c r="X34" s="157" t="str">
        <f t="shared" si="1"/>
        <v>Vratimov</v>
      </c>
      <c r="AA34" s="1" t="str">
        <f t="shared" si="2"/>
        <v>Vratimov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60">
        <v>3</v>
      </c>
      <c r="C35" s="143" t="s">
        <v>67</v>
      </c>
      <c r="D35" s="768" t="str">
        <f>IF(B35=1,X31,IF(B35=2,X32,IF(B35=3,X33,IF(B35=4,X34,IF(B35=5,X35,IF(B35=6,X36,IF(B35=7,X37,IF(B35=8,X38," "))))))))</f>
        <v>N.Bělá  B</v>
      </c>
      <c r="E35" s="769"/>
      <c r="F35" s="769"/>
      <c r="G35" s="769"/>
      <c r="H35" s="769"/>
      <c r="I35" s="770"/>
      <c r="N35" s="1">
        <v>5</v>
      </c>
      <c r="P35" s="767" t="s">
        <v>68</v>
      </c>
      <c r="Q35" s="767"/>
      <c r="R35" s="767"/>
      <c r="S35" s="767"/>
      <c r="T35" s="767"/>
      <c r="U35" s="767"/>
      <c r="W35" s="156">
        <v>5</v>
      </c>
      <c r="X35" s="157" t="str">
        <f t="shared" si="1"/>
        <v>Výškovice B</v>
      </c>
      <c r="AA35" s="1" t="str">
        <f t="shared" si="2"/>
        <v>Výškovice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56">
        <v>6</v>
      </c>
      <c r="X36" s="157" t="str">
        <f t="shared" si="1"/>
        <v>Hrabová</v>
      </c>
      <c r="AA36" s="1" t="str">
        <f t="shared" si="2"/>
        <v>Hrabová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61" t="s">
        <v>70</v>
      </c>
      <c r="D37" s="162"/>
      <c r="E37" s="771" t="s">
        <v>71</v>
      </c>
      <c r="F37" s="772"/>
      <c r="G37" s="772"/>
      <c r="H37" s="772"/>
      <c r="I37" s="772"/>
      <c r="J37" s="772"/>
      <c r="K37" s="772"/>
      <c r="L37" s="772"/>
      <c r="M37" s="772"/>
      <c r="N37" s="772" t="s">
        <v>72</v>
      </c>
      <c r="O37" s="772"/>
      <c r="P37" s="772"/>
      <c r="Q37" s="772"/>
      <c r="R37" s="772"/>
      <c r="S37" s="772"/>
      <c r="T37" s="772"/>
      <c r="U37" s="772"/>
      <c r="V37" s="163"/>
      <c r="W37" s="156">
        <v>7</v>
      </c>
      <c r="X37" s="157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65"/>
      <c r="C38" s="166" t="s">
        <v>8</v>
      </c>
      <c r="D38" s="167" t="s">
        <v>9</v>
      </c>
      <c r="E38" s="763" t="s">
        <v>73</v>
      </c>
      <c r="F38" s="764"/>
      <c r="G38" s="765"/>
      <c r="H38" s="766" t="s">
        <v>74</v>
      </c>
      <c r="I38" s="764"/>
      <c r="J38" s="765" t="s">
        <v>74</v>
      </c>
      <c r="K38" s="766" t="s">
        <v>75</v>
      </c>
      <c r="L38" s="764"/>
      <c r="M38" s="764" t="s">
        <v>75</v>
      </c>
      <c r="N38" s="766" t="s">
        <v>76</v>
      </c>
      <c r="O38" s="764"/>
      <c r="P38" s="765"/>
      <c r="Q38" s="766" t="s">
        <v>77</v>
      </c>
      <c r="R38" s="764"/>
      <c r="S38" s="765"/>
      <c r="T38" s="168" t="s">
        <v>78</v>
      </c>
      <c r="U38" s="169"/>
      <c r="V38" s="170"/>
      <c r="W38" s="156">
        <v>8</v>
      </c>
      <c r="X38" s="157" t="str">
        <f t="shared" si="1"/>
        <v>Proskovice  A</v>
      </c>
      <c r="AA38" s="1" t="str">
        <f t="shared" si="2"/>
        <v>Proskovice 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2" t="s">
        <v>73</v>
      </c>
      <c r="AG38" s="12" t="s">
        <v>74</v>
      </c>
      <c r="AH38" s="12" t="s">
        <v>75</v>
      </c>
      <c r="AI38" s="12" t="s">
        <v>73</v>
      </c>
      <c r="AJ38" s="12" t="s">
        <v>74</v>
      </c>
      <c r="AK38" s="12" t="s">
        <v>75</v>
      </c>
    </row>
    <row r="39" spans="2:37" ht="24.75" customHeight="1">
      <c r="B39" s="171" t="s">
        <v>73</v>
      </c>
      <c r="C39" s="212" t="s">
        <v>175</v>
      </c>
      <c r="D39" s="186" t="s">
        <v>146</v>
      </c>
      <c r="E39" s="214">
        <v>2</v>
      </c>
      <c r="F39" s="215" t="s">
        <v>19</v>
      </c>
      <c r="G39" s="216">
        <v>6</v>
      </c>
      <c r="H39" s="217">
        <v>2</v>
      </c>
      <c r="I39" s="215" t="s">
        <v>19</v>
      </c>
      <c r="J39" s="216">
        <v>6</v>
      </c>
      <c r="K39" s="217"/>
      <c r="L39" s="215" t="s">
        <v>19</v>
      </c>
      <c r="M39" s="218"/>
      <c r="N39" s="219">
        <f>E39+H39+K39</f>
        <v>4</v>
      </c>
      <c r="O39" s="220" t="s">
        <v>19</v>
      </c>
      <c r="P39" s="221">
        <f>G39+J39+M39</f>
        <v>12</v>
      </c>
      <c r="Q39" s="219">
        <f>SUM(AF39:AH39)</f>
        <v>0</v>
      </c>
      <c r="R39" s="220" t="s">
        <v>19</v>
      </c>
      <c r="S39" s="221">
        <f>SUM(AI39:AK39)</f>
        <v>2</v>
      </c>
      <c r="T39" s="182">
        <f>IF(Q39&gt;S39,1,0)</f>
        <v>0</v>
      </c>
      <c r="U39" s="183">
        <f>IF(S39&gt;Q39,1,0)</f>
        <v>1</v>
      </c>
      <c r="V39" s="163"/>
      <c r="X39" s="184"/>
      <c r="AF39" s="185">
        <f>IF(E39&gt;G39,1,0)</f>
        <v>0</v>
      </c>
      <c r="AG39" s="185">
        <f>IF(H39&gt;J39,1,0)</f>
        <v>0</v>
      </c>
      <c r="AH39" s="185">
        <f>IF(K39+M39&gt;0,IF(K39&gt;M39,1,0),0)</f>
        <v>0</v>
      </c>
      <c r="AI39" s="185">
        <f>IF(G39&gt;E39,1,0)</f>
        <v>1</v>
      </c>
      <c r="AJ39" s="185">
        <f>IF(J39&gt;H39,1,0)</f>
        <v>1</v>
      </c>
      <c r="AK39" s="185">
        <f>IF(K39+M39&gt;0,IF(M39&gt;K39,1,0),0)</f>
        <v>0</v>
      </c>
    </row>
    <row r="40" spans="2:37" ht="24.75" customHeight="1">
      <c r="B40" s="171" t="s">
        <v>74</v>
      </c>
      <c r="C40" s="212" t="s">
        <v>162</v>
      </c>
      <c r="D40" s="172" t="s">
        <v>148</v>
      </c>
      <c r="E40" s="214">
        <v>6</v>
      </c>
      <c r="F40" s="215" t="s">
        <v>19</v>
      </c>
      <c r="G40" s="216">
        <v>2</v>
      </c>
      <c r="H40" s="217">
        <v>7</v>
      </c>
      <c r="I40" s="215" t="s">
        <v>19</v>
      </c>
      <c r="J40" s="216">
        <v>5</v>
      </c>
      <c r="K40" s="217"/>
      <c r="L40" s="215" t="s">
        <v>19</v>
      </c>
      <c r="M40" s="218"/>
      <c r="N40" s="219">
        <f>E40+H40+K40</f>
        <v>13</v>
      </c>
      <c r="O40" s="220" t="s">
        <v>19</v>
      </c>
      <c r="P40" s="221">
        <f>G40+J40+M40</f>
        <v>7</v>
      </c>
      <c r="Q40" s="219">
        <f>SUM(AF40:AH40)</f>
        <v>2</v>
      </c>
      <c r="R40" s="220" t="s">
        <v>19</v>
      </c>
      <c r="S40" s="221">
        <f>SUM(AI40:AK40)</f>
        <v>0</v>
      </c>
      <c r="T40" s="182">
        <f>IF(Q40&gt;S40,1,0)</f>
        <v>1</v>
      </c>
      <c r="U40" s="183">
        <f>IF(S40&gt;Q40,1,0)</f>
        <v>0</v>
      </c>
      <c r="V40" s="163"/>
      <c r="AF40" s="185">
        <f>IF(E40&gt;G40,1,0)</f>
        <v>1</v>
      </c>
      <c r="AG40" s="185">
        <f>IF(H40&gt;J40,1,0)</f>
        <v>1</v>
      </c>
      <c r="AH40" s="185">
        <f>IF(K40+M40&gt;0,IF(K40&gt;M40,1,0),0)</f>
        <v>0</v>
      </c>
      <c r="AI40" s="185">
        <f>IF(G40&gt;E40,1,0)</f>
        <v>0</v>
      </c>
      <c r="AJ40" s="185">
        <f>IF(J40&gt;H40,1,0)</f>
        <v>0</v>
      </c>
      <c r="AK40" s="185">
        <f>IF(K40+M40&gt;0,IF(M40&gt;K40,1,0),0)</f>
        <v>0</v>
      </c>
    </row>
    <row r="41" spans="2:37" ht="24.75" customHeight="1">
      <c r="B41" s="753" t="s">
        <v>75</v>
      </c>
      <c r="C41" s="223" t="s">
        <v>162</v>
      </c>
      <c r="D41" s="186" t="s">
        <v>146</v>
      </c>
      <c r="E41" s="755">
        <v>2</v>
      </c>
      <c r="F41" s="737" t="s">
        <v>19</v>
      </c>
      <c r="G41" s="733">
        <v>6</v>
      </c>
      <c r="H41" s="735">
        <v>2</v>
      </c>
      <c r="I41" s="737" t="s">
        <v>19</v>
      </c>
      <c r="J41" s="733">
        <v>6</v>
      </c>
      <c r="K41" s="735"/>
      <c r="L41" s="737" t="s">
        <v>19</v>
      </c>
      <c r="M41" s="783"/>
      <c r="N41" s="745">
        <f>E41+H41+K41</f>
        <v>4</v>
      </c>
      <c r="O41" s="747" t="s">
        <v>19</v>
      </c>
      <c r="P41" s="741">
        <f>G41+J41+M41</f>
        <v>12</v>
      </c>
      <c r="Q41" s="745">
        <f>SUM(AF41:AH41)</f>
        <v>0</v>
      </c>
      <c r="R41" s="747" t="s">
        <v>19</v>
      </c>
      <c r="S41" s="741">
        <f>SUM(AI41:AK41)</f>
        <v>2</v>
      </c>
      <c r="T41" s="751">
        <f>IF(Q41&gt;S41,1,0)</f>
        <v>0</v>
      </c>
      <c r="U41" s="743">
        <f>IF(S41&gt;Q41,1,0)</f>
        <v>1</v>
      </c>
      <c r="V41" s="188"/>
      <c r="AF41" s="185">
        <f>IF(E41&gt;G41,1,0)</f>
        <v>0</v>
      </c>
      <c r="AG41" s="185">
        <f>IF(H41&gt;J41,1,0)</f>
        <v>0</v>
      </c>
      <c r="AH41" s="185">
        <f>IF(K41+M41&gt;0,IF(K41&gt;M41,1,0),0)</f>
        <v>0</v>
      </c>
      <c r="AI41" s="185">
        <f>IF(G41&gt;E41,1,0)</f>
        <v>1</v>
      </c>
      <c r="AJ41" s="185">
        <f>IF(J41&gt;H41,1,0)</f>
        <v>1</v>
      </c>
      <c r="AK41" s="185">
        <f>IF(K41+M41&gt;0,IF(M41&gt;K41,1,0),0)</f>
        <v>0</v>
      </c>
    </row>
    <row r="42" spans="2:22" ht="24.75" customHeight="1">
      <c r="B42" s="754"/>
      <c r="C42" s="224" t="s">
        <v>213</v>
      </c>
      <c r="D42" s="190" t="s">
        <v>148</v>
      </c>
      <c r="E42" s="810"/>
      <c r="F42" s="762"/>
      <c r="G42" s="758"/>
      <c r="H42" s="760"/>
      <c r="I42" s="762"/>
      <c r="J42" s="758"/>
      <c r="K42" s="760"/>
      <c r="L42" s="762"/>
      <c r="M42" s="740"/>
      <c r="N42" s="730"/>
      <c r="O42" s="732"/>
      <c r="P42" s="750"/>
      <c r="Q42" s="730"/>
      <c r="R42" s="732"/>
      <c r="S42" s="750"/>
      <c r="T42" s="752"/>
      <c r="U42" s="744"/>
      <c r="V42" s="188"/>
    </row>
    <row r="43" spans="2:22" ht="24.75" customHeight="1">
      <c r="B43" s="191"/>
      <c r="C43" s="226" t="s">
        <v>79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8">
        <f>SUM(N39:N42)</f>
        <v>21</v>
      </c>
      <c r="O43" s="220" t="s">
        <v>19</v>
      </c>
      <c r="P43" s="229">
        <f>SUM(P39:P42)</f>
        <v>31</v>
      </c>
      <c r="Q43" s="228">
        <f>SUM(Q39:Q42)</f>
        <v>2</v>
      </c>
      <c r="R43" s="230" t="s">
        <v>19</v>
      </c>
      <c r="S43" s="229">
        <f>SUM(S39:S42)</f>
        <v>4</v>
      </c>
      <c r="T43" s="182">
        <f>SUM(T39:T42)</f>
        <v>1</v>
      </c>
      <c r="U43" s="183">
        <f>SUM(U39:U42)</f>
        <v>2</v>
      </c>
      <c r="V43" s="163"/>
    </row>
    <row r="44" spans="2:22" ht="24.75" customHeight="1">
      <c r="B44" s="191"/>
      <c r="C44" s="267" t="s">
        <v>80</v>
      </c>
      <c r="D44" s="266" t="str">
        <f>IF(T43&gt;U43,D34,IF(U43&gt;T43,D35,IF(U43+T43=0," ","CHYBA ZADÁNÍ")))</f>
        <v>N.Bělá  B</v>
      </c>
      <c r="E44" s="226"/>
      <c r="F44" s="226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67"/>
      <c r="V44" s="198"/>
    </row>
    <row r="45" spans="2:22" ht="15">
      <c r="B45" s="191"/>
      <c r="C45" s="11" t="s">
        <v>81</v>
      </c>
      <c r="G45" s="200"/>
      <c r="H45" s="200"/>
      <c r="I45" s="200"/>
      <c r="J45" s="200"/>
      <c r="K45" s="200"/>
      <c r="L45" s="200"/>
      <c r="M45" s="200"/>
      <c r="N45" s="198"/>
      <c r="O45" s="198"/>
      <c r="Q45" s="201"/>
      <c r="R45" s="201"/>
      <c r="S45" s="200"/>
      <c r="T45" s="200"/>
      <c r="U45" s="200"/>
      <c r="V45" s="198"/>
    </row>
    <row r="46" spans="3:21" ht="15">
      <c r="C46" s="201"/>
      <c r="D46" s="201"/>
      <c r="E46" s="201"/>
      <c r="F46" s="201"/>
      <c r="G46" s="201"/>
      <c r="H46" s="201"/>
      <c r="I46" s="201"/>
      <c r="J46" s="206" t="s">
        <v>64</v>
      </c>
      <c r="K46" s="206"/>
      <c r="L46" s="206"/>
      <c r="M46" s="201"/>
      <c r="N46" s="201"/>
      <c r="O46" s="201"/>
      <c r="P46" s="201"/>
      <c r="Q46" s="201"/>
      <c r="R46" s="201"/>
      <c r="S46" s="201"/>
      <c r="T46" s="206" t="s">
        <v>67</v>
      </c>
      <c r="U46" s="201"/>
    </row>
    <row r="47" spans="3:21" ht="15">
      <c r="C47" s="207" t="s">
        <v>82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3:21" ht="15">
      <c r="C48" s="201"/>
      <c r="D48" s="20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3:21" ht="15"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</row>
    <row r="50" spans="3:21" ht="15"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</row>
    <row r="51" spans="6:9" ht="26.25">
      <c r="F51" s="141" t="s">
        <v>47</v>
      </c>
      <c r="H51" s="142"/>
      <c r="I51" s="142"/>
    </row>
    <row r="52" spans="6:9" ht="26.25">
      <c r="F52" s="141"/>
      <c r="H52" s="142"/>
      <c r="I52" s="142"/>
    </row>
    <row r="53" spans="3:24" ht="21">
      <c r="C53" s="143" t="s">
        <v>48</v>
      </c>
      <c r="D53" s="144" t="s">
        <v>49</v>
      </c>
      <c r="E53" s="143"/>
      <c r="F53" s="143"/>
      <c r="G53" s="143"/>
      <c r="H53" s="143"/>
      <c r="I53" s="143"/>
      <c r="J53" s="143"/>
      <c r="K53" s="143"/>
      <c r="L53" s="143"/>
      <c r="P53" s="778" t="s">
        <v>50</v>
      </c>
      <c r="Q53" s="778"/>
      <c r="R53" s="145"/>
      <c r="S53" s="145"/>
      <c r="T53" s="773">
        <f>'Rozlosování-přehled'!$L$1</f>
        <v>2010</v>
      </c>
      <c r="U53" s="773"/>
      <c r="X53" s="146" t="s">
        <v>1</v>
      </c>
    </row>
    <row r="54" spans="3:31" ht="18.75">
      <c r="C54" s="147" t="s">
        <v>51</v>
      </c>
      <c r="D54" s="148"/>
      <c r="N54" s="149">
        <v>1</v>
      </c>
      <c r="P54" s="774" t="str">
        <f>IF(N54=1,P56,IF(N54=2,P57,IF(N54=3,P58,IF(N54=4,P59,IF(N54=5,P60," ")))))</f>
        <v>MUŽI  I.</v>
      </c>
      <c r="Q54" s="775"/>
      <c r="R54" s="775"/>
      <c r="S54" s="775"/>
      <c r="T54" s="775"/>
      <c r="U54" s="776"/>
      <c r="W54" s="150" t="s">
        <v>2</v>
      </c>
      <c r="X54" s="151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47"/>
      <c r="D55" s="152"/>
      <c r="E55" s="152"/>
      <c r="F55" s="152"/>
      <c r="G55" s="147"/>
      <c r="H55" s="147"/>
      <c r="I55" s="147"/>
      <c r="J55" s="152"/>
      <c r="K55" s="152"/>
      <c r="L55" s="152"/>
      <c r="M55" s="147"/>
      <c r="N55" s="147"/>
      <c r="O55" s="147"/>
      <c r="P55" s="153"/>
      <c r="Q55" s="153"/>
      <c r="R55" s="153"/>
      <c r="S55" s="147"/>
      <c r="T55" s="147"/>
      <c r="U55" s="152"/>
    </row>
    <row r="56" spans="3:31" ht="15.75">
      <c r="C56" s="147" t="s">
        <v>57</v>
      </c>
      <c r="D56" s="205"/>
      <c r="E56" s="154"/>
      <c r="F56" s="154"/>
      <c r="N56" s="155">
        <v>1</v>
      </c>
      <c r="P56" s="777" t="s">
        <v>58</v>
      </c>
      <c r="Q56" s="777"/>
      <c r="R56" s="777"/>
      <c r="S56" s="777"/>
      <c r="T56" s="777"/>
      <c r="U56" s="777"/>
      <c r="W56" s="156">
        <v>1</v>
      </c>
      <c r="X56" s="157" t="str">
        <f aca="true" t="shared" si="3" ref="X56:X63">IF($N$4=1,AA56,IF($N$4=2,AB56,IF($N$4=3,AC56,IF($N$4=4,AD56,IF($N$4=5,AE56," ")))))</f>
        <v>Výškovice A</v>
      </c>
      <c r="AA56" s="1" t="str">
        <f aca="true" t="shared" si="4" ref="AA56:AE63">AA6</f>
        <v>Výškovice A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47" t="s">
        <v>60</v>
      </c>
      <c r="D57" s="158"/>
      <c r="E57" s="159"/>
      <c r="F57" s="159"/>
      <c r="N57" s="155">
        <v>2</v>
      </c>
      <c r="P57" s="777" t="s">
        <v>61</v>
      </c>
      <c r="Q57" s="777"/>
      <c r="R57" s="777"/>
      <c r="S57" s="777"/>
      <c r="T57" s="777"/>
      <c r="U57" s="777"/>
      <c r="W57" s="156">
        <v>2</v>
      </c>
      <c r="X57" s="157" t="str">
        <f t="shared" si="3"/>
        <v>Brušperk A</v>
      </c>
      <c r="AA57" s="1" t="str">
        <f t="shared" si="4"/>
        <v>Brušperk A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47"/>
      <c r="N58" s="155">
        <v>3</v>
      </c>
      <c r="P58" s="767" t="s">
        <v>62</v>
      </c>
      <c r="Q58" s="767"/>
      <c r="R58" s="767"/>
      <c r="S58" s="767"/>
      <c r="T58" s="767"/>
      <c r="U58" s="767"/>
      <c r="W58" s="156">
        <v>3</v>
      </c>
      <c r="X58" s="157" t="str">
        <f t="shared" si="3"/>
        <v>N.Bělá  B</v>
      </c>
      <c r="AA58" s="1" t="str">
        <f t="shared" si="4"/>
        <v>N.Bělá  B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60">
        <v>6</v>
      </c>
      <c r="C59" s="143" t="s">
        <v>64</v>
      </c>
      <c r="D59" s="784" t="str">
        <f>IF(B59=1,X56,IF(B59=2,X57,IF(B59=3,X58,IF(B59=4,X59,IF(B59=5,X60,IF(B59=6,X61,IF(B59=7,X62,IF(B59=8,X63," "))))))))</f>
        <v>Hrabová</v>
      </c>
      <c r="E59" s="785"/>
      <c r="F59" s="785"/>
      <c r="G59" s="785"/>
      <c r="H59" s="785"/>
      <c r="I59" s="786"/>
      <c r="N59" s="155">
        <v>4</v>
      </c>
      <c r="P59" s="767" t="s">
        <v>65</v>
      </c>
      <c r="Q59" s="767"/>
      <c r="R59" s="767"/>
      <c r="S59" s="767"/>
      <c r="T59" s="767"/>
      <c r="U59" s="767"/>
      <c r="W59" s="156">
        <v>4</v>
      </c>
      <c r="X59" s="157" t="str">
        <f t="shared" si="3"/>
        <v>Vratimov</v>
      </c>
      <c r="AA59" s="1" t="str">
        <f t="shared" si="4"/>
        <v>Vratimov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60">
        <v>2</v>
      </c>
      <c r="C60" s="143" t="s">
        <v>67</v>
      </c>
      <c r="D60" s="784" t="str">
        <f>IF(B60=1,X56,IF(B60=2,X57,IF(B60=3,X58,IF(B60=4,X59,IF(B60=5,X60,IF(B60=6,X61,IF(B60=7,X62,IF(B60=8,X63," "))))))))</f>
        <v>Brušperk A</v>
      </c>
      <c r="E60" s="785"/>
      <c r="F60" s="785"/>
      <c r="G60" s="785"/>
      <c r="H60" s="785"/>
      <c r="I60" s="786"/>
      <c r="N60" s="155">
        <v>5</v>
      </c>
      <c r="P60" s="767" t="s">
        <v>68</v>
      </c>
      <c r="Q60" s="767"/>
      <c r="R60" s="767"/>
      <c r="S60" s="767"/>
      <c r="T60" s="767"/>
      <c r="U60" s="767"/>
      <c r="W60" s="156">
        <v>5</v>
      </c>
      <c r="X60" s="157" t="str">
        <f t="shared" si="3"/>
        <v>Výškovice B</v>
      </c>
      <c r="AA60" s="1" t="str">
        <f t="shared" si="4"/>
        <v>Výškovice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56">
        <v>6</v>
      </c>
      <c r="X61" s="157" t="str">
        <f t="shared" si="3"/>
        <v>Hrabová</v>
      </c>
      <c r="AA61" s="1" t="str">
        <f t="shared" si="4"/>
        <v>Hrabová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61" t="s">
        <v>70</v>
      </c>
      <c r="D62" s="162"/>
      <c r="E62" s="771" t="s">
        <v>71</v>
      </c>
      <c r="F62" s="772"/>
      <c r="G62" s="772"/>
      <c r="H62" s="772"/>
      <c r="I62" s="772"/>
      <c r="J62" s="772"/>
      <c r="K62" s="772"/>
      <c r="L62" s="772"/>
      <c r="M62" s="772"/>
      <c r="N62" s="772" t="s">
        <v>72</v>
      </c>
      <c r="O62" s="772"/>
      <c r="P62" s="772"/>
      <c r="Q62" s="772"/>
      <c r="R62" s="772"/>
      <c r="S62" s="772"/>
      <c r="T62" s="772"/>
      <c r="U62" s="772"/>
      <c r="V62" s="163"/>
      <c r="W62" s="156">
        <v>7</v>
      </c>
      <c r="X62" s="157" t="str">
        <f t="shared" si="3"/>
        <v>Stará Bělá  </v>
      </c>
      <c r="AA62" s="1" t="str">
        <f t="shared" si="4"/>
        <v>Stará Bělá  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47"/>
      <c r="AG62" s="164"/>
      <c r="AH62" s="164"/>
      <c r="AI62" s="146" t="s">
        <v>1</v>
      </c>
      <c r="AJ62" s="164"/>
      <c r="AK62" s="164"/>
    </row>
    <row r="63" spans="2:37" ht="15">
      <c r="B63" s="165"/>
      <c r="C63" s="166" t="s">
        <v>8</v>
      </c>
      <c r="D63" s="167" t="s">
        <v>9</v>
      </c>
      <c r="E63" s="763" t="s">
        <v>73</v>
      </c>
      <c r="F63" s="764"/>
      <c r="G63" s="765"/>
      <c r="H63" s="766" t="s">
        <v>74</v>
      </c>
      <c r="I63" s="764"/>
      <c r="J63" s="765" t="s">
        <v>74</v>
      </c>
      <c r="K63" s="766" t="s">
        <v>75</v>
      </c>
      <c r="L63" s="764"/>
      <c r="M63" s="764" t="s">
        <v>75</v>
      </c>
      <c r="N63" s="766" t="s">
        <v>76</v>
      </c>
      <c r="O63" s="764"/>
      <c r="P63" s="765"/>
      <c r="Q63" s="766" t="s">
        <v>77</v>
      </c>
      <c r="R63" s="764"/>
      <c r="S63" s="765"/>
      <c r="T63" s="168" t="s">
        <v>78</v>
      </c>
      <c r="U63" s="169"/>
      <c r="V63" s="170"/>
      <c r="W63" s="156">
        <v>8</v>
      </c>
      <c r="X63" s="157" t="str">
        <f t="shared" si="3"/>
        <v>Proskovice  A</v>
      </c>
      <c r="AA63" s="1" t="str">
        <f t="shared" si="4"/>
        <v>Proskovice  A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2" t="s">
        <v>73</v>
      </c>
      <c r="AG63" s="12" t="s">
        <v>74</v>
      </c>
      <c r="AH63" s="12" t="s">
        <v>75</v>
      </c>
      <c r="AI63" s="12" t="s">
        <v>73</v>
      </c>
      <c r="AJ63" s="12" t="s">
        <v>74</v>
      </c>
      <c r="AK63" s="12" t="s">
        <v>75</v>
      </c>
    </row>
    <row r="64" spans="2:37" ht="24.75" customHeight="1">
      <c r="B64" s="171" t="s">
        <v>73</v>
      </c>
      <c r="C64" s="505" t="s">
        <v>252</v>
      </c>
      <c r="D64" s="172" t="s">
        <v>253</v>
      </c>
      <c r="E64" s="174">
        <v>4</v>
      </c>
      <c r="F64" s="175"/>
      <c r="G64" s="176">
        <v>6</v>
      </c>
      <c r="H64" s="177">
        <v>3</v>
      </c>
      <c r="I64" s="175"/>
      <c r="J64" s="176">
        <v>6</v>
      </c>
      <c r="K64" s="217"/>
      <c r="L64" s="215" t="s">
        <v>19</v>
      </c>
      <c r="M64" s="218"/>
      <c r="N64" s="219">
        <f>E64+H64+K64</f>
        <v>7</v>
      </c>
      <c r="O64" s="220" t="s">
        <v>19</v>
      </c>
      <c r="P64" s="221">
        <f>G64+J64+M64</f>
        <v>12</v>
      </c>
      <c r="Q64" s="219">
        <f>SUM(AF64:AH64)</f>
        <v>0</v>
      </c>
      <c r="R64" s="220" t="s">
        <v>19</v>
      </c>
      <c r="S64" s="221">
        <f>SUM(AI64:AK64)</f>
        <v>2</v>
      </c>
      <c r="T64" s="182">
        <f>IF(Q64&gt;S64,1,0)</f>
        <v>0</v>
      </c>
      <c r="U64" s="183">
        <f>IF(S64&gt;Q64,1,0)</f>
        <v>1</v>
      </c>
      <c r="V64" s="163"/>
      <c r="X64" s="184"/>
      <c r="AF64" s="185">
        <f>IF(E64&gt;G64,1,0)</f>
        <v>0</v>
      </c>
      <c r="AG64" s="185">
        <f>IF(H64&gt;J64,1,0)</f>
        <v>0</v>
      </c>
      <c r="AH64" s="185">
        <f>IF(K64+M64&gt;0,IF(K64&gt;M64,1,0),0)</f>
        <v>0</v>
      </c>
      <c r="AI64" s="185">
        <f>IF(G64&gt;E64,1,0)</f>
        <v>1</v>
      </c>
      <c r="AJ64" s="185">
        <f>IF(J64&gt;H64,1,0)</f>
        <v>1</v>
      </c>
      <c r="AK64" s="185">
        <f>IF(K64+M64&gt;0,IF(M64&gt;K64,1,0),0)</f>
        <v>0</v>
      </c>
    </row>
    <row r="65" spans="2:37" ht="24.75" customHeight="1">
      <c r="B65" s="171" t="s">
        <v>74</v>
      </c>
      <c r="C65" s="110" t="s">
        <v>254</v>
      </c>
      <c r="D65" s="187" t="s">
        <v>255</v>
      </c>
      <c r="E65" s="174">
        <v>6</v>
      </c>
      <c r="F65" s="175"/>
      <c r="G65" s="176">
        <v>4</v>
      </c>
      <c r="H65" s="177">
        <v>6</v>
      </c>
      <c r="I65" s="175"/>
      <c r="J65" s="176">
        <v>2</v>
      </c>
      <c r="K65" s="217"/>
      <c r="L65" s="215" t="s">
        <v>19</v>
      </c>
      <c r="M65" s="218"/>
      <c r="N65" s="219">
        <f>E65+H65+K65</f>
        <v>12</v>
      </c>
      <c r="O65" s="220" t="s">
        <v>19</v>
      </c>
      <c r="P65" s="221">
        <f>G65+J65+M65</f>
        <v>6</v>
      </c>
      <c r="Q65" s="219">
        <f>SUM(AF65:AH65)</f>
        <v>2</v>
      </c>
      <c r="R65" s="220" t="s">
        <v>19</v>
      </c>
      <c r="S65" s="221">
        <f>SUM(AI65:AK65)</f>
        <v>0</v>
      </c>
      <c r="T65" s="182">
        <f>IF(Q65&gt;S65,1,0)</f>
        <v>1</v>
      </c>
      <c r="U65" s="183">
        <f>IF(S65&gt;Q65,1,0)</f>
        <v>0</v>
      </c>
      <c r="V65" s="163"/>
      <c r="AF65" s="185">
        <f>IF(E65&gt;G65,1,0)</f>
        <v>1</v>
      </c>
      <c r="AG65" s="185">
        <f>IF(H65&gt;J65,1,0)</f>
        <v>1</v>
      </c>
      <c r="AH65" s="185">
        <f>IF(K65+M65&gt;0,IF(K65&gt;M65,1,0),0)</f>
        <v>0</v>
      </c>
      <c r="AI65" s="185">
        <f>IF(G65&gt;E65,1,0)</f>
        <v>0</v>
      </c>
      <c r="AJ65" s="185">
        <f>IF(J65&gt;H65,1,0)</f>
        <v>0</v>
      </c>
      <c r="AK65" s="185">
        <f>IF(K65+M65&gt;0,IF(M65&gt;K65,1,0),0)</f>
        <v>0</v>
      </c>
    </row>
    <row r="66" spans="2:37" ht="24.75" customHeight="1">
      <c r="B66" s="753" t="s">
        <v>75</v>
      </c>
      <c r="C66" s="187" t="s">
        <v>252</v>
      </c>
      <c r="D66" s="506" t="s">
        <v>253</v>
      </c>
      <c r="E66" s="787">
        <v>4</v>
      </c>
      <c r="F66" s="779"/>
      <c r="G66" s="781">
        <v>6</v>
      </c>
      <c r="H66" s="789">
        <v>3</v>
      </c>
      <c r="I66" s="779"/>
      <c r="J66" s="781">
        <v>6</v>
      </c>
      <c r="K66" s="735"/>
      <c r="L66" s="737" t="s">
        <v>19</v>
      </c>
      <c r="M66" s="783"/>
      <c r="N66" s="745">
        <f>E66+H66+K66</f>
        <v>7</v>
      </c>
      <c r="O66" s="747" t="s">
        <v>19</v>
      </c>
      <c r="P66" s="741">
        <f>G66+J66+M66</f>
        <v>12</v>
      </c>
      <c r="Q66" s="745">
        <f>SUM(AF66:AH66)</f>
        <v>0</v>
      </c>
      <c r="R66" s="747" t="s">
        <v>19</v>
      </c>
      <c r="S66" s="741">
        <f>SUM(AI66:AK66)</f>
        <v>2</v>
      </c>
      <c r="T66" s="751">
        <f>IF(Q66&gt;S66,1,0)</f>
        <v>0</v>
      </c>
      <c r="U66" s="743">
        <f>IF(S66&gt;Q66,1,0)</f>
        <v>1</v>
      </c>
      <c r="V66" s="188"/>
      <c r="AF66" s="185">
        <f>IF(E66&gt;G66,1,0)</f>
        <v>0</v>
      </c>
      <c r="AG66" s="185">
        <f>IF(H66&gt;J66,1,0)</f>
        <v>0</v>
      </c>
      <c r="AH66" s="185">
        <f>IF(K66+M66&gt;0,IF(K66&gt;M66,1,0),0)</f>
        <v>0</v>
      </c>
      <c r="AI66" s="185">
        <f>IF(G66&gt;E66,1,0)</f>
        <v>1</v>
      </c>
      <c r="AJ66" s="185">
        <f>IF(J66&gt;H66,1,0)</f>
        <v>1</v>
      </c>
      <c r="AK66" s="185">
        <f>IF(K66+M66&gt;0,IF(M66&gt;K66,1,0),0)</f>
        <v>0</v>
      </c>
    </row>
    <row r="67" spans="2:22" ht="24.75" customHeight="1">
      <c r="B67" s="754"/>
      <c r="C67" s="110" t="s">
        <v>254</v>
      </c>
      <c r="D67" s="189" t="s">
        <v>255</v>
      </c>
      <c r="E67" s="788"/>
      <c r="F67" s="780"/>
      <c r="G67" s="782"/>
      <c r="H67" s="790"/>
      <c r="I67" s="780"/>
      <c r="J67" s="782"/>
      <c r="K67" s="760"/>
      <c r="L67" s="762"/>
      <c r="M67" s="740"/>
      <c r="N67" s="730"/>
      <c r="O67" s="732"/>
      <c r="P67" s="750"/>
      <c r="Q67" s="730"/>
      <c r="R67" s="732"/>
      <c r="S67" s="750"/>
      <c r="T67" s="752"/>
      <c r="U67" s="744"/>
      <c r="V67" s="188"/>
    </row>
    <row r="68" spans="2:22" ht="24.75" customHeight="1">
      <c r="B68" s="191"/>
      <c r="C68" s="226" t="s">
        <v>79</v>
      </c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8">
        <f>SUM(N64:N67)</f>
        <v>26</v>
      </c>
      <c r="O68" s="220" t="s">
        <v>19</v>
      </c>
      <c r="P68" s="229">
        <f>SUM(P64:P67)</f>
        <v>30</v>
      </c>
      <c r="Q68" s="228">
        <f>SUM(Q64:Q67)</f>
        <v>2</v>
      </c>
      <c r="R68" s="230" t="s">
        <v>19</v>
      </c>
      <c r="S68" s="229">
        <f>SUM(S64:S67)</f>
        <v>4</v>
      </c>
      <c r="T68" s="182">
        <f>SUM(T64:T67)</f>
        <v>1</v>
      </c>
      <c r="U68" s="183">
        <f>SUM(U64:U67)</f>
        <v>2</v>
      </c>
      <c r="V68" s="163"/>
    </row>
    <row r="69" spans="2:27" ht="24.75" customHeight="1">
      <c r="B69" s="191"/>
      <c r="C69" s="11" t="s">
        <v>80</v>
      </c>
      <c r="D69" s="197" t="str">
        <f>IF(T68&gt;U68,D59,IF(U68&gt;T68,D60,IF(U68+T68=0," ","CHYBA ZADÁNÍ")))</f>
        <v>Brušperk A</v>
      </c>
      <c r="E69" s="192"/>
      <c r="F69" s="192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1"/>
      <c r="V69" s="198"/>
      <c r="AA69" s="199"/>
    </row>
    <row r="70" spans="2:22" ht="15">
      <c r="B70" s="191"/>
      <c r="C70" s="11" t="s">
        <v>81</v>
      </c>
      <c r="G70" s="200"/>
      <c r="H70" s="200"/>
      <c r="I70" s="200"/>
      <c r="J70" s="200"/>
      <c r="K70" s="200"/>
      <c r="L70" s="200"/>
      <c r="M70" s="200"/>
      <c r="N70" s="198"/>
      <c r="O70" s="198"/>
      <c r="Q70" s="201"/>
      <c r="R70" s="201"/>
      <c r="S70" s="200"/>
      <c r="T70" s="200"/>
      <c r="U70" s="200"/>
      <c r="V70" s="198"/>
    </row>
    <row r="71" spans="10:20" ht="15">
      <c r="J71" s="8" t="s">
        <v>64</v>
      </c>
      <c r="K71" s="8"/>
      <c r="L71" s="8"/>
      <c r="T71" s="8" t="s">
        <v>67</v>
      </c>
    </row>
    <row r="72" spans="3:21" ht="15">
      <c r="C72" s="147" t="s">
        <v>82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</row>
    <row r="73" spans="3:21" ht="15"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</row>
    <row r="74" spans="3:21" ht="15"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</row>
    <row r="75" spans="3:21" ht="15"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</row>
    <row r="76" spans="2:21" ht="26.25">
      <c r="B76" s="162"/>
      <c r="C76" s="162"/>
      <c r="D76" s="162"/>
      <c r="E76" s="162"/>
      <c r="F76" s="202" t="s">
        <v>47</v>
      </c>
      <c r="G76" s="162"/>
      <c r="H76" s="203"/>
      <c r="I76" s="203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</row>
    <row r="77" spans="6:9" ht="26.25">
      <c r="F77" s="141"/>
      <c r="H77" s="142"/>
      <c r="I77" s="142"/>
    </row>
    <row r="78" spans="3:24" ht="21">
      <c r="C78" s="143" t="s">
        <v>48</v>
      </c>
      <c r="D78" s="144" t="s">
        <v>49</v>
      </c>
      <c r="E78" s="143"/>
      <c r="F78" s="143"/>
      <c r="G78" s="143"/>
      <c r="H78" s="143"/>
      <c r="I78" s="143"/>
      <c r="J78" s="143"/>
      <c r="K78" s="143"/>
      <c r="L78" s="143"/>
      <c r="P78" s="778" t="s">
        <v>50</v>
      </c>
      <c r="Q78" s="778"/>
      <c r="R78" s="145"/>
      <c r="S78" s="145"/>
      <c r="T78" s="773">
        <f>'Rozlosování-přehled'!$L$1</f>
        <v>2010</v>
      </c>
      <c r="U78" s="773"/>
      <c r="X78" s="146" t="s">
        <v>1</v>
      </c>
    </row>
    <row r="79" spans="3:31" ht="18.75">
      <c r="C79" s="147" t="s">
        <v>51</v>
      </c>
      <c r="D79" s="204"/>
      <c r="N79" s="149">
        <v>1</v>
      </c>
      <c r="P79" s="774" t="str">
        <f>IF(N79=1,P81,IF(N79=2,P82,IF(N79=3,P83,IF(N79=4,P84,IF(N79=5,P85," ")))))</f>
        <v>MUŽI  I.</v>
      </c>
      <c r="Q79" s="775"/>
      <c r="R79" s="775"/>
      <c r="S79" s="775"/>
      <c r="T79" s="775"/>
      <c r="U79" s="776"/>
      <c r="W79" s="150" t="s">
        <v>2</v>
      </c>
      <c r="X79" s="147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47"/>
      <c r="D80" s="152"/>
      <c r="E80" s="152"/>
      <c r="F80" s="152"/>
      <c r="G80" s="147"/>
      <c r="H80" s="147"/>
      <c r="I80" s="147"/>
      <c r="J80" s="152"/>
      <c r="K80" s="152"/>
      <c r="L80" s="152"/>
      <c r="M80" s="147"/>
      <c r="N80" s="147"/>
      <c r="O80" s="147"/>
      <c r="P80" s="153"/>
      <c r="Q80" s="153"/>
      <c r="R80" s="153"/>
      <c r="S80" s="147"/>
      <c r="T80" s="147"/>
      <c r="U80" s="152"/>
    </row>
    <row r="81" spans="3:31" ht="15.75">
      <c r="C81" s="147" t="s">
        <v>57</v>
      </c>
      <c r="D81" s="205" t="s">
        <v>207</v>
      </c>
      <c r="E81" s="154"/>
      <c r="F81" s="154"/>
      <c r="N81" s="1">
        <v>1</v>
      </c>
      <c r="P81" s="777" t="s">
        <v>58</v>
      </c>
      <c r="Q81" s="777"/>
      <c r="R81" s="777"/>
      <c r="S81" s="777"/>
      <c r="T81" s="777"/>
      <c r="U81" s="777"/>
      <c r="W81" s="156">
        <v>1</v>
      </c>
      <c r="X81" s="157" t="str">
        <f aca="true" t="shared" si="5" ref="X81:X88">IF($N$29=1,AA81,IF($N$29=2,AB81,IF($N$29=3,AC81,IF($N$29=4,AD81,IF($N$29=5,AE81," ")))))</f>
        <v>Výškovice A</v>
      </c>
      <c r="AA81" s="1" t="str">
        <f aca="true" t="shared" si="6" ref="AA81:AE88">AA6</f>
        <v>Výškovice A</v>
      </c>
      <c r="AB81" s="1">
        <f t="shared" si="6"/>
        <v>0</v>
      </c>
      <c r="AC81" s="1">
        <f t="shared" si="6"/>
        <v>0</v>
      </c>
      <c r="AD81" s="1">
        <f t="shared" si="6"/>
        <v>0</v>
      </c>
      <c r="AE81" s="1">
        <f t="shared" si="6"/>
        <v>0</v>
      </c>
    </row>
    <row r="82" spans="3:31" ht="15">
      <c r="C82" s="147" t="s">
        <v>60</v>
      </c>
      <c r="D82" s="383">
        <v>40348</v>
      </c>
      <c r="E82" s="159"/>
      <c r="F82" s="159"/>
      <c r="N82" s="1">
        <v>2</v>
      </c>
      <c r="P82" s="777" t="s">
        <v>61</v>
      </c>
      <c r="Q82" s="777"/>
      <c r="R82" s="777"/>
      <c r="S82" s="777"/>
      <c r="T82" s="777"/>
      <c r="U82" s="777"/>
      <c r="W82" s="156">
        <v>2</v>
      </c>
      <c r="X82" s="157" t="str">
        <f t="shared" si="5"/>
        <v>Brušperk A</v>
      </c>
      <c r="AA82" s="1" t="str">
        <f t="shared" si="6"/>
        <v>Brušperk A</v>
      </c>
      <c r="AB82" s="1">
        <f t="shared" si="6"/>
        <v>0</v>
      </c>
      <c r="AC82" s="1">
        <f t="shared" si="6"/>
        <v>0</v>
      </c>
      <c r="AD82" s="1">
        <f t="shared" si="6"/>
        <v>0</v>
      </c>
      <c r="AE82" s="1">
        <f t="shared" si="6"/>
        <v>0</v>
      </c>
    </row>
    <row r="83" spans="3:31" ht="15">
      <c r="C83" s="147"/>
      <c r="N83" s="1">
        <v>3</v>
      </c>
      <c r="P83" s="767" t="s">
        <v>62</v>
      </c>
      <c r="Q83" s="767"/>
      <c r="R83" s="767"/>
      <c r="S83" s="767"/>
      <c r="T83" s="767"/>
      <c r="U83" s="767"/>
      <c r="W83" s="156">
        <v>3</v>
      </c>
      <c r="X83" s="157" t="str">
        <f t="shared" si="5"/>
        <v>N.Bělá  B</v>
      </c>
      <c r="AA83" s="1" t="str">
        <f t="shared" si="6"/>
        <v>N.Bělá  B</v>
      </c>
      <c r="AB83" s="1">
        <f t="shared" si="6"/>
        <v>0</v>
      </c>
      <c r="AC83" s="1">
        <f t="shared" si="6"/>
        <v>0</v>
      </c>
      <c r="AD83" s="1">
        <f t="shared" si="6"/>
        <v>0</v>
      </c>
      <c r="AE83" s="1">
        <f t="shared" si="6"/>
        <v>0</v>
      </c>
    </row>
    <row r="84" spans="2:31" ht="18">
      <c r="B84" s="160">
        <v>7</v>
      </c>
      <c r="C84" s="143" t="s">
        <v>64</v>
      </c>
      <c r="D84" s="768" t="str">
        <f>IF(B84=1,X81,IF(B84=2,X82,IF(B84=3,X83,IF(B84=4,X84,IF(B84=5,X85,IF(B84=6,X86,IF(B84=7,X87,IF(B84=8,X88," "))))))))</f>
        <v>Stará Bělá  </v>
      </c>
      <c r="E84" s="769"/>
      <c r="F84" s="769"/>
      <c r="G84" s="769"/>
      <c r="H84" s="769"/>
      <c r="I84" s="770"/>
      <c r="N84" s="1">
        <v>4</v>
      </c>
      <c r="P84" s="767" t="s">
        <v>65</v>
      </c>
      <c r="Q84" s="767"/>
      <c r="R84" s="767"/>
      <c r="S84" s="767"/>
      <c r="T84" s="767"/>
      <c r="U84" s="767"/>
      <c r="W84" s="156">
        <v>4</v>
      </c>
      <c r="X84" s="157" t="str">
        <f t="shared" si="5"/>
        <v>Vratimov</v>
      </c>
      <c r="AA84" s="1" t="str">
        <f t="shared" si="6"/>
        <v>Vratimov</v>
      </c>
      <c r="AB84" s="1">
        <f t="shared" si="6"/>
        <v>0</v>
      </c>
      <c r="AC84" s="1">
        <f t="shared" si="6"/>
        <v>0</v>
      </c>
      <c r="AD84" s="1">
        <f t="shared" si="6"/>
        <v>0</v>
      </c>
      <c r="AE84" s="1">
        <f t="shared" si="6"/>
        <v>0</v>
      </c>
    </row>
    <row r="85" spans="2:31" ht="18">
      <c r="B85" s="160">
        <v>1</v>
      </c>
      <c r="C85" s="143" t="s">
        <v>67</v>
      </c>
      <c r="D85" s="768" t="str">
        <f>IF(B85=1,X81,IF(B85=2,X82,IF(B85=3,X83,IF(B85=4,X84,IF(B85=5,X85,IF(B85=6,X86,IF(B85=7,X87,IF(B85=8,X88," "))))))))</f>
        <v>Výškovice A</v>
      </c>
      <c r="E85" s="769"/>
      <c r="F85" s="769"/>
      <c r="G85" s="769"/>
      <c r="H85" s="769"/>
      <c r="I85" s="770"/>
      <c r="N85" s="1">
        <v>5</v>
      </c>
      <c r="P85" s="767" t="s">
        <v>68</v>
      </c>
      <c r="Q85" s="767"/>
      <c r="R85" s="767"/>
      <c r="S85" s="767"/>
      <c r="T85" s="767"/>
      <c r="U85" s="767"/>
      <c r="W85" s="156">
        <v>5</v>
      </c>
      <c r="X85" s="157" t="str">
        <f t="shared" si="5"/>
        <v>Výškovice B</v>
      </c>
      <c r="AA85" s="1" t="str">
        <f t="shared" si="6"/>
        <v>Výškovice B</v>
      </c>
      <c r="AB85" s="1">
        <f t="shared" si="6"/>
        <v>0</v>
      </c>
      <c r="AC85" s="1">
        <f t="shared" si="6"/>
        <v>0</v>
      </c>
      <c r="AD85" s="1">
        <f t="shared" si="6"/>
        <v>0</v>
      </c>
      <c r="AE85" s="1">
        <f t="shared" si="6"/>
        <v>0</v>
      </c>
    </row>
    <row r="86" spans="23:31" ht="14.25">
      <c r="W86" s="156">
        <v>6</v>
      </c>
      <c r="X86" s="157" t="str">
        <f t="shared" si="5"/>
        <v>Hrabová</v>
      </c>
      <c r="AA86" s="1" t="str">
        <f t="shared" si="6"/>
        <v>Hrabová</v>
      </c>
      <c r="AB86" s="1">
        <f t="shared" si="6"/>
        <v>0</v>
      </c>
      <c r="AC86" s="1">
        <f t="shared" si="6"/>
        <v>0</v>
      </c>
      <c r="AD86" s="1">
        <f t="shared" si="6"/>
        <v>0</v>
      </c>
      <c r="AE86" s="1">
        <f t="shared" si="6"/>
        <v>0</v>
      </c>
    </row>
    <row r="87" spans="3:31" ht="14.25">
      <c r="C87" s="161" t="s">
        <v>70</v>
      </c>
      <c r="D87" s="162"/>
      <c r="E87" s="771" t="s">
        <v>71</v>
      </c>
      <c r="F87" s="772"/>
      <c r="G87" s="772"/>
      <c r="H87" s="772"/>
      <c r="I87" s="772"/>
      <c r="J87" s="772"/>
      <c r="K87" s="772"/>
      <c r="L87" s="772"/>
      <c r="M87" s="772"/>
      <c r="N87" s="772" t="s">
        <v>72</v>
      </c>
      <c r="O87" s="772"/>
      <c r="P87" s="772"/>
      <c r="Q87" s="772"/>
      <c r="R87" s="772"/>
      <c r="S87" s="772"/>
      <c r="T87" s="772"/>
      <c r="U87" s="772"/>
      <c r="V87" s="163"/>
      <c r="W87" s="156">
        <v>7</v>
      </c>
      <c r="X87" s="157" t="str">
        <f t="shared" si="5"/>
        <v>Stará Bělá  </v>
      </c>
      <c r="AA87" s="1" t="str">
        <f t="shared" si="6"/>
        <v>Stará Bělá  </v>
      </c>
      <c r="AB87" s="1">
        <f t="shared" si="6"/>
        <v>0</v>
      </c>
      <c r="AC87" s="1">
        <f t="shared" si="6"/>
        <v>0</v>
      </c>
      <c r="AD87" s="1">
        <f t="shared" si="6"/>
        <v>0</v>
      </c>
      <c r="AE87" s="1">
        <f t="shared" si="6"/>
        <v>0</v>
      </c>
    </row>
    <row r="88" spans="2:37" ht="15">
      <c r="B88" s="165"/>
      <c r="C88" s="166" t="s">
        <v>8</v>
      </c>
      <c r="D88" s="167" t="s">
        <v>9</v>
      </c>
      <c r="E88" s="763" t="s">
        <v>73</v>
      </c>
      <c r="F88" s="764"/>
      <c r="G88" s="765"/>
      <c r="H88" s="766" t="s">
        <v>74</v>
      </c>
      <c r="I88" s="764"/>
      <c r="J88" s="765" t="s">
        <v>74</v>
      </c>
      <c r="K88" s="766" t="s">
        <v>75</v>
      </c>
      <c r="L88" s="764"/>
      <c r="M88" s="764" t="s">
        <v>75</v>
      </c>
      <c r="N88" s="766" t="s">
        <v>76</v>
      </c>
      <c r="O88" s="764"/>
      <c r="P88" s="765"/>
      <c r="Q88" s="766" t="s">
        <v>77</v>
      </c>
      <c r="R88" s="764"/>
      <c r="S88" s="765"/>
      <c r="T88" s="168" t="s">
        <v>78</v>
      </c>
      <c r="U88" s="169"/>
      <c r="V88" s="170"/>
      <c r="W88" s="156">
        <v>8</v>
      </c>
      <c r="X88" s="157" t="str">
        <f t="shared" si="5"/>
        <v>Proskovice  A</v>
      </c>
      <c r="AA88" s="1" t="str">
        <f t="shared" si="6"/>
        <v>Proskovice  A</v>
      </c>
      <c r="AB88" s="1">
        <f t="shared" si="6"/>
        <v>0</v>
      </c>
      <c r="AC88" s="1">
        <f t="shared" si="6"/>
        <v>0</v>
      </c>
      <c r="AD88" s="1">
        <f t="shared" si="6"/>
        <v>0</v>
      </c>
      <c r="AE88" s="1">
        <f t="shared" si="6"/>
        <v>0</v>
      </c>
      <c r="AF88" s="12" t="s">
        <v>73</v>
      </c>
      <c r="AG88" s="12" t="s">
        <v>74</v>
      </c>
      <c r="AH88" s="12" t="s">
        <v>75</v>
      </c>
      <c r="AI88" s="12" t="s">
        <v>73</v>
      </c>
      <c r="AJ88" s="12" t="s">
        <v>74</v>
      </c>
      <c r="AK88" s="12" t="s">
        <v>75</v>
      </c>
    </row>
    <row r="89" spans="2:37" ht="24.75" customHeight="1">
      <c r="B89" s="171" t="s">
        <v>73</v>
      </c>
      <c r="C89" s="172" t="s">
        <v>145</v>
      </c>
      <c r="D89" s="186" t="s">
        <v>249</v>
      </c>
      <c r="E89" s="174">
        <v>6</v>
      </c>
      <c r="F89" s="175" t="s">
        <v>19</v>
      </c>
      <c r="G89" s="176">
        <v>4</v>
      </c>
      <c r="H89" s="177">
        <v>3</v>
      </c>
      <c r="I89" s="175" t="s">
        <v>19</v>
      </c>
      <c r="J89" s="176">
        <v>6</v>
      </c>
      <c r="K89" s="177">
        <v>6</v>
      </c>
      <c r="L89" s="175" t="s">
        <v>19</v>
      </c>
      <c r="M89" s="178">
        <v>3</v>
      </c>
      <c r="N89" s="219">
        <f>E89+H89+K89</f>
        <v>15</v>
      </c>
      <c r="O89" s="220" t="s">
        <v>19</v>
      </c>
      <c r="P89" s="221">
        <f>G89+J89+M89</f>
        <v>13</v>
      </c>
      <c r="Q89" s="219">
        <f>SUM(AF89:AH89)</f>
        <v>2</v>
      </c>
      <c r="R89" s="220" t="s">
        <v>19</v>
      </c>
      <c r="S89" s="221">
        <f>SUM(AI89:AK89)</f>
        <v>1</v>
      </c>
      <c r="T89" s="182">
        <f>IF(Q89&gt;S89,1,0)</f>
        <v>1</v>
      </c>
      <c r="U89" s="183">
        <f>IF(S89&gt;Q89,1,0)</f>
        <v>0</v>
      </c>
      <c r="V89" s="163"/>
      <c r="X89" s="184"/>
      <c r="AF89" s="185">
        <f>IF(E89&gt;G89,1,0)</f>
        <v>1</v>
      </c>
      <c r="AG89" s="185">
        <f>IF(H89&gt;J89,1,0)</f>
        <v>0</v>
      </c>
      <c r="AH89" s="185">
        <f>IF(K89+M89&gt;0,IF(K89&gt;M89,1,0),0)</f>
        <v>1</v>
      </c>
      <c r="AI89" s="185">
        <f>IF(G89&gt;E89,1,0)</f>
        <v>0</v>
      </c>
      <c r="AJ89" s="185">
        <f>IF(J89&gt;H89,1,0)</f>
        <v>1</v>
      </c>
      <c r="AK89" s="185">
        <f>IF(K89+M89&gt;0,IF(M89&gt;K89,1,0),0)</f>
        <v>0</v>
      </c>
    </row>
    <row r="90" spans="2:37" ht="24.75" customHeight="1">
      <c r="B90" s="171" t="s">
        <v>74</v>
      </c>
      <c r="C90" s="187" t="s">
        <v>209</v>
      </c>
      <c r="D90" s="172" t="s">
        <v>247</v>
      </c>
      <c r="E90" s="174">
        <v>4</v>
      </c>
      <c r="F90" s="175" t="s">
        <v>19</v>
      </c>
      <c r="G90" s="176">
        <v>6</v>
      </c>
      <c r="H90" s="177">
        <v>6</v>
      </c>
      <c r="I90" s="175" t="s">
        <v>19</v>
      </c>
      <c r="J90" s="176">
        <v>7</v>
      </c>
      <c r="K90" s="177"/>
      <c r="L90" s="175" t="s">
        <v>19</v>
      </c>
      <c r="M90" s="178"/>
      <c r="N90" s="219">
        <f>E90+H90+K90</f>
        <v>10</v>
      </c>
      <c r="O90" s="220" t="s">
        <v>19</v>
      </c>
      <c r="P90" s="221">
        <f>G90+J90+M90</f>
        <v>13</v>
      </c>
      <c r="Q90" s="219">
        <f>SUM(AF90:AH90)</f>
        <v>0</v>
      </c>
      <c r="R90" s="220" t="s">
        <v>19</v>
      </c>
      <c r="S90" s="221">
        <f>SUM(AI90:AK90)</f>
        <v>2</v>
      </c>
      <c r="T90" s="182">
        <f>IF(Q90&gt;S90,1,0)</f>
        <v>0</v>
      </c>
      <c r="U90" s="183">
        <f>IF(S90&gt;Q90,1,0)</f>
        <v>1</v>
      </c>
      <c r="V90" s="163"/>
      <c r="AF90" s="185">
        <f>IF(E90&gt;G90,1,0)</f>
        <v>0</v>
      </c>
      <c r="AG90" s="185">
        <f>IF(H90&gt;J90,1,0)</f>
        <v>0</v>
      </c>
      <c r="AH90" s="185">
        <f>IF(K90+M90&gt;0,IF(K90&gt;M90,1,0),0)</f>
        <v>0</v>
      </c>
      <c r="AI90" s="185">
        <f>IF(G90&gt;E90,1,0)</f>
        <v>1</v>
      </c>
      <c r="AJ90" s="185">
        <f>IF(J90&gt;H90,1,0)</f>
        <v>1</v>
      </c>
      <c r="AK90" s="185">
        <f>IF(K90+M90&gt;0,IF(M90&gt;K90,1,0),0)</f>
        <v>0</v>
      </c>
    </row>
    <row r="91" spans="2:37" ht="24.75" customHeight="1">
      <c r="B91" s="753" t="s">
        <v>75</v>
      </c>
      <c r="C91" s="187" t="s">
        <v>250</v>
      </c>
      <c r="D91" s="186" t="s">
        <v>249</v>
      </c>
      <c r="E91" s="787">
        <v>7</v>
      </c>
      <c r="F91" s="779" t="s">
        <v>19</v>
      </c>
      <c r="G91" s="781">
        <v>5</v>
      </c>
      <c r="H91" s="789">
        <v>6</v>
      </c>
      <c r="I91" s="779" t="s">
        <v>19</v>
      </c>
      <c r="J91" s="781">
        <v>1</v>
      </c>
      <c r="K91" s="789"/>
      <c r="L91" s="779" t="s">
        <v>19</v>
      </c>
      <c r="M91" s="798"/>
      <c r="N91" s="745">
        <f>E91+H91+K91</f>
        <v>13</v>
      </c>
      <c r="O91" s="747" t="s">
        <v>19</v>
      </c>
      <c r="P91" s="741">
        <f>G91+J91+M91</f>
        <v>6</v>
      </c>
      <c r="Q91" s="745">
        <f>SUM(AF91:AH91)</f>
        <v>2</v>
      </c>
      <c r="R91" s="747" t="s">
        <v>19</v>
      </c>
      <c r="S91" s="741">
        <f>SUM(AI91:AK91)</f>
        <v>0</v>
      </c>
      <c r="T91" s="751">
        <f>IF(Q91&gt;S91,1,0)</f>
        <v>1</v>
      </c>
      <c r="U91" s="743">
        <f>IF(S91&gt;Q91,1,0)</f>
        <v>0</v>
      </c>
      <c r="V91" s="188"/>
      <c r="AF91" s="185">
        <f>IF(E91&gt;G91,1,0)</f>
        <v>1</v>
      </c>
      <c r="AG91" s="185">
        <f>IF(H91&gt;J91,1,0)</f>
        <v>1</v>
      </c>
      <c r="AH91" s="185">
        <f>IF(K91+M91&gt;0,IF(K91&gt;M91,1,0),0)</f>
        <v>0</v>
      </c>
      <c r="AI91" s="185">
        <f>IF(G91&gt;E91,1,0)</f>
        <v>0</v>
      </c>
      <c r="AJ91" s="185">
        <f>IF(J91&gt;H91,1,0)</f>
        <v>0</v>
      </c>
      <c r="AK91" s="185">
        <f>IF(K91+M91&gt;0,IF(M91&gt;K91,1,0),0)</f>
        <v>0</v>
      </c>
    </row>
    <row r="92" spans="2:22" ht="24.75" customHeight="1">
      <c r="B92" s="754"/>
      <c r="C92" s="189" t="s">
        <v>149</v>
      </c>
      <c r="D92" s="190" t="s">
        <v>247</v>
      </c>
      <c r="E92" s="788"/>
      <c r="F92" s="780"/>
      <c r="G92" s="782"/>
      <c r="H92" s="790"/>
      <c r="I92" s="780"/>
      <c r="J92" s="782"/>
      <c r="K92" s="790"/>
      <c r="L92" s="780"/>
      <c r="M92" s="799"/>
      <c r="N92" s="730"/>
      <c r="O92" s="732"/>
      <c r="P92" s="750"/>
      <c r="Q92" s="730"/>
      <c r="R92" s="732"/>
      <c r="S92" s="750"/>
      <c r="T92" s="752"/>
      <c r="U92" s="744"/>
      <c r="V92" s="188"/>
    </row>
    <row r="93" spans="2:22" ht="24.75" customHeight="1">
      <c r="B93" s="191"/>
      <c r="C93" s="226" t="s">
        <v>79</v>
      </c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8">
        <f>SUM(N89:N92)</f>
        <v>38</v>
      </c>
      <c r="O93" s="220" t="s">
        <v>19</v>
      </c>
      <c r="P93" s="229">
        <f>SUM(P89:P92)</f>
        <v>32</v>
      </c>
      <c r="Q93" s="228">
        <f>SUM(Q89:Q92)</f>
        <v>4</v>
      </c>
      <c r="R93" s="230" t="s">
        <v>19</v>
      </c>
      <c r="S93" s="229">
        <f>SUM(S89:S92)</f>
        <v>3</v>
      </c>
      <c r="T93" s="182">
        <f>SUM(T89:T92)</f>
        <v>2</v>
      </c>
      <c r="U93" s="183">
        <f>SUM(U89:U92)</f>
        <v>1</v>
      </c>
      <c r="V93" s="163"/>
    </row>
    <row r="94" spans="2:22" ht="24.75" customHeight="1">
      <c r="B94" s="191"/>
      <c r="C94" s="267" t="s">
        <v>80</v>
      </c>
      <c r="D94" s="266" t="str">
        <f>IF(T93&gt;U93,D84,IF(U93&gt;T93,D85,IF(U93+T93=0," ","CHYBA ZADÁNÍ")))</f>
        <v>Stará Bělá  </v>
      </c>
      <c r="E94" s="226"/>
      <c r="F94" s="226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67"/>
      <c r="V94" s="198"/>
    </row>
    <row r="95" spans="2:22" ht="24.75" customHeight="1">
      <c r="B95" s="191"/>
      <c r="C95" s="11" t="s">
        <v>81</v>
      </c>
      <c r="G95" s="200"/>
      <c r="H95" s="200"/>
      <c r="I95" s="200"/>
      <c r="J95" s="200"/>
      <c r="K95" s="200"/>
      <c r="L95" s="200"/>
      <c r="M95" s="200"/>
      <c r="N95" s="198"/>
      <c r="O95" s="198"/>
      <c r="Q95" s="201"/>
      <c r="R95" s="201"/>
      <c r="S95" s="200"/>
      <c r="T95" s="200"/>
      <c r="U95" s="200"/>
      <c r="V95" s="198"/>
    </row>
    <row r="96" spans="3:21" ht="14.25">
      <c r="C96" s="201"/>
      <c r="D96" s="201"/>
      <c r="E96" s="201"/>
      <c r="F96" s="201"/>
      <c r="G96" s="201"/>
      <c r="H96" s="201"/>
      <c r="I96" s="201"/>
      <c r="J96" s="206" t="s">
        <v>64</v>
      </c>
      <c r="K96" s="206"/>
      <c r="L96" s="206"/>
      <c r="M96" s="201"/>
      <c r="N96" s="201"/>
      <c r="O96" s="201"/>
      <c r="P96" s="201"/>
      <c r="Q96" s="201"/>
      <c r="R96" s="201"/>
      <c r="S96" s="201"/>
      <c r="T96" s="206" t="s">
        <v>67</v>
      </c>
      <c r="U96" s="201"/>
    </row>
    <row r="97" spans="3:21" ht="15">
      <c r="C97" s="207" t="s">
        <v>82</v>
      </c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</row>
  </sheetData>
  <sheetProtection selectLockedCells="1"/>
  <mergeCells count="140">
    <mergeCell ref="U91:U92"/>
    <mergeCell ref="Q91:Q92"/>
    <mergeCell ref="R91:R92"/>
    <mergeCell ref="S91:S92"/>
    <mergeCell ref="T91:T92"/>
    <mergeCell ref="B91:B92"/>
    <mergeCell ref="E91:E92"/>
    <mergeCell ref="F91:F92"/>
    <mergeCell ref="G91:G92"/>
    <mergeCell ref="Q88:S88"/>
    <mergeCell ref="H91:H92"/>
    <mergeCell ref="I91:I92"/>
    <mergeCell ref="J91:J92"/>
    <mergeCell ref="K91:K92"/>
    <mergeCell ref="M91:M92"/>
    <mergeCell ref="P91:P92"/>
    <mergeCell ref="N91:N92"/>
    <mergeCell ref="O91:O92"/>
    <mergeCell ref="L91:L92"/>
    <mergeCell ref="P81:U81"/>
    <mergeCell ref="P82:U82"/>
    <mergeCell ref="P83:U83"/>
    <mergeCell ref="E87:M87"/>
    <mergeCell ref="N87:U87"/>
    <mergeCell ref="D84:I84"/>
    <mergeCell ref="P84:U84"/>
    <mergeCell ref="D85:I85"/>
    <mergeCell ref="P85:U85"/>
    <mergeCell ref="U66:U67"/>
    <mergeCell ref="P78:Q78"/>
    <mergeCell ref="T78:U78"/>
    <mergeCell ref="P79:U79"/>
    <mergeCell ref="Q66:Q67"/>
    <mergeCell ref="R66:R67"/>
    <mergeCell ref="S66:S67"/>
    <mergeCell ref="T66:T67"/>
    <mergeCell ref="I66:I67"/>
    <mergeCell ref="J66:J67"/>
    <mergeCell ref="K66:K67"/>
    <mergeCell ref="L66:L67"/>
    <mergeCell ref="E88:G88"/>
    <mergeCell ref="H88:J88"/>
    <mergeCell ref="K88:M88"/>
    <mergeCell ref="N88:P88"/>
    <mergeCell ref="K63:M63"/>
    <mergeCell ref="N63:P63"/>
    <mergeCell ref="M66:M67"/>
    <mergeCell ref="N66:N67"/>
    <mergeCell ref="O66:O67"/>
    <mergeCell ref="P66:P67"/>
    <mergeCell ref="D60:I60"/>
    <mergeCell ref="P60:U60"/>
    <mergeCell ref="Q63:S63"/>
    <mergeCell ref="B66:B67"/>
    <mergeCell ref="E66:E67"/>
    <mergeCell ref="F66:F67"/>
    <mergeCell ref="G66:G67"/>
    <mergeCell ref="H66:H67"/>
    <mergeCell ref="E63:G63"/>
    <mergeCell ref="H63:J63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P59:U59"/>
    <mergeCell ref="S41:S42"/>
    <mergeCell ref="T41:T42"/>
    <mergeCell ref="U41:U42"/>
    <mergeCell ref="N41:N42"/>
    <mergeCell ref="O41:O42"/>
    <mergeCell ref="P41:P42"/>
    <mergeCell ref="Q41:Q42"/>
    <mergeCell ref="R41:R42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Q38:S38"/>
    <mergeCell ref="P31:U31"/>
    <mergeCell ref="P32:U32"/>
    <mergeCell ref="P33:U33"/>
    <mergeCell ref="E38:G38"/>
    <mergeCell ref="H38:J38"/>
    <mergeCell ref="K38:M38"/>
    <mergeCell ref="N38:P38"/>
    <mergeCell ref="B16:B17"/>
    <mergeCell ref="P34:U34"/>
    <mergeCell ref="K16:K17"/>
    <mergeCell ref="L16:L17"/>
    <mergeCell ref="H16:H17"/>
    <mergeCell ref="I16:I17"/>
    <mergeCell ref="P35:U35"/>
    <mergeCell ref="E37:M37"/>
    <mergeCell ref="N37:U37"/>
    <mergeCell ref="D34:I34"/>
    <mergeCell ref="D35:I35"/>
    <mergeCell ref="P29:U29"/>
    <mergeCell ref="F16:F17"/>
    <mergeCell ref="E16:E17"/>
    <mergeCell ref="E12:M12"/>
    <mergeCell ref="N12:U12"/>
    <mergeCell ref="K13:M13"/>
    <mergeCell ref="H13:J13"/>
    <mergeCell ref="D9:I9"/>
    <mergeCell ref="D10:I10"/>
    <mergeCell ref="P28:Q28"/>
    <mergeCell ref="T28:U28"/>
    <mergeCell ref="G16:G17"/>
    <mergeCell ref="J16:J17"/>
    <mergeCell ref="E13:G13"/>
    <mergeCell ref="T3:U3"/>
    <mergeCell ref="P3:Q3"/>
    <mergeCell ref="P4:U4"/>
    <mergeCell ref="T16:T17"/>
    <mergeCell ref="U16:U17"/>
    <mergeCell ref="P6:U6"/>
    <mergeCell ref="P10:U10"/>
    <mergeCell ref="P7:U7"/>
    <mergeCell ref="M16:M17"/>
    <mergeCell ref="P16:P17"/>
    <mergeCell ref="Q13:S13"/>
    <mergeCell ref="N16:N17"/>
    <mergeCell ref="O16:O17"/>
    <mergeCell ref="Q16:Q17"/>
    <mergeCell ref="S16:S17"/>
    <mergeCell ref="R16:R17"/>
    <mergeCell ref="N13:P13"/>
    <mergeCell ref="P9:U9"/>
    <mergeCell ref="P8:U8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K50"/>
  <sheetViews>
    <sheetView zoomScale="75" zoomScaleNormal="75" zoomScalePageLayoutView="0" workbookViewId="0" topLeftCell="A1">
      <selection activeCell="D39" sqref="D39:D4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41" t="s">
        <v>47</v>
      </c>
      <c r="H1" s="142"/>
      <c r="I1" s="142"/>
    </row>
    <row r="2" spans="6:9" ht="4.5" customHeight="1">
      <c r="F2" s="141"/>
      <c r="H2" s="142"/>
      <c r="I2" s="142"/>
    </row>
    <row r="3" spans="3:24" ht="21">
      <c r="C3" s="143" t="s">
        <v>48</v>
      </c>
      <c r="D3" s="144" t="s">
        <v>49</v>
      </c>
      <c r="E3" s="143"/>
      <c r="F3" s="143"/>
      <c r="G3" s="143"/>
      <c r="H3" s="143"/>
      <c r="I3" s="143"/>
      <c r="J3" s="143"/>
      <c r="K3" s="143"/>
      <c r="L3" s="143"/>
      <c r="P3" s="778" t="s">
        <v>50</v>
      </c>
      <c r="Q3" s="778"/>
      <c r="R3" s="145"/>
      <c r="S3" s="145"/>
      <c r="T3" s="773">
        <f>'Rozlosování-přehled'!$L$1</f>
        <v>2010</v>
      </c>
      <c r="U3" s="773"/>
      <c r="X3" s="146" t="s">
        <v>1</v>
      </c>
    </row>
    <row r="4" spans="3:31" ht="18.75">
      <c r="C4" s="147" t="s">
        <v>51</v>
      </c>
      <c r="D4" s="148"/>
      <c r="N4" s="149">
        <v>2</v>
      </c>
      <c r="P4" s="774" t="str">
        <f>IF(N4=1,P6,IF(N4=2,P7,IF(N4=3,P8,IF(N4=4,P9,IF(N4=5,P10," ")))))</f>
        <v>MUŽI  II.</v>
      </c>
      <c r="Q4" s="775"/>
      <c r="R4" s="775"/>
      <c r="S4" s="775"/>
      <c r="T4" s="775"/>
      <c r="U4" s="776"/>
      <c r="W4" s="150" t="s">
        <v>2</v>
      </c>
      <c r="X4" s="151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47"/>
      <c r="D5" s="152"/>
      <c r="E5" s="152"/>
      <c r="F5" s="152"/>
      <c r="G5" s="147"/>
      <c r="H5" s="147"/>
      <c r="I5" s="147"/>
      <c r="J5" s="152"/>
      <c r="K5" s="152"/>
      <c r="L5" s="152"/>
      <c r="M5" s="147"/>
      <c r="N5" s="147"/>
      <c r="O5" s="147"/>
      <c r="P5" s="153"/>
      <c r="Q5" s="153"/>
      <c r="R5" s="153"/>
      <c r="S5" s="147"/>
      <c r="T5" s="147"/>
      <c r="U5" s="152"/>
    </row>
    <row r="6" spans="3:28" ht="14.25" customHeight="1">
      <c r="C6" s="147" t="s">
        <v>57</v>
      </c>
      <c r="D6" s="205" t="s">
        <v>59</v>
      </c>
      <c r="E6" s="154"/>
      <c r="F6" s="154"/>
      <c r="N6" s="155">
        <v>1</v>
      </c>
      <c r="P6" s="777" t="s">
        <v>58</v>
      </c>
      <c r="Q6" s="777"/>
      <c r="R6" s="777"/>
      <c r="S6" s="777"/>
      <c r="T6" s="777"/>
      <c r="U6" s="777"/>
      <c r="W6" s="156">
        <v>1</v>
      </c>
      <c r="X6" s="157" t="str">
        <f>'Utkání-výsledky'!N46</f>
        <v>Krmelín</v>
      </c>
      <c r="AB6" s="1" t="str">
        <f aca="true" t="shared" si="0" ref="AB6:AB11">X6</f>
        <v>Krmelín</v>
      </c>
    </row>
    <row r="7" spans="3:28" ht="16.5" customHeight="1">
      <c r="C7" s="147" t="s">
        <v>60</v>
      </c>
      <c r="D7" s="158">
        <v>40306</v>
      </c>
      <c r="E7" s="159"/>
      <c r="F7" s="159"/>
      <c r="N7" s="155">
        <v>2</v>
      </c>
      <c r="P7" s="777" t="s">
        <v>61</v>
      </c>
      <c r="Q7" s="777"/>
      <c r="R7" s="777"/>
      <c r="S7" s="777"/>
      <c r="T7" s="777"/>
      <c r="U7" s="777"/>
      <c r="W7" s="156">
        <v>2</v>
      </c>
      <c r="X7" s="157" t="str">
        <f>'Utkání-výsledky'!N47</f>
        <v>Hukvaldy</v>
      </c>
      <c r="AB7" s="1" t="str">
        <f t="shared" si="0"/>
        <v>Hukvaldy</v>
      </c>
    </row>
    <row r="8" spans="3:28" ht="15" customHeight="1">
      <c r="C8" s="147"/>
      <c r="N8" s="155">
        <v>3</v>
      </c>
      <c r="P8" s="767" t="s">
        <v>62</v>
      </c>
      <c r="Q8" s="767"/>
      <c r="R8" s="767"/>
      <c r="S8" s="767"/>
      <c r="T8" s="767"/>
      <c r="U8" s="767"/>
      <c r="W8" s="156">
        <v>3</v>
      </c>
      <c r="X8" s="157" t="str">
        <f>'Utkání-výsledky'!N48</f>
        <v>Proskovice B</v>
      </c>
      <c r="AB8" s="1" t="str">
        <f t="shared" si="0"/>
        <v>Proskovice B</v>
      </c>
    </row>
    <row r="9" spans="2:28" ht="18.75">
      <c r="B9" s="160">
        <v>1</v>
      </c>
      <c r="C9" s="143" t="s">
        <v>64</v>
      </c>
      <c r="D9" s="784" t="str">
        <f>IF(B9=1,X6,IF(B9=2,X7,IF(B9=3,X8,IF(B9=4,X9,IF(B9=5,X10,IF(B9=6,X11,IF(B9=7,X12,IF(B9=8,X13," "))))))))</f>
        <v>Krmelín</v>
      </c>
      <c r="E9" s="785"/>
      <c r="F9" s="785"/>
      <c r="G9" s="785"/>
      <c r="H9" s="785"/>
      <c r="I9" s="786"/>
      <c r="N9" s="155">
        <v>4</v>
      </c>
      <c r="P9" s="767" t="s">
        <v>65</v>
      </c>
      <c r="Q9" s="767"/>
      <c r="R9" s="767"/>
      <c r="S9" s="767"/>
      <c r="T9" s="767"/>
      <c r="U9" s="767"/>
      <c r="W9" s="156">
        <v>4</v>
      </c>
      <c r="X9" s="157" t="str">
        <f>'Utkání-výsledky'!N49</f>
        <v>VOLNÝ  LOS</v>
      </c>
      <c r="AB9" s="1" t="str">
        <f t="shared" si="0"/>
        <v>VOLNÝ  LOS</v>
      </c>
    </row>
    <row r="10" spans="2:28" ht="19.5" customHeight="1">
      <c r="B10" s="160">
        <v>6</v>
      </c>
      <c r="C10" s="143" t="s">
        <v>67</v>
      </c>
      <c r="D10" s="784" t="str">
        <f>IF(B10=1,X6,IF(B10=2,X7,IF(B10=3,X8,IF(B10=4,X9,IF(B10=5,X10,IF(B10=6,X11,IF(B10=7,X12,IF(B10=8,X13," "))))))))</f>
        <v>Nová Bělá  A</v>
      </c>
      <c r="E10" s="785"/>
      <c r="F10" s="785"/>
      <c r="G10" s="785"/>
      <c r="H10" s="785"/>
      <c r="I10" s="786"/>
      <c r="N10" s="155">
        <v>5</v>
      </c>
      <c r="P10" s="767" t="s">
        <v>68</v>
      </c>
      <c r="Q10" s="767"/>
      <c r="R10" s="767"/>
      <c r="S10" s="767"/>
      <c r="T10" s="767"/>
      <c r="U10" s="767"/>
      <c r="W10" s="156">
        <v>5</v>
      </c>
      <c r="X10" s="157" t="str">
        <f>'Utkání-výsledky'!N50</f>
        <v>Brušperk  B</v>
      </c>
      <c r="AB10" s="1" t="str">
        <f t="shared" si="0"/>
        <v>Brušperk  B</v>
      </c>
    </row>
    <row r="11" spans="23:28" ht="15.75" customHeight="1">
      <c r="W11" s="156">
        <v>6</v>
      </c>
      <c r="X11" s="157" t="str">
        <f>'Utkání-výsledky'!N51</f>
        <v>Nová Bělá  A</v>
      </c>
      <c r="AB11" s="1" t="str">
        <f t="shared" si="0"/>
        <v>Nová Bělá  A</v>
      </c>
    </row>
    <row r="12" spans="3:37" ht="15">
      <c r="C12" s="161" t="s">
        <v>70</v>
      </c>
      <c r="D12" s="162"/>
      <c r="E12" s="771" t="s">
        <v>71</v>
      </c>
      <c r="F12" s="772"/>
      <c r="G12" s="772"/>
      <c r="H12" s="772"/>
      <c r="I12" s="772"/>
      <c r="J12" s="772"/>
      <c r="K12" s="772"/>
      <c r="L12" s="772"/>
      <c r="M12" s="772"/>
      <c r="N12" s="772" t="s">
        <v>72</v>
      </c>
      <c r="O12" s="772"/>
      <c r="P12" s="772"/>
      <c r="Q12" s="772"/>
      <c r="R12" s="772"/>
      <c r="S12" s="772"/>
      <c r="T12" s="772"/>
      <c r="U12" s="772"/>
      <c r="V12" s="163"/>
      <c r="W12" s="156">
        <v>7</v>
      </c>
      <c r="X12" s="157">
        <f>IF($N$4=1,AA12,IF($N$4=2,AB12,IF($N$4=3,AC12,IF($N$4=4,AD12,IF($N$4=5,AE12," ")))))</f>
        <v>0</v>
      </c>
      <c r="AF12" s="147"/>
      <c r="AG12" s="164"/>
      <c r="AH12" s="164"/>
      <c r="AI12" s="146" t="s">
        <v>1</v>
      </c>
      <c r="AJ12" s="164"/>
      <c r="AK12" s="164"/>
    </row>
    <row r="13" spans="2:37" ht="21" customHeight="1">
      <c r="B13" s="165"/>
      <c r="C13" s="166" t="s">
        <v>8</v>
      </c>
      <c r="D13" s="167" t="s">
        <v>9</v>
      </c>
      <c r="E13" s="763" t="s">
        <v>73</v>
      </c>
      <c r="F13" s="764"/>
      <c r="G13" s="765"/>
      <c r="H13" s="766" t="s">
        <v>74</v>
      </c>
      <c r="I13" s="764"/>
      <c r="J13" s="765" t="s">
        <v>74</v>
      </c>
      <c r="K13" s="766" t="s">
        <v>75</v>
      </c>
      <c r="L13" s="764"/>
      <c r="M13" s="764" t="s">
        <v>75</v>
      </c>
      <c r="N13" s="766" t="s">
        <v>76</v>
      </c>
      <c r="O13" s="764"/>
      <c r="P13" s="765"/>
      <c r="Q13" s="766" t="s">
        <v>77</v>
      </c>
      <c r="R13" s="764"/>
      <c r="S13" s="765"/>
      <c r="T13" s="168" t="s">
        <v>78</v>
      </c>
      <c r="U13" s="169"/>
      <c r="V13" s="170"/>
      <c r="W13" s="156">
        <v>8</v>
      </c>
      <c r="X13" s="157">
        <f>IF($N$4=1,AA13,IF($N$4=2,AB13,IF($N$4=3,AC13,IF($N$4=4,AD13,IF($N$4=5,AE13," ")))))</f>
        <v>0</v>
      </c>
      <c r="AF13" s="12" t="s">
        <v>73</v>
      </c>
      <c r="AG13" s="12" t="s">
        <v>74</v>
      </c>
      <c r="AH13" s="12" t="s">
        <v>75</v>
      </c>
      <c r="AI13" s="12" t="s">
        <v>73</v>
      </c>
      <c r="AJ13" s="12" t="s">
        <v>74</v>
      </c>
      <c r="AK13" s="12" t="s">
        <v>75</v>
      </c>
    </row>
    <row r="14" spans="2:37" ht="24.75" customHeight="1">
      <c r="B14" s="171" t="s">
        <v>73</v>
      </c>
      <c r="C14" s="172" t="s">
        <v>132</v>
      </c>
      <c r="D14" s="186" t="s">
        <v>150</v>
      </c>
      <c r="E14" s="174">
        <v>6</v>
      </c>
      <c r="F14" s="175" t="s">
        <v>19</v>
      </c>
      <c r="G14" s="176">
        <v>1</v>
      </c>
      <c r="H14" s="177">
        <v>6</v>
      </c>
      <c r="I14" s="175" t="s">
        <v>19</v>
      </c>
      <c r="J14" s="176">
        <v>0</v>
      </c>
      <c r="K14" s="217"/>
      <c r="L14" s="215" t="s">
        <v>19</v>
      </c>
      <c r="M14" s="218"/>
      <c r="N14" s="250">
        <f>E14+H14+K14</f>
        <v>12</v>
      </c>
      <c r="O14" s="251" t="s">
        <v>19</v>
      </c>
      <c r="P14" s="252">
        <f>G14+J14+M14</f>
        <v>1</v>
      </c>
      <c r="Q14" s="250">
        <f>SUM(AF14:AH14)</f>
        <v>2</v>
      </c>
      <c r="R14" s="251" t="s">
        <v>19</v>
      </c>
      <c r="S14" s="252">
        <f>SUM(AI14:AK14)</f>
        <v>0</v>
      </c>
      <c r="T14" s="253">
        <f>IF(Q14&gt;S14,1,0)</f>
        <v>1</v>
      </c>
      <c r="U14" s="254">
        <f>IF(S14&gt;Q14,1,0)</f>
        <v>0</v>
      </c>
      <c r="V14" s="163"/>
      <c r="X14" s="184"/>
      <c r="AF14" s="185">
        <f>IF(E14&gt;G14,1,0)</f>
        <v>1</v>
      </c>
      <c r="AG14" s="185">
        <f>IF(H14&gt;J14,1,0)</f>
        <v>1</v>
      </c>
      <c r="AH14" s="185">
        <f>IF(K14+M14&gt;0,IF(K14&gt;M14,1,0),0)</f>
        <v>0</v>
      </c>
      <c r="AI14" s="185">
        <f>IF(G14&gt;E14,1,0)</f>
        <v>0</v>
      </c>
      <c r="AJ14" s="185">
        <f>IF(J14&gt;H14,1,0)</f>
        <v>0</v>
      </c>
      <c r="AK14" s="185">
        <f>IF(K14+M14&gt;0,IF(M14&gt;K14,1,0),0)</f>
        <v>0</v>
      </c>
    </row>
    <row r="15" spans="2:37" ht="24" customHeight="1">
      <c r="B15" s="171" t="s">
        <v>74</v>
      </c>
      <c r="C15" s="187" t="s">
        <v>151</v>
      </c>
      <c r="D15" s="172" t="s">
        <v>152</v>
      </c>
      <c r="E15" s="174">
        <v>6</v>
      </c>
      <c r="F15" s="175" t="s">
        <v>19</v>
      </c>
      <c r="G15" s="176">
        <v>2</v>
      </c>
      <c r="H15" s="177">
        <v>6</v>
      </c>
      <c r="I15" s="175" t="s">
        <v>19</v>
      </c>
      <c r="J15" s="176">
        <v>2</v>
      </c>
      <c r="K15" s="217"/>
      <c r="L15" s="215" t="s">
        <v>19</v>
      </c>
      <c r="M15" s="218"/>
      <c r="N15" s="250">
        <f>E15+H15+K15</f>
        <v>12</v>
      </c>
      <c r="O15" s="251" t="s">
        <v>19</v>
      </c>
      <c r="P15" s="252">
        <f>G15+J15+M15</f>
        <v>4</v>
      </c>
      <c r="Q15" s="250">
        <f>SUM(AF15:AH15)</f>
        <v>2</v>
      </c>
      <c r="R15" s="251" t="s">
        <v>19</v>
      </c>
      <c r="S15" s="252">
        <f>SUM(AI15:AK15)</f>
        <v>0</v>
      </c>
      <c r="T15" s="253">
        <f>IF(Q15&gt;S15,1,0)</f>
        <v>1</v>
      </c>
      <c r="U15" s="254">
        <f>IF(S15&gt;Q15,1,0)</f>
        <v>0</v>
      </c>
      <c r="V15" s="163"/>
      <c r="AF15" s="185">
        <f>IF(E15&gt;G15,1,0)</f>
        <v>1</v>
      </c>
      <c r="AG15" s="185">
        <f>IF(H15&gt;J15,1,0)</f>
        <v>1</v>
      </c>
      <c r="AH15" s="185">
        <f>IF(K15+M15&gt;0,IF(K15&gt;M15,1,0),0)</f>
        <v>0</v>
      </c>
      <c r="AI15" s="185">
        <f>IF(G15&gt;E15,1,0)</f>
        <v>0</v>
      </c>
      <c r="AJ15" s="185">
        <f>IF(J15&gt;H15,1,0)</f>
        <v>0</v>
      </c>
      <c r="AK15" s="185">
        <f>IF(K15+M15&gt;0,IF(M15&gt;K15,1,0),0)</f>
        <v>0</v>
      </c>
    </row>
    <row r="16" spans="2:37" ht="20.25" customHeight="1">
      <c r="B16" s="753" t="s">
        <v>75</v>
      </c>
      <c r="C16" s="187" t="s">
        <v>151</v>
      </c>
      <c r="D16" s="186" t="s">
        <v>150</v>
      </c>
      <c r="E16" s="787">
        <v>6</v>
      </c>
      <c r="F16" s="779" t="s">
        <v>19</v>
      </c>
      <c r="G16" s="781">
        <v>1</v>
      </c>
      <c r="H16" s="789">
        <v>6</v>
      </c>
      <c r="I16" s="779" t="s">
        <v>19</v>
      </c>
      <c r="J16" s="781">
        <v>0</v>
      </c>
      <c r="K16" s="735"/>
      <c r="L16" s="737" t="s">
        <v>19</v>
      </c>
      <c r="M16" s="783"/>
      <c r="N16" s="804">
        <f>E16+H16+K16</f>
        <v>12</v>
      </c>
      <c r="O16" s="800" t="s">
        <v>19</v>
      </c>
      <c r="P16" s="802">
        <f>G16+J16+M16</f>
        <v>1</v>
      </c>
      <c r="Q16" s="804">
        <f>SUM(AF16:AH16)</f>
        <v>2</v>
      </c>
      <c r="R16" s="800" t="s">
        <v>19</v>
      </c>
      <c r="S16" s="802">
        <f>SUM(AI16:AK16)</f>
        <v>0</v>
      </c>
      <c r="T16" s="806">
        <f>IF(Q16&gt;S16,1,0)</f>
        <v>1</v>
      </c>
      <c r="U16" s="808">
        <f>IF(S16&gt;Q16,1,0)</f>
        <v>0</v>
      </c>
      <c r="V16" s="188"/>
      <c r="AF16" s="185">
        <f>IF(E16&gt;G16,1,0)</f>
        <v>1</v>
      </c>
      <c r="AG16" s="185">
        <f>IF(H16&gt;J16,1,0)</f>
        <v>1</v>
      </c>
      <c r="AH16" s="185">
        <f>IF(K16+M16&gt;0,IF(K16&gt;M16,1,0),0)</f>
        <v>0</v>
      </c>
      <c r="AI16" s="185">
        <f>IF(G16&gt;E16,1,0)</f>
        <v>0</v>
      </c>
      <c r="AJ16" s="185">
        <f>IF(J16&gt;H16,1,0)</f>
        <v>0</v>
      </c>
      <c r="AK16" s="185">
        <f>IF(K16+M16&gt;0,IF(M16&gt;K16,1,0),0)</f>
        <v>0</v>
      </c>
    </row>
    <row r="17" spans="2:22" ht="21" customHeight="1">
      <c r="B17" s="754"/>
      <c r="C17" s="189" t="s">
        <v>153</v>
      </c>
      <c r="D17" s="190" t="s">
        <v>154</v>
      </c>
      <c r="E17" s="788"/>
      <c r="F17" s="780"/>
      <c r="G17" s="782"/>
      <c r="H17" s="790"/>
      <c r="I17" s="780"/>
      <c r="J17" s="782"/>
      <c r="K17" s="760"/>
      <c r="L17" s="762"/>
      <c r="M17" s="740"/>
      <c r="N17" s="805"/>
      <c r="O17" s="801"/>
      <c r="P17" s="803"/>
      <c r="Q17" s="805"/>
      <c r="R17" s="801"/>
      <c r="S17" s="803"/>
      <c r="T17" s="807"/>
      <c r="U17" s="809"/>
      <c r="V17" s="188"/>
    </row>
    <row r="18" spans="2:22" ht="23.25" customHeight="1">
      <c r="B18" s="191"/>
      <c r="C18" s="255" t="s">
        <v>79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>
        <f>SUM(N14:N17)</f>
        <v>36</v>
      </c>
      <c r="O18" s="251" t="s">
        <v>19</v>
      </c>
      <c r="P18" s="258">
        <f>SUM(P14:P17)</f>
        <v>6</v>
      </c>
      <c r="Q18" s="257">
        <f>SUM(Q14:Q17)</f>
        <v>6</v>
      </c>
      <c r="R18" s="259" t="s">
        <v>19</v>
      </c>
      <c r="S18" s="258">
        <f>SUM(S14:S17)</f>
        <v>0</v>
      </c>
      <c r="T18" s="253">
        <f>SUM(T14:T17)</f>
        <v>3</v>
      </c>
      <c r="U18" s="254">
        <f>SUM(U14:U17)</f>
        <v>0</v>
      </c>
      <c r="V18" s="163"/>
    </row>
    <row r="19" spans="2:27" ht="21" customHeight="1">
      <c r="B19" s="191"/>
      <c r="C19" s="11" t="s">
        <v>80</v>
      </c>
      <c r="D19" s="197" t="str">
        <f>IF(T18&gt;U18,D9,IF(U18&gt;T18,D10,IF(U18+T18=0," ","CHYBA ZADÁNÍ")))</f>
        <v>Krmelín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1"/>
      <c r="V19" s="198"/>
      <c r="AA19" s="199"/>
    </row>
    <row r="20" spans="2:22" ht="19.5" customHeight="1">
      <c r="B20" s="191"/>
      <c r="C20" s="11" t="s">
        <v>81</v>
      </c>
      <c r="G20" s="200"/>
      <c r="H20" s="200"/>
      <c r="I20" s="200"/>
      <c r="J20" s="200"/>
      <c r="K20" s="200"/>
      <c r="L20" s="200"/>
      <c r="M20" s="200"/>
      <c r="N20" s="198"/>
      <c r="O20" s="198"/>
      <c r="Q20" s="201"/>
      <c r="R20" s="201"/>
      <c r="S20" s="200"/>
      <c r="T20" s="200"/>
      <c r="U20" s="200"/>
      <c r="V20" s="198"/>
    </row>
    <row r="21" spans="10:20" ht="15">
      <c r="J21" s="8" t="s">
        <v>64</v>
      </c>
      <c r="K21" s="8"/>
      <c r="L21" s="8"/>
      <c r="T21" s="8" t="s">
        <v>67</v>
      </c>
    </row>
    <row r="22" spans="3:21" ht="15">
      <c r="C22" s="147" t="s">
        <v>82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3:21" ht="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3:21" ht="15"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3:21" ht="15"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2:21" ht="28.5" customHeight="1">
      <c r="B26" s="162"/>
      <c r="C26" s="162"/>
      <c r="D26" s="162"/>
      <c r="E26" s="162"/>
      <c r="F26" s="202" t="s">
        <v>47</v>
      </c>
      <c r="G26" s="162"/>
      <c r="H26" s="203"/>
      <c r="I26" s="20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6:9" ht="8.25" customHeight="1">
      <c r="F27" s="141"/>
      <c r="H27" s="142"/>
      <c r="I27" s="142"/>
    </row>
    <row r="28" spans="3:24" ht="21">
      <c r="C28" s="143" t="s">
        <v>48</v>
      </c>
      <c r="D28" s="144" t="s">
        <v>49</v>
      </c>
      <c r="E28" s="143"/>
      <c r="F28" s="143"/>
      <c r="G28" s="143"/>
      <c r="H28" s="143"/>
      <c r="I28" s="143"/>
      <c r="J28" s="143"/>
      <c r="K28" s="143"/>
      <c r="L28" s="143"/>
      <c r="P28" s="778" t="s">
        <v>50</v>
      </c>
      <c r="Q28" s="778"/>
      <c r="R28" s="145"/>
      <c r="S28" s="145"/>
      <c r="T28" s="773">
        <f>'Rozlosování-přehled'!$L$1</f>
        <v>2010</v>
      </c>
      <c r="U28" s="773"/>
      <c r="X28" s="146" t="s">
        <v>1</v>
      </c>
    </row>
    <row r="29" spans="3:31" ht="18.75">
      <c r="C29" s="147" t="s">
        <v>51</v>
      </c>
      <c r="D29" s="204"/>
      <c r="N29" s="149">
        <v>2</v>
      </c>
      <c r="P29" s="774" t="str">
        <f>IF(N29=1,P31,IF(N29=2,P32,IF(N29=3,P33,IF(N29=4,P34,IF(N29=5,P35," ")))))</f>
        <v>MUŽI  II.</v>
      </c>
      <c r="Q29" s="775"/>
      <c r="R29" s="775"/>
      <c r="S29" s="775"/>
      <c r="T29" s="775"/>
      <c r="U29" s="776"/>
      <c r="W29" s="150" t="s">
        <v>2</v>
      </c>
      <c r="X29" s="147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47"/>
      <c r="D30" s="152"/>
      <c r="E30" s="152"/>
      <c r="F30" s="152"/>
      <c r="G30" s="147"/>
      <c r="H30" s="147"/>
      <c r="I30" s="147"/>
      <c r="J30" s="152"/>
      <c r="K30" s="152"/>
      <c r="L30" s="152"/>
      <c r="M30" s="147"/>
      <c r="N30" s="147"/>
      <c r="O30" s="147"/>
      <c r="P30" s="153"/>
      <c r="Q30" s="153"/>
      <c r="R30" s="153"/>
      <c r="S30" s="147"/>
      <c r="T30" s="147"/>
      <c r="U30" s="152"/>
    </row>
    <row r="31" spans="3:31" ht="15.75">
      <c r="C31" s="147" t="s">
        <v>57</v>
      </c>
      <c r="D31" s="205" t="s">
        <v>97</v>
      </c>
      <c r="E31" s="154"/>
      <c r="F31" s="154"/>
      <c r="N31" s="1">
        <v>1</v>
      </c>
      <c r="P31" s="777" t="s">
        <v>58</v>
      </c>
      <c r="Q31" s="777"/>
      <c r="R31" s="777"/>
      <c r="S31" s="777"/>
      <c r="T31" s="777"/>
      <c r="U31" s="777"/>
      <c r="W31" s="156">
        <v>1</v>
      </c>
      <c r="X31" s="157" t="str">
        <f aca="true" t="shared" si="1" ref="X31:X38">IF($N$29=1,AA31,IF($N$29=2,AB31,IF($N$29=3,AC31,IF($N$29=4,AD31,IF($N$29=5,AE31," ")))))</f>
        <v>Krmelín</v>
      </c>
      <c r="AA31" s="1">
        <f aca="true" t="shared" si="2" ref="AA31:AE38">AA6</f>
        <v>0</v>
      </c>
      <c r="AB31" s="1" t="str">
        <f t="shared" si="2"/>
        <v>Krmelín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47" t="s">
        <v>60</v>
      </c>
      <c r="D32" s="158">
        <v>40306</v>
      </c>
      <c r="E32" s="159"/>
      <c r="F32" s="159"/>
      <c r="N32" s="1">
        <v>2</v>
      </c>
      <c r="P32" s="777" t="s">
        <v>61</v>
      </c>
      <c r="Q32" s="777"/>
      <c r="R32" s="777"/>
      <c r="S32" s="777"/>
      <c r="T32" s="777"/>
      <c r="U32" s="777"/>
      <c r="W32" s="156">
        <v>2</v>
      </c>
      <c r="X32" s="157" t="str">
        <f t="shared" si="1"/>
        <v>Hukvaldy</v>
      </c>
      <c r="AA32" s="1">
        <f t="shared" si="2"/>
        <v>0</v>
      </c>
      <c r="AB32" s="1" t="str">
        <f t="shared" si="2"/>
        <v>Hukvaldy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47"/>
      <c r="N33" s="1">
        <v>3</v>
      </c>
      <c r="P33" s="767" t="s">
        <v>62</v>
      </c>
      <c r="Q33" s="767"/>
      <c r="R33" s="767"/>
      <c r="S33" s="767"/>
      <c r="T33" s="767"/>
      <c r="U33" s="767"/>
      <c r="W33" s="156">
        <v>3</v>
      </c>
      <c r="X33" s="157" t="str">
        <f t="shared" si="1"/>
        <v>Proskovice B</v>
      </c>
      <c r="AA33" s="1">
        <f t="shared" si="2"/>
        <v>0</v>
      </c>
      <c r="AB33" s="1" t="str">
        <f t="shared" si="2"/>
        <v>Proskovice B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60">
        <v>2</v>
      </c>
      <c r="C34" s="143" t="s">
        <v>64</v>
      </c>
      <c r="D34" s="768" t="str">
        <f>IF(B34=1,X31,IF(B34=2,X32,IF(B34=3,X33,IF(B34=4,X34,IF(B34=5,X35,IF(B34=6,X36,IF(B34=7,X37,IF(B34=8,X38," "))))))))</f>
        <v>Hukvaldy</v>
      </c>
      <c r="E34" s="769"/>
      <c r="F34" s="769"/>
      <c r="G34" s="769"/>
      <c r="H34" s="769"/>
      <c r="I34" s="770"/>
      <c r="N34" s="1">
        <v>4</v>
      </c>
      <c r="P34" s="767" t="s">
        <v>65</v>
      </c>
      <c r="Q34" s="767"/>
      <c r="R34" s="767"/>
      <c r="S34" s="767"/>
      <c r="T34" s="767"/>
      <c r="U34" s="767"/>
      <c r="W34" s="156">
        <v>4</v>
      </c>
      <c r="X34" s="157" t="str">
        <f t="shared" si="1"/>
        <v>VOLNÝ  LOS</v>
      </c>
      <c r="AA34" s="1">
        <f t="shared" si="2"/>
        <v>0</v>
      </c>
      <c r="AB34" s="1" t="str">
        <f t="shared" si="2"/>
        <v>VOLNÝ  LOS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60">
        <v>5</v>
      </c>
      <c r="C35" s="143" t="s">
        <v>67</v>
      </c>
      <c r="D35" s="768" t="str">
        <f>IF(B35=1,X31,IF(B35=2,X32,IF(B35=3,X33,IF(B35=4,X34,IF(B35=5,X35,IF(B35=6,X36,IF(B35=7,X37,IF(B35=8,X38," "))))))))</f>
        <v>Brušperk  B</v>
      </c>
      <c r="E35" s="769"/>
      <c r="F35" s="769"/>
      <c r="G35" s="769"/>
      <c r="H35" s="769"/>
      <c r="I35" s="770"/>
      <c r="N35" s="1">
        <v>5</v>
      </c>
      <c r="P35" s="767" t="s">
        <v>68</v>
      </c>
      <c r="Q35" s="767"/>
      <c r="R35" s="767"/>
      <c r="S35" s="767"/>
      <c r="T35" s="767"/>
      <c r="U35" s="767"/>
      <c r="W35" s="156">
        <v>5</v>
      </c>
      <c r="X35" s="157" t="str">
        <f t="shared" si="1"/>
        <v>Brušperk  B</v>
      </c>
      <c r="AA35" s="1">
        <f t="shared" si="2"/>
        <v>0</v>
      </c>
      <c r="AB35" s="1" t="str">
        <f t="shared" si="2"/>
        <v>Brušperk  B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4.25">
      <c r="W36" s="156">
        <v>6</v>
      </c>
      <c r="X36" s="157" t="str">
        <f t="shared" si="1"/>
        <v>Nová Bělá  A</v>
      </c>
      <c r="AA36" s="1">
        <f t="shared" si="2"/>
        <v>0</v>
      </c>
      <c r="AB36" s="1" t="str">
        <f t="shared" si="2"/>
        <v>Nová Bělá  A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4.25">
      <c r="C37" s="161" t="s">
        <v>70</v>
      </c>
      <c r="D37" s="162"/>
      <c r="E37" s="771" t="s">
        <v>71</v>
      </c>
      <c r="F37" s="772"/>
      <c r="G37" s="772"/>
      <c r="H37" s="772"/>
      <c r="I37" s="772"/>
      <c r="J37" s="772"/>
      <c r="K37" s="772"/>
      <c r="L37" s="772"/>
      <c r="M37" s="772"/>
      <c r="N37" s="772" t="s">
        <v>72</v>
      </c>
      <c r="O37" s="772"/>
      <c r="P37" s="772"/>
      <c r="Q37" s="772"/>
      <c r="R37" s="772"/>
      <c r="S37" s="772"/>
      <c r="T37" s="772"/>
      <c r="U37" s="772"/>
      <c r="V37" s="163"/>
      <c r="W37" s="156">
        <v>7</v>
      </c>
      <c r="X37" s="157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65"/>
      <c r="C38" s="166" t="s">
        <v>8</v>
      </c>
      <c r="D38" s="167" t="s">
        <v>9</v>
      </c>
      <c r="E38" s="763" t="s">
        <v>73</v>
      </c>
      <c r="F38" s="764"/>
      <c r="G38" s="765"/>
      <c r="H38" s="766" t="s">
        <v>74</v>
      </c>
      <c r="I38" s="764"/>
      <c r="J38" s="765" t="s">
        <v>74</v>
      </c>
      <c r="K38" s="766" t="s">
        <v>75</v>
      </c>
      <c r="L38" s="764"/>
      <c r="M38" s="764" t="s">
        <v>75</v>
      </c>
      <c r="N38" s="766" t="s">
        <v>76</v>
      </c>
      <c r="O38" s="764"/>
      <c r="P38" s="765"/>
      <c r="Q38" s="766" t="s">
        <v>77</v>
      </c>
      <c r="R38" s="764"/>
      <c r="S38" s="765"/>
      <c r="T38" s="168" t="s">
        <v>78</v>
      </c>
      <c r="U38" s="169"/>
      <c r="V38" s="170"/>
      <c r="W38" s="156">
        <v>8</v>
      </c>
      <c r="X38" s="157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2" t="s">
        <v>73</v>
      </c>
      <c r="AG38" s="12" t="s">
        <v>74</v>
      </c>
      <c r="AH38" s="12" t="s">
        <v>75</v>
      </c>
      <c r="AI38" s="12" t="s">
        <v>73</v>
      </c>
      <c r="AJ38" s="12" t="s">
        <v>74</v>
      </c>
      <c r="AK38" s="12" t="s">
        <v>75</v>
      </c>
    </row>
    <row r="39" spans="2:37" ht="24.75" customHeight="1">
      <c r="B39" s="171" t="s">
        <v>73</v>
      </c>
      <c r="C39" s="172" t="s">
        <v>122</v>
      </c>
      <c r="D39" s="173" t="s">
        <v>123</v>
      </c>
      <c r="E39" s="174">
        <v>1</v>
      </c>
      <c r="F39" s="175" t="s">
        <v>19</v>
      </c>
      <c r="G39" s="176">
        <v>6</v>
      </c>
      <c r="H39" s="177">
        <v>1</v>
      </c>
      <c r="I39" s="175" t="s">
        <v>19</v>
      </c>
      <c r="J39" s="176">
        <v>6</v>
      </c>
      <c r="K39" s="177"/>
      <c r="L39" s="175" t="s">
        <v>19</v>
      </c>
      <c r="M39" s="178"/>
      <c r="N39" s="250">
        <f>E39+H39+K39</f>
        <v>2</v>
      </c>
      <c r="O39" s="251" t="s">
        <v>19</v>
      </c>
      <c r="P39" s="252">
        <f>G39+J39+M39</f>
        <v>12</v>
      </c>
      <c r="Q39" s="250">
        <f>SUM(AF39:AH39)</f>
        <v>0</v>
      </c>
      <c r="R39" s="251" t="s">
        <v>19</v>
      </c>
      <c r="S39" s="252">
        <f>SUM(AI39:AK39)</f>
        <v>2</v>
      </c>
      <c r="T39" s="253">
        <f>IF(Q39&gt;S39,1,0)</f>
        <v>0</v>
      </c>
      <c r="U39" s="254">
        <f>IF(S39&gt;Q39,1,0)</f>
        <v>1</v>
      </c>
      <c r="V39" s="163"/>
      <c r="X39" s="184"/>
      <c r="AF39" s="185">
        <f>IF(E39&gt;G39,1,0)</f>
        <v>0</v>
      </c>
      <c r="AG39" s="185">
        <f>IF(H39&gt;J39,1,0)</f>
        <v>0</v>
      </c>
      <c r="AH39" s="185">
        <f>IF(K39+M39&gt;0,IF(K39&gt;M39,1,0),0)</f>
        <v>0</v>
      </c>
      <c r="AI39" s="185">
        <f>IF(G39&gt;E39,1,0)</f>
        <v>1</v>
      </c>
      <c r="AJ39" s="185">
        <f>IF(J39&gt;H39,1,0)</f>
        <v>1</v>
      </c>
      <c r="AK39" s="185">
        <f>IF(K39+M39&gt;0,IF(M39&gt;K39,1,0),0)</f>
        <v>0</v>
      </c>
    </row>
    <row r="40" spans="2:37" ht="24.75" customHeight="1">
      <c r="B40" s="171" t="s">
        <v>74</v>
      </c>
      <c r="C40" s="172" t="s">
        <v>124</v>
      </c>
      <c r="D40" s="186" t="s">
        <v>125</v>
      </c>
      <c r="E40" s="174">
        <v>4</v>
      </c>
      <c r="F40" s="175" t="s">
        <v>19</v>
      </c>
      <c r="G40" s="176">
        <v>6</v>
      </c>
      <c r="H40" s="177">
        <v>6</v>
      </c>
      <c r="I40" s="175" t="s">
        <v>19</v>
      </c>
      <c r="J40" s="176">
        <v>2</v>
      </c>
      <c r="K40" s="177">
        <v>6</v>
      </c>
      <c r="L40" s="175" t="s">
        <v>19</v>
      </c>
      <c r="M40" s="178">
        <v>7</v>
      </c>
      <c r="N40" s="250">
        <f>E40+H40+K40</f>
        <v>16</v>
      </c>
      <c r="O40" s="251" t="s">
        <v>19</v>
      </c>
      <c r="P40" s="252">
        <f>G40+J40+M40</f>
        <v>15</v>
      </c>
      <c r="Q40" s="250">
        <f>SUM(AF40:AH40)</f>
        <v>1</v>
      </c>
      <c r="R40" s="251" t="s">
        <v>19</v>
      </c>
      <c r="S40" s="252">
        <f>SUM(AI40:AK40)</f>
        <v>2</v>
      </c>
      <c r="T40" s="253">
        <f>IF(Q40&gt;S40,1,0)</f>
        <v>0</v>
      </c>
      <c r="U40" s="254">
        <f>IF(S40&gt;Q40,1,0)</f>
        <v>1</v>
      </c>
      <c r="V40" s="163"/>
      <c r="AF40" s="185">
        <f>IF(E40&gt;G40,1,0)</f>
        <v>0</v>
      </c>
      <c r="AG40" s="185">
        <f>IF(H40&gt;J40,1,0)</f>
        <v>1</v>
      </c>
      <c r="AH40" s="185">
        <f>IF(K40+M40&gt;0,IF(K40&gt;M40,1,0),0)</f>
        <v>0</v>
      </c>
      <c r="AI40" s="185">
        <f>IF(G40&gt;E40,1,0)</f>
        <v>1</v>
      </c>
      <c r="AJ40" s="185">
        <f>IF(J40&gt;H40,1,0)</f>
        <v>0</v>
      </c>
      <c r="AK40" s="185">
        <f>IF(K40+M40&gt;0,IF(M40&gt;K40,1,0),0)</f>
        <v>1</v>
      </c>
    </row>
    <row r="41" spans="2:37" ht="24.75" customHeight="1">
      <c r="B41" s="753" t="s">
        <v>75</v>
      </c>
      <c r="C41" s="187" t="s">
        <v>126</v>
      </c>
      <c r="D41" s="186" t="s">
        <v>123</v>
      </c>
      <c r="E41" s="787">
        <v>3</v>
      </c>
      <c r="F41" s="779" t="s">
        <v>19</v>
      </c>
      <c r="G41" s="781">
        <v>6</v>
      </c>
      <c r="H41" s="789">
        <v>2</v>
      </c>
      <c r="I41" s="779" t="s">
        <v>19</v>
      </c>
      <c r="J41" s="781">
        <v>6</v>
      </c>
      <c r="K41" s="789"/>
      <c r="L41" s="779" t="s">
        <v>19</v>
      </c>
      <c r="M41" s="798"/>
      <c r="N41" s="804">
        <f>E41+H41+K41</f>
        <v>5</v>
      </c>
      <c r="O41" s="800" t="s">
        <v>19</v>
      </c>
      <c r="P41" s="802">
        <f>G41+J41+M41</f>
        <v>12</v>
      </c>
      <c r="Q41" s="804">
        <f>SUM(AF41:AH41)</f>
        <v>0</v>
      </c>
      <c r="R41" s="800" t="s">
        <v>19</v>
      </c>
      <c r="S41" s="802">
        <f>SUM(AI41:AK41)</f>
        <v>2</v>
      </c>
      <c r="T41" s="806">
        <f>IF(Q41&gt;S41,1,0)</f>
        <v>0</v>
      </c>
      <c r="U41" s="808">
        <f>IF(S41&gt;Q41,1,0)</f>
        <v>1</v>
      </c>
      <c r="V41" s="188"/>
      <c r="AF41" s="185">
        <f>IF(E41&gt;G41,1,0)</f>
        <v>0</v>
      </c>
      <c r="AG41" s="185">
        <f>IF(H41&gt;J41,1,0)</f>
        <v>0</v>
      </c>
      <c r="AH41" s="185">
        <f>IF(K41+M41&gt;0,IF(K41&gt;M41,1,0),0)</f>
        <v>0</v>
      </c>
      <c r="AI41" s="185">
        <f>IF(G41&gt;E41,1,0)</f>
        <v>1</v>
      </c>
      <c r="AJ41" s="185">
        <f>IF(J41&gt;H41,1,0)</f>
        <v>1</v>
      </c>
      <c r="AK41" s="185">
        <f>IF(K41+M41&gt;0,IF(M41&gt;K41,1,0),0)</f>
        <v>0</v>
      </c>
    </row>
    <row r="42" spans="2:22" ht="24.75" customHeight="1">
      <c r="B42" s="754"/>
      <c r="C42" s="189" t="s">
        <v>124</v>
      </c>
      <c r="D42" s="190" t="s">
        <v>127</v>
      </c>
      <c r="E42" s="788"/>
      <c r="F42" s="780"/>
      <c r="G42" s="782"/>
      <c r="H42" s="790"/>
      <c r="I42" s="780"/>
      <c r="J42" s="782"/>
      <c r="K42" s="790"/>
      <c r="L42" s="780"/>
      <c r="M42" s="799"/>
      <c r="N42" s="805"/>
      <c r="O42" s="801"/>
      <c r="P42" s="803"/>
      <c r="Q42" s="805"/>
      <c r="R42" s="801"/>
      <c r="S42" s="803"/>
      <c r="T42" s="807"/>
      <c r="U42" s="809"/>
      <c r="V42" s="188"/>
    </row>
    <row r="43" spans="2:22" ht="24.75" customHeight="1">
      <c r="B43" s="191"/>
      <c r="C43" s="255" t="s">
        <v>79</v>
      </c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7">
        <f>SUM(N39:N42)</f>
        <v>23</v>
      </c>
      <c r="O43" s="251" t="s">
        <v>19</v>
      </c>
      <c r="P43" s="258">
        <f>SUM(P39:P42)</f>
        <v>39</v>
      </c>
      <c r="Q43" s="257">
        <f>SUM(Q39:Q42)</f>
        <v>1</v>
      </c>
      <c r="R43" s="259" t="s">
        <v>19</v>
      </c>
      <c r="S43" s="258">
        <f>SUM(S39:S42)</f>
        <v>6</v>
      </c>
      <c r="T43" s="253">
        <f>SUM(T39:T42)</f>
        <v>0</v>
      </c>
      <c r="U43" s="254">
        <f>SUM(U39:U42)</f>
        <v>3</v>
      </c>
      <c r="V43" s="163"/>
    </row>
    <row r="44" spans="2:22" ht="24.75" customHeight="1">
      <c r="B44" s="191"/>
      <c r="C44" s="11" t="s">
        <v>80</v>
      </c>
      <c r="D44" s="197" t="str">
        <f>IF(T43&gt;U43,D34,IF(U43&gt;T43,D35,IF(U43+T43=0," ","CHYBA ZADÁNÍ")))</f>
        <v>Brušperk  B</v>
      </c>
      <c r="E44" s="192"/>
      <c r="F44" s="192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1"/>
      <c r="V44" s="198"/>
    </row>
    <row r="45" spans="2:22" ht="14.25">
      <c r="B45" s="191"/>
      <c r="C45" s="11" t="s">
        <v>81</v>
      </c>
      <c r="G45" s="200"/>
      <c r="H45" s="200"/>
      <c r="I45" s="200"/>
      <c r="J45" s="200"/>
      <c r="K45" s="200"/>
      <c r="L45" s="200"/>
      <c r="M45" s="200"/>
      <c r="N45" s="198"/>
      <c r="O45" s="198"/>
      <c r="Q45" s="201"/>
      <c r="R45" s="201"/>
      <c r="S45" s="200"/>
      <c r="T45" s="200"/>
      <c r="U45" s="200"/>
      <c r="V45" s="198"/>
    </row>
    <row r="46" spans="3:21" ht="14.25">
      <c r="C46" s="201"/>
      <c r="D46" s="201"/>
      <c r="E46" s="201"/>
      <c r="F46" s="201"/>
      <c r="G46" s="201"/>
      <c r="H46" s="201"/>
      <c r="I46" s="201"/>
      <c r="J46" s="206" t="s">
        <v>64</v>
      </c>
      <c r="K46" s="206"/>
      <c r="L46" s="206"/>
      <c r="M46" s="201"/>
      <c r="N46" s="201"/>
      <c r="O46" s="201"/>
      <c r="P46" s="201"/>
      <c r="Q46" s="201"/>
      <c r="R46" s="201"/>
      <c r="S46" s="201"/>
      <c r="T46" s="206" t="s">
        <v>67</v>
      </c>
      <c r="U46" s="201"/>
    </row>
    <row r="47" spans="3:21" ht="15">
      <c r="C47" s="207" t="s">
        <v>82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3:21" ht="14.25">
      <c r="C48" s="201"/>
      <c r="D48" s="20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3:21" ht="14.25"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</row>
    <row r="50" spans="3:21" ht="14.25"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</row>
  </sheetData>
  <sheetProtection selectLockedCells="1"/>
  <mergeCells count="70"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  <mergeCell ref="B41:B42"/>
    <mergeCell ref="E41:E42"/>
    <mergeCell ref="F41:F42"/>
    <mergeCell ref="G41:G42"/>
    <mergeCell ref="H41:H42"/>
    <mergeCell ref="I41:I42"/>
    <mergeCell ref="J41:J42"/>
    <mergeCell ref="K41:K42"/>
    <mergeCell ref="Q38:S38"/>
    <mergeCell ref="M41:M42"/>
    <mergeCell ref="P28:Q28"/>
    <mergeCell ref="T28:U28"/>
    <mergeCell ref="P29:U29"/>
    <mergeCell ref="D35:I35"/>
    <mergeCell ref="P35:U35"/>
    <mergeCell ref="E37:M37"/>
    <mergeCell ref="P32:U32"/>
    <mergeCell ref="P33:U33"/>
    <mergeCell ref="N37:U37"/>
    <mergeCell ref="P31:U31"/>
    <mergeCell ref="E38:G38"/>
    <mergeCell ref="H38:J38"/>
    <mergeCell ref="K38:M38"/>
    <mergeCell ref="N38:P38"/>
    <mergeCell ref="D34:I34"/>
    <mergeCell ref="P34:U34"/>
    <mergeCell ref="R16:R17"/>
    <mergeCell ref="K16:K17"/>
    <mergeCell ref="L16:L17"/>
    <mergeCell ref="N16:N17"/>
    <mergeCell ref="M16:M17"/>
    <mergeCell ref="P16:P17"/>
    <mergeCell ref="O16:O17"/>
    <mergeCell ref="Q16:Q17"/>
    <mergeCell ref="T3:U3"/>
    <mergeCell ref="P3:Q3"/>
    <mergeCell ref="P4:U4"/>
    <mergeCell ref="K13:M13"/>
    <mergeCell ref="E12:M12"/>
    <mergeCell ref="N12:U12"/>
    <mergeCell ref="D9:I9"/>
    <mergeCell ref="D10:I10"/>
    <mergeCell ref="B16:B17"/>
    <mergeCell ref="G16:G17"/>
    <mergeCell ref="J16:J17"/>
    <mergeCell ref="E13:G13"/>
    <mergeCell ref="H13:J13"/>
    <mergeCell ref="F16:F17"/>
    <mergeCell ref="E16:E17"/>
    <mergeCell ref="H16:H17"/>
    <mergeCell ref="I16:I17"/>
    <mergeCell ref="S16:S17"/>
    <mergeCell ref="P6:U6"/>
    <mergeCell ref="P10:U10"/>
    <mergeCell ref="P9:U9"/>
    <mergeCell ref="P8:U8"/>
    <mergeCell ref="P7:U7"/>
    <mergeCell ref="N13:P13"/>
    <mergeCell ref="Q13:S13"/>
    <mergeCell ref="T16:T17"/>
    <mergeCell ref="U16:U17"/>
  </mergeCells>
  <conditionalFormatting sqref="X31:X38 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K50"/>
  <sheetViews>
    <sheetView zoomScale="75" zoomScaleNormal="75" zoomScalePageLayoutView="0" workbookViewId="0" topLeftCell="A5">
      <selection activeCell="C14" sqref="C14:M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41" t="s">
        <v>47</v>
      </c>
      <c r="H1" s="142"/>
      <c r="I1" s="142"/>
    </row>
    <row r="2" spans="6:9" ht="4.5" customHeight="1">
      <c r="F2" s="141"/>
      <c r="H2" s="142"/>
      <c r="I2" s="142"/>
    </row>
    <row r="3" spans="3:24" ht="21">
      <c r="C3" s="143" t="s">
        <v>48</v>
      </c>
      <c r="D3" s="144" t="s">
        <v>49</v>
      </c>
      <c r="E3" s="143"/>
      <c r="F3" s="143"/>
      <c r="G3" s="143"/>
      <c r="H3" s="143"/>
      <c r="I3" s="143"/>
      <c r="J3" s="143"/>
      <c r="K3" s="143"/>
      <c r="L3" s="143"/>
      <c r="P3" s="778" t="s">
        <v>50</v>
      </c>
      <c r="Q3" s="778"/>
      <c r="R3" s="145"/>
      <c r="S3" s="145"/>
      <c r="T3" s="773">
        <f>'Rozlosování-přehled'!$L$1</f>
        <v>2010</v>
      </c>
      <c r="U3" s="773"/>
      <c r="X3" s="146" t="s">
        <v>1</v>
      </c>
    </row>
    <row r="4" spans="3:31" ht="18.75">
      <c r="C4" s="147" t="s">
        <v>51</v>
      </c>
      <c r="D4" s="148"/>
      <c r="N4" s="149">
        <v>2</v>
      </c>
      <c r="P4" s="774" t="str">
        <f>IF(N4=1,P6,IF(N4=2,P7,IF(N4=3,P8,IF(N4=4,P9,IF(N4=5,P10," ")))))</f>
        <v>MUŽI  II.</v>
      </c>
      <c r="Q4" s="775"/>
      <c r="R4" s="775"/>
      <c r="S4" s="775"/>
      <c r="T4" s="775"/>
      <c r="U4" s="776"/>
      <c r="W4" s="150" t="s">
        <v>2</v>
      </c>
      <c r="X4" s="151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47"/>
      <c r="D5" s="152"/>
      <c r="E5" s="152"/>
      <c r="F5" s="152"/>
      <c r="G5" s="147"/>
      <c r="H5" s="147"/>
      <c r="I5" s="147"/>
      <c r="J5" s="152"/>
      <c r="K5" s="152"/>
      <c r="L5" s="152"/>
      <c r="M5" s="147"/>
      <c r="N5" s="147"/>
      <c r="O5" s="147"/>
      <c r="P5" s="153"/>
      <c r="Q5" s="153"/>
      <c r="R5" s="153"/>
      <c r="S5" s="147"/>
      <c r="T5" s="147"/>
      <c r="U5" s="152"/>
    </row>
    <row r="6" spans="3:28" ht="14.25" customHeight="1">
      <c r="C6" s="147" t="s">
        <v>57</v>
      </c>
      <c r="D6" s="205" t="s">
        <v>197</v>
      </c>
      <c r="E6" s="154"/>
      <c r="F6" s="154"/>
      <c r="N6" s="155">
        <v>1</v>
      </c>
      <c r="P6" s="777" t="s">
        <v>58</v>
      </c>
      <c r="Q6" s="777"/>
      <c r="R6" s="777"/>
      <c r="S6" s="777"/>
      <c r="T6" s="777"/>
      <c r="U6" s="777"/>
      <c r="W6" s="156">
        <v>1</v>
      </c>
      <c r="X6" s="157" t="str">
        <f>'1.M2'!X6</f>
        <v>Krmelín</v>
      </c>
      <c r="AB6" s="1" t="str">
        <f aca="true" t="shared" si="0" ref="AB6:AB11">X6</f>
        <v>Krmelín</v>
      </c>
    </row>
    <row r="7" spans="3:28" ht="16.5" customHeight="1">
      <c r="C7" s="147" t="s">
        <v>60</v>
      </c>
      <c r="D7" s="158">
        <v>40313</v>
      </c>
      <c r="E7" s="159"/>
      <c r="F7" s="159"/>
      <c r="N7" s="155">
        <v>2</v>
      </c>
      <c r="P7" s="777" t="s">
        <v>61</v>
      </c>
      <c r="Q7" s="777"/>
      <c r="R7" s="777"/>
      <c r="S7" s="777"/>
      <c r="T7" s="777"/>
      <c r="U7" s="777"/>
      <c r="W7" s="156">
        <v>2</v>
      </c>
      <c r="X7" s="157" t="str">
        <f>'1.M2'!X7</f>
        <v>Hukvaldy</v>
      </c>
      <c r="AB7" s="1" t="str">
        <f t="shared" si="0"/>
        <v>Hukvaldy</v>
      </c>
    </row>
    <row r="8" spans="3:28" ht="15" customHeight="1">
      <c r="C8" s="147"/>
      <c r="N8" s="155">
        <v>3</v>
      </c>
      <c r="P8" s="767" t="s">
        <v>62</v>
      </c>
      <c r="Q8" s="767"/>
      <c r="R8" s="767"/>
      <c r="S8" s="767"/>
      <c r="T8" s="767"/>
      <c r="U8" s="767"/>
      <c r="W8" s="156">
        <v>3</v>
      </c>
      <c r="X8" s="157" t="str">
        <f>'1.M2'!X8</f>
        <v>Proskovice B</v>
      </c>
      <c r="AB8" s="1" t="str">
        <f t="shared" si="0"/>
        <v>Proskovice B</v>
      </c>
    </row>
    <row r="9" spans="2:28" ht="18.75">
      <c r="B9" s="160">
        <v>5</v>
      </c>
      <c r="C9" s="143" t="s">
        <v>64</v>
      </c>
      <c r="D9" s="784" t="str">
        <f>IF(B9=1,X6,IF(B9=2,X7,IF(B9=3,X8,IF(B9=4,X9,IF(B9=5,X10,IF(B9=6,X11,IF(B9=7,X12,IF(B9=8,X13," "))))))))</f>
        <v>Brušperk  B</v>
      </c>
      <c r="E9" s="785"/>
      <c r="F9" s="785"/>
      <c r="G9" s="785"/>
      <c r="H9" s="785"/>
      <c r="I9" s="786"/>
      <c r="N9" s="155">
        <v>4</v>
      </c>
      <c r="P9" s="767" t="s">
        <v>65</v>
      </c>
      <c r="Q9" s="767"/>
      <c r="R9" s="767"/>
      <c r="S9" s="767"/>
      <c r="T9" s="767"/>
      <c r="U9" s="767"/>
      <c r="W9" s="156">
        <v>4</v>
      </c>
      <c r="X9" s="157" t="str">
        <f>'1.M2'!X9</f>
        <v>VOLNÝ  LOS</v>
      </c>
      <c r="AB9" s="1" t="str">
        <f t="shared" si="0"/>
        <v>VOLNÝ  LOS</v>
      </c>
    </row>
    <row r="10" spans="2:28" ht="19.5" customHeight="1">
      <c r="B10" s="160">
        <v>3</v>
      </c>
      <c r="C10" s="143" t="s">
        <v>67</v>
      </c>
      <c r="D10" s="784" t="str">
        <f>IF(B10=1,X6,IF(B10=2,X7,IF(B10=3,X8,IF(B10=4,X9,IF(B10=5,X10,IF(B10=6,X11,IF(B10=7,X12,IF(B10=8,X13," "))))))))</f>
        <v>Proskovice B</v>
      </c>
      <c r="E10" s="785"/>
      <c r="F10" s="785"/>
      <c r="G10" s="785"/>
      <c r="H10" s="785"/>
      <c r="I10" s="786"/>
      <c r="N10" s="155">
        <v>5</v>
      </c>
      <c r="P10" s="767" t="s">
        <v>68</v>
      </c>
      <c r="Q10" s="767"/>
      <c r="R10" s="767"/>
      <c r="S10" s="767"/>
      <c r="T10" s="767"/>
      <c r="U10" s="767"/>
      <c r="W10" s="156">
        <v>5</v>
      </c>
      <c r="X10" s="157" t="str">
        <f>'1.M2'!X10</f>
        <v>Brušperk  B</v>
      </c>
      <c r="AB10" s="1" t="str">
        <f t="shared" si="0"/>
        <v>Brušperk  B</v>
      </c>
    </row>
    <row r="11" spans="23:28" ht="15.75" customHeight="1">
      <c r="W11" s="156">
        <v>6</v>
      </c>
      <c r="X11" s="157" t="str">
        <f>'1.M2'!X11</f>
        <v>Nová Bělá  A</v>
      </c>
      <c r="AB11" s="1" t="str">
        <f t="shared" si="0"/>
        <v>Nová Bělá  A</v>
      </c>
    </row>
    <row r="12" spans="3:37" ht="15">
      <c r="C12" s="161" t="s">
        <v>70</v>
      </c>
      <c r="D12" s="162"/>
      <c r="E12" s="771" t="s">
        <v>71</v>
      </c>
      <c r="F12" s="772"/>
      <c r="G12" s="772"/>
      <c r="H12" s="772"/>
      <c r="I12" s="772"/>
      <c r="J12" s="772"/>
      <c r="K12" s="772"/>
      <c r="L12" s="772"/>
      <c r="M12" s="772"/>
      <c r="N12" s="772" t="s">
        <v>72</v>
      </c>
      <c r="O12" s="772"/>
      <c r="P12" s="772"/>
      <c r="Q12" s="772"/>
      <c r="R12" s="772"/>
      <c r="S12" s="772"/>
      <c r="T12" s="772"/>
      <c r="U12" s="772"/>
      <c r="V12" s="163"/>
      <c r="W12" s="156">
        <v>7</v>
      </c>
      <c r="X12" s="157">
        <f>IF($N$4=1,AA12,IF($N$4=2,AB12,IF($N$4=3,AC12,IF($N$4=4,AD12,IF($N$4=5,AE12," ")))))</f>
        <v>0</v>
      </c>
      <c r="AF12" s="147"/>
      <c r="AG12" s="164"/>
      <c r="AH12" s="164"/>
      <c r="AI12" s="146" t="s">
        <v>1</v>
      </c>
      <c r="AJ12" s="164"/>
      <c r="AK12" s="164"/>
    </row>
    <row r="13" spans="2:37" ht="21" customHeight="1">
      <c r="B13" s="165"/>
      <c r="C13" s="166" t="s">
        <v>8</v>
      </c>
      <c r="D13" s="167" t="s">
        <v>9</v>
      </c>
      <c r="E13" s="763" t="s">
        <v>73</v>
      </c>
      <c r="F13" s="764"/>
      <c r="G13" s="765"/>
      <c r="H13" s="766" t="s">
        <v>74</v>
      </c>
      <c r="I13" s="764"/>
      <c r="J13" s="765" t="s">
        <v>74</v>
      </c>
      <c r="K13" s="766" t="s">
        <v>75</v>
      </c>
      <c r="L13" s="764"/>
      <c r="M13" s="764" t="s">
        <v>75</v>
      </c>
      <c r="N13" s="766" t="s">
        <v>76</v>
      </c>
      <c r="O13" s="764"/>
      <c r="P13" s="765"/>
      <c r="Q13" s="766" t="s">
        <v>77</v>
      </c>
      <c r="R13" s="764"/>
      <c r="S13" s="765"/>
      <c r="T13" s="168" t="s">
        <v>78</v>
      </c>
      <c r="U13" s="169"/>
      <c r="V13" s="170"/>
      <c r="W13" s="156">
        <v>8</v>
      </c>
      <c r="X13" s="157">
        <f>IF($N$4=1,AA13,IF($N$4=2,AB13,IF($N$4=3,AC13,IF($N$4=4,AD13,IF($N$4=5,AE13," ")))))</f>
        <v>0</v>
      </c>
      <c r="AF13" s="12" t="s">
        <v>73</v>
      </c>
      <c r="AG13" s="12" t="s">
        <v>74</v>
      </c>
      <c r="AH13" s="12" t="s">
        <v>75</v>
      </c>
      <c r="AI13" s="12" t="s">
        <v>73</v>
      </c>
      <c r="AJ13" s="12" t="s">
        <v>74</v>
      </c>
      <c r="AK13" s="12" t="s">
        <v>75</v>
      </c>
    </row>
    <row r="14" spans="2:37" ht="24.75" customHeight="1">
      <c r="B14" s="171" t="s">
        <v>73</v>
      </c>
      <c r="C14" s="212" t="s">
        <v>198</v>
      </c>
      <c r="D14" s="213" t="s">
        <v>199</v>
      </c>
      <c r="E14" s="214">
        <v>6</v>
      </c>
      <c r="F14" s="215" t="s">
        <v>19</v>
      </c>
      <c r="G14" s="216">
        <v>1</v>
      </c>
      <c r="H14" s="217">
        <v>6</v>
      </c>
      <c r="I14" s="215" t="s">
        <v>19</v>
      </c>
      <c r="J14" s="216">
        <v>1</v>
      </c>
      <c r="K14" s="217"/>
      <c r="L14" s="215" t="s">
        <v>19</v>
      </c>
      <c r="M14" s="218"/>
      <c r="N14" s="250">
        <f>E14+H14+K14</f>
        <v>12</v>
      </c>
      <c r="O14" s="251" t="s">
        <v>19</v>
      </c>
      <c r="P14" s="252">
        <f>G14+J14+M14</f>
        <v>2</v>
      </c>
      <c r="Q14" s="250">
        <f>SUM(AF14:AH14)</f>
        <v>2</v>
      </c>
      <c r="R14" s="251" t="s">
        <v>19</v>
      </c>
      <c r="S14" s="252">
        <f>SUM(AI14:AK14)</f>
        <v>0</v>
      </c>
      <c r="T14" s="253">
        <f>IF(Q14&gt;S14,1,0)</f>
        <v>1</v>
      </c>
      <c r="U14" s="254">
        <f>IF(S14&gt;Q14,1,0)</f>
        <v>0</v>
      </c>
      <c r="V14" s="163"/>
      <c r="X14" s="184"/>
      <c r="AF14" s="185">
        <f>IF(E14&gt;G14,1,0)</f>
        <v>1</v>
      </c>
      <c r="AG14" s="185">
        <f>IF(H14&gt;J14,1,0)</f>
        <v>1</v>
      </c>
      <c r="AH14" s="185">
        <f>IF(K14+M14&gt;0,IF(K14&gt;M14,1,0),0)</f>
        <v>0</v>
      </c>
      <c r="AI14" s="185">
        <f>IF(G14&gt;E14,1,0)</f>
        <v>0</v>
      </c>
      <c r="AJ14" s="185">
        <f>IF(J14&gt;H14,1,0)</f>
        <v>0</v>
      </c>
      <c r="AK14" s="185">
        <f>IF(K14+M14&gt;0,IF(M14&gt;K14,1,0),0)</f>
        <v>0</v>
      </c>
    </row>
    <row r="15" spans="2:37" ht="24" customHeight="1">
      <c r="B15" s="171" t="s">
        <v>74</v>
      </c>
      <c r="C15" s="212" t="s">
        <v>200</v>
      </c>
      <c r="D15" s="222" t="s">
        <v>201</v>
      </c>
      <c r="E15" s="214">
        <v>3</v>
      </c>
      <c r="F15" s="215" t="s">
        <v>19</v>
      </c>
      <c r="G15" s="216">
        <v>6</v>
      </c>
      <c r="H15" s="217">
        <v>6</v>
      </c>
      <c r="I15" s="215" t="s">
        <v>19</v>
      </c>
      <c r="J15" s="216">
        <v>4</v>
      </c>
      <c r="K15" s="217">
        <v>6</v>
      </c>
      <c r="L15" s="215" t="s">
        <v>19</v>
      </c>
      <c r="M15" s="218">
        <v>2</v>
      </c>
      <c r="N15" s="250">
        <f>E15+H15+K15</f>
        <v>15</v>
      </c>
      <c r="O15" s="251" t="s">
        <v>19</v>
      </c>
      <c r="P15" s="252">
        <f>G15+J15+M15</f>
        <v>12</v>
      </c>
      <c r="Q15" s="250">
        <f>SUM(AF15:AH15)</f>
        <v>2</v>
      </c>
      <c r="R15" s="251" t="s">
        <v>19</v>
      </c>
      <c r="S15" s="252">
        <f>SUM(AI15:AK15)</f>
        <v>1</v>
      </c>
      <c r="T15" s="253">
        <f>IF(Q15&gt;S15,1,0)</f>
        <v>1</v>
      </c>
      <c r="U15" s="254">
        <f>IF(S15&gt;Q15,1,0)</f>
        <v>0</v>
      </c>
      <c r="V15" s="163"/>
      <c r="AF15" s="185">
        <f>IF(E15&gt;G15,1,0)</f>
        <v>0</v>
      </c>
      <c r="AG15" s="185">
        <f>IF(H15&gt;J15,1,0)</f>
        <v>1</v>
      </c>
      <c r="AH15" s="185">
        <f>IF(K15+M15&gt;0,IF(K15&gt;M15,1,0),0)</f>
        <v>1</v>
      </c>
      <c r="AI15" s="185">
        <f>IF(G15&gt;E15,1,0)</f>
        <v>1</v>
      </c>
      <c r="AJ15" s="185">
        <f>IF(J15&gt;H15,1,0)</f>
        <v>0</v>
      </c>
      <c r="AK15" s="185">
        <f>IF(K15+M15&gt;0,IF(M15&gt;K15,1,0),0)</f>
        <v>0</v>
      </c>
    </row>
    <row r="16" spans="2:37" ht="20.25" customHeight="1">
      <c r="B16" s="753" t="s">
        <v>75</v>
      </c>
      <c r="C16" s="212" t="s">
        <v>198</v>
      </c>
      <c r="D16" s="213" t="s">
        <v>199</v>
      </c>
      <c r="E16" s="755">
        <v>6</v>
      </c>
      <c r="F16" s="737">
        <v>6</v>
      </c>
      <c r="G16" s="733">
        <v>3</v>
      </c>
      <c r="H16" s="735">
        <v>4</v>
      </c>
      <c r="I16" s="737" t="s">
        <v>19</v>
      </c>
      <c r="J16" s="733">
        <v>6</v>
      </c>
      <c r="K16" s="735">
        <v>6</v>
      </c>
      <c r="L16" s="737" t="s">
        <v>19</v>
      </c>
      <c r="M16" s="783">
        <v>3</v>
      </c>
      <c r="N16" s="804">
        <f>E16+H16+K16</f>
        <v>16</v>
      </c>
      <c r="O16" s="800" t="s">
        <v>19</v>
      </c>
      <c r="P16" s="802">
        <f>G16+J16+M16</f>
        <v>12</v>
      </c>
      <c r="Q16" s="804">
        <f>SUM(AF16:AH16)</f>
        <v>2</v>
      </c>
      <c r="R16" s="800" t="s">
        <v>19</v>
      </c>
      <c r="S16" s="802">
        <f>SUM(AI16:AK16)</f>
        <v>1</v>
      </c>
      <c r="T16" s="806">
        <f>IF(Q16&gt;S16,1,0)</f>
        <v>1</v>
      </c>
      <c r="U16" s="808">
        <f>IF(S16&gt;Q16,1,0)</f>
        <v>0</v>
      </c>
      <c r="V16" s="188"/>
      <c r="AF16" s="185">
        <f>IF(E16&gt;G16,1,0)</f>
        <v>1</v>
      </c>
      <c r="AG16" s="185">
        <f>IF(H16&gt;J16,1,0)</f>
        <v>0</v>
      </c>
      <c r="AH16" s="185">
        <f>IF(K16+M16&gt;0,IF(K16&gt;M16,1,0),0)</f>
        <v>1</v>
      </c>
      <c r="AI16" s="185">
        <f>IF(G16&gt;E16,1,0)</f>
        <v>0</v>
      </c>
      <c r="AJ16" s="185">
        <f>IF(J16&gt;H16,1,0)</f>
        <v>1</v>
      </c>
      <c r="AK16" s="185">
        <f>IF(K16+M16&gt;0,IF(M16&gt;K16,1,0),0)</f>
        <v>0</v>
      </c>
    </row>
    <row r="17" spans="2:22" ht="21" customHeight="1">
      <c r="B17" s="754"/>
      <c r="C17" s="212" t="s">
        <v>200</v>
      </c>
      <c r="D17" s="222" t="s">
        <v>201</v>
      </c>
      <c r="E17" s="810"/>
      <c r="F17" s="762"/>
      <c r="G17" s="758"/>
      <c r="H17" s="760"/>
      <c r="I17" s="762"/>
      <c r="J17" s="758"/>
      <c r="K17" s="760"/>
      <c r="L17" s="762"/>
      <c r="M17" s="740"/>
      <c r="N17" s="805"/>
      <c r="O17" s="801"/>
      <c r="P17" s="803"/>
      <c r="Q17" s="805"/>
      <c r="R17" s="801"/>
      <c r="S17" s="803"/>
      <c r="T17" s="807"/>
      <c r="U17" s="809"/>
      <c r="V17" s="188"/>
    </row>
    <row r="18" spans="2:22" ht="23.25" customHeight="1">
      <c r="B18" s="191"/>
      <c r="C18" s="255" t="s">
        <v>79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>
        <f>SUM(N14:N17)</f>
        <v>43</v>
      </c>
      <c r="O18" s="251" t="s">
        <v>19</v>
      </c>
      <c r="P18" s="258">
        <f>SUM(P14:P17)</f>
        <v>26</v>
      </c>
      <c r="Q18" s="257">
        <f>SUM(Q14:Q17)</f>
        <v>6</v>
      </c>
      <c r="R18" s="259" t="s">
        <v>19</v>
      </c>
      <c r="S18" s="258">
        <f>SUM(S14:S17)</f>
        <v>2</v>
      </c>
      <c r="T18" s="253">
        <f>SUM(T14:T17)</f>
        <v>3</v>
      </c>
      <c r="U18" s="254">
        <f>SUM(U14:U17)</f>
        <v>0</v>
      </c>
      <c r="V18" s="163"/>
    </row>
    <row r="19" spans="2:27" ht="21" customHeight="1">
      <c r="B19" s="191"/>
      <c r="C19" s="11" t="s">
        <v>80</v>
      </c>
      <c r="D19" s="197" t="str">
        <f>IF(T18&gt;U18,D9,IF(U18&gt;T18,D10,IF(U18+T18=0," ","CHYBA ZADÁNÍ")))</f>
        <v>Brušperk  B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1"/>
      <c r="V19" s="198"/>
      <c r="AA19" s="199"/>
    </row>
    <row r="20" spans="2:22" ht="19.5" customHeight="1">
      <c r="B20" s="191"/>
      <c r="C20" s="11" t="s">
        <v>81</v>
      </c>
      <c r="G20" s="200"/>
      <c r="H20" s="200"/>
      <c r="I20" s="200"/>
      <c r="J20" s="200"/>
      <c r="K20" s="200"/>
      <c r="L20" s="200"/>
      <c r="M20" s="200"/>
      <c r="N20" s="198"/>
      <c r="O20" s="198"/>
      <c r="Q20" s="201"/>
      <c r="R20" s="201"/>
      <c r="S20" s="200"/>
      <c r="T20" s="200"/>
      <c r="U20" s="200"/>
      <c r="V20" s="198"/>
    </row>
    <row r="21" spans="10:20" ht="15">
      <c r="J21" s="8" t="s">
        <v>64</v>
      </c>
      <c r="K21" s="8"/>
      <c r="L21" s="8"/>
      <c r="T21" s="8" t="s">
        <v>67</v>
      </c>
    </row>
    <row r="22" spans="3:21" ht="15">
      <c r="C22" s="147" t="s">
        <v>82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3:21" ht="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3:21" ht="15"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3:21" ht="15"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2:21" ht="28.5" customHeight="1">
      <c r="B26" s="162"/>
      <c r="C26" s="162"/>
      <c r="D26" s="162"/>
      <c r="E26" s="162"/>
      <c r="F26" s="202" t="s">
        <v>47</v>
      </c>
      <c r="G26" s="162"/>
      <c r="H26" s="203"/>
      <c r="I26" s="20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6:9" ht="8.25" customHeight="1">
      <c r="F27" s="141"/>
      <c r="H27" s="142"/>
      <c r="I27" s="142"/>
    </row>
    <row r="28" spans="3:24" ht="21">
      <c r="C28" s="143" t="s">
        <v>48</v>
      </c>
      <c r="D28" s="144" t="s">
        <v>49</v>
      </c>
      <c r="E28" s="143"/>
      <c r="F28" s="143"/>
      <c r="G28" s="143"/>
      <c r="H28" s="143"/>
      <c r="I28" s="143"/>
      <c r="J28" s="143"/>
      <c r="K28" s="143"/>
      <c r="L28" s="143"/>
      <c r="P28" s="778" t="s">
        <v>50</v>
      </c>
      <c r="Q28" s="778"/>
      <c r="R28" s="145"/>
      <c r="S28" s="145"/>
      <c r="T28" s="773">
        <f>'Rozlosování-přehled'!$L$1</f>
        <v>2010</v>
      </c>
      <c r="U28" s="773"/>
      <c r="X28" s="146" t="s">
        <v>1</v>
      </c>
    </row>
    <row r="29" spans="3:31" ht="18.75">
      <c r="C29" s="147" t="s">
        <v>51</v>
      </c>
      <c r="D29" s="204"/>
      <c r="N29" s="149">
        <v>2</v>
      </c>
      <c r="P29" s="774" t="str">
        <f>IF(N29=1,P31,IF(N29=2,P32,IF(N29=3,P33,IF(N29=4,P34,IF(N29=5,P35," ")))))</f>
        <v>MUŽI  II.</v>
      </c>
      <c r="Q29" s="775"/>
      <c r="R29" s="775"/>
      <c r="S29" s="775"/>
      <c r="T29" s="775"/>
      <c r="U29" s="776"/>
      <c r="W29" s="150" t="s">
        <v>2</v>
      </c>
      <c r="X29" s="147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47"/>
      <c r="D30" s="152"/>
      <c r="E30" s="152"/>
      <c r="F30" s="152"/>
      <c r="G30" s="147"/>
      <c r="H30" s="147"/>
      <c r="I30" s="147"/>
      <c r="J30" s="152"/>
      <c r="K30" s="152"/>
      <c r="L30" s="152"/>
      <c r="M30" s="147"/>
      <c r="N30" s="147"/>
      <c r="O30" s="147"/>
      <c r="P30" s="153"/>
      <c r="Q30" s="153"/>
      <c r="R30" s="153"/>
      <c r="S30" s="147"/>
      <c r="T30" s="147"/>
      <c r="U30" s="152"/>
    </row>
    <row r="31" spans="3:28" ht="15.75">
      <c r="C31" s="147" t="s">
        <v>57</v>
      </c>
      <c r="D31" s="205" t="s">
        <v>59</v>
      </c>
      <c r="E31" s="154"/>
      <c r="F31" s="154"/>
      <c r="N31" s="1">
        <v>1</v>
      </c>
      <c r="P31" s="777" t="s">
        <v>58</v>
      </c>
      <c r="Q31" s="777"/>
      <c r="R31" s="777"/>
      <c r="S31" s="777"/>
      <c r="T31" s="777"/>
      <c r="U31" s="777"/>
      <c r="W31" s="156">
        <v>1</v>
      </c>
      <c r="X31" s="157" t="str">
        <f aca="true" t="shared" si="1" ref="X31:X36">X6</f>
        <v>Krmelín</v>
      </c>
      <c r="AB31" s="1" t="str">
        <f aca="true" t="shared" si="2" ref="AB31:AB36">X31</f>
        <v>Krmelín</v>
      </c>
    </row>
    <row r="32" spans="3:28" ht="15">
      <c r="C32" s="147" t="s">
        <v>60</v>
      </c>
      <c r="D32" s="383">
        <v>40313</v>
      </c>
      <c r="E32" s="159"/>
      <c r="F32" s="159"/>
      <c r="N32" s="1">
        <v>2</v>
      </c>
      <c r="P32" s="777" t="s">
        <v>61</v>
      </c>
      <c r="Q32" s="777"/>
      <c r="R32" s="777"/>
      <c r="S32" s="777"/>
      <c r="T32" s="777"/>
      <c r="U32" s="777"/>
      <c r="W32" s="156">
        <v>2</v>
      </c>
      <c r="X32" s="157" t="str">
        <f t="shared" si="1"/>
        <v>Hukvaldy</v>
      </c>
      <c r="AB32" s="1" t="str">
        <f t="shared" si="2"/>
        <v>Hukvaldy</v>
      </c>
    </row>
    <row r="33" spans="3:28" ht="15">
      <c r="C33" s="147"/>
      <c r="N33" s="1">
        <v>3</v>
      </c>
      <c r="P33" s="767" t="s">
        <v>62</v>
      </c>
      <c r="Q33" s="767"/>
      <c r="R33" s="767"/>
      <c r="S33" s="767"/>
      <c r="T33" s="767"/>
      <c r="U33" s="767"/>
      <c r="W33" s="156">
        <v>3</v>
      </c>
      <c r="X33" s="157" t="str">
        <f t="shared" si="1"/>
        <v>Proskovice B</v>
      </c>
      <c r="AB33" s="1" t="str">
        <f t="shared" si="2"/>
        <v>Proskovice B</v>
      </c>
    </row>
    <row r="34" spans="2:28" ht="18.75">
      <c r="B34" s="160">
        <v>1</v>
      </c>
      <c r="C34" s="143" t="s">
        <v>64</v>
      </c>
      <c r="D34" s="784" t="str">
        <f>IF(B34=1,X31,IF(B34=2,X32,IF(B34=3,X33,IF(B34=4,X34,IF(B34=5,X35,IF(B34=6,X36,IF(B34=7,X37,IF(B34=8,X38," "))))))))</f>
        <v>Krmelín</v>
      </c>
      <c r="E34" s="785"/>
      <c r="F34" s="785"/>
      <c r="G34" s="785"/>
      <c r="H34" s="785"/>
      <c r="I34" s="786"/>
      <c r="N34" s="1">
        <v>4</v>
      </c>
      <c r="P34" s="767" t="s">
        <v>65</v>
      </c>
      <c r="Q34" s="767"/>
      <c r="R34" s="767"/>
      <c r="S34" s="767"/>
      <c r="T34" s="767"/>
      <c r="U34" s="767"/>
      <c r="W34" s="156">
        <v>4</v>
      </c>
      <c r="X34" s="157" t="str">
        <f t="shared" si="1"/>
        <v>VOLNÝ  LOS</v>
      </c>
      <c r="AB34" s="1" t="str">
        <f t="shared" si="2"/>
        <v>VOLNÝ  LOS</v>
      </c>
    </row>
    <row r="35" spans="2:28" ht="18.75">
      <c r="B35" s="160">
        <v>2</v>
      </c>
      <c r="C35" s="143" t="s">
        <v>67</v>
      </c>
      <c r="D35" s="784" t="str">
        <f>IF(B35=1,X31,IF(B35=2,X32,IF(B35=3,X33,IF(B35=4,X34,IF(B35=5,X35,IF(B35=6,X36,IF(B35=7,X37,IF(B35=8,X38," "))))))))</f>
        <v>Hukvaldy</v>
      </c>
      <c r="E35" s="785"/>
      <c r="F35" s="785"/>
      <c r="G35" s="785"/>
      <c r="H35" s="785"/>
      <c r="I35" s="786"/>
      <c r="N35" s="1">
        <v>5</v>
      </c>
      <c r="P35" s="767" t="s">
        <v>68</v>
      </c>
      <c r="Q35" s="767"/>
      <c r="R35" s="767"/>
      <c r="S35" s="767"/>
      <c r="T35" s="767"/>
      <c r="U35" s="767"/>
      <c r="W35" s="156">
        <v>5</v>
      </c>
      <c r="X35" s="157" t="str">
        <f t="shared" si="1"/>
        <v>Brušperk  B</v>
      </c>
      <c r="AB35" s="1" t="str">
        <f t="shared" si="2"/>
        <v>Brušperk  B</v>
      </c>
    </row>
    <row r="36" spans="23:28" ht="15">
      <c r="W36" s="156">
        <v>6</v>
      </c>
      <c r="X36" s="157" t="str">
        <f t="shared" si="1"/>
        <v>Nová Bělá  A</v>
      </c>
      <c r="AB36" s="1" t="str">
        <f t="shared" si="2"/>
        <v>Nová Bělá  A</v>
      </c>
    </row>
    <row r="37" spans="3:31" ht="14.25">
      <c r="C37" s="161" t="s">
        <v>70</v>
      </c>
      <c r="D37" s="162"/>
      <c r="E37" s="771" t="s">
        <v>71</v>
      </c>
      <c r="F37" s="772"/>
      <c r="G37" s="772"/>
      <c r="H37" s="772"/>
      <c r="I37" s="772"/>
      <c r="J37" s="772"/>
      <c r="K37" s="772"/>
      <c r="L37" s="772"/>
      <c r="M37" s="772"/>
      <c r="N37" s="772" t="s">
        <v>72</v>
      </c>
      <c r="O37" s="772"/>
      <c r="P37" s="772"/>
      <c r="Q37" s="772"/>
      <c r="R37" s="772"/>
      <c r="S37" s="772"/>
      <c r="T37" s="772"/>
      <c r="U37" s="772"/>
      <c r="V37" s="163"/>
      <c r="W37" s="156">
        <v>7</v>
      </c>
      <c r="X37" s="157">
        <f>IF($N$29=1,AA37,IF($N$29=2,AB37,IF($N$29=3,AC37,IF($N$29=4,AD37,IF($N$29=5,AE37," ")))))</f>
        <v>0</v>
      </c>
      <c r="AA37" s="1">
        <f aca="true" t="shared" si="3" ref="AA37:AE38">AA12</f>
        <v>0</v>
      </c>
      <c r="AB37" s="1">
        <f t="shared" si="3"/>
        <v>0</v>
      </c>
      <c r="AC37" s="1">
        <f t="shared" si="3"/>
        <v>0</v>
      </c>
      <c r="AD37" s="1">
        <f t="shared" si="3"/>
        <v>0</v>
      </c>
      <c r="AE37" s="1">
        <f t="shared" si="3"/>
        <v>0</v>
      </c>
    </row>
    <row r="38" spans="2:37" ht="15">
      <c r="B38" s="165"/>
      <c r="C38" s="166" t="s">
        <v>8</v>
      </c>
      <c r="D38" s="167" t="s">
        <v>9</v>
      </c>
      <c r="E38" s="763" t="s">
        <v>73</v>
      </c>
      <c r="F38" s="764"/>
      <c r="G38" s="765"/>
      <c r="H38" s="766" t="s">
        <v>74</v>
      </c>
      <c r="I38" s="764"/>
      <c r="J38" s="765" t="s">
        <v>74</v>
      </c>
      <c r="K38" s="766" t="s">
        <v>75</v>
      </c>
      <c r="L38" s="764"/>
      <c r="M38" s="764" t="s">
        <v>75</v>
      </c>
      <c r="N38" s="766" t="s">
        <v>76</v>
      </c>
      <c r="O38" s="764"/>
      <c r="P38" s="765"/>
      <c r="Q38" s="766" t="s">
        <v>77</v>
      </c>
      <c r="R38" s="764"/>
      <c r="S38" s="765"/>
      <c r="T38" s="168" t="s">
        <v>78</v>
      </c>
      <c r="U38" s="169"/>
      <c r="V38" s="170"/>
      <c r="W38" s="156">
        <v>8</v>
      </c>
      <c r="X38" s="157">
        <f>IF($N$29=1,AA38,IF($N$29=2,AB38,IF($N$29=3,AC38,IF($N$29=4,AD38,IF($N$29=5,AE38," ")))))</f>
        <v>0</v>
      </c>
      <c r="AA38" s="1">
        <f t="shared" si="3"/>
        <v>0</v>
      </c>
      <c r="AB38" s="1">
        <f t="shared" si="3"/>
        <v>0</v>
      </c>
      <c r="AC38" s="1">
        <f t="shared" si="3"/>
        <v>0</v>
      </c>
      <c r="AD38" s="1">
        <f t="shared" si="3"/>
        <v>0</v>
      </c>
      <c r="AE38" s="1">
        <f t="shared" si="3"/>
        <v>0</v>
      </c>
      <c r="AF38" s="12" t="s">
        <v>73</v>
      </c>
      <c r="AG38" s="12" t="s">
        <v>74</v>
      </c>
      <c r="AH38" s="12" t="s">
        <v>75</v>
      </c>
      <c r="AI38" s="12" t="s">
        <v>73</v>
      </c>
      <c r="AJ38" s="12" t="s">
        <v>74</v>
      </c>
      <c r="AK38" s="12" t="s">
        <v>75</v>
      </c>
    </row>
    <row r="39" spans="2:37" ht="24.75" customHeight="1">
      <c r="B39" s="171" t="s">
        <v>73</v>
      </c>
      <c r="C39" s="172" t="s">
        <v>128</v>
      </c>
      <c r="D39" s="186" t="s">
        <v>129</v>
      </c>
      <c r="E39" s="174">
        <v>6</v>
      </c>
      <c r="F39" s="175" t="s">
        <v>19</v>
      </c>
      <c r="G39" s="176">
        <v>2</v>
      </c>
      <c r="H39" s="177">
        <v>7</v>
      </c>
      <c r="I39" s="175" t="s">
        <v>19</v>
      </c>
      <c r="J39" s="176">
        <v>5</v>
      </c>
      <c r="K39" s="177"/>
      <c r="L39" s="175" t="s">
        <v>19</v>
      </c>
      <c r="M39" s="178"/>
      <c r="N39" s="250">
        <f>E39+H39+K39</f>
        <v>13</v>
      </c>
      <c r="O39" s="251" t="s">
        <v>19</v>
      </c>
      <c r="P39" s="252">
        <f>G39+J39+M39</f>
        <v>7</v>
      </c>
      <c r="Q39" s="250">
        <f>SUM(AF39:AH39)</f>
        <v>2</v>
      </c>
      <c r="R39" s="251" t="s">
        <v>19</v>
      </c>
      <c r="S39" s="252">
        <f>SUM(AI39:AK39)</f>
        <v>0</v>
      </c>
      <c r="T39" s="253">
        <f>IF(Q39&gt;S39,1,0)</f>
        <v>1</v>
      </c>
      <c r="U39" s="254">
        <f>IF(S39&gt;Q39,1,0)</f>
        <v>0</v>
      </c>
      <c r="V39" s="163"/>
      <c r="X39" s="184"/>
      <c r="AF39" s="185">
        <f>IF(E39&gt;G39,1,0)</f>
        <v>1</v>
      </c>
      <c r="AG39" s="185">
        <f>IF(H39&gt;J39,1,0)</f>
        <v>1</v>
      </c>
      <c r="AH39" s="185">
        <f>IF(K39+M39&gt;0,IF(K39&gt;M39,1,0),0)</f>
        <v>0</v>
      </c>
      <c r="AI39" s="185">
        <f>IF(G39&gt;E39,1,0)</f>
        <v>0</v>
      </c>
      <c r="AJ39" s="185">
        <f>IF(J39&gt;H39,1,0)</f>
        <v>0</v>
      </c>
      <c r="AK39" s="185">
        <f>IF(K39+M39&gt;0,IF(M39&gt;K39,1,0),0)</f>
        <v>0</v>
      </c>
    </row>
    <row r="40" spans="2:37" ht="24.75" customHeight="1">
      <c r="B40" s="171" t="s">
        <v>74</v>
      </c>
      <c r="C40" s="187" t="s">
        <v>130</v>
      </c>
      <c r="D40" s="172" t="s">
        <v>131</v>
      </c>
      <c r="E40" s="174">
        <v>7</v>
      </c>
      <c r="F40" s="175" t="s">
        <v>19</v>
      </c>
      <c r="G40" s="176">
        <v>6</v>
      </c>
      <c r="H40" s="177">
        <v>4</v>
      </c>
      <c r="I40" s="175" t="s">
        <v>19</v>
      </c>
      <c r="J40" s="176">
        <v>6</v>
      </c>
      <c r="K40" s="177">
        <v>6</v>
      </c>
      <c r="L40" s="175" t="s">
        <v>19</v>
      </c>
      <c r="M40" s="178">
        <v>4</v>
      </c>
      <c r="N40" s="250">
        <f>E40+H40+K40</f>
        <v>17</v>
      </c>
      <c r="O40" s="251" t="s">
        <v>19</v>
      </c>
      <c r="P40" s="252">
        <f>G40+J40+M40</f>
        <v>16</v>
      </c>
      <c r="Q40" s="250">
        <f>SUM(AF40:AH40)</f>
        <v>2</v>
      </c>
      <c r="R40" s="251" t="s">
        <v>19</v>
      </c>
      <c r="S40" s="252">
        <f>SUM(AI40:AK40)</f>
        <v>1</v>
      </c>
      <c r="T40" s="253">
        <f>IF(Q40&gt;S40,1,0)</f>
        <v>1</v>
      </c>
      <c r="U40" s="254">
        <f>IF(S40&gt;Q40,1,0)</f>
        <v>0</v>
      </c>
      <c r="V40" s="163"/>
      <c r="AF40" s="185">
        <f>IF(E40&gt;G40,1,0)</f>
        <v>1</v>
      </c>
      <c r="AG40" s="185">
        <f>IF(H40&gt;J40,1,0)</f>
        <v>0</v>
      </c>
      <c r="AH40" s="185">
        <f>IF(K40+M40&gt;0,IF(K40&gt;M40,1,0),0)</f>
        <v>1</v>
      </c>
      <c r="AI40" s="185">
        <f>IF(G40&gt;E40,1,0)</f>
        <v>0</v>
      </c>
      <c r="AJ40" s="185">
        <f>IF(J40&gt;H40,1,0)</f>
        <v>1</v>
      </c>
      <c r="AK40" s="185">
        <f>IF(K40+M40&gt;0,IF(M40&gt;K40,1,0),0)</f>
        <v>0</v>
      </c>
    </row>
    <row r="41" spans="2:37" ht="24.75" customHeight="1">
      <c r="B41" s="753" t="s">
        <v>75</v>
      </c>
      <c r="C41" s="187" t="s">
        <v>132</v>
      </c>
      <c r="D41" s="186" t="s">
        <v>129</v>
      </c>
      <c r="E41" s="787">
        <v>6</v>
      </c>
      <c r="F41" s="779" t="s">
        <v>19</v>
      </c>
      <c r="G41" s="781">
        <v>2</v>
      </c>
      <c r="H41" s="789">
        <v>6</v>
      </c>
      <c r="I41" s="779" t="s">
        <v>19</v>
      </c>
      <c r="J41" s="781">
        <v>4</v>
      </c>
      <c r="K41" s="789"/>
      <c r="L41" s="779" t="s">
        <v>19</v>
      </c>
      <c r="M41" s="798"/>
      <c r="N41" s="804">
        <f>E41+H41+K41</f>
        <v>12</v>
      </c>
      <c r="O41" s="800" t="s">
        <v>19</v>
      </c>
      <c r="P41" s="802">
        <f>G41+J41+M41</f>
        <v>6</v>
      </c>
      <c r="Q41" s="804">
        <f>SUM(AF41:AH41)</f>
        <v>2</v>
      </c>
      <c r="R41" s="800" t="s">
        <v>19</v>
      </c>
      <c r="S41" s="802">
        <f>SUM(AI41:AK41)</f>
        <v>0</v>
      </c>
      <c r="T41" s="806">
        <f>IF(Q41&gt;S41,1,0)</f>
        <v>1</v>
      </c>
      <c r="U41" s="808">
        <f>IF(S41&gt;Q41,1,0)</f>
        <v>0</v>
      </c>
      <c r="V41" s="188"/>
      <c r="AF41" s="185">
        <f>IF(E41&gt;G41,1,0)</f>
        <v>1</v>
      </c>
      <c r="AG41" s="185">
        <f>IF(H41&gt;J41,1,0)</f>
        <v>1</v>
      </c>
      <c r="AH41" s="185">
        <f>IF(K41+M41&gt;0,IF(K41&gt;M41,1,0),0)</f>
        <v>0</v>
      </c>
      <c r="AI41" s="185">
        <f>IF(G41&gt;E41,1,0)</f>
        <v>0</v>
      </c>
      <c r="AJ41" s="185">
        <f>IF(J41&gt;H41,1,0)</f>
        <v>0</v>
      </c>
      <c r="AK41" s="185">
        <f>IF(K41+M41&gt;0,IF(M41&gt;K41,1,0),0)</f>
        <v>0</v>
      </c>
    </row>
    <row r="42" spans="2:22" ht="24.75" customHeight="1">
      <c r="B42" s="754"/>
      <c r="C42" s="189" t="s">
        <v>128</v>
      </c>
      <c r="D42" s="190" t="s">
        <v>131</v>
      </c>
      <c r="E42" s="788"/>
      <c r="F42" s="780"/>
      <c r="G42" s="782"/>
      <c r="H42" s="790"/>
      <c r="I42" s="780"/>
      <c r="J42" s="782"/>
      <c r="K42" s="790"/>
      <c r="L42" s="780"/>
      <c r="M42" s="799"/>
      <c r="N42" s="805"/>
      <c r="O42" s="801"/>
      <c r="P42" s="803"/>
      <c r="Q42" s="805"/>
      <c r="R42" s="801"/>
      <c r="S42" s="803"/>
      <c r="T42" s="807"/>
      <c r="U42" s="809"/>
      <c r="V42" s="188"/>
    </row>
    <row r="43" spans="2:22" ht="24.75" customHeight="1">
      <c r="B43" s="191"/>
      <c r="C43" s="255" t="s">
        <v>79</v>
      </c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7">
        <f>SUM(N39:N42)</f>
        <v>42</v>
      </c>
      <c r="O43" s="251" t="s">
        <v>19</v>
      </c>
      <c r="P43" s="258">
        <f>SUM(P39:P42)</f>
        <v>29</v>
      </c>
      <c r="Q43" s="257">
        <f>SUM(Q39:Q42)</f>
        <v>6</v>
      </c>
      <c r="R43" s="259" t="s">
        <v>19</v>
      </c>
      <c r="S43" s="258">
        <f>SUM(S39:S42)</f>
        <v>1</v>
      </c>
      <c r="T43" s="253">
        <f>SUM(T39:T42)</f>
        <v>3</v>
      </c>
      <c r="U43" s="254">
        <f>SUM(U39:U42)</f>
        <v>0</v>
      </c>
      <c r="V43" s="163"/>
    </row>
    <row r="44" spans="2:22" ht="24.75" customHeight="1">
      <c r="B44" s="191"/>
      <c r="C44" s="11" t="s">
        <v>80</v>
      </c>
      <c r="D44" s="197" t="str">
        <f>IF(T43&gt;U43,D34,IF(U43&gt;T43,D35,IF(U43+T43=0," ","CHYBA ZADÁNÍ")))</f>
        <v>Krmelín</v>
      </c>
      <c r="E44" s="192"/>
      <c r="F44" s="192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1"/>
      <c r="V44" s="198"/>
    </row>
    <row r="45" spans="2:22" ht="14.25">
      <c r="B45" s="191"/>
      <c r="C45" s="11" t="s">
        <v>81</v>
      </c>
      <c r="G45" s="200"/>
      <c r="H45" s="200"/>
      <c r="I45" s="200"/>
      <c r="J45" s="200"/>
      <c r="K45" s="200"/>
      <c r="L45" s="200"/>
      <c r="M45" s="200"/>
      <c r="N45" s="198"/>
      <c r="O45" s="198"/>
      <c r="Q45" s="201"/>
      <c r="R45" s="201"/>
      <c r="S45" s="200"/>
      <c r="T45" s="200"/>
      <c r="U45" s="200"/>
      <c r="V45" s="198"/>
    </row>
    <row r="46" spans="3:21" ht="14.25">
      <c r="C46" s="201"/>
      <c r="D46" s="201"/>
      <c r="E46" s="201"/>
      <c r="F46" s="201"/>
      <c r="G46" s="201"/>
      <c r="H46" s="201"/>
      <c r="I46" s="201"/>
      <c r="J46" s="206" t="s">
        <v>64</v>
      </c>
      <c r="K46" s="206"/>
      <c r="L46" s="206"/>
      <c r="M46" s="201"/>
      <c r="N46" s="201"/>
      <c r="O46" s="201"/>
      <c r="P46" s="201"/>
      <c r="Q46" s="201"/>
      <c r="R46" s="201"/>
      <c r="S46" s="201"/>
      <c r="T46" s="206" t="s">
        <v>67</v>
      </c>
      <c r="U46" s="201"/>
    </row>
    <row r="47" spans="3:21" ht="15">
      <c r="C47" s="207" t="s">
        <v>82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3:21" ht="14.25">
      <c r="C48" s="201"/>
      <c r="D48" s="20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3:21" ht="14.25"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</row>
    <row r="50" spans="3:21" ht="14.25"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</row>
  </sheetData>
  <sheetProtection selectLockedCells="1"/>
  <mergeCells count="70">
    <mergeCell ref="Q13:S13"/>
    <mergeCell ref="O16:O17"/>
    <mergeCell ref="Q16:Q17"/>
    <mergeCell ref="K13:M13"/>
    <mergeCell ref="K16:K17"/>
    <mergeCell ref="L16:L17"/>
    <mergeCell ref="N16:N17"/>
    <mergeCell ref="N13:P13"/>
    <mergeCell ref="P6:U6"/>
    <mergeCell ref="P10:U10"/>
    <mergeCell ref="P9:U9"/>
    <mergeCell ref="P8:U8"/>
    <mergeCell ref="P7:U7"/>
    <mergeCell ref="B16:B17"/>
    <mergeCell ref="T3:U3"/>
    <mergeCell ref="P3:Q3"/>
    <mergeCell ref="P4:U4"/>
    <mergeCell ref="T16:T17"/>
    <mergeCell ref="U16:U17"/>
    <mergeCell ref="E12:M12"/>
    <mergeCell ref="N12:U12"/>
    <mergeCell ref="D9:I9"/>
    <mergeCell ref="D10:I10"/>
    <mergeCell ref="E13:G13"/>
    <mergeCell ref="H13:J13"/>
    <mergeCell ref="H16:H17"/>
    <mergeCell ref="I16:I17"/>
    <mergeCell ref="G16:G17"/>
    <mergeCell ref="J16:J17"/>
    <mergeCell ref="P28:Q28"/>
    <mergeCell ref="T28:U28"/>
    <mergeCell ref="F16:F17"/>
    <mergeCell ref="E16:E17"/>
    <mergeCell ref="M16:M17"/>
    <mergeCell ref="P16:P17"/>
    <mergeCell ref="S16:S17"/>
    <mergeCell ref="R16:R17"/>
    <mergeCell ref="P29:U29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K38:M38"/>
    <mergeCell ref="N38:P38"/>
    <mergeCell ref="Q38:S38"/>
    <mergeCell ref="M41:M42"/>
    <mergeCell ref="K41:K42"/>
    <mergeCell ref="L41:L42"/>
    <mergeCell ref="S41:S42"/>
    <mergeCell ref="B41:B42"/>
    <mergeCell ref="E41:E42"/>
    <mergeCell ref="F41:F42"/>
    <mergeCell ref="G41:G42"/>
    <mergeCell ref="H41:H42"/>
    <mergeCell ref="I41:I42"/>
    <mergeCell ref="E38:G38"/>
    <mergeCell ref="H38:J38"/>
    <mergeCell ref="J41:J42"/>
    <mergeCell ref="T41:T42"/>
    <mergeCell ref="U41:U42"/>
    <mergeCell ref="N41:N42"/>
    <mergeCell ref="O41:O42"/>
    <mergeCell ref="P41:P42"/>
    <mergeCell ref="Q41:Q42"/>
    <mergeCell ref="R41:R42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K53"/>
  <sheetViews>
    <sheetView zoomScale="75" zoomScaleNormal="75" zoomScalePageLayoutView="0" workbookViewId="0" topLeftCell="A1">
      <selection activeCell="Y23" sqref="Y23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41" t="s">
        <v>47</v>
      </c>
      <c r="H1" s="142"/>
      <c r="I1" s="142"/>
    </row>
    <row r="2" spans="6:9" ht="4.5" customHeight="1">
      <c r="F2" s="141"/>
      <c r="H2" s="142"/>
      <c r="I2" s="142"/>
    </row>
    <row r="3" spans="3:24" ht="21">
      <c r="C3" s="143" t="s">
        <v>48</v>
      </c>
      <c r="D3" s="144" t="s">
        <v>49</v>
      </c>
      <c r="E3" s="143"/>
      <c r="F3" s="143"/>
      <c r="G3" s="143"/>
      <c r="H3" s="143"/>
      <c r="I3" s="143"/>
      <c r="J3" s="143"/>
      <c r="K3" s="143"/>
      <c r="L3" s="143"/>
      <c r="P3" s="778" t="s">
        <v>50</v>
      </c>
      <c r="Q3" s="778"/>
      <c r="R3" s="145"/>
      <c r="S3" s="145"/>
      <c r="T3" s="773">
        <f>'Rozlosování-přehled'!$L$1</f>
        <v>2010</v>
      </c>
      <c r="U3" s="773"/>
      <c r="X3" s="146" t="s">
        <v>1</v>
      </c>
    </row>
    <row r="4" spans="3:31" ht="18.75">
      <c r="C4" s="147" t="s">
        <v>51</v>
      </c>
      <c r="D4" s="148"/>
      <c r="N4" s="149">
        <v>2</v>
      </c>
      <c r="P4" s="774" t="str">
        <f>IF(N4=1,P6,IF(N4=2,P7,IF(N4=3,P8,IF(N4=4,P9,IF(N4=5,P10," ")))))</f>
        <v>MUŽI  II.</v>
      </c>
      <c r="Q4" s="775"/>
      <c r="R4" s="775"/>
      <c r="S4" s="775"/>
      <c r="T4" s="775"/>
      <c r="U4" s="776"/>
      <c r="W4" s="150" t="s">
        <v>2</v>
      </c>
      <c r="X4" s="151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47"/>
      <c r="D5" s="152"/>
      <c r="E5" s="152"/>
      <c r="F5" s="152"/>
      <c r="G5" s="147"/>
      <c r="H5" s="147"/>
      <c r="I5" s="147"/>
      <c r="J5" s="152"/>
      <c r="K5" s="152"/>
      <c r="L5" s="152"/>
      <c r="M5" s="147"/>
      <c r="N5" s="147"/>
      <c r="O5" s="147"/>
      <c r="P5" s="153"/>
      <c r="Q5" s="153"/>
      <c r="R5" s="153"/>
      <c r="S5" s="147"/>
      <c r="T5" s="147"/>
      <c r="U5" s="152"/>
    </row>
    <row r="6" spans="3:28" ht="14.25" customHeight="1">
      <c r="C6" s="147" t="s">
        <v>57</v>
      </c>
      <c r="D6" s="205" t="s">
        <v>97</v>
      </c>
      <c r="E6" s="154"/>
      <c r="F6" s="154"/>
      <c r="N6" s="155">
        <v>1</v>
      </c>
      <c r="P6" s="777" t="s">
        <v>58</v>
      </c>
      <c r="Q6" s="777"/>
      <c r="R6" s="777"/>
      <c r="S6" s="777"/>
      <c r="T6" s="777"/>
      <c r="U6" s="777"/>
      <c r="W6" s="156">
        <v>1</v>
      </c>
      <c r="X6" s="157" t="str">
        <f>'1.M2'!X6</f>
        <v>Krmelín</v>
      </c>
      <c r="AB6" s="1" t="str">
        <f aca="true" t="shared" si="0" ref="AB6:AB11">X6</f>
        <v>Krmelín</v>
      </c>
    </row>
    <row r="7" spans="3:28" ht="16.5" customHeight="1">
      <c r="C7" s="147" t="s">
        <v>60</v>
      </c>
      <c r="D7" s="158">
        <v>40342</v>
      </c>
      <c r="E7" s="159"/>
      <c r="F7" s="159"/>
      <c r="N7" s="155">
        <v>2</v>
      </c>
      <c r="P7" s="777" t="s">
        <v>61</v>
      </c>
      <c r="Q7" s="777"/>
      <c r="R7" s="777"/>
      <c r="S7" s="777"/>
      <c r="T7" s="777"/>
      <c r="U7" s="777"/>
      <c r="W7" s="156">
        <v>2</v>
      </c>
      <c r="X7" s="157" t="str">
        <f>'1.M2'!X7</f>
        <v>Hukvaldy</v>
      </c>
      <c r="AB7" s="1" t="str">
        <f t="shared" si="0"/>
        <v>Hukvaldy</v>
      </c>
    </row>
    <row r="8" spans="3:28" ht="15" customHeight="1">
      <c r="C8" s="147"/>
      <c r="N8" s="155">
        <v>3</v>
      </c>
      <c r="P8" s="767" t="s">
        <v>62</v>
      </c>
      <c r="Q8" s="767"/>
      <c r="R8" s="767"/>
      <c r="S8" s="767"/>
      <c r="T8" s="767"/>
      <c r="U8" s="767"/>
      <c r="W8" s="156">
        <v>3</v>
      </c>
      <c r="X8" s="157" t="str">
        <f>'1.M2'!X8</f>
        <v>Proskovice B</v>
      </c>
      <c r="AB8" s="1" t="str">
        <f t="shared" si="0"/>
        <v>Proskovice B</v>
      </c>
    </row>
    <row r="9" spans="2:28" ht="18.75">
      <c r="B9" s="160">
        <v>2</v>
      </c>
      <c r="C9" s="143" t="s">
        <v>64</v>
      </c>
      <c r="D9" s="784" t="str">
        <f>IF(B9=1,X6,IF(B9=2,X7,IF(B9=3,X8,IF(B9=4,X9,IF(B9=5,X10,IF(B9=6,X11,IF(B9=7,X12,IF(B9=8,X13," "))))))))</f>
        <v>Hukvaldy</v>
      </c>
      <c r="E9" s="785"/>
      <c r="F9" s="785"/>
      <c r="G9" s="785"/>
      <c r="H9" s="785"/>
      <c r="I9" s="786"/>
      <c r="N9" s="155">
        <v>4</v>
      </c>
      <c r="P9" s="767" t="s">
        <v>65</v>
      </c>
      <c r="Q9" s="767"/>
      <c r="R9" s="767"/>
      <c r="S9" s="767"/>
      <c r="T9" s="767"/>
      <c r="U9" s="767"/>
      <c r="W9" s="156">
        <v>4</v>
      </c>
      <c r="X9" s="157" t="str">
        <f>'1.M2'!X9</f>
        <v>VOLNÝ  LOS</v>
      </c>
      <c r="AB9" s="1" t="str">
        <f t="shared" si="0"/>
        <v>VOLNÝ  LOS</v>
      </c>
    </row>
    <row r="10" spans="2:28" ht="19.5" customHeight="1">
      <c r="B10" s="160">
        <v>6</v>
      </c>
      <c r="C10" s="143" t="s">
        <v>67</v>
      </c>
      <c r="D10" s="784" t="str">
        <f>IF(B10=1,X6,IF(B10=2,X7,IF(B10=3,X8,IF(B10=4,X9,IF(B10=5,X10,IF(B10=6,X11,IF(B10=7,X12,IF(B10=8,X13," "))))))))</f>
        <v>Nová Bělá  A</v>
      </c>
      <c r="E10" s="785"/>
      <c r="F10" s="785"/>
      <c r="G10" s="785"/>
      <c r="H10" s="785"/>
      <c r="I10" s="786"/>
      <c r="N10" s="155">
        <v>5</v>
      </c>
      <c r="P10" s="767" t="s">
        <v>68</v>
      </c>
      <c r="Q10" s="767"/>
      <c r="R10" s="767"/>
      <c r="S10" s="767"/>
      <c r="T10" s="767"/>
      <c r="U10" s="767"/>
      <c r="W10" s="156">
        <v>5</v>
      </c>
      <c r="X10" s="157" t="str">
        <f>'1.M2'!X10</f>
        <v>Brušperk  B</v>
      </c>
      <c r="AB10" s="1" t="str">
        <f t="shared" si="0"/>
        <v>Brušperk  B</v>
      </c>
    </row>
    <row r="11" spans="23:28" ht="15.75" customHeight="1">
      <c r="W11" s="156">
        <v>6</v>
      </c>
      <c r="X11" s="157" t="str">
        <f>'1.M2'!X11</f>
        <v>Nová Bělá  A</v>
      </c>
      <c r="AB11" s="1" t="str">
        <f t="shared" si="0"/>
        <v>Nová Bělá  A</v>
      </c>
    </row>
    <row r="12" spans="3:37" ht="15">
      <c r="C12" s="161" t="s">
        <v>70</v>
      </c>
      <c r="D12" s="162"/>
      <c r="E12" s="771" t="s">
        <v>71</v>
      </c>
      <c r="F12" s="772"/>
      <c r="G12" s="772"/>
      <c r="H12" s="772"/>
      <c r="I12" s="772"/>
      <c r="J12" s="772"/>
      <c r="K12" s="772"/>
      <c r="L12" s="772"/>
      <c r="M12" s="772"/>
      <c r="N12" s="772" t="s">
        <v>72</v>
      </c>
      <c r="O12" s="772"/>
      <c r="P12" s="772"/>
      <c r="Q12" s="772"/>
      <c r="R12" s="772"/>
      <c r="S12" s="772"/>
      <c r="T12" s="772"/>
      <c r="U12" s="772"/>
      <c r="V12" s="163"/>
      <c r="W12" s="156">
        <v>7</v>
      </c>
      <c r="X12" s="157">
        <f>IF($N$4=1,AA12,IF($N$4=2,AB12,IF($N$4=3,AC12,IF($N$4=4,AD12,IF($N$4=5,AE12," ")))))</f>
        <v>0</v>
      </c>
      <c r="AF12" s="147"/>
      <c r="AG12" s="164"/>
      <c r="AH12" s="164"/>
      <c r="AI12" s="146" t="s">
        <v>1</v>
      </c>
      <c r="AJ12" s="164"/>
      <c r="AK12" s="164"/>
    </row>
    <row r="13" spans="2:37" ht="21" customHeight="1">
      <c r="B13" s="165"/>
      <c r="C13" s="166" t="s">
        <v>8</v>
      </c>
      <c r="D13" s="167" t="s">
        <v>9</v>
      </c>
      <c r="E13" s="763" t="s">
        <v>73</v>
      </c>
      <c r="F13" s="764"/>
      <c r="G13" s="765"/>
      <c r="H13" s="766" t="s">
        <v>74</v>
      </c>
      <c r="I13" s="764"/>
      <c r="J13" s="765" t="s">
        <v>74</v>
      </c>
      <c r="K13" s="766" t="s">
        <v>75</v>
      </c>
      <c r="L13" s="764"/>
      <c r="M13" s="764" t="s">
        <v>75</v>
      </c>
      <c r="N13" s="766" t="s">
        <v>76</v>
      </c>
      <c r="O13" s="764"/>
      <c r="P13" s="765"/>
      <c r="Q13" s="766" t="s">
        <v>77</v>
      </c>
      <c r="R13" s="764"/>
      <c r="S13" s="765"/>
      <c r="T13" s="168" t="s">
        <v>78</v>
      </c>
      <c r="U13" s="169"/>
      <c r="V13" s="170"/>
      <c r="W13" s="156">
        <v>8</v>
      </c>
      <c r="X13" s="157">
        <f>IF($N$4=1,AA13,IF($N$4=2,AB13,IF($N$4=3,AC13,IF($N$4=4,AD13,IF($N$4=5,AE13," ")))))</f>
        <v>0</v>
      </c>
      <c r="AF13" s="12" t="s">
        <v>73</v>
      </c>
      <c r="AG13" s="12" t="s">
        <v>74</v>
      </c>
      <c r="AH13" s="12" t="s">
        <v>75</v>
      </c>
      <c r="AI13" s="12" t="s">
        <v>73</v>
      </c>
      <c r="AJ13" s="12" t="s">
        <v>74</v>
      </c>
      <c r="AK13" s="12" t="s">
        <v>75</v>
      </c>
    </row>
    <row r="14" spans="2:37" ht="24.75" customHeight="1">
      <c r="B14" s="171" t="s">
        <v>73</v>
      </c>
      <c r="C14" s="172" t="s">
        <v>238</v>
      </c>
      <c r="D14" s="186" t="s">
        <v>239</v>
      </c>
      <c r="E14" s="174">
        <v>6</v>
      </c>
      <c r="F14" s="175" t="s">
        <v>19</v>
      </c>
      <c r="G14" s="176">
        <v>4</v>
      </c>
      <c r="H14" s="177">
        <v>6</v>
      </c>
      <c r="I14" s="175" t="s">
        <v>19</v>
      </c>
      <c r="J14" s="176">
        <v>3</v>
      </c>
      <c r="K14" s="177"/>
      <c r="L14" s="175" t="s">
        <v>19</v>
      </c>
      <c r="M14" s="178"/>
      <c r="N14" s="250">
        <f>E14+H14+K14</f>
        <v>12</v>
      </c>
      <c r="O14" s="251" t="s">
        <v>19</v>
      </c>
      <c r="P14" s="252">
        <f>G14+J14+M14</f>
        <v>7</v>
      </c>
      <c r="Q14" s="250">
        <f>SUM(AF14:AH14)</f>
        <v>2</v>
      </c>
      <c r="R14" s="251" t="s">
        <v>19</v>
      </c>
      <c r="S14" s="252">
        <f>SUM(AI14:AK14)</f>
        <v>0</v>
      </c>
      <c r="T14" s="253">
        <f>IF(Q14&gt;S14,1,0)</f>
        <v>1</v>
      </c>
      <c r="U14" s="254">
        <f>IF(S14&gt;Q14,1,0)</f>
        <v>0</v>
      </c>
      <c r="V14" s="163"/>
      <c r="X14" s="184"/>
      <c r="AF14" s="185">
        <f>IF(E14&gt;G14,1,0)</f>
        <v>1</v>
      </c>
      <c r="AG14" s="185">
        <f>IF(H14&gt;J14,1,0)</f>
        <v>1</v>
      </c>
      <c r="AH14" s="185">
        <f>IF(K14+M14&gt;0,IF(K14&gt;M14,1,0),0)</f>
        <v>0</v>
      </c>
      <c r="AI14" s="185">
        <f>IF(G14&gt;E14,1,0)</f>
        <v>0</v>
      </c>
      <c r="AJ14" s="185">
        <f>IF(J14&gt;H14,1,0)</f>
        <v>0</v>
      </c>
      <c r="AK14" s="185">
        <f>IF(K14+M14&gt;0,IF(M14&gt;K14,1,0),0)</f>
        <v>0</v>
      </c>
    </row>
    <row r="15" spans="2:37" ht="24" customHeight="1">
      <c r="B15" s="171" t="s">
        <v>74</v>
      </c>
      <c r="C15" s="187" t="s">
        <v>124</v>
      </c>
      <c r="D15" s="172" t="s">
        <v>150</v>
      </c>
      <c r="E15" s="174">
        <v>7</v>
      </c>
      <c r="F15" s="175" t="s">
        <v>19</v>
      </c>
      <c r="G15" s="176">
        <v>6</v>
      </c>
      <c r="H15" s="177">
        <v>6</v>
      </c>
      <c r="I15" s="175" t="s">
        <v>19</v>
      </c>
      <c r="J15" s="176">
        <v>1</v>
      </c>
      <c r="K15" s="177"/>
      <c r="L15" s="175" t="s">
        <v>19</v>
      </c>
      <c r="M15" s="178"/>
      <c r="N15" s="250">
        <f>E15+H15+K15</f>
        <v>13</v>
      </c>
      <c r="O15" s="251" t="s">
        <v>19</v>
      </c>
      <c r="P15" s="252">
        <f>G15+J15+M15</f>
        <v>7</v>
      </c>
      <c r="Q15" s="250">
        <f>SUM(AF15:AH15)</f>
        <v>2</v>
      </c>
      <c r="R15" s="251" t="s">
        <v>19</v>
      </c>
      <c r="S15" s="252">
        <f>SUM(AI15:AK15)</f>
        <v>0</v>
      </c>
      <c r="T15" s="253">
        <f>IF(Q15&gt;S15,1,0)</f>
        <v>1</v>
      </c>
      <c r="U15" s="254">
        <f>IF(S15&gt;Q15,1,0)</f>
        <v>0</v>
      </c>
      <c r="V15" s="163"/>
      <c r="AF15" s="185">
        <f>IF(E15&gt;G15,1,0)</f>
        <v>1</v>
      </c>
      <c r="AG15" s="185">
        <f>IF(H15&gt;J15,1,0)</f>
        <v>1</v>
      </c>
      <c r="AH15" s="185">
        <f>IF(K15+M15&gt;0,IF(K15&gt;M15,1,0),0)</f>
        <v>0</v>
      </c>
      <c r="AI15" s="185">
        <f>IF(G15&gt;E15,1,0)</f>
        <v>0</v>
      </c>
      <c r="AJ15" s="185">
        <f>IF(J15&gt;H15,1,0)</f>
        <v>0</v>
      </c>
      <c r="AK15" s="185">
        <f>IF(K15+M15&gt;0,IF(M15&gt;K15,1,0),0)</f>
        <v>0</v>
      </c>
    </row>
    <row r="16" spans="2:37" ht="20.25" customHeight="1">
      <c r="B16" s="753" t="s">
        <v>75</v>
      </c>
      <c r="C16" s="187" t="s">
        <v>238</v>
      </c>
      <c r="D16" s="186" t="s">
        <v>150</v>
      </c>
      <c r="E16" s="787">
        <v>6</v>
      </c>
      <c r="F16" s="779" t="s">
        <v>19</v>
      </c>
      <c r="G16" s="781">
        <v>3</v>
      </c>
      <c r="H16" s="789">
        <v>6</v>
      </c>
      <c r="I16" s="779" t="s">
        <v>19</v>
      </c>
      <c r="J16" s="781">
        <v>7</v>
      </c>
      <c r="K16" s="789">
        <v>7</v>
      </c>
      <c r="L16" s="779" t="s">
        <v>19</v>
      </c>
      <c r="M16" s="798">
        <v>5</v>
      </c>
      <c r="N16" s="804">
        <f>E16+H16+K16</f>
        <v>19</v>
      </c>
      <c r="O16" s="800" t="s">
        <v>19</v>
      </c>
      <c r="P16" s="802">
        <f>G16+J16+M16</f>
        <v>15</v>
      </c>
      <c r="Q16" s="804">
        <f>SUM(AF16:AH16)</f>
        <v>2</v>
      </c>
      <c r="R16" s="800" t="s">
        <v>19</v>
      </c>
      <c r="S16" s="802">
        <f>SUM(AI16:AK16)</f>
        <v>1</v>
      </c>
      <c r="T16" s="806">
        <f>IF(Q16&gt;S16,1,0)</f>
        <v>1</v>
      </c>
      <c r="U16" s="808">
        <f>IF(S16&gt;Q16,1,0)</f>
        <v>0</v>
      </c>
      <c r="V16" s="188"/>
      <c r="AF16" s="185">
        <f>IF(E16&gt;G16,1,0)</f>
        <v>1</v>
      </c>
      <c r="AG16" s="185">
        <f>IF(H16&gt;J16,1,0)</f>
        <v>0</v>
      </c>
      <c r="AH16" s="185">
        <f>IF(K16+M16&gt;0,IF(K16&gt;M16,1,0),0)</f>
        <v>1</v>
      </c>
      <c r="AI16" s="185">
        <f>IF(G16&gt;E16,1,0)</f>
        <v>0</v>
      </c>
      <c r="AJ16" s="185">
        <f>IF(J16&gt;H16,1,0)</f>
        <v>1</v>
      </c>
      <c r="AK16" s="185">
        <f>IF(K16+M16&gt;0,IF(M16&gt;K16,1,0),0)</f>
        <v>0</v>
      </c>
    </row>
    <row r="17" spans="2:22" ht="21" customHeight="1">
      <c r="B17" s="754"/>
      <c r="C17" s="189" t="s">
        <v>124</v>
      </c>
      <c r="D17" s="190" t="s">
        <v>240</v>
      </c>
      <c r="E17" s="788"/>
      <c r="F17" s="780"/>
      <c r="G17" s="782"/>
      <c r="H17" s="790"/>
      <c r="I17" s="780"/>
      <c r="J17" s="782"/>
      <c r="K17" s="790"/>
      <c r="L17" s="780"/>
      <c r="M17" s="799"/>
      <c r="N17" s="805"/>
      <c r="O17" s="801"/>
      <c r="P17" s="803"/>
      <c r="Q17" s="805"/>
      <c r="R17" s="801"/>
      <c r="S17" s="803"/>
      <c r="T17" s="807"/>
      <c r="U17" s="809"/>
      <c r="V17" s="188"/>
    </row>
    <row r="18" spans="2:22" ht="23.25" customHeight="1">
      <c r="B18" s="191"/>
      <c r="C18" s="255" t="s">
        <v>79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>
        <f>SUM(N14:N17)</f>
        <v>44</v>
      </c>
      <c r="O18" s="251" t="s">
        <v>19</v>
      </c>
      <c r="P18" s="258">
        <f>SUM(P14:P17)</f>
        <v>29</v>
      </c>
      <c r="Q18" s="257">
        <f>SUM(Q14:Q17)</f>
        <v>6</v>
      </c>
      <c r="R18" s="259" t="s">
        <v>19</v>
      </c>
      <c r="S18" s="258">
        <f>SUM(S14:S17)</f>
        <v>1</v>
      </c>
      <c r="T18" s="253">
        <f>SUM(T14:T17)</f>
        <v>3</v>
      </c>
      <c r="U18" s="254">
        <f>SUM(U14:U17)</f>
        <v>0</v>
      </c>
      <c r="V18" s="163"/>
    </row>
    <row r="19" spans="2:27" ht="21" customHeight="1">
      <c r="B19" s="191"/>
      <c r="C19" s="11" t="s">
        <v>80</v>
      </c>
      <c r="D19" s="197" t="str">
        <f>IF(T18&gt;U18,D9,IF(U18&gt;T18,D10,IF(U18+T18=0," ","CHYBA ZADÁNÍ")))</f>
        <v>Hukvaldy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1"/>
      <c r="V19" s="198"/>
      <c r="AA19" s="199"/>
    </row>
    <row r="20" spans="2:22" ht="19.5" customHeight="1">
      <c r="B20" s="191"/>
      <c r="C20" s="11" t="s">
        <v>81</v>
      </c>
      <c r="G20" s="200"/>
      <c r="H20" s="200"/>
      <c r="I20" s="200"/>
      <c r="J20" s="200"/>
      <c r="K20" s="200"/>
      <c r="L20" s="200"/>
      <c r="M20" s="200"/>
      <c r="N20" s="198"/>
      <c r="O20" s="198"/>
      <c r="Q20" s="201"/>
      <c r="R20" s="201"/>
      <c r="S20" s="200"/>
      <c r="T20" s="200"/>
      <c r="U20" s="200"/>
      <c r="V20" s="198"/>
    </row>
    <row r="21" spans="10:20" ht="15">
      <c r="J21" s="8" t="s">
        <v>64</v>
      </c>
      <c r="K21" s="8"/>
      <c r="L21" s="8"/>
      <c r="T21" s="8" t="s">
        <v>67</v>
      </c>
    </row>
    <row r="22" spans="3:21" ht="15">
      <c r="C22" s="147" t="s">
        <v>82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3:21" ht="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3:21" ht="15"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3:21" ht="15"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2:21" ht="28.5" customHeight="1">
      <c r="B26" s="162"/>
      <c r="C26" s="162"/>
      <c r="D26" s="162"/>
      <c r="E26" s="162"/>
      <c r="F26" s="202" t="s">
        <v>47</v>
      </c>
      <c r="G26" s="162"/>
      <c r="H26" s="203"/>
      <c r="I26" s="20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6:9" ht="8.25" customHeight="1">
      <c r="F27" s="141"/>
      <c r="H27" s="142"/>
      <c r="I27" s="142"/>
    </row>
    <row r="28" spans="3:24" ht="21">
      <c r="C28" s="143" t="s">
        <v>48</v>
      </c>
      <c r="D28" s="144" t="s">
        <v>49</v>
      </c>
      <c r="E28" s="143"/>
      <c r="F28" s="143"/>
      <c r="G28" s="143"/>
      <c r="H28" s="143"/>
      <c r="I28" s="143"/>
      <c r="J28" s="143"/>
      <c r="K28" s="143"/>
      <c r="L28" s="143"/>
      <c r="P28" s="778" t="s">
        <v>50</v>
      </c>
      <c r="Q28" s="778"/>
      <c r="R28" s="145"/>
      <c r="S28" s="145"/>
      <c r="T28" s="773">
        <f>'Rozlosování-přehled'!$L$1</f>
        <v>2010</v>
      </c>
      <c r="U28" s="773"/>
      <c r="X28" s="146" t="s">
        <v>1</v>
      </c>
    </row>
    <row r="29" spans="3:31" ht="18.75">
      <c r="C29" s="147" t="s">
        <v>51</v>
      </c>
      <c r="D29" s="204"/>
      <c r="N29" s="149">
        <v>2</v>
      </c>
      <c r="P29" s="774" t="str">
        <f>IF(N29=1,P31,IF(N29=2,P32,IF(N29=3,P33,IF(N29=4,P34,IF(N29=5,P35," ")))))</f>
        <v>MUŽI  II.</v>
      </c>
      <c r="Q29" s="775"/>
      <c r="R29" s="775"/>
      <c r="S29" s="775"/>
      <c r="T29" s="775"/>
      <c r="U29" s="776"/>
      <c r="W29" s="150" t="s">
        <v>2</v>
      </c>
      <c r="X29" s="147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47"/>
      <c r="D30" s="152"/>
      <c r="E30" s="152"/>
      <c r="F30" s="152"/>
      <c r="G30" s="147"/>
      <c r="H30" s="147"/>
      <c r="I30" s="147"/>
      <c r="J30" s="152"/>
      <c r="K30" s="152"/>
      <c r="L30" s="152"/>
      <c r="M30" s="147"/>
      <c r="N30" s="147"/>
      <c r="O30" s="147"/>
      <c r="P30" s="153"/>
      <c r="Q30" s="153"/>
      <c r="R30" s="153"/>
      <c r="S30" s="147"/>
      <c r="T30" s="147"/>
      <c r="U30" s="152"/>
    </row>
    <row r="31" spans="3:28" ht="15.75">
      <c r="C31" s="147" t="s">
        <v>57</v>
      </c>
      <c r="D31" s="205" t="s">
        <v>194</v>
      </c>
      <c r="E31" s="154"/>
      <c r="F31" s="154"/>
      <c r="N31" s="1">
        <v>1</v>
      </c>
      <c r="P31" s="777" t="s">
        <v>58</v>
      </c>
      <c r="Q31" s="777"/>
      <c r="R31" s="777"/>
      <c r="S31" s="777"/>
      <c r="T31" s="777"/>
      <c r="U31" s="777"/>
      <c r="W31" s="156">
        <v>1</v>
      </c>
      <c r="X31" s="157" t="str">
        <f aca="true" t="shared" si="1" ref="X31:X36">X6</f>
        <v>Krmelín</v>
      </c>
      <c r="AB31" s="1" t="str">
        <f aca="true" t="shared" si="2" ref="AB31:AB36">X31</f>
        <v>Krmelín</v>
      </c>
    </row>
    <row r="32" spans="3:28" ht="15">
      <c r="C32" s="147" t="s">
        <v>60</v>
      </c>
      <c r="D32" s="383">
        <v>40327</v>
      </c>
      <c r="E32" s="159"/>
      <c r="F32" s="159"/>
      <c r="N32" s="1">
        <v>2</v>
      </c>
      <c r="P32" s="777" t="s">
        <v>61</v>
      </c>
      <c r="Q32" s="777"/>
      <c r="R32" s="777"/>
      <c r="S32" s="777"/>
      <c r="T32" s="777"/>
      <c r="U32" s="777"/>
      <c r="W32" s="156">
        <v>2</v>
      </c>
      <c r="X32" s="157" t="str">
        <f t="shared" si="1"/>
        <v>Hukvaldy</v>
      </c>
      <c r="AB32" s="1" t="str">
        <f t="shared" si="2"/>
        <v>Hukvaldy</v>
      </c>
    </row>
    <row r="33" spans="3:28" ht="15">
      <c r="C33" s="147"/>
      <c r="N33" s="1">
        <v>3</v>
      </c>
      <c r="P33" s="767" t="s">
        <v>62</v>
      </c>
      <c r="Q33" s="767"/>
      <c r="R33" s="767"/>
      <c r="S33" s="767"/>
      <c r="T33" s="767"/>
      <c r="U33" s="767"/>
      <c r="W33" s="156">
        <v>3</v>
      </c>
      <c r="X33" s="157" t="str">
        <f t="shared" si="1"/>
        <v>Proskovice B</v>
      </c>
      <c r="AB33" s="1" t="str">
        <f t="shared" si="2"/>
        <v>Proskovice B</v>
      </c>
    </row>
    <row r="34" spans="2:28" ht="18.75">
      <c r="B34" s="160">
        <v>3</v>
      </c>
      <c r="C34" s="143" t="s">
        <v>64</v>
      </c>
      <c r="D34" s="768" t="str">
        <f>IF(B34=1,X31,IF(B34=2,X32,IF(B34=3,X33,IF(B34=4,X34,IF(B34=5,X35,IF(B34=6,X36,IF(B34=7,X37,IF(B34=8,X38," "))))))))</f>
        <v>Proskovice B</v>
      </c>
      <c r="E34" s="769"/>
      <c r="F34" s="769"/>
      <c r="G34" s="769"/>
      <c r="H34" s="769"/>
      <c r="I34" s="770"/>
      <c r="N34" s="1">
        <v>4</v>
      </c>
      <c r="P34" s="767" t="s">
        <v>65</v>
      </c>
      <c r="Q34" s="767"/>
      <c r="R34" s="767"/>
      <c r="S34" s="767"/>
      <c r="T34" s="767"/>
      <c r="U34" s="767"/>
      <c r="W34" s="156">
        <v>4</v>
      </c>
      <c r="X34" s="157" t="str">
        <f t="shared" si="1"/>
        <v>VOLNÝ  LOS</v>
      </c>
      <c r="AB34" s="1" t="str">
        <f t="shared" si="2"/>
        <v>VOLNÝ  LOS</v>
      </c>
    </row>
    <row r="35" spans="2:28" ht="18.75">
      <c r="B35" s="160">
        <v>1</v>
      </c>
      <c r="C35" s="143" t="s">
        <v>67</v>
      </c>
      <c r="D35" s="768" t="str">
        <f>IF(B35=1,X31,IF(B35=2,X32,IF(B35=3,X33,IF(B35=4,X34,IF(B35=5,X35,IF(B35=6,X36,IF(B35=7,X37,IF(B35=8,X38," "))))))))</f>
        <v>Krmelín</v>
      </c>
      <c r="E35" s="769"/>
      <c r="F35" s="769"/>
      <c r="G35" s="769"/>
      <c r="H35" s="769"/>
      <c r="I35" s="770"/>
      <c r="N35" s="1">
        <v>5</v>
      </c>
      <c r="P35" s="767" t="s">
        <v>68</v>
      </c>
      <c r="Q35" s="767"/>
      <c r="R35" s="767"/>
      <c r="S35" s="767"/>
      <c r="T35" s="767"/>
      <c r="U35" s="767"/>
      <c r="W35" s="156">
        <v>5</v>
      </c>
      <c r="X35" s="157" t="str">
        <f t="shared" si="1"/>
        <v>Brušperk  B</v>
      </c>
      <c r="AB35" s="1" t="str">
        <f t="shared" si="2"/>
        <v>Brušperk  B</v>
      </c>
    </row>
    <row r="36" spans="23:28" ht="14.25">
      <c r="W36" s="156">
        <v>6</v>
      </c>
      <c r="X36" s="157" t="str">
        <f t="shared" si="1"/>
        <v>Nová Bělá  A</v>
      </c>
      <c r="AB36" s="1" t="str">
        <f t="shared" si="2"/>
        <v>Nová Bělá  A</v>
      </c>
    </row>
    <row r="37" spans="3:31" ht="14.25">
      <c r="C37" s="161" t="s">
        <v>70</v>
      </c>
      <c r="D37" s="162"/>
      <c r="E37" s="771" t="s">
        <v>71</v>
      </c>
      <c r="F37" s="772"/>
      <c r="G37" s="772"/>
      <c r="H37" s="772"/>
      <c r="I37" s="772"/>
      <c r="J37" s="772"/>
      <c r="K37" s="772"/>
      <c r="L37" s="772"/>
      <c r="M37" s="772"/>
      <c r="N37" s="772" t="s">
        <v>72</v>
      </c>
      <c r="O37" s="772"/>
      <c r="P37" s="772"/>
      <c r="Q37" s="772"/>
      <c r="R37" s="772"/>
      <c r="S37" s="772"/>
      <c r="T37" s="772"/>
      <c r="U37" s="772"/>
      <c r="V37" s="163"/>
      <c r="W37" s="156">
        <v>7</v>
      </c>
      <c r="X37" s="157">
        <f>IF($N$29=1,AA37,IF($N$29=2,AB37,IF($N$29=3,AC37,IF($N$29=4,AD37,IF($N$29=5,AE37," ")))))</f>
        <v>0</v>
      </c>
      <c r="AA37" s="1">
        <f aca="true" t="shared" si="3" ref="AA37:AE38">AA12</f>
        <v>0</v>
      </c>
      <c r="AB37" s="1">
        <f t="shared" si="3"/>
        <v>0</v>
      </c>
      <c r="AC37" s="1">
        <f t="shared" si="3"/>
        <v>0</v>
      </c>
      <c r="AD37" s="1">
        <f t="shared" si="3"/>
        <v>0</v>
      </c>
      <c r="AE37" s="1">
        <f t="shared" si="3"/>
        <v>0</v>
      </c>
    </row>
    <row r="38" spans="2:37" ht="15">
      <c r="B38" s="165"/>
      <c r="C38" s="166" t="s">
        <v>8</v>
      </c>
      <c r="D38" s="167" t="s">
        <v>9</v>
      </c>
      <c r="E38" s="763" t="s">
        <v>73</v>
      </c>
      <c r="F38" s="764"/>
      <c r="G38" s="765"/>
      <c r="H38" s="766" t="s">
        <v>74</v>
      </c>
      <c r="I38" s="764"/>
      <c r="J38" s="765" t="s">
        <v>74</v>
      </c>
      <c r="K38" s="766" t="s">
        <v>75</v>
      </c>
      <c r="L38" s="764"/>
      <c r="M38" s="764" t="s">
        <v>75</v>
      </c>
      <c r="N38" s="766" t="s">
        <v>76</v>
      </c>
      <c r="O38" s="764"/>
      <c r="P38" s="765"/>
      <c r="Q38" s="766" t="s">
        <v>77</v>
      </c>
      <c r="R38" s="764"/>
      <c r="S38" s="765"/>
      <c r="T38" s="168" t="s">
        <v>78</v>
      </c>
      <c r="U38" s="169"/>
      <c r="V38" s="170"/>
      <c r="W38" s="156">
        <v>8</v>
      </c>
      <c r="X38" s="157">
        <f>IF($N$29=1,AA38,IF($N$29=2,AB38,IF($N$29=3,AC38,IF($N$29=4,AD38,IF($N$29=5,AE38," ")))))</f>
        <v>0</v>
      </c>
      <c r="AA38" s="1">
        <f t="shared" si="3"/>
        <v>0</v>
      </c>
      <c r="AB38" s="1">
        <f t="shared" si="3"/>
        <v>0</v>
      </c>
      <c r="AC38" s="1">
        <f t="shared" si="3"/>
        <v>0</v>
      </c>
      <c r="AD38" s="1">
        <f t="shared" si="3"/>
        <v>0</v>
      </c>
      <c r="AE38" s="1">
        <f t="shared" si="3"/>
        <v>0</v>
      </c>
      <c r="AF38" s="12" t="s">
        <v>73</v>
      </c>
      <c r="AG38" s="12" t="s">
        <v>74</v>
      </c>
      <c r="AH38" s="12" t="s">
        <v>75</v>
      </c>
      <c r="AI38" s="12" t="s">
        <v>73</v>
      </c>
      <c r="AJ38" s="12" t="s">
        <v>74</v>
      </c>
      <c r="AK38" s="12" t="s">
        <v>75</v>
      </c>
    </row>
    <row r="39" spans="2:37" ht="24.75" customHeight="1">
      <c r="B39" s="171" t="s">
        <v>73</v>
      </c>
      <c r="C39" s="172" t="s">
        <v>192</v>
      </c>
      <c r="D39" s="186" t="s">
        <v>128</v>
      </c>
      <c r="E39" s="174">
        <v>3</v>
      </c>
      <c r="F39" s="175" t="s">
        <v>19</v>
      </c>
      <c r="G39" s="176">
        <v>6</v>
      </c>
      <c r="H39" s="177">
        <v>1</v>
      </c>
      <c r="I39" s="175" t="s">
        <v>19</v>
      </c>
      <c r="J39" s="176">
        <v>6</v>
      </c>
      <c r="K39" s="217"/>
      <c r="L39" s="215" t="s">
        <v>19</v>
      </c>
      <c r="M39" s="218"/>
      <c r="N39" s="250">
        <f>E39+H39+K39</f>
        <v>4</v>
      </c>
      <c r="O39" s="251" t="s">
        <v>19</v>
      </c>
      <c r="P39" s="252">
        <f>G39+J39+M39</f>
        <v>12</v>
      </c>
      <c r="Q39" s="250">
        <f>SUM(AF39:AH39)</f>
        <v>0</v>
      </c>
      <c r="R39" s="251" t="s">
        <v>19</v>
      </c>
      <c r="S39" s="252">
        <f>SUM(AI39:AK39)</f>
        <v>2</v>
      </c>
      <c r="T39" s="253">
        <f>IF(Q39&gt;S39,1,0)</f>
        <v>0</v>
      </c>
      <c r="U39" s="254">
        <f>IF(S39&gt;Q39,1,0)</f>
        <v>1</v>
      </c>
      <c r="V39" s="163"/>
      <c r="X39" s="184"/>
      <c r="AF39" s="185">
        <f>IF(E39&gt;G39,1,0)</f>
        <v>0</v>
      </c>
      <c r="AG39" s="185">
        <f>IF(H39&gt;J39,1,0)</f>
        <v>0</v>
      </c>
      <c r="AH39" s="185">
        <f>IF(K39+M39&gt;0,IF(K39&gt;M39,1,0),0)</f>
        <v>0</v>
      </c>
      <c r="AI39" s="185">
        <f>IF(G39&gt;E39,1,0)</f>
        <v>1</v>
      </c>
      <c r="AJ39" s="185">
        <f>IF(J39&gt;H39,1,0)</f>
        <v>1</v>
      </c>
      <c r="AK39" s="185">
        <f>IF(K39+M39&gt;0,IF(M39&gt;K39,1,0),0)</f>
        <v>0</v>
      </c>
    </row>
    <row r="40" spans="2:37" ht="24.75" customHeight="1">
      <c r="B40" s="171" t="s">
        <v>74</v>
      </c>
      <c r="C40" s="187" t="s">
        <v>193</v>
      </c>
      <c r="D40" s="172" t="s">
        <v>132</v>
      </c>
      <c r="E40" s="174">
        <v>0</v>
      </c>
      <c r="F40" s="175" t="s">
        <v>19</v>
      </c>
      <c r="G40" s="176">
        <v>6</v>
      </c>
      <c r="H40" s="177">
        <v>1</v>
      </c>
      <c r="I40" s="175" t="s">
        <v>19</v>
      </c>
      <c r="J40" s="176">
        <v>6</v>
      </c>
      <c r="K40" s="217"/>
      <c r="L40" s="215" t="s">
        <v>19</v>
      </c>
      <c r="M40" s="218"/>
      <c r="N40" s="250">
        <f>E40+H40+K40</f>
        <v>1</v>
      </c>
      <c r="O40" s="251" t="s">
        <v>19</v>
      </c>
      <c r="P40" s="252">
        <f>G40+J40+M40</f>
        <v>12</v>
      </c>
      <c r="Q40" s="250">
        <f>SUM(AF40:AH40)</f>
        <v>0</v>
      </c>
      <c r="R40" s="251" t="s">
        <v>19</v>
      </c>
      <c r="S40" s="252">
        <f>SUM(AI40:AK40)</f>
        <v>2</v>
      </c>
      <c r="T40" s="253">
        <f>IF(Q40&gt;S40,1,0)</f>
        <v>0</v>
      </c>
      <c r="U40" s="254">
        <f>IF(S40&gt;Q40,1,0)</f>
        <v>1</v>
      </c>
      <c r="V40" s="163"/>
      <c r="AF40" s="185">
        <f>IF(E40&gt;G40,1,0)</f>
        <v>0</v>
      </c>
      <c r="AG40" s="185">
        <f>IF(H40&gt;J40,1,0)</f>
        <v>0</v>
      </c>
      <c r="AH40" s="185">
        <f>IF(K40+M40&gt;0,IF(K40&gt;M40,1,0),0)</f>
        <v>0</v>
      </c>
      <c r="AI40" s="185">
        <f>IF(G40&gt;E40,1,0)</f>
        <v>1</v>
      </c>
      <c r="AJ40" s="185">
        <f>IF(J40&gt;H40,1,0)</f>
        <v>1</v>
      </c>
      <c r="AK40" s="185">
        <f>IF(K40+M40&gt;0,IF(M40&gt;K40,1,0),0)</f>
        <v>0</v>
      </c>
    </row>
    <row r="41" spans="2:37" ht="24.75" customHeight="1">
      <c r="B41" s="753" t="s">
        <v>75</v>
      </c>
      <c r="C41" s="172" t="s">
        <v>192</v>
      </c>
      <c r="D41" s="186" t="s">
        <v>128</v>
      </c>
      <c r="E41" s="787">
        <v>3</v>
      </c>
      <c r="F41" s="779" t="s">
        <v>19</v>
      </c>
      <c r="G41" s="781">
        <v>6</v>
      </c>
      <c r="H41" s="789">
        <v>4</v>
      </c>
      <c r="I41" s="779" t="s">
        <v>19</v>
      </c>
      <c r="J41" s="781">
        <v>6</v>
      </c>
      <c r="K41" s="735"/>
      <c r="L41" s="737" t="s">
        <v>19</v>
      </c>
      <c r="M41" s="783"/>
      <c r="N41" s="804">
        <f>E41+H41+K41</f>
        <v>7</v>
      </c>
      <c r="O41" s="800" t="s">
        <v>19</v>
      </c>
      <c r="P41" s="802">
        <f>G41+J41+M41</f>
        <v>12</v>
      </c>
      <c r="Q41" s="804">
        <f>SUM(AF41:AH41)</f>
        <v>0</v>
      </c>
      <c r="R41" s="800" t="s">
        <v>19</v>
      </c>
      <c r="S41" s="802">
        <f>SUM(AI41:AK41)</f>
        <v>2</v>
      </c>
      <c r="T41" s="806">
        <f>IF(Q41&gt;S41,1,0)</f>
        <v>0</v>
      </c>
      <c r="U41" s="808">
        <f>IF(S41&gt;Q41,1,0)</f>
        <v>1</v>
      </c>
      <c r="V41" s="188"/>
      <c r="AF41" s="185">
        <f>IF(E41&gt;G41,1,0)</f>
        <v>0</v>
      </c>
      <c r="AG41" s="185">
        <f>IF(H41&gt;J41,1,0)</f>
        <v>0</v>
      </c>
      <c r="AH41" s="185">
        <f>IF(K41+M41&gt;0,IF(K41&gt;M41,1,0),0)</f>
        <v>0</v>
      </c>
      <c r="AI41" s="185">
        <f>IF(G41&gt;E41,1,0)</f>
        <v>1</v>
      </c>
      <c r="AJ41" s="185">
        <f>IF(J41&gt;H41,1,0)</f>
        <v>1</v>
      </c>
      <c r="AK41" s="185">
        <f>IF(K41+M41&gt;0,IF(M41&gt;K41,1,0),0)</f>
        <v>0</v>
      </c>
    </row>
    <row r="42" spans="2:22" ht="24.75" customHeight="1">
      <c r="B42" s="754"/>
      <c r="C42" s="187" t="s">
        <v>193</v>
      </c>
      <c r="D42" s="172" t="s">
        <v>132</v>
      </c>
      <c r="E42" s="788"/>
      <c r="F42" s="780"/>
      <c r="G42" s="782"/>
      <c r="H42" s="790"/>
      <c r="I42" s="780"/>
      <c r="J42" s="782"/>
      <c r="K42" s="760"/>
      <c r="L42" s="762"/>
      <c r="M42" s="740"/>
      <c r="N42" s="805"/>
      <c r="O42" s="801"/>
      <c r="P42" s="803"/>
      <c r="Q42" s="805"/>
      <c r="R42" s="801"/>
      <c r="S42" s="803"/>
      <c r="T42" s="807"/>
      <c r="U42" s="809"/>
      <c r="V42" s="188"/>
    </row>
    <row r="43" spans="2:22" ht="24.75" customHeight="1">
      <c r="B43" s="191"/>
      <c r="C43" s="255" t="s">
        <v>79</v>
      </c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7">
        <f>SUM(N39:N42)</f>
        <v>12</v>
      </c>
      <c r="O43" s="251" t="s">
        <v>19</v>
      </c>
      <c r="P43" s="258">
        <f>SUM(P39:P42)</f>
        <v>36</v>
      </c>
      <c r="Q43" s="257">
        <f>SUM(Q39:Q42)</f>
        <v>0</v>
      </c>
      <c r="R43" s="259" t="s">
        <v>19</v>
      </c>
      <c r="S43" s="258">
        <f>SUM(S39:S42)</f>
        <v>6</v>
      </c>
      <c r="T43" s="253">
        <f>SUM(T39:T42)</f>
        <v>0</v>
      </c>
      <c r="U43" s="254">
        <f>SUM(U39:U42)</f>
        <v>3</v>
      </c>
      <c r="V43" s="163"/>
    </row>
    <row r="44" spans="2:22" ht="24.75" customHeight="1">
      <c r="B44" s="191"/>
      <c r="C44" s="11" t="s">
        <v>80</v>
      </c>
      <c r="D44" s="197" t="str">
        <f>IF(T43&gt;U43,D34,IF(U43&gt;T43,D35,IF(U43+T43=0," ","CHYBA ZADÁNÍ")))</f>
        <v>Krmelín</v>
      </c>
      <c r="E44" s="192"/>
      <c r="F44" s="192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1"/>
      <c r="V44" s="198"/>
    </row>
    <row r="45" spans="2:22" ht="14.25">
      <c r="B45" s="191"/>
      <c r="C45" s="11" t="s">
        <v>81</v>
      </c>
      <c r="G45" s="200"/>
      <c r="H45" s="200"/>
      <c r="I45" s="200"/>
      <c r="J45" s="200"/>
      <c r="K45" s="200"/>
      <c r="L45" s="200"/>
      <c r="M45" s="200"/>
      <c r="N45" s="198"/>
      <c r="O45" s="198"/>
      <c r="Q45" s="201"/>
      <c r="R45" s="201"/>
      <c r="S45" s="200"/>
      <c r="T45" s="200"/>
      <c r="U45" s="200"/>
      <c r="V45" s="198"/>
    </row>
    <row r="46" spans="3:21" ht="14.25">
      <c r="C46" s="201"/>
      <c r="D46" s="201"/>
      <c r="E46" s="201"/>
      <c r="F46" s="201"/>
      <c r="G46" s="201"/>
      <c r="H46" s="201"/>
      <c r="I46" s="201"/>
      <c r="J46" s="206" t="s">
        <v>64</v>
      </c>
      <c r="K46" s="206"/>
      <c r="L46" s="206"/>
      <c r="M46" s="201"/>
      <c r="N46" s="201"/>
      <c r="O46" s="201"/>
      <c r="P46" s="201"/>
      <c r="Q46" s="201"/>
      <c r="R46" s="201"/>
      <c r="S46" s="201"/>
      <c r="T46" s="206" t="s">
        <v>67</v>
      </c>
      <c r="U46" s="201"/>
    </row>
    <row r="47" spans="3:21" ht="15">
      <c r="C47" s="207" t="s">
        <v>82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3:21" ht="14.25">
      <c r="C48" s="201"/>
      <c r="D48" s="20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3:21" ht="14.25"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</row>
    <row r="50" spans="3:21" ht="14.25">
      <c r="C50" s="268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</row>
    <row r="51" ht="14.25">
      <c r="C51" s="268"/>
    </row>
    <row r="52" ht="14.25">
      <c r="C52" s="268"/>
    </row>
    <row r="53" ht="14.25">
      <c r="C53" s="268"/>
    </row>
  </sheetData>
  <sheetProtection selectLockedCells="1"/>
  <mergeCells count="70"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  <mergeCell ref="B41:B42"/>
    <mergeCell ref="E41:E42"/>
    <mergeCell ref="F41:F42"/>
    <mergeCell ref="G41:G42"/>
    <mergeCell ref="H41:H42"/>
    <mergeCell ref="I41:I42"/>
    <mergeCell ref="J41:J42"/>
    <mergeCell ref="K41:K42"/>
    <mergeCell ref="Q38:S38"/>
    <mergeCell ref="M41:M42"/>
    <mergeCell ref="P28:Q28"/>
    <mergeCell ref="T28:U28"/>
    <mergeCell ref="P29:U29"/>
    <mergeCell ref="D35:I35"/>
    <mergeCell ref="P35:U35"/>
    <mergeCell ref="E37:M37"/>
    <mergeCell ref="P32:U32"/>
    <mergeCell ref="P33:U33"/>
    <mergeCell ref="N37:U37"/>
    <mergeCell ref="P31:U31"/>
    <mergeCell ref="E38:G38"/>
    <mergeCell ref="H38:J38"/>
    <mergeCell ref="K38:M38"/>
    <mergeCell ref="N38:P38"/>
    <mergeCell ref="D34:I34"/>
    <mergeCell ref="P34:U34"/>
    <mergeCell ref="R16:R17"/>
    <mergeCell ref="K16:K17"/>
    <mergeCell ref="L16:L17"/>
    <mergeCell ref="N16:N17"/>
    <mergeCell ref="M16:M17"/>
    <mergeCell ref="P16:P17"/>
    <mergeCell ref="O16:O17"/>
    <mergeCell ref="Q16:Q17"/>
    <mergeCell ref="T3:U3"/>
    <mergeCell ref="P3:Q3"/>
    <mergeCell ref="P4:U4"/>
    <mergeCell ref="K13:M13"/>
    <mergeCell ref="E12:M12"/>
    <mergeCell ref="N12:U12"/>
    <mergeCell ref="D9:I9"/>
    <mergeCell ref="D10:I10"/>
    <mergeCell ref="B16:B17"/>
    <mergeCell ref="G16:G17"/>
    <mergeCell ref="J16:J17"/>
    <mergeCell ref="E13:G13"/>
    <mergeCell ref="H13:J13"/>
    <mergeCell ref="F16:F17"/>
    <mergeCell ref="E16:E17"/>
    <mergeCell ref="H16:H17"/>
    <mergeCell ref="I16:I17"/>
    <mergeCell ref="S16:S17"/>
    <mergeCell ref="P6:U6"/>
    <mergeCell ref="P10:U10"/>
    <mergeCell ref="P9:U9"/>
    <mergeCell ref="P8:U8"/>
    <mergeCell ref="P7:U7"/>
    <mergeCell ref="N13:P13"/>
    <mergeCell ref="Q13:S13"/>
    <mergeCell ref="T16:T17"/>
    <mergeCell ref="U16:U17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K53"/>
  <sheetViews>
    <sheetView zoomScale="75" zoomScaleNormal="75" zoomScalePageLayoutView="0" workbookViewId="0" topLeftCell="A1">
      <selection activeCell="D31" sqref="D31: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41" t="s">
        <v>47</v>
      </c>
      <c r="H1" s="142"/>
      <c r="I1" s="142"/>
    </row>
    <row r="2" spans="6:9" ht="4.5" customHeight="1">
      <c r="F2" s="141"/>
      <c r="H2" s="142"/>
      <c r="I2" s="142"/>
    </row>
    <row r="3" spans="3:24" ht="21">
      <c r="C3" s="143" t="s">
        <v>48</v>
      </c>
      <c r="D3" s="144" t="s">
        <v>49</v>
      </c>
      <c r="E3" s="143"/>
      <c r="F3" s="143"/>
      <c r="G3" s="143"/>
      <c r="H3" s="143"/>
      <c r="I3" s="143"/>
      <c r="J3" s="143"/>
      <c r="K3" s="143"/>
      <c r="L3" s="143"/>
      <c r="P3" s="778" t="s">
        <v>50</v>
      </c>
      <c r="Q3" s="778"/>
      <c r="R3" s="145"/>
      <c r="S3" s="145"/>
      <c r="T3" s="773">
        <f>'Rozlosování-přehled'!$L$1</f>
        <v>2010</v>
      </c>
      <c r="U3" s="773"/>
      <c r="X3" s="146" t="s">
        <v>1</v>
      </c>
    </row>
    <row r="4" spans="3:31" ht="18.75">
      <c r="C4" s="147" t="s">
        <v>51</v>
      </c>
      <c r="D4" s="148"/>
      <c r="N4" s="149">
        <v>2</v>
      </c>
      <c r="P4" s="774" t="str">
        <f>IF(N4=1,P6,IF(N4=2,P7,IF(N4=3,P8,IF(N4=4,P9,IF(N4=5,P10," ")))))</f>
        <v>MUŽI  II.</v>
      </c>
      <c r="Q4" s="775"/>
      <c r="R4" s="775"/>
      <c r="S4" s="775"/>
      <c r="T4" s="775"/>
      <c r="U4" s="776"/>
      <c r="W4" s="150" t="s">
        <v>2</v>
      </c>
      <c r="X4" s="151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47"/>
      <c r="D5" s="152"/>
      <c r="E5" s="152"/>
      <c r="F5" s="152"/>
      <c r="G5" s="147"/>
      <c r="H5" s="147"/>
      <c r="I5" s="147"/>
      <c r="J5" s="152"/>
      <c r="K5" s="152"/>
      <c r="L5" s="152"/>
      <c r="M5" s="147"/>
      <c r="N5" s="147"/>
      <c r="O5" s="147"/>
      <c r="P5" s="153"/>
      <c r="Q5" s="153"/>
      <c r="R5" s="153"/>
      <c r="S5" s="147"/>
      <c r="T5" s="147"/>
      <c r="U5" s="152"/>
    </row>
    <row r="6" spans="3:28" ht="14.25" customHeight="1">
      <c r="C6" s="147" t="s">
        <v>57</v>
      </c>
      <c r="D6" s="205" t="s">
        <v>63</v>
      </c>
      <c r="E6" s="154"/>
      <c r="F6" s="154"/>
      <c r="N6" s="155">
        <v>1</v>
      </c>
      <c r="P6" s="777" t="s">
        <v>58</v>
      </c>
      <c r="Q6" s="777"/>
      <c r="R6" s="777"/>
      <c r="S6" s="777"/>
      <c r="T6" s="777"/>
      <c r="U6" s="777"/>
      <c r="W6" s="156">
        <v>1</v>
      </c>
      <c r="X6" s="157" t="str">
        <f>'1.M2'!X6</f>
        <v>Krmelín</v>
      </c>
      <c r="AB6" s="1" t="str">
        <f aca="true" t="shared" si="0" ref="AB6:AB11">X6</f>
        <v>Krmelín</v>
      </c>
    </row>
    <row r="7" spans="3:28" ht="16.5" customHeight="1">
      <c r="C7" s="147" t="s">
        <v>60</v>
      </c>
      <c r="D7" s="383">
        <v>40337</v>
      </c>
      <c r="E7" s="159"/>
      <c r="F7" s="159"/>
      <c r="N7" s="155">
        <v>2</v>
      </c>
      <c r="P7" s="777" t="s">
        <v>61</v>
      </c>
      <c r="Q7" s="777"/>
      <c r="R7" s="777"/>
      <c r="S7" s="777"/>
      <c r="T7" s="777"/>
      <c r="U7" s="777"/>
      <c r="W7" s="156">
        <v>2</v>
      </c>
      <c r="X7" s="157" t="str">
        <f>'1.M2'!X7</f>
        <v>Hukvaldy</v>
      </c>
      <c r="AB7" s="1" t="str">
        <f t="shared" si="0"/>
        <v>Hukvaldy</v>
      </c>
    </row>
    <row r="8" spans="3:28" ht="15" customHeight="1">
      <c r="C8" s="147"/>
      <c r="N8" s="155">
        <v>3</v>
      </c>
      <c r="P8" s="767" t="s">
        <v>62</v>
      </c>
      <c r="Q8" s="767"/>
      <c r="R8" s="767"/>
      <c r="S8" s="767"/>
      <c r="T8" s="767"/>
      <c r="U8" s="767"/>
      <c r="W8" s="156">
        <v>3</v>
      </c>
      <c r="X8" s="157" t="str">
        <f>'1.M2'!X8</f>
        <v>Proskovice B</v>
      </c>
      <c r="AB8" s="1" t="str">
        <f t="shared" si="0"/>
        <v>Proskovice B</v>
      </c>
    </row>
    <row r="9" spans="2:28" ht="18.75">
      <c r="B9" s="160">
        <v>6</v>
      </c>
      <c r="C9" s="143" t="s">
        <v>64</v>
      </c>
      <c r="D9" s="784" t="str">
        <f>IF(B9=1,X6,IF(B9=2,X7,IF(B9=3,X8,IF(B9=4,X9,IF(B9=5,X10,IF(B9=6,X11,IF(B9=7,X12,IF(B9=8,X13," "))))))))</f>
        <v>Nová Bělá  A</v>
      </c>
      <c r="E9" s="785"/>
      <c r="F9" s="785"/>
      <c r="G9" s="785"/>
      <c r="H9" s="785"/>
      <c r="I9" s="786"/>
      <c r="N9" s="155">
        <v>4</v>
      </c>
      <c r="P9" s="767" t="s">
        <v>65</v>
      </c>
      <c r="Q9" s="767"/>
      <c r="R9" s="767"/>
      <c r="S9" s="767"/>
      <c r="T9" s="767"/>
      <c r="U9" s="767"/>
      <c r="W9" s="156">
        <v>4</v>
      </c>
      <c r="X9" s="157" t="str">
        <f>'1.M2'!X9</f>
        <v>VOLNÝ  LOS</v>
      </c>
      <c r="AB9" s="1" t="str">
        <f t="shared" si="0"/>
        <v>VOLNÝ  LOS</v>
      </c>
    </row>
    <row r="10" spans="2:28" ht="19.5" customHeight="1">
      <c r="B10" s="160">
        <v>5</v>
      </c>
      <c r="C10" s="143" t="s">
        <v>67</v>
      </c>
      <c r="D10" s="784" t="str">
        <f>IF(B10=1,X6,IF(B10=2,X7,IF(B10=3,X8,IF(B10=4,X9,IF(B10=5,X10,IF(B10=6,X11,IF(B10=7,X12,IF(B10=8,X13," "))))))))</f>
        <v>Brušperk  B</v>
      </c>
      <c r="E10" s="785"/>
      <c r="F10" s="785"/>
      <c r="G10" s="785"/>
      <c r="H10" s="785"/>
      <c r="I10" s="786"/>
      <c r="N10" s="155">
        <v>5</v>
      </c>
      <c r="P10" s="767" t="s">
        <v>68</v>
      </c>
      <c r="Q10" s="767"/>
      <c r="R10" s="767"/>
      <c r="S10" s="767"/>
      <c r="T10" s="767"/>
      <c r="U10" s="767"/>
      <c r="W10" s="156">
        <v>5</v>
      </c>
      <c r="X10" s="157" t="str">
        <f>'1.M2'!X10</f>
        <v>Brušperk  B</v>
      </c>
      <c r="AB10" s="1" t="str">
        <f t="shared" si="0"/>
        <v>Brušperk  B</v>
      </c>
    </row>
    <row r="11" spans="23:28" ht="15.75" customHeight="1">
      <c r="W11" s="156">
        <v>6</v>
      </c>
      <c r="X11" s="157" t="str">
        <f>'1.M2'!X11</f>
        <v>Nová Bělá  A</v>
      </c>
      <c r="AB11" s="1" t="str">
        <f t="shared" si="0"/>
        <v>Nová Bělá  A</v>
      </c>
    </row>
    <row r="12" spans="3:37" ht="15">
      <c r="C12" s="161" t="s">
        <v>70</v>
      </c>
      <c r="D12" s="162"/>
      <c r="E12" s="771" t="s">
        <v>71</v>
      </c>
      <c r="F12" s="772"/>
      <c r="G12" s="772"/>
      <c r="H12" s="772"/>
      <c r="I12" s="772"/>
      <c r="J12" s="772"/>
      <c r="K12" s="772"/>
      <c r="L12" s="772"/>
      <c r="M12" s="772"/>
      <c r="N12" s="772" t="s">
        <v>72</v>
      </c>
      <c r="O12" s="772"/>
      <c r="P12" s="772"/>
      <c r="Q12" s="772"/>
      <c r="R12" s="772"/>
      <c r="S12" s="772"/>
      <c r="T12" s="772"/>
      <c r="U12" s="772"/>
      <c r="V12" s="163"/>
      <c r="W12" s="156">
        <v>7</v>
      </c>
      <c r="X12" s="157">
        <f>IF($N$4=1,AA12,IF($N$4=2,AB12,IF($N$4=3,AC12,IF($N$4=4,AD12,IF($N$4=5,AE12," ")))))</f>
        <v>0</v>
      </c>
      <c r="AF12" s="147"/>
      <c r="AG12" s="164"/>
      <c r="AH12" s="164"/>
      <c r="AI12" s="146" t="s">
        <v>1</v>
      </c>
      <c r="AJ12" s="164"/>
      <c r="AK12" s="164"/>
    </row>
    <row r="13" spans="2:37" ht="21" customHeight="1">
      <c r="B13" s="165"/>
      <c r="C13" s="166" t="s">
        <v>8</v>
      </c>
      <c r="D13" s="167" t="s">
        <v>9</v>
      </c>
      <c r="E13" s="763" t="s">
        <v>73</v>
      </c>
      <c r="F13" s="764"/>
      <c r="G13" s="765"/>
      <c r="H13" s="766" t="s">
        <v>74</v>
      </c>
      <c r="I13" s="764"/>
      <c r="J13" s="765" t="s">
        <v>74</v>
      </c>
      <c r="K13" s="766" t="s">
        <v>75</v>
      </c>
      <c r="L13" s="764"/>
      <c r="M13" s="764" t="s">
        <v>75</v>
      </c>
      <c r="N13" s="766" t="s">
        <v>76</v>
      </c>
      <c r="O13" s="764"/>
      <c r="P13" s="765"/>
      <c r="Q13" s="766" t="s">
        <v>77</v>
      </c>
      <c r="R13" s="764"/>
      <c r="S13" s="765"/>
      <c r="T13" s="168" t="s">
        <v>78</v>
      </c>
      <c r="U13" s="169"/>
      <c r="V13" s="170"/>
      <c r="W13" s="156">
        <v>8</v>
      </c>
      <c r="X13" s="157">
        <f>IF($N$4=1,AA13,IF($N$4=2,AB13,IF($N$4=3,AC13,IF($N$4=4,AD13,IF($N$4=5,AE13," ")))))</f>
        <v>0</v>
      </c>
      <c r="AF13" s="12" t="s">
        <v>73</v>
      </c>
      <c r="AG13" s="12" t="s">
        <v>74</v>
      </c>
      <c r="AH13" s="12" t="s">
        <v>75</v>
      </c>
      <c r="AI13" s="12" t="s">
        <v>73</v>
      </c>
      <c r="AJ13" s="12" t="s">
        <v>74</v>
      </c>
      <c r="AK13" s="12" t="s">
        <v>75</v>
      </c>
    </row>
    <row r="14" spans="2:37" ht="24.75" customHeight="1">
      <c r="B14" s="171" t="s">
        <v>73</v>
      </c>
      <c r="C14" s="212" t="s">
        <v>150</v>
      </c>
      <c r="D14" s="223" t="s">
        <v>198</v>
      </c>
      <c r="E14" s="214">
        <v>1</v>
      </c>
      <c r="F14" s="215" t="s">
        <v>19</v>
      </c>
      <c r="G14" s="507">
        <v>6</v>
      </c>
      <c r="H14" s="508">
        <v>0</v>
      </c>
      <c r="I14" s="509" t="s">
        <v>19</v>
      </c>
      <c r="J14" s="216">
        <v>6</v>
      </c>
      <c r="K14" s="217"/>
      <c r="L14" s="215" t="s">
        <v>19</v>
      </c>
      <c r="M14" s="218"/>
      <c r="N14" s="250">
        <f>E14+H14+K14</f>
        <v>1</v>
      </c>
      <c r="O14" s="251" t="s">
        <v>19</v>
      </c>
      <c r="P14" s="252">
        <f>G14+J14+M14</f>
        <v>12</v>
      </c>
      <c r="Q14" s="250">
        <f>SUM(AF14:AH14)</f>
        <v>0</v>
      </c>
      <c r="R14" s="251" t="s">
        <v>19</v>
      </c>
      <c r="S14" s="252">
        <f>SUM(AI14:AK14)</f>
        <v>2</v>
      </c>
      <c r="T14" s="253">
        <f>IF(Q14&gt;S14,1,0)</f>
        <v>0</v>
      </c>
      <c r="U14" s="254">
        <f>IF(S14&gt;Q14,1,0)</f>
        <v>1</v>
      </c>
      <c r="V14" s="163"/>
      <c r="X14" s="184"/>
      <c r="AF14" s="185">
        <f>IF(E14&gt;G14,1,0)</f>
        <v>0</v>
      </c>
      <c r="AG14" s="185">
        <f>IF(H14&gt;J14,1,0)</f>
        <v>0</v>
      </c>
      <c r="AH14" s="185">
        <f>IF(K14+M14&gt;0,IF(K14&gt;M14,1,0),0)</f>
        <v>0</v>
      </c>
      <c r="AI14" s="185">
        <f>IF(G14&gt;E14,1,0)</f>
        <v>1</v>
      </c>
      <c r="AJ14" s="185">
        <f>IF(J14&gt;H14,1,0)</f>
        <v>1</v>
      </c>
      <c r="AK14" s="185">
        <f>IF(K14+M14&gt;0,IF(M14&gt;K14,1,0),0)</f>
        <v>0</v>
      </c>
    </row>
    <row r="15" spans="2:37" ht="24" customHeight="1">
      <c r="B15" s="171" t="s">
        <v>74</v>
      </c>
      <c r="C15" s="223" t="s">
        <v>152</v>
      </c>
      <c r="D15" s="212" t="s">
        <v>232</v>
      </c>
      <c r="E15" s="214">
        <v>1</v>
      </c>
      <c r="F15" s="215" t="s">
        <v>19</v>
      </c>
      <c r="G15" s="507">
        <v>6</v>
      </c>
      <c r="H15" s="508">
        <v>3</v>
      </c>
      <c r="I15" s="509" t="s">
        <v>19</v>
      </c>
      <c r="J15" s="216">
        <v>6</v>
      </c>
      <c r="K15" s="217"/>
      <c r="L15" s="215" t="s">
        <v>19</v>
      </c>
      <c r="M15" s="218"/>
      <c r="N15" s="250">
        <f>E15+H15+K15</f>
        <v>4</v>
      </c>
      <c r="O15" s="251" t="s">
        <v>19</v>
      </c>
      <c r="P15" s="252">
        <f>G15+J15+M15</f>
        <v>12</v>
      </c>
      <c r="Q15" s="250">
        <f>SUM(AF15:AH15)</f>
        <v>0</v>
      </c>
      <c r="R15" s="251" t="s">
        <v>19</v>
      </c>
      <c r="S15" s="252">
        <f>SUM(AI15:AK15)</f>
        <v>2</v>
      </c>
      <c r="T15" s="253">
        <f>IF(Q15&gt;S15,1,0)</f>
        <v>0</v>
      </c>
      <c r="U15" s="254">
        <f>IF(S15&gt;Q15,1,0)</f>
        <v>1</v>
      </c>
      <c r="V15" s="163"/>
      <c r="AF15" s="185">
        <f>IF(E15&gt;G15,1,0)</f>
        <v>0</v>
      </c>
      <c r="AG15" s="185">
        <f>IF(H15&gt;J15,1,0)</f>
        <v>0</v>
      </c>
      <c r="AH15" s="185">
        <f>IF(K15+M15&gt;0,IF(K15&gt;M15,1,0),0)</f>
        <v>0</v>
      </c>
      <c r="AI15" s="185">
        <f>IF(G15&gt;E15,1,0)</f>
        <v>1</v>
      </c>
      <c r="AJ15" s="185">
        <f>IF(J15&gt;H15,1,0)</f>
        <v>1</v>
      </c>
      <c r="AK15" s="185">
        <f>IF(K15+M15&gt;0,IF(M15&gt;K15,1,0),0)</f>
        <v>0</v>
      </c>
    </row>
    <row r="16" spans="2:37" ht="20.25" customHeight="1">
      <c r="B16" s="753" t="s">
        <v>75</v>
      </c>
      <c r="C16" s="212" t="s">
        <v>150</v>
      </c>
      <c r="D16" s="223" t="s">
        <v>198</v>
      </c>
      <c r="E16" s="755">
        <v>3</v>
      </c>
      <c r="F16" s="737" t="s">
        <v>19</v>
      </c>
      <c r="G16" s="757">
        <v>6</v>
      </c>
      <c r="H16" s="759">
        <v>2</v>
      </c>
      <c r="I16" s="761" t="s">
        <v>19</v>
      </c>
      <c r="J16" s="733">
        <v>6</v>
      </c>
      <c r="K16" s="735"/>
      <c r="L16" s="737" t="s">
        <v>19</v>
      </c>
      <c r="M16" s="783"/>
      <c r="N16" s="804">
        <f>E16+H16+K16</f>
        <v>5</v>
      </c>
      <c r="O16" s="800" t="s">
        <v>19</v>
      </c>
      <c r="P16" s="802">
        <f>G16+J16+M16</f>
        <v>12</v>
      </c>
      <c r="Q16" s="804">
        <f>SUM(AF16:AH16)</f>
        <v>0</v>
      </c>
      <c r="R16" s="800" t="s">
        <v>19</v>
      </c>
      <c r="S16" s="802">
        <f>SUM(AI16:AK16)</f>
        <v>2</v>
      </c>
      <c r="T16" s="806">
        <f>IF(Q16&gt;S16,1,0)</f>
        <v>0</v>
      </c>
      <c r="U16" s="808">
        <f>IF(S16&gt;Q16,1,0)</f>
        <v>1</v>
      </c>
      <c r="V16" s="188"/>
      <c r="AF16" s="185">
        <f>IF(E16&gt;G16,1,0)</f>
        <v>0</v>
      </c>
      <c r="AG16" s="185">
        <f>IF(H16&gt;J16,1,0)</f>
        <v>0</v>
      </c>
      <c r="AH16" s="185">
        <f>IF(K16+M16&gt;0,IF(K16&gt;M16,1,0),0)</f>
        <v>0</v>
      </c>
      <c r="AI16" s="185">
        <f>IF(G16&gt;E16,1,0)</f>
        <v>1</v>
      </c>
      <c r="AJ16" s="185">
        <f>IF(J16&gt;H16,1,0)</f>
        <v>1</v>
      </c>
      <c r="AK16" s="185">
        <f>IF(K16+M16&gt;0,IF(M16&gt;K16,1,0),0)</f>
        <v>0</v>
      </c>
    </row>
    <row r="17" spans="2:22" ht="21" customHeight="1">
      <c r="B17" s="754"/>
      <c r="C17" s="223" t="s">
        <v>152</v>
      </c>
      <c r="D17" s="212" t="s">
        <v>232</v>
      </c>
      <c r="E17" s="810"/>
      <c r="F17" s="762"/>
      <c r="G17" s="734"/>
      <c r="H17" s="736"/>
      <c r="I17" s="738"/>
      <c r="J17" s="758"/>
      <c r="K17" s="760"/>
      <c r="L17" s="762"/>
      <c r="M17" s="740"/>
      <c r="N17" s="805"/>
      <c r="O17" s="801"/>
      <c r="P17" s="803"/>
      <c r="Q17" s="805"/>
      <c r="R17" s="801"/>
      <c r="S17" s="803"/>
      <c r="T17" s="807"/>
      <c r="U17" s="809"/>
      <c r="V17" s="188"/>
    </row>
    <row r="18" spans="2:22" ht="23.25" customHeight="1">
      <c r="B18" s="191"/>
      <c r="C18" s="255" t="s">
        <v>79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>
        <f>SUM(N14:N17)</f>
        <v>10</v>
      </c>
      <c r="O18" s="251" t="s">
        <v>19</v>
      </c>
      <c r="P18" s="258">
        <f>SUM(P14:P17)</f>
        <v>36</v>
      </c>
      <c r="Q18" s="257">
        <f>SUM(Q14:Q17)</f>
        <v>0</v>
      </c>
      <c r="R18" s="259" t="s">
        <v>19</v>
      </c>
      <c r="S18" s="258">
        <f>SUM(S14:S17)</f>
        <v>6</v>
      </c>
      <c r="T18" s="253">
        <f>SUM(T14:T17)</f>
        <v>0</v>
      </c>
      <c r="U18" s="254">
        <f>SUM(U14:U17)</f>
        <v>3</v>
      </c>
      <c r="V18" s="163"/>
    </row>
    <row r="19" spans="2:27" ht="21" customHeight="1">
      <c r="B19" s="191"/>
      <c r="C19" s="11" t="s">
        <v>80</v>
      </c>
      <c r="D19" s="197" t="str">
        <f>IF(T18&gt;U18,D9,IF(U18&gt;T18,D10,IF(U18+T18=0," ","CHYBA ZADÁNÍ")))</f>
        <v>Brušperk  B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1"/>
      <c r="V19" s="198"/>
      <c r="AA19" s="199"/>
    </row>
    <row r="20" spans="2:22" ht="19.5" customHeight="1">
      <c r="B20" s="191"/>
      <c r="C20" s="11" t="s">
        <v>81</v>
      </c>
      <c r="G20" s="200"/>
      <c r="H20" s="200"/>
      <c r="I20" s="200"/>
      <c r="J20" s="200"/>
      <c r="K20" s="200"/>
      <c r="L20" s="200"/>
      <c r="M20" s="200"/>
      <c r="N20" s="198"/>
      <c r="O20" s="198"/>
      <c r="Q20" s="201"/>
      <c r="R20" s="201"/>
      <c r="S20" s="200"/>
      <c r="T20" s="200"/>
      <c r="U20" s="200"/>
      <c r="V20" s="198"/>
    </row>
    <row r="21" spans="10:20" ht="15">
      <c r="J21" s="8" t="s">
        <v>64</v>
      </c>
      <c r="K21" s="8"/>
      <c r="L21" s="8"/>
      <c r="T21" s="8" t="s">
        <v>67</v>
      </c>
    </row>
    <row r="22" spans="3:21" ht="15">
      <c r="C22" s="147" t="s">
        <v>82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3:21" ht="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3:21" ht="15"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3:21" ht="15"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2:21" ht="28.5" customHeight="1">
      <c r="B26" s="162"/>
      <c r="C26" s="162"/>
      <c r="D26" s="162"/>
      <c r="E26" s="162"/>
      <c r="F26" s="202" t="s">
        <v>47</v>
      </c>
      <c r="G26" s="162"/>
      <c r="H26" s="203"/>
      <c r="I26" s="20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6:9" ht="8.25" customHeight="1">
      <c r="F27" s="141"/>
      <c r="H27" s="142"/>
      <c r="I27" s="142"/>
    </row>
    <row r="28" spans="3:24" ht="21">
      <c r="C28" s="143" t="s">
        <v>48</v>
      </c>
      <c r="D28" s="144" t="s">
        <v>49</v>
      </c>
      <c r="E28" s="143"/>
      <c r="F28" s="143"/>
      <c r="G28" s="143"/>
      <c r="H28" s="143"/>
      <c r="I28" s="143"/>
      <c r="J28" s="143"/>
      <c r="K28" s="143"/>
      <c r="L28" s="143"/>
      <c r="P28" s="778" t="s">
        <v>50</v>
      </c>
      <c r="Q28" s="778"/>
      <c r="R28" s="145"/>
      <c r="S28" s="145"/>
      <c r="T28" s="773">
        <f>'Rozlosování-přehled'!$L$1</f>
        <v>2010</v>
      </c>
      <c r="U28" s="773"/>
      <c r="X28" s="146" t="s">
        <v>1</v>
      </c>
    </row>
    <row r="29" spans="3:31" ht="18.75">
      <c r="C29" s="147" t="s">
        <v>51</v>
      </c>
      <c r="D29" s="204"/>
      <c r="N29" s="149">
        <v>2</v>
      </c>
      <c r="P29" s="774" t="str">
        <f>IF(N29=1,P31,IF(N29=2,P32,IF(N29=3,P33,IF(N29=4,P34,IF(N29=5,P35," ")))))</f>
        <v>MUŽI  II.</v>
      </c>
      <c r="Q29" s="775"/>
      <c r="R29" s="775"/>
      <c r="S29" s="775"/>
      <c r="T29" s="775"/>
      <c r="U29" s="776"/>
      <c r="W29" s="150" t="s">
        <v>2</v>
      </c>
      <c r="X29" s="147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47"/>
      <c r="D30" s="152"/>
      <c r="E30" s="152"/>
      <c r="F30" s="152"/>
      <c r="G30" s="147"/>
      <c r="H30" s="147"/>
      <c r="I30" s="147"/>
      <c r="J30" s="152"/>
      <c r="K30" s="152"/>
      <c r="L30" s="152"/>
      <c r="M30" s="147"/>
      <c r="N30" s="147"/>
      <c r="O30" s="147"/>
      <c r="P30" s="153"/>
      <c r="Q30" s="153"/>
      <c r="R30" s="153"/>
      <c r="S30" s="147"/>
      <c r="T30" s="147"/>
      <c r="U30" s="152"/>
    </row>
    <row r="31" spans="3:28" ht="15.75">
      <c r="C31" s="147" t="s">
        <v>57</v>
      </c>
      <c r="D31" s="205" t="s">
        <v>97</v>
      </c>
      <c r="E31" s="154"/>
      <c r="F31" s="154"/>
      <c r="N31" s="1">
        <v>1</v>
      </c>
      <c r="P31" s="777" t="s">
        <v>58</v>
      </c>
      <c r="Q31" s="777"/>
      <c r="R31" s="777"/>
      <c r="S31" s="777"/>
      <c r="T31" s="777"/>
      <c r="U31" s="777"/>
      <c r="W31" s="156">
        <v>1</v>
      </c>
      <c r="X31" s="157" t="str">
        <f aca="true" t="shared" si="1" ref="X31:X36">X6</f>
        <v>Krmelín</v>
      </c>
      <c r="AB31" s="1" t="str">
        <f aca="true" t="shared" si="2" ref="AB31:AB36">X31</f>
        <v>Krmelín</v>
      </c>
    </row>
    <row r="32" spans="3:28" ht="15">
      <c r="C32" s="147" t="s">
        <v>60</v>
      </c>
      <c r="D32" s="383">
        <v>40362</v>
      </c>
      <c r="E32" s="159"/>
      <c r="F32" s="159"/>
      <c r="N32" s="1">
        <v>2</v>
      </c>
      <c r="P32" s="777" t="s">
        <v>61</v>
      </c>
      <c r="Q32" s="777"/>
      <c r="R32" s="777"/>
      <c r="S32" s="777"/>
      <c r="T32" s="777"/>
      <c r="U32" s="777"/>
      <c r="W32" s="156">
        <v>2</v>
      </c>
      <c r="X32" s="157" t="str">
        <f t="shared" si="1"/>
        <v>Hukvaldy</v>
      </c>
      <c r="AB32" s="1" t="str">
        <f t="shared" si="2"/>
        <v>Hukvaldy</v>
      </c>
    </row>
    <row r="33" spans="3:28" ht="15">
      <c r="C33" s="147"/>
      <c r="N33" s="1">
        <v>3</v>
      </c>
      <c r="P33" s="767" t="s">
        <v>62</v>
      </c>
      <c r="Q33" s="767"/>
      <c r="R33" s="767"/>
      <c r="S33" s="767"/>
      <c r="T33" s="767"/>
      <c r="U33" s="767"/>
      <c r="W33" s="156">
        <v>3</v>
      </c>
      <c r="X33" s="157" t="str">
        <f t="shared" si="1"/>
        <v>Proskovice B</v>
      </c>
      <c r="AB33" s="1" t="str">
        <f t="shared" si="2"/>
        <v>Proskovice B</v>
      </c>
    </row>
    <row r="34" spans="2:28" ht="18.75">
      <c r="B34" s="160">
        <v>2</v>
      </c>
      <c r="C34" s="143" t="s">
        <v>64</v>
      </c>
      <c r="D34" s="768" t="str">
        <f>IF(B34=1,X31,IF(B34=2,X32,IF(B34=3,X33,IF(B34=4,X34,IF(B34=5,X35,IF(B34=6,X36,IF(B34=7,X37,IF(B34=8,X38," "))))))))</f>
        <v>Hukvaldy</v>
      </c>
      <c r="E34" s="769"/>
      <c r="F34" s="769"/>
      <c r="G34" s="769"/>
      <c r="H34" s="769"/>
      <c r="I34" s="770"/>
      <c r="N34" s="1">
        <v>4</v>
      </c>
      <c r="P34" s="767" t="s">
        <v>65</v>
      </c>
      <c r="Q34" s="767"/>
      <c r="R34" s="767"/>
      <c r="S34" s="767"/>
      <c r="T34" s="767"/>
      <c r="U34" s="767"/>
      <c r="W34" s="156">
        <v>4</v>
      </c>
      <c r="X34" s="157" t="str">
        <f t="shared" si="1"/>
        <v>VOLNÝ  LOS</v>
      </c>
      <c r="AB34" s="1" t="str">
        <f t="shared" si="2"/>
        <v>VOLNÝ  LOS</v>
      </c>
    </row>
    <row r="35" spans="2:28" ht="18.75">
      <c r="B35" s="160">
        <v>3</v>
      </c>
      <c r="C35" s="143" t="s">
        <v>67</v>
      </c>
      <c r="D35" s="768" t="str">
        <f>IF(B35=1,X31,IF(B35=2,X32,IF(B35=3,X33,IF(B35=4,X34,IF(B35=5,X35,IF(B35=6,X36,IF(B35=7,X37,IF(B35=8,X38," "))))))))</f>
        <v>Proskovice B</v>
      </c>
      <c r="E35" s="769"/>
      <c r="F35" s="769"/>
      <c r="G35" s="769"/>
      <c r="H35" s="769"/>
      <c r="I35" s="770"/>
      <c r="N35" s="1">
        <v>5</v>
      </c>
      <c r="P35" s="767" t="s">
        <v>68</v>
      </c>
      <c r="Q35" s="767"/>
      <c r="R35" s="767"/>
      <c r="S35" s="767"/>
      <c r="T35" s="767"/>
      <c r="U35" s="767"/>
      <c r="W35" s="156">
        <v>5</v>
      </c>
      <c r="X35" s="157" t="str">
        <f t="shared" si="1"/>
        <v>Brušperk  B</v>
      </c>
      <c r="AB35" s="1" t="str">
        <f t="shared" si="2"/>
        <v>Brušperk  B</v>
      </c>
    </row>
    <row r="36" spans="23:28" ht="14.25">
      <c r="W36" s="156">
        <v>6</v>
      </c>
      <c r="X36" s="157" t="str">
        <f t="shared" si="1"/>
        <v>Nová Bělá  A</v>
      </c>
      <c r="AB36" s="1" t="str">
        <f t="shared" si="2"/>
        <v>Nová Bělá  A</v>
      </c>
    </row>
    <row r="37" spans="3:31" ht="14.25">
      <c r="C37" s="161" t="s">
        <v>70</v>
      </c>
      <c r="D37" s="162"/>
      <c r="E37" s="771" t="s">
        <v>71</v>
      </c>
      <c r="F37" s="772"/>
      <c r="G37" s="772"/>
      <c r="H37" s="772"/>
      <c r="I37" s="772"/>
      <c r="J37" s="772"/>
      <c r="K37" s="772"/>
      <c r="L37" s="772"/>
      <c r="M37" s="772"/>
      <c r="N37" s="772" t="s">
        <v>72</v>
      </c>
      <c r="O37" s="772"/>
      <c r="P37" s="772"/>
      <c r="Q37" s="772"/>
      <c r="R37" s="772"/>
      <c r="S37" s="772"/>
      <c r="T37" s="772"/>
      <c r="U37" s="772"/>
      <c r="V37" s="163"/>
      <c r="W37" s="156">
        <v>7</v>
      </c>
      <c r="X37" s="157">
        <f>IF($N$29=1,AA37,IF($N$29=2,AB37,IF($N$29=3,AC37,IF($N$29=4,AD37,IF($N$29=5,AE37," ")))))</f>
        <v>0</v>
      </c>
      <c r="AA37" s="1">
        <f aca="true" t="shared" si="3" ref="AA37:AE38">AA12</f>
        <v>0</v>
      </c>
      <c r="AB37" s="1">
        <f t="shared" si="3"/>
        <v>0</v>
      </c>
      <c r="AC37" s="1">
        <f t="shared" si="3"/>
        <v>0</v>
      </c>
      <c r="AD37" s="1">
        <f t="shared" si="3"/>
        <v>0</v>
      </c>
      <c r="AE37" s="1">
        <f t="shared" si="3"/>
        <v>0</v>
      </c>
    </row>
    <row r="38" spans="2:37" ht="15">
      <c r="B38" s="165"/>
      <c r="C38" s="166" t="s">
        <v>8</v>
      </c>
      <c r="D38" s="167" t="s">
        <v>9</v>
      </c>
      <c r="E38" s="763" t="s">
        <v>73</v>
      </c>
      <c r="F38" s="764"/>
      <c r="G38" s="765"/>
      <c r="H38" s="766" t="s">
        <v>74</v>
      </c>
      <c r="I38" s="764"/>
      <c r="J38" s="765" t="s">
        <v>74</v>
      </c>
      <c r="K38" s="766" t="s">
        <v>75</v>
      </c>
      <c r="L38" s="764"/>
      <c r="M38" s="764" t="s">
        <v>75</v>
      </c>
      <c r="N38" s="766" t="s">
        <v>76</v>
      </c>
      <c r="O38" s="764"/>
      <c r="P38" s="765"/>
      <c r="Q38" s="766" t="s">
        <v>77</v>
      </c>
      <c r="R38" s="764"/>
      <c r="S38" s="765"/>
      <c r="T38" s="168" t="s">
        <v>78</v>
      </c>
      <c r="U38" s="169"/>
      <c r="V38" s="170"/>
      <c r="W38" s="156">
        <v>8</v>
      </c>
      <c r="X38" s="157">
        <f>IF($N$29=1,AA38,IF($N$29=2,AB38,IF($N$29=3,AC38,IF($N$29=4,AD38,IF($N$29=5,AE38," ")))))</f>
        <v>0</v>
      </c>
      <c r="AA38" s="1">
        <f t="shared" si="3"/>
        <v>0</v>
      </c>
      <c r="AB38" s="1">
        <f t="shared" si="3"/>
        <v>0</v>
      </c>
      <c r="AC38" s="1">
        <f t="shared" si="3"/>
        <v>0</v>
      </c>
      <c r="AD38" s="1">
        <f t="shared" si="3"/>
        <v>0</v>
      </c>
      <c r="AE38" s="1">
        <f t="shared" si="3"/>
        <v>0</v>
      </c>
      <c r="AF38" s="12" t="s">
        <v>73</v>
      </c>
      <c r="AG38" s="12" t="s">
        <v>74</v>
      </c>
      <c r="AH38" s="12" t="s">
        <v>75</v>
      </c>
      <c r="AI38" s="12" t="s">
        <v>73</v>
      </c>
      <c r="AJ38" s="12" t="s">
        <v>74</v>
      </c>
      <c r="AK38" s="12" t="s">
        <v>75</v>
      </c>
    </row>
    <row r="39" spans="2:37" ht="24.75" customHeight="1">
      <c r="B39" s="171" t="s">
        <v>73</v>
      </c>
      <c r="C39" s="172" t="s">
        <v>238</v>
      </c>
      <c r="D39" s="186" t="s">
        <v>261</v>
      </c>
      <c r="E39" s="174">
        <v>5</v>
      </c>
      <c r="F39" s="175" t="s">
        <v>19</v>
      </c>
      <c r="G39" s="176">
        <v>7</v>
      </c>
      <c r="H39" s="177">
        <v>3</v>
      </c>
      <c r="I39" s="175" t="s">
        <v>19</v>
      </c>
      <c r="J39" s="176">
        <v>6</v>
      </c>
      <c r="K39" s="177"/>
      <c r="L39" s="175" t="s">
        <v>19</v>
      </c>
      <c r="M39" s="178"/>
      <c r="N39" s="250">
        <f>E39+H39+K39</f>
        <v>8</v>
      </c>
      <c r="O39" s="251" t="s">
        <v>19</v>
      </c>
      <c r="P39" s="252">
        <f>G39+J39+M39</f>
        <v>13</v>
      </c>
      <c r="Q39" s="250">
        <f>SUM(AF39:AH39)</f>
        <v>0</v>
      </c>
      <c r="R39" s="251" t="s">
        <v>19</v>
      </c>
      <c r="S39" s="252">
        <f>SUM(AI39:AK39)</f>
        <v>2</v>
      </c>
      <c r="T39" s="253">
        <f>IF(Q39&gt;S39,1,0)</f>
        <v>0</v>
      </c>
      <c r="U39" s="254">
        <f>IF(S39&gt;Q39,1,0)</f>
        <v>1</v>
      </c>
      <c r="V39" s="163"/>
      <c r="X39" s="184"/>
      <c r="AF39" s="185">
        <f>IF(E39&gt;G39,1,0)</f>
        <v>0</v>
      </c>
      <c r="AG39" s="185">
        <f>IF(H39&gt;J39,1,0)</f>
        <v>0</v>
      </c>
      <c r="AH39" s="185">
        <f>IF(K39+M39&gt;0,IF(K39&gt;M39,1,0),0)</f>
        <v>0</v>
      </c>
      <c r="AI39" s="185">
        <f>IF(G39&gt;E39,1,0)</f>
        <v>1</v>
      </c>
      <c r="AJ39" s="185">
        <f>IF(J39&gt;H39,1,0)</f>
        <v>1</v>
      </c>
      <c r="AK39" s="185">
        <f>IF(K39+M39&gt;0,IF(M39&gt;K39,1,0),0)</f>
        <v>0</v>
      </c>
    </row>
    <row r="40" spans="2:37" ht="24.75" customHeight="1">
      <c r="B40" s="171" t="s">
        <v>74</v>
      </c>
      <c r="C40" s="187" t="s">
        <v>126</v>
      </c>
      <c r="D40" s="172" t="s">
        <v>262</v>
      </c>
      <c r="E40" s="174">
        <v>6</v>
      </c>
      <c r="F40" s="175" t="s">
        <v>19</v>
      </c>
      <c r="G40" s="176">
        <v>4</v>
      </c>
      <c r="H40" s="177">
        <v>3</v>
      </c>
      <c r="I40" s="175" t="s">
        <v>19</v>
      </c>
      <c r="J40" s="176">
        <v>6</v>
      </c>
      <c r="K40" s="177">
        <v>6</v>
      </c>
      <c r="L40" s="175" t="s">
        <v>19</v>
      </c>
      <c r="M40" s="178">
        <v>4</v>
      </c>
      <c r="N40" s="250">
        <f>E40+H40+K40</f>
        <v>15</v>
      </c>
      <c r="O40" s="251" t="s">
        <v>19</v>
      </c>
      <c r="P40" s="252">
        <f>G40+J40+M40</f>
        <v>14</v>
      </c>
      <c r="Q40" s="250">
        <f>SUM(AF40:AH40)</f>
        <v>2</v>
      </c>
      <c r="R40" s="251" t="s">
        <v>19</v>
      </c>
      <c r="S40" s="252">
        <f>SUM(AI40:AK40)</f>
        <v>1</v>
      </c>
      <c r="T40" s="253">
        <f>IF(Q40&gt;S40,1,0)</f>
        <v>1</v>
      </c>
      <c r="U40" s="254">
        <f>IF(S40&gt;Q40,1,0)</f>
        <v>0</v>
      </c>
      <c r="V40" s="163"/>
      <c r="AF40" s="185">
        <f>IF(E40&gt;G40,1,0)</f>
        <v>1</v>
      </c>
      <c r="AG40" s="185">
        <f>IF(H40&gt;J40,1,0)</f>
        <v>0</v>
      </c>
      <c r="AH40" s="185">
        <f>IF(K40+M40&gt;0,IF(K40&gt;M40,1,0),0)</f>
        <v>1</v>
      </c>
      <c r="AI40" s="185">
        <f>IF(G40&gt;E40,1,0)</f>
        <v>0</v>
      </c>
      <c r="AJ40" s="185">
        <f>IF(J40&gt;H40,1,0)</f>
        <v>1</v>
      </c>
      <c r="AK40" s="185">
        <f>IF(K40+M40&gt;0,IF(M40&gt;K40,1,0),0)</f>
        <v>0</v>
      </c>
    </row>
    <row r="41" spans="2:37" ht="24.75" customHeight="1">
      <c r="B41" s="753" t="s">
        <v>75</v>
      </c>
      <c r="C41" s="187" t="s">
        <v>238</v>
      </c>
      <c r="D41" s="186" t="s">
        <v>261</v>
      </c>
      <c r="E41" s="787">
        <v>6</v>
      </c>
      <c r="F41" s="779" t="s">
        <v>19</v>
      </c>
      <c r="G41" s="781">
        <v>3</v>
      </c>
      <c r="H41" s="789">
        <v>5</v>
      </c>
      <c r="I41" s="779" t="s">
        <v>19</v>
      </c>
      <c r="J41" s="781">
        <v>7</v>
      </c>
      <c r="K41" s="789">
        <v>4</v>
      </c>
      <c r="L41" s="779" t="s">
        <v>19</v>
      </c>
      <c r="M41" s="798">
        <v>6</v>
      </c>
      <c r="N41" s="804">
        <f>E41+H41+K41</f>
        <v>15</v>
      </c>
      <c r="O41" s="800" t="s">
        <v>19</v>
      </c>
      <c r="P41" s="802">
        <f>G41+J41+M41</f>
        <v>16</v>
      </c>
      <c r="Q41" s="804">
        <f>SUM(AF41:AH41)</f>
        <v>1</v>
      </c>
      <c r="R41" s="800" t="s">
        <v>19</v>
      </c>
      <c r="S41" s="802">
        <f>SUM(AI41:AK41)</f>
        <v>2</v>
      </c>
      <c r="T41" s="806">
        <f>IF(Q41&gt;S41,1,0)</f>
        <v>0</v>
      </c>
      <c r="U41" s="808">
        <f>IF(S41&gt;Q41,1,0)</f>
        <v>1</v>
      </c>
      <c r="V41" s="188"/>
      <c r="AF41" s="185">
        <f>IF(E41&gt;G41,1,0)</f>
        <v>1</v>
      </c>
      <c r="AG41" s="185">
        <f>IF(H41&gt;J41,1,0)</f>
        <v>0</v>
      </c>
      <c r="AH41" s="185">
        <f>IF(K41+M41&gt;0,IF(K41&gt;M41,1,0),0)</f>
        <v>0</v>
      </c>
      <c r="AI41" s="185">
        <f>IF(G41&gt;E41,1,0)</f>
        <v>0</v>
      </c>
      <c r="AJ41" s="185">
        <f>IF(J41&gt;H41,1,0)</f>
        <v>1</v>
      </c>
      <c r="AK41" s="185">
        <f>IF(K41+M41&gt;0,IF(M41&gt;K41,1,0),0)</f>
        <v>1</v>
      </c>
    </row>
    <row r="42" spans="2:22" ht="24.75" customHeight="1">
      <c r="B42" s="754"/>
      <c r="C42" s="189" t="s">
        <v>126</v>
      </c>
      <c r="D42" s="190" t="s">
        <v>262</v>
      </c>
      <c r="E42" s="788"/>
      <c r="F42" s="780"/>
      <c r="G42" s="782"/>
      <c r="H42" s="790"/>
      <c r="I42" s="780"/>
      <c r="J42" s="782"/>
      <c r="K42" s="790"/>
      <c r="L42" s="780"/>
      <c r="M42" s="799"/>
      <c r="N42" s="805"/>
      <c r="O42" s="801"/>
      <c r="P42" s="803"/>
      <c r="Q42" s="805"/>
      <c r="R42" s="801"/>
      <c r="S42" s="803"/>
      <c r="T42" s="807"/>
      <c r="U42" s="809"/>
      <c r="V42" s="188"/>
    </row>
    <row r="43" spans="2:22" ht="24.75" customHeight="1">
      <c r="B43" s="191"/>
      <c r="C43" s="255" t="s">
        <v>79</v>
      </c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7">
        <f>SUM(N39:N42)</f>
        <v>38</v>
      </c>
      <c r="O43" s="251" t="s">
        <v>19</v>
      </c>
      <c r="P43" s="258">
        <f>SUM(P39:P42)</f>
        <v>43</v>
      </c>
      <c r="Q43" s="257">
        <f>SUM(Q39:Q42)</f>
        <v>3</v>
      </c>
      <c r="R43" s="259" t="s">
        <v>19</v>
      </c>
      <c r="S43" s="258">
        <f>SUM(S39:S42)</f>
        <v>5</v>
      </c>
      <c r="T43" s="253">
        <f>SUM(T39:T42)</f>
        <v>1</v>
      </c>
      <c r="U43" s="254">
        <f>SUM(U39:U42)</f>
        <v>2</v>
      </c>
      <c r="V43" s="163"/>
    </row>
    <row r="44" spans="2:22" ht="24.75" customHeight="1">
      <c r="B44" s="191"/>
      <c r="C44" s="11" t="s">
        <v>80</v>
      </c>
      <c r="D44" s="197" t="str">
        <f>IF(T43&gt;U43,D34,IF(U43&gt;T43,D35,IF(U43+T43=0," ","CHYBA ZADÁNÍ")))</f>
        <v>Proskovice B</v>
      </c>
      <c r="E44" s="192"/>
      <c r="F44" s="192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1"/>
      <c r="V44" s="198"/>
    </row>
    <row r="45" spans="2:22" ht="14.25">
      <c r="B45" s="191"/>
      <c r="C45" s="11" t="s">
        <v>81</v>
      </c>
      <c r="G45" s="200"/>
      <c r="H45" s="200"/>
      <c r="I45" s="200"/>
      <c r="J45" s="200"/>
      <c r="K45" s="200"/>
      <c r="L45" s="200"/>
      <c r="M45" s="200"/>
      <c r="N45" s="198"/>
      <c r="O45" s="198"/>
      <c r="Q45" s="201"/>
      <c r="R45" s="201"/>
      <c r="S45" s="200"/>
      <c r="T45" s="200"/>
      <c r="U45" s="200"/>
      <c r="V45" s="198"/>
    </row>
    <row r="46" spans="3:21" ht="14.25">
      <c r="C46" s="201"/>
      <c r="D46" s="201"/>
      <c r="E46" s="201"/>
      <c r="F46" s="201"/>
      <c r="G46" s="201"/>
      <c r="H46" s="201"/>
      <c r="I46" s="201"/>
      <c r="J46" s="206" t="s">
        <v>64</v>
      </c>
      <c r="K46" s="206"/>
      <c r="L46" s="206"/>
      <c r="M46" s="201"/>
      <c r="N46" s="201"/>
      <c r="O46" s="201"/>
      <c r="P46" s="201"/>
      <c r="Q46" s="201"/>
      <c r="R46" s="201"/>
      <c r="S46" s="201"/>
      <c r="T46" s="206" t="s">
        <v>67</v>
      </c>
      <c r="U46" s="201"/>
    </row>
    <row r="47" spans="3:21" ht="15">
      <c r="C47" s="207" t="s">
        <v>82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3:21" ht="14.25">
      <c r="C48" s="201"/>
      <c r="D48" s="20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3:21" ht="14.25"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</row>
    <row r="50" spans="3:21" ht="14.25">
      <c r="C50" s="268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</row>
    <row r="51" ht="14.25">
      <c r="C51" s="268"/>
    </row>
    <row r="52" ht="14.25">
      <c r="C52" s="268"/>
    </row>
    <row r="53" ht="14.25">
      <c r="C53" s="268"/>
    </row>
  </sheetData>
  <sheetProtection selectLockedCells="1"/>
  <mergeCells count="70">
    <mergeCell ref="Q13:S13"/>
    <mergeCell ref="O16:O17"/>
    <mergeCell ref="Q16:Q17"/>
    <mergeCell ref="K13:M13"/>
    <mergeCell ref="K16:K17"/>
    <mergeCell ref="L16:L17"/>
    <mergeCell ref="N16:N17"/>
    <mergeCell ref="N13:P13"/>
    <mergeCell ref="P6:U6"/>
    <mergeCell ref="P10:U10"/>
    <mergeCell ref="P9:U9"/>
    <mergeCell ref="P8:U8"/>
    <mergeCell ref="P7:U7"/>
    <mergeCell ref="B16:B17"/>
    <mergeCell ref="T3:U3"/>
    <mergeCell ref="P3:Q3"/>
    <mergeCell ref="P4:U4"/>
    <mergeCell ref="T16:T17"/>
    <mergeCell ref="U16:U17"/>
    <mergeCell ref="E12:M12"/>
    <mergeCell ref="N12:U12"/>
    <mergeCell ref="D9:I9"/>
    <mergeCell ref="D10:I10"/>
    <mergeCell ref="E13:G13"/>
    <mergeCell ref="H13:J13"/>
    <mergeCell ref="H16:H17"/>
    <mergeCell ref="I16:I17"/>
    <mergeCell ref="G16:G17"/>
    <mergeCell ref="J16:J17"/>
    <mergeCell ref="P28:Q28"/>
    <mergeCell ref="T28:U28"/>
    <mergeCell ref="F16:F17"/>
    <mergeCell ref="E16:E17"/>
    <mergeCell ref="M16:M17"/>
    <mergeCell ref="P16:P17"/>
    <mergeCell ref="S16:S17"/>
    <mergeCell ref="R16:R17"/>
    <mergeCell ref="P29:U29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K38:M38"/>
    <mergeCell ref="N38:P38"/>
    <mergeCell ref="Q38:S38"/>
    <mergeCell ref="M41:M42"/>
    <mergeCell ref="K41:K42"/>
    <mergeCell ref="L41:L42"/>
    <mergeCell ref="S41:S42"/>
    <mergeCell ref="B41:B42"/>
    <mergeCell ref="E41:E42"/>
    <mergeCell ref="F41:F42"/>
    <mergeCell ref="G41:G42"/>
    <mergeCell ref="H41:H42"/>
    <mergeCell ref="I41:I42"/>
    <mergeCell ref="E38:G38"/>
    <mergeCell ref="H38:J38"/>
    <mergeCell ref="J41:J42"/>
    <mergeCell ref="T41:T42"/>
    <mergeCell ref="U41:U42"/>
    <mergeCell ref="N41:N42"/>
    <mergeCell ref="O41:O42"/>
    <mergeCell ref="P41:P42"/>
    <mergeCell ref="Q41:Q42"/>
    <mergeCell ref="R41:R42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K53"/>
  <sheetViews>
    <sheetView zoomScale="75" zoomScaleNormal="75" zoomScalePageLayoutView="0" workbookViewId="0" topLeftCell="A1">
      <selection activeCell="D31" sqref="D31: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41" t="s">
        <v>47</v>
      </c>
      <c r="H1" s="142"/>
      <c r="I1" s="142"/>
    </row>
    <row r="2" spans="6:9" ht="4.5" customHeight="1">
      <c r="F2" s="141"/>
      <c r="H2" s="142"/>
      <c r="I2" s="142"/>
    </row>
    <row r="3" spans="3:24" ht="21">
      <c r="C3" s="143" t="s">
        <v>48</v>
      </c>
      <c r="D3" s="144" t="s">
        <v>49</v>
      </c>
      <c r="E3" s="143"/>
      <c r="F3" s="143"/>
      <c r="G3" s="143"/>
      <c r="H3" s="143"/>
      <c r="I3" s="143"/>
      <c r="J3" s="143"/>
      <c r="K3" s="143"/>
      <c r="L3" s="143"/>
      <c r="P3" s="778" t="s">
        <v>50</v>
      </c>
      <c r="Q3" s="778"/>
      <c r="R3" s="145"/>
      <c r="S3" s="145"/>
      <c r="T3" s="773">
        <f>'Rozlosování-přehled'!$L$1</f>
        <v>2010</v>
      </c>
      <c r="U3" s="773"/>
      <c r="X3" s="146" t="s">
        <v>1</v>
      </c>
    </row>
    <row r="4" spans="3:31" ht="18.75">
      <c r="C4" s="147" t="s">
        <v>51</v>
      </c>
      <c r="D4" s="148"/>
      <c r="N4" s="149">
        <v>2</v>
      </c>
      <c r="P4" s="774" t="str">
        <f>IF(N4=1,P6,IF(N4=2,P7,IF(N4=3,P8,IF(N4=4,P9,IF(N4=5,P10," ")))))</f>
        <v>MUŽI  II.</v>
      </c>
      <c r="Q4" s="775"/>
      <c r="R4" s="775"/>
      <c r="S4" s="775"/>
      <c r="T4" s="775"/>
      <c r="U4" s="776"/>
      <c r="W4" s="150" t="s">
        <v>2</v>
      </c>
      <c r="X4" s="151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47"/>
      <c r="D5" s="152"/>
      <c r="E5" s="152"/>
      <c r="F5" s="152"/>
      <c r="G5" s="147"/>
      <c r="H5" s="147"/>
      <c r="I5" s="147"/>
      <c r="J5" s="152"/>
      <c r="K5" s="152"/>
      <c r="L5" s="152"/>
      <c r="M5" s="147"/>
      <c r="N5" s="147"/>
      <c r="O5" s="147"/>
      <c r="P5" s="153"/>
      <c r="Q5" s="153"/>
      <c r="R5" s="153"/>
      <c r="S5" s="147"/>
      <c r="T5" s="147"/>
      <c r="U5" s="152"/>
    </row>
    <row r="6" spans="3:28" ht="14.25" customHeight="1">
      <c r="C6" s="147" t="s">
        <v>57</v>
      </c>
      <c r="D6" s="205"/>
      <c r="E6" s="154"/>
      <c r="F6" s="154"/>
      <c r="N6" s="155">
        <v>1</v>
      </c>
      <c r="P6" s="777" t="s">
        <v>58</v>
      </c>
      <c r="Q6" s="777"/>
      <c r="R6" s="777"/>
      <c r="S6" s="777"/>
      <c r="T6" s="777"/>
      <c r="U6" s="777"/>
      <c r="W6" s="156">
        <v>1</v>
      </c>
      <c r="X6" s="157" t="str">
        <f>'1.M2'!X6</f>
        <v>Krmelín</v>
      </c>
      <c r="AB6" s="1" t="str">
        <f aca="true" t="shared" si="0" ref="AB6:AB11">X6</f>
        <v>Krmelín</v>
      </c>
    </row>
    <row r="7" spans="3:28" ht="16.5" customHeight="1">
      <c r="C7" s="147" t="s">
        <v>60</v>
      </c>
      <c r="D7" s="158"/>
      <c r="E7" s="159"/>
      <c r="F7" s="159"/>
      <c r="N7" s="155">
        <v>2</v>
      </c>
      <c r="P7" s="777" t="s">
        <v>61</v>
      </c>
      <c r="Q7" s="777"/>
      <c r="R7" s="777"/>
      <c r="S7" s="777"/>
      <c r="T7" s="777"/>
      <c r="U7" s="777"/>
      <c r="W7" s="156">
        <v>2</v>
      </c>
      <c r="X7" s="157" t="str">
        <f>'1.M2'!X7</f>
        <v>Hukvaldy</v>
      </c>
      <c r="AB7" s="1" t="str">
        <f t="shared" si="0"/>
        <v>Hukvaldy</v>
      </c>
    </row>
    <row r="8" spans="3:28" ht="15" customHeight="1">
      <c r="C8" s="147"/>
      <c r="N8" s="155">
        <v>3</v>
      </c>
      <c r="P8" s="767" t="s">
        <v>62</v>
      </c>
      <c r="Q8" s="767"/>
      <c r="R8" s="767"/>
      <c r="S8" s="767"/>
      <c r="T8" s="767"/>
      <c r="U8" s="767"/>
      <c r="W8" s="156">
        <v>3</v>
      </c>
      <c r="X8" s="157" t="str">
        <f>'1.M2'!X8</f>
        <v>Proskovice B</v>
      </c>
      <c r="AB8" s="1" t="str">
        <f t="shared" si="0"/>
        <v>Proskovice B</v>
      </c>
    </row>
    <row r="9" spans="2:28" ht="18.75">
      <c r="B9" s="160">
        <v>3</v>
      </c>
      <c r="C9" s="143" t="s">
        <v>64</v>
      </c>
      <c r="D9" s="784" t="str">
        <f>IF(B9=1,X6,IF(B9=2,X7,IF(B9=3,X8,IF(B9=4,X9,IF(B9=5,X10,IF(B9=6,X11,IF(B9=7,X12,IF(B9=8,X13," "))))))))</f>
        <v>Proskovice B</v>
      </c>
      <c r="E9" s="785"/>
      <c r="F9" s="785"/>
      <c r="G9" s="785"/>
      <c r="H9" s="785"/>
      <c r="I9" s="786"/>
      <c r="N9" s="155">
        <v>4</v>
      </c>
      <c r="P9" s="767" t="s">
        <v>65</v>
      </c>
      <c r="Q9" s="767"/>
      <c r="R9" s="767"/>
      <c r="S9" s="767"/>
      <c r="T9" s="767"/>
      <c r="U9" s="767"/>
      <c r="W9" s="156">
        <v>4</v>
      </c>
      <c r="X9" s="157" t="str">
        <f>'1.M2'!X9</f>
        <v>VOLNÝ  LOS</v>
      </c>
      <c r="AB9" s="1" t="str">
        <f t="shared" si="0"/>
        <v>VOLNÝ  LOS</v>
      </c>
    </row>
    <row r="10" spans="2:28" ht="19.5" customHeight="1">
      <c r="B10" s="160">
        <v>6</v>
      </c>
      <c r="C10" s="143" t="s">
        <v>67</v>
      </c>
      <c r="D10" s="784" t="str">
        <f>IF(B10=1,X6,IF(B10=2,X7,IF(B10=3,X8,IF(B10=4,X9,IF(B10=5,X10,IF(B10=6,X11,IF(B10=7,X12,IF(B10=8,X13," "))))))))</f>
        <v>Nová Bělá  A</v>
      </c>
      <c r="E10" s="785"/>
      <c r="F10" s="785"/>
      <c r="G10" s="785"/>
      <c r="H10" s="785"/>
      <c r="I10" s="786"/>
      <c r="N10" s="155">
        <v>5</v>
      </c>
      <c r="P10" s="767" t="s">
        <v>68</v>
      </c>
      <c r="Q10" s="767"/>
      <c r="R10" s="767"/>
      <c r="S10" s="767"/>
      <c r="T10" s="767"/>
      <c r="U10" s="767"/>
      <c r="W10" s="156">
        <v>5</v>
      </c>
      <c r="X10" s="157" t="str">
        <f>'1.M2'!X10</f>
        <v>Brušperk  B</v>
      </c>
      <c r="AB10" s="1" t="str">
        <f t="shared" si="0"/>
        <v>Brušperk  B</v>
      </c>
    </row>
    <row r="11" spans="23:28" ht="15.75" customHeight="1">
      <c r="W11" s="156">
        <v>6</v>
      </c>
      <c r="X11" s="157" t="str">
        <f>'1.M2'!X11</f>
        <v>Nová Bělá  A</v>
      </c>
      <c r="AB11" s="1" t="str">
        <f t="shared" si="0"/>
        <v>Nová Bělá  A</v>
      </c>
    </row>
    <row r="12" spans="3:37" ht="15">
      <c r="C12" s="161" t="s">
        <v>70</v>
      </c>
      <c r="D12" s="162"/>
      <c r="E12" s="771" t="s">
        <v>71</v>
      </c>
      <c r="F12" s="772"/>
      <c r="G12" s="772"/>
      <c r="H12" s="772"/>
      <c r="I12" s="772"/>
      <c r="J12" s="772"/>
      <c r="K12" s="772"/>
      <c r="L12" s="772"/>
      <c r="M12" s="772"/>
      <c r="N12" s="772" t="s">
        <v>72</v>
      </c>
      <c r="O12" s="772"/>
      <c r="P12" s="772"/>
      <c r="Q12" s="772"/>
      <c r="R12" s="772"/>
      <c r="S12" s="772"/>
      <c r="T12" s="772"/>
      <c r="U12" s="772"/>
      <c r="V12" s="163"/>
      <c r="W12" s="156">
        <v>7</v>
      </c>
      <c r="X12" s="157">
        <f>IF($N$4=1,AA12,IF($N$4=2,AB12,IF($N$4=3,AC12,IF($N$4=4,AD12,IF($N$4=5,AE12," ")))))</f>
        <v>0</v>
      </c>
      <c r="AF12" s="147"/>
      <c r="AG12" s="164"/>
      <c r="AH12" s="164"/>
      <c r="AI12" s="146" t="s">
        <v>1</v>
      </c>
      <c r="AJ12" s="164"/>
      <c r="AK12" s="164"/>
    </row>
    <row r="13" spans="2:37" ht="21" customHeight="1">
      <c r="B13" s="165"/>
      <c r="C13" s="166" t="s">
        <v>8</v>
      </c>
      <c r="D13" s="167" t="s">
        <v>9</v>
      </c>
      <c r="E13" s="763" t="s">
        <v>73</v>
      </c>
      <c r="F13" s="764"/>
      <c r="G13" s="765"/>
      <c r="H13" s="766" t="s">
        <v>74</v>
      </c>
      <c r="I13" s="764"/>
      <c r="J13" s="765" t="s">
        <v>74</v>
      </c>
      <c r="K13" s="766" t="s">
        <v>75</v>
      </c>
      <c r="L13" s="764"/>
      <c r="M13" s="764" t="s">
        <v>75</v>
      </c>
      <c r="N13" s="766" t="s">
        <v>76</v>
      </c>
      <c r="O13" s="764"/>
      <c r="P13" s="765"/>
      <c r="Q13" s="766" t="s">
        <v>77</v>
      </c>
      <c r="R13" s="764"/>
      <c r="S13" s="765"/>
      <c r="T13" s="168" t="s">
        <v>78</v>
      </c>
      <c r="U13" s="169"/>
      <c r="V13" s="170"/>
      <c r="W13" s="156">
        <v>8</v>
      </c>
      <c r="X13" s="157">
        <f>IF($N$4=1,AA13,IF($N$4=2,AB13,IF($N$4=3,AC13,IF($N$4=4,AD13,IF($N$4=5,AE13," ")))))</f>
        <v>0</v>
      </c>
      <c r="AF13" s="12" t="s">
        <v>73</v>
      </c>
      <c r="AG13" s="12" t="s">
        <v>74</v>
      </c>
      <c r="AH13" s="12" t="s">
        <v>75</v>
      </c>
      <c r="AI13" s="12" t="s">
        <v>73</v>
      </c>
      <c r="AJ13" s="12" t="s">
        <v>74</v>
      </c>
      <c r="AK13" s="12" t="s">
        <v>75</v>
      </c>
    </row>
    <row r="14" spans="2:37" ht="24.75" customHeight="1">
      <c r="B14" s="171" t="s">
        <v>73</v>
      </c>
      <c r="C14" s="212" t="s">
        <v>196</v>
      </c>
      <c r="D14" s="213" t="s">
        <v>229</v>
      </c>
      <c r="E14" s="214">
        <v>6</v>
      </c>
      <c r="F14" s="215" t="s">
        <v>19</v>
      </c>
      <c r="G14" s="507">
        <v>1</v>
      </c>
      <c r="H14" s="508">
        <v>6</v>
      </c>
      <c r="I14" s="509" t="s">
        <v>19</v>
      </c>
      <c r="J14" s="216">
        <v>2</v>
      </c>
      <c r="K14" s="217"/>
      <c r="L14" s="215" t="s">
        <v>19</v>
      </c>
      <c r="M14" s="510"/>
      <c r="N14" s="250">
        <f>E14+H14+K14</f>
        <v>12</v>
      </c>
      <c r="O14" s="251" t="s">
        <v>19</v>
      </c>
      <c r="P14" s="252">
        <f>G14+J14+M14</f>
        <v>3</v>
      </c>
      <c r="Q14" s="250">
        <f>SUM(AF14:AH14)</f>
        <v>2</v>
      </c>
      <c r="R14" s="251" t="s">
        <v>19</v>
      </c>
      <c r="S14" s="252">
        <f>SUM(AI14:AK14)</f>
        <v>0</v>
      </c>
      <c r="T14" s="253">
        <f>IF(Q14&gt;S14,1,0)</f>
        <v>1</v>
      </c>
      <c r="U14" s="254">
        <f>IF(S14&gt;Q14,1,0)</f>
        <v>0</v>
      </c>
      <c r="V14" s="163"/>
      <c r="X14" s="184"/>
      <c r="AF14" s="185">
        <f>IF(E14&gt;G14,1,0)</f>
        <v>1</v>
      </c>
      <c r="AG14" s="185">
        <f>IF(H14&gt;J14,1,0)</f>
        <v>1</v>
      </c>
      <c r="AH14" s="185">
        <f>IF(K14+M14&gt;0,IF(K14&gt;M14,1,0),0)</f>
        <v>0</v>
      </c>
      <c r="AI14" s="185">
        <f>IF(G14&gt;E14,1,0)</f>
        <v>0</v>
      </c>
      <c r="AJ14" s="185">
        <f>IF(J14&gt;H14,1,0)</f>
        <v>0</v>
      </c>
      <c r="AK14" s="185">
        <f>IF(K14+M14&gt;0,IF(M14&gt;K14,1,0),0)</f>
        <v>0</v>
      </c>
    </row>
    <row r="15" spans="2:37" ht="24" customHeight="1">
      <c r="B15" s="171" t="s">
        <v>74</v>
      </c>
      <c r="C15" s="513" t="s">
        <v>195</v>
      </c>
      <c r="D15" s="532" t="s">
        <v>181</v>
      </c>
      <c r="E15" s="514">
        <v>4</v>
      </c>
      <c r="F15" s="509" t="s">
        <v>19</v>
      </c>
      <c r="G15" s="216">
        <v>6</v>
      </c>
      <c r="H15" s="217">
        <v>6</v>
      </c>
      <c r="I15" s="215" t="s">
        <v>19</v>
      </c>
      <c r="J15" s="507">
        <v>3</v>
      </c>
      <c r="K15" s="508">
        <v>3</v>
      </c>
      <c r="L15" s="509" t="s">
        <v>19</v>
      </c>
      <c r="M15" s="218">
        <v>6</v>
      </c>
      <c r="N15" s="250">
        <f>E15+H15+K15</f>
        <v>13</v>
      </c>
      <c r="O15" s="251" t="s">
        <v>19</v>
      </c>
      <c r="P15" s="252">
        <f>G15+J15+M15</f>
        <v>15</v>
      </c>
      <c r="Q15" s="250">
        <f>SUM(AF15:AH15)</f>
        <v>1</v>
      </c>
      <c r="R15" s="251" t="s">
        <v>19</v>
      </c>
      <c r="S15" s="252">
        <f>SUM(AI15:AK15)</f>
        <v>2</v>
      </c>
      <c r="T15" s="253">
        <f>IF(Q15&gt;S15,1,0)</f>
        <v>0</v>
      </c>
      <c r="U15" s="254">
        <f>IF(S15&gt;Q15,1,0)</f>
        <v>1</v>
      </c>
      <c r="V15" s="163"/>
      <c r="X15" s="110" t="s">
        <v>85</v>
      </c>
      <c r="AF15" s="185">
        <f>IF(E15&gt;G15,1,0)</f>
        <v>0</v>
      </c>
      <c r="AG15" s="185">
        <f>IF(H15&gt;J15,1,0)</f>
        <v>1</v>
      </c>
      <c r="AH15" s="185">
        <f>IF(K15+M15&gt;0,IF(K15&gt;M15,1,0),0)</f>
        <v>0</v>
      </c>
      <c r="AI15" s="185">
        <f>IF(G15&gt;E15,1,0)</f>
        <v>1</v>
      </c>
      <c r="AJ15" s="185">
        <f>IF(J15&gt;H15,1,0)</f>
        <v>0</v>
      </c>
      <c r="AK15" s="185">
        <f>IF(K15+M15&gt;0,IF(M15&gt;K15,1,0),0)</f>
        <v>1</v>
      </c>
    </row>
    <row r="16" spans="2:37" ht="20.25" customHeight="1">
      <c r="B16" s="753" t="s">
        <v>75</v>
      </c>
      <c r="C16" s="223" t="s">
        <v>196</v>
      </c>
      <c r="D16" s="222" t="s">
        <v>181</v>
      </c>
      <c r="E16" s="755">
        <v>6</v>
      </c>
      <c r="F16" s="737" t="s">
        <v>19</v>
      </c>
      <c r="G16" s="757">
        <v>7</v>
      </c>
      <c r="H16" s="759">
        <v>6</v>
      </c>
      <c r="I16" s="761" t="s">
        <v>19</v>
      </c>
      <c r="J16" s="733">
        <v>3</v>
      </c>
      <c r="K16" s="735">
        <v>4</v>
      </c>
      <c r="L16" s="737" t="s">
        <v>19</v>
      </c>
      <c r="M16" s="739">
        <v>6</v>
      </c>
      <c r="N16" s="804">
        <f>E16+H16+K16</f>
        <v>16</v>
      </c>
      <c r="O16" s="800" t="s">
        <v>19</v>
      </c>
      <c r="P16" s="802">
        <f>G16+J16+M16</f>
        <v>16</v>
      </c>
      <c r="Q16" s="804">
        <f>SUM(AF16:AH16)</f>
        <v>1</v>
      </c>
      <c r="R16" s="800" t="s">
        <v>19</v>
      </c>
      <c r="S16" s="802">
        <f>SUM(AI16:AK16)</f>
        <v>2</v>
      </c>
      <c r="T16" s="806">
        <f>IF(Q16&gt;S16,1,0)</f>
        <v>0</v>
      </c>
      <c r="U16" s="808">
        <f>IF(S16&gt;Q16,1,0)</f>
        <v>1</v>
      </c>
      <c r="V16" s="188"/>
      <c r="X16" s="110" t="s">
        <v>84</v>
      </c>
      <c r="AF16" s="185">
        <f>IF(E16&gt;G16,1,0)</f>
        <v>0</v>
      </c>
      <c r="AG16" s="185">
        <f>IF(H16&gt;J16,1,0)</f>
        <v>1</v>
      </c>
      <c r="AH16" s="185">
        <f>IF(K16+M16&gt;0,IF(K16&gt;M16,1,0),0)</f>
        <v>0</v>
      </c>
      <c r="AI16" s="185">
        <f>IF(G16&gt;E16,1,0)</f>
        <v>1</v>
      </c>
      <c r="AJ16" s="185">
        <f>IF(J16&gt;H16,1,0)</f>
        <v>0</v>
      </c>
      <c r="AK16" s="185">
        <f>IF(K16+M16&gt;0,IF(M16&gt;K16,1,0),0)</f>
        <v>1</v>
      </c>
    </row>
    <row r="17" spans="2:22" ht="21" customHeight="1">
      <c r="B17" s="754"/>
      <c r="C17" s="515" t="s">
        <v>195</v>
      </c>
      <c r="D17" s="516" t="s">
        <v>230</v>
      </c>
      <c r="E17" s="756"/>
      <c r="F17" s="738"/>
      <c r="G17" s="758"/>
      <c r="H17" s="760"/>
      <c r="I17" s="762"/>
      <c r="J17" s="734"/>
      <c r="K17" s="736"/>
      <c r="L17" s="738"/>
      <c r="M17" s="740"/>
      <c r="N17" s="805"/>
      <c r="O17" s="801"/>
      <c r="P17" s="803"/>
      <c r="Q17" s="805"/>
      <c r="R17" s="801"/>
      <c r="S17" s="803"/>
      <c r="T17" s="807"/>
      <c r="U17" s="809"/>
      <c r="V17" s="188"/>
    </row>
    <row r="18" spans="2:22" ht="23.25" customHeight="1">
      <c r="B18" s="191"/>
      <c r="C18" s="255" t="s">
        <v>79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>
        <f>SUM(N14:N17)</f>
        <v>41</v>
      </c>
      <c r="O18" s="251" t="s">
        <v>19</v>
      </c>
      <c r="P18" s="258">
        <f>SUM(P14:P17)</f>
        <v>34</v>
      </c>
      <c r="Q18" s="257">
        <f>SUM(Q14:Q17)</f>
        <v>4</v>
      </c>
      <c r="R18" s="259" t="s">
        <v>19</v>
      </c>
      <c r="S18" s="258">
        <f>SUM(S14:S17)</f>
        <v>4</v>
      </c>
      <c r="T18" s="253">
        <f>SUM(T14:T17)</f>
        <v>1</v>
      </c>
      <c r="U18" s="254">
        <f>SUM(U14:U17)</f>
        <v>2</v>
      </c>
      <c r="V18" s="163"/>
    </row>
    <row r="19" spans="2:27" ht="21" customHeight="1">
      <c r="B19" s="191"/>
      <c r="C19" s="11" t="s">
        <v>80</v>
      </c>
      <c r="D19" s="197" t="str">
        <f>IF(T18&gt;U18,D9,IF(U18&gt;T18,D10,IF(U18+T18=0," ","CHYBA ZADÁNÍ")))</f>
        <v>Nová Bělá  A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1"/>
      <c r="V19" s="198"/>
      <c r="AA19" s="199"/>
    </row>
    <row r="20" spans="2:22" ht="19.5" customHeight="1">
      <c r="B20" s="191"/>
      <c r="C20" s="11" t="s">
        <v>81</v>
      </c>
      <c r="G20" s="200"/>
      <c r="H20" s="200"/>
      <c r="I20" s="200"/>
      <c r="J20" s="200"/>
      <c r="K20" s="200"/>
      <c r="L20" s="200"/>
      <c r="M20" s="200"/>
      <c r="N20" s="198"/>
      <c r="O20" s="198"/>
      <c r="Q20" s="201"/>
      <c r="R20" s="201"/>
      <c r="S20" s="200"/>
      <c r="T20" s="200"/>
      <c r="U20" s="200"/>
      <c r="V20" s="198"/>
    </row>
    <row r="21" spans="10:20" ht="15">
      <c r="J21" s="8" t="s">
        <v>64</v>
      </c>
      <c r="K21" s="8"/>
      <c r="L21" s="8"/>
      <c r="T21" s="8" t="s">
        <v>67</v>
      </c>
    </row>
    <row r="22" spans="3:21" ht="15">
      <c r="C22" s="147" t="s">
        <v>82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3:21" ht="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3:21" ht="15"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3:21" ht="15"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2:21" ht="28.5" customHeight="1">
      <c r="B26" s="162"/>
      <c r="C26" s="162"/>
      <c r="D26" s="162"/>
      <c r="E26" s="162"/>
      <c r="F26" s="202" t="s">
        <v>47</v>
      </c>
      <c r="G26" s="162"/>
      <c r="H26" s="203"/>
      <c r="I26" s="20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6:9" ht="8.25" customHeight="1">
      <c r="F27" s="141"/>
      <c r="H27" s="142"/>
      <c r="I27" s="142"/>
    </row>
    <row r="28" spans="3:24" ht="21">
      <c r="C28" s="143" t="s">
        <v>48</v>
      </c>
      <c r="D28" s="144" t="s">
        <v>49</v>
      </c>
      <c r="E28" s="143"/>
      <c r="F28" s="143"/>
      <c r="G28" s="143"/>
      <c r="H28" s="143"/>
      <c r="I28" s="143"/>
      <c r="J28" s="143"/>
      <c r="K28" s="143"/>
      <c r="L28" s="143"/>
      <c r="P28" s="778" t="s">
        <v>50</v>
      </c>
      <c r="Q28" s="778"/>
      <c r="R28" s="145"/>
      <c r="S28" s="145"/>
      <c r="T28" s="773">
        <f>'Rozlosování-přehled'!$L$1</f>
        <v>2010</v>
      </c>
      <c r="U28" s="773"/>
      <c r="X28" s="146" t="s">
        <v>1</v>
      </c>
    </row>
    <row r="29" spans="3:31" ht="18.75">
      <c r="C29" s="147" t="s">
        <v>51</v>
      </c>
      <c r="D29" s="204"/>
      <c r="N29" s="149">
        <v>2</v>
      </c>
      <c r="P29" s="774" t="str">
        <f>IF(N29=1,P31,IF(N29=2,P32,IF(N29=3,P33,IF(N29=4,P34,IF(N29=5,P35," ")))))</f>
        <v>MUŽI  II.</v>
      </c>
      <c r="Q29" s="775"/>
      <c r="R29" s="775"/>
      <c r="S29" s="775"/>
      <c r="T29" s="775"/>
      <c r="U29" s="776"/>
      <c r="W29" s="150" t="s">
        <v>2</v>
      </c>
      <c r="X29" s="147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47"/>
      <c r="D30" s="152"/>
      <c r="E30" s="152"/>
      <c r="F30" s="152"/>
      <c r="G30" s="147"/>
      <c r="H30" s="147"/>
      <c r="I30" s="147"/>
      <c r="J30" s="152"/>
      <c r="K30" s="152"/>
      <c r="L30" s="152"/>
      <c r="M30" s="147"/>
      <c r="N30" s="147"/>
      <c r="O30" s="147"/>
      <c r="P30" s="153"/>
      <c r="Q30" s="153"/>
      <c r="R30" s="153"/>
      <c r="S30" s="147"/>
      <c r="T30" s="147"/>
      <c r="U30" s="152"/>
    </row>
    <row r="31" spans="3:28" ht="15.75">
      <c r="C31" s="147" t="s">
        <v>57</v>
      </c>
      <c r="D31" s="205" t="s">
        <v>197</v>
      </c>
      <c r="E31" s="154"/>
      <c r="F31" s="154"/>
      <c r="N31" s="1">
        <v>1</v>
      </c>
      <c r="P31" s="777" t="s">
        <v>58</v>
      </c>
      <c r="Q31" s="777"/>
      <c r="R31" s="777"/>
      <c r="S31" s="777"/>
      <c r="T31" s="777"/>
      <c r="U31" s="777"/>
      <c r="W31" s="156">
        <v>1</v>
      </c>
      <c r="X31" s="157" t="str">
        <f aca="true" t="shared" si="1" ref="X31:X36">X6</f>
        <v>Krmelín</v>
      </c>
      <c r="AB31" s="1" t="str">
        <f aca="true" t="shared" si="2" ref="AB31:AB36">X31</f>
        <v>Krmelín</v>
      </c>
    </row>
    <row r="32" spans="3:28" ht="15">
      <c r="C32" s="147" t="s">
        <v>60</v>
      </c>
      <c r="D32" s="383">
        <v>40335</v>
      </c>
      <c r="E32" s="159"/>
      <c r="F32" s="159"/>
      <c r="N32" s="1">
        <v>2</v>
      </c>
      <c r="P32" s="777" t="s">
        <v>61</v>
      </c>
      <c r="Q32" s="777"/>
      <c r="R32" s="777"/>
      <c r="S32" s="777"/>
      <c r="T32" s="777"/>
      <c r="U32" s="777"/>
      <c r="W32" s="156">
        <v>2</v>
      </c>
      <c r="X32" s="157" t="str">
        <f t="shared" si="1"/>
        <v>Hukvaldy</v>
      </c>
      <c r="AB32" s="1" t="str">
        <f t="shared" si="2"/>
        <v>Hukvaldy</v>
      </c>
    </row>
    <row r="33" spans="3:28" ht="15">
      <c r="C33" s="147"/>
      <c r="N33" s="1">
        <v>3</v>
      </c>
      <c r="P33" s="767" t="s">
        <v>62</v>
      </c>
      <c r="Q33" s="767"/>
      <c r="R33" s="767"/>
      <c r="S33" s="767"/>
      <c r="T33" s="767"/>
      <c r="U33" s="767"/>
      <c r="W33" s="156">
        <v>3</v>
      </c>
      <c r="X33" s="157" t="str">
        <f t="shared" si="1"/>
        <v>Proskovice B</v>
      </c>
      <c r="AB33" s="1" t="str">
        <f t="shared" si="2"/>
        <v>Proskovice B</v>
      </c>
    </row>
    <row r="34" spans="2:28" ht="18.75">
      <c r="B34" s="160">
        <v>5</v>
      </c>
      <c r="C34" s="143" t="s">
        <v>64</v>
      </c>
      <c r="D34" s="768" t="str">
        <f>IF(B34=1,X31,IF(B34=2,X32,IF(B34=3,X33,IF(B34=4,X34,IF(B34=5,X35,IF(B34=6,X36,IF(B34=7,X37,IF(B34=8,X38," "))))))))</f>
        <v>Brušperk  B</v>
      </c>
      <c r="E34" s="769"/>
      <c r="F34" s="769"/>
      <c r="G34" s="769"/>
      <c r="H34" s="769"/>
      <c r="I34" s="770"/>
      <c r="N34" s="1">
        <v>4</v>
      </c>
      <c r="P34" s="767" t="s">
        <v>65</v>
      </c>
      <c r="Q34" s="767"/>
      <c r="R34" s="767"/>
      <c r="S34" s="767"/>
      <c r="T34" s="767"/>
      <c r="U34" s="767"/>
      <c r="W34" s="156">
        <v>4</v>
      </c>
      <c r="X34" s="157" t="str">
        <f t="shared" si="1"/>
        <v>VOLNÝ  LOS</v>
      </c>
      <c r="AB34" s="1" t="str">
        <f t="shared" si="2"/>
        <v>VOLNÝ  LOS</v>
      </c>
    </row>
    <row r="35" spans="2:28" ht="18.75">
      <c r="B35" s="160">
        <v>1</v>
      </c>
      <c r="C35" s="143" t="s">
        <v>67</v>
      </c>
      <c r="D35" s="768" t="str">
        <f>IF(B35=1,X31,IF(B35=2,X32,IF(B35=3,X33,IF(B35=4,X34,IF(B35=5,X35,IF(B35=6,X36,IF(B35=7,X37,IF(B35=8,X38," "))))))))</f>
        <v>Krmelín</v>
      </c>
      <c r="E35" s="769"/>
      <c r="F35" s="769"/>
      <c r="G35" s="769"/>
      <c r="H35" s="769"/>
      <c r="I35" s="770"/>
      <c r="N35" s="1">
        <v>5</v>
      </c>
      <c r="P35" s="767" t="s">
        <v>68</v>
      </c>
      <c r="Q35" s="767"/>
      <c r="R35" s="767"/>
      <c r="S35" s="767"/>
      <c r="T35" s="767"/>
      <c r="U35" s="767"/>
      <c r="W35" s="156">
        <v>5</v>
      </c>
      <c r="X35" s="157" t="str">
        <f t="shared" si="1"/>
        <v>Brušperk  B</v>
      </c>
      <c r="AB35" s="1" t="str">
        <f t="shared" si="2"/>
        <v>Brušperk  B</v>
      </c>
    </row>
    <row r="36" spans="23:28" ht="14.25">
      <c r="W36" s="156">
        <v>6</v>
      </c>
      <c r="X36" s="157" t="str">
        <f t="shared" si="1"/>
        <v>Nová Bělá  A</v>
      </c>
      <c r="AB36" s="1" t="str">
        <f t="shared" si="2"/>
        <v>Nová Bělá  A</v>
      </c>
    </row>
    <row r="37" spans="3:31" ht="14.25">
      <c r="C37" s="161" t="s">
        <v>70</v>
      </c>
      <c r="D37" s="162"/>
      <c r="E37" s="771" t="s">
        <v>71</v>
      </c>
      <c r="F37" s="772"/>
      <c r="G37" s="772"/>
      <c r="H37" s="772"/>
      <c r="I37" s="772"/>
      <c r="J37" s="772"/>
      <c r="K37" s="772"/>
      <c r="L37" s="772"/>
      <c r="M37" s="772"/>
      <c r="N37" s="772" t="s">
        <v>72</v>
      </c>
      <c r="O37" s="772"/>
      <c r="P37" s="772"/>
      <c r="Q37" s="772"/>
      <c r="R37" s="772"/>
      <c r="S37" s="772"/>
      <c r="T37" s="772"/>
      <c r="U37" s="772"/>
      <c r="V37" s="163"/>
      <c r="W37" s="156">
        <v>7</v>
      </c>
      <c r="X37" s="157">
        <f>IF($N$29=1,AA37,IF($N$29=2,AB37,IF($N$29=3,AC37,IF($N$29=4,AD37,IF($N$29=5,AE37," ")))))</f>
        <v>0</v>
      </c>
      <c r="AA37" s="1">
        <f aca="true" t="shared" si="3" ref="AA37:AE38">AA12</f>
        <v>0</v>
      </c>
      <c r="AB37" s="1">
        <f t="shared" si="3"/>
        <v>0</v>
      </c>
      <c r="AC37" s="1">
        <f t="shared" si="3"/>
        <v>0</v>
      </c>
      <c r="AD37" s="1">
        <f t="shared" si="3"/>
        <v>0</v>
      </c>
      <c r="AE37" s="1">
        <f t="shared" si="3"/>
        <v>0</v>
      </c>
    </row>
    <row r="38" spans="2:37" ht="15">
      <c r="B38" s="165"/>
      <c r="C38" s="166" t="s">
        <v>8</v>
      </c>
      <c r="D38" s="167" t="s">
        <v>9</v>
      </c>
      <c r="E38" s="763" t="s">
        <v>73</v>
      </c>
      <c r="F38" s="764"/>
      <c r="G38" s="765"/>
      <c r="H38" s="766" t="s">
        <v>74</v>
      </c>
      <c r="I38" s="764"/>
      <c r="J38" s="765" t="s">
        <v>74</v>
      </c>
      <c r="K38" s="766" t="s">
        <v>75</v>
      </c>
      <c r="L38" s="764"/>
      <c r="M38" s="764" t="s">
        <v>75</v>
      </c>
      <c r="N38" s="766" t="s">
        <v>76</v>
      </c>
      <c r="O38" s="764"/>
      <c r="P38" s="765"/>
      <c r="Q38" s="766" t="s">
        <v>77</v>
      </c>
      <c r="R38" s="764"/>
      <c r="S38" s="765"/>
      <c r="T38" s="168" t="s">
        <v>78</v>
      </c>
      <c r="U38" s="169"/>
      <c r="V38" s="170"/>
      <c r="W38" s="156">
        <v>8</v>
      </c>
      <c r="X38" s="157">
        <f>IF($N$29=1,AA38,IF($N$29=2,AB38,IF($N$29=3,AC38,IF($N$29=4,AD38,IF($N$29=5,AE38," ")))))</f>
        <v>0</v>
      </c>
      <c r="AA38" s="1">
        <f t="shared" si="3"/>
        <v>0</v>
      </c>
      <c r="AB38" s="1">
        <f t="shared" si="3"/>
        <v>0</v>
      </c>
      <c r="AC38" s="1">
        <f t="shared" si="3"/>
        <v>0</v>
      </c>
      <c r="AD38" s="1">
        <f t="shared" si="3"/>
        <v>0</v>
      </c>
      <c r="AE38" s="1">
        <f t="shared" si="3"/>
        <v>0</v>
      </c>
      <c r="AF38" s="12" t="s">
        <v>73</v>
      </c>
      <c r="AG38" s="12" t="s">
        <v>74</v>
      </c>
      <c r="AH38" s="12" t="s">
        <v>75</v>
      </c>
      <c r="AI38" s="12" t="s">
        <v>73</v>
      </c>
      <c r="AJ38" s="12" t="s">
        <v>74</v>
      </c>
      <c r="AK38" s="12" t="s">
        <v>75</v>
      </c>
    </row>
    <row r="39" spans="2:37" ht="24.75" customHeight="1">
      <c r="B39" s="171" t="s">
        <v>73</v>
      </c>
      <c r="C39" s="212" t="s">
        <v>232</v>
      </c>
      <c r="D39" s="222" t="s">
        <v>233</v>
      </c>
      <c r="E39" s="214">
        <v>6</v>
      </c>
      <c r="F39" s="215" t="s">
        <v>19</v>
      </c>
      <c r="G39" s="507">
        <v>2</v>
      </c>
      <c r="H39" s="508">
        <v>1</v>
      </c>
      <c r="I39" s="509" t="s">
        <v>19</v>
      </c>
      <c r="J39" s="216">
        <v>6</v>
      </c>
      <c r="K39" s="217">
        <v>2</v>
      </c>
      <c r="L39" s="215" t="s">
        <v>19</v>
      </c>
      <c r="M39" s="510">
        <v>6</v>
      </c>
      <c r="N39" s="250">
        <f>E39+H39+K39</f>
        <v>9</v>
      </c>
      <c r="O39" s="251" t="s">
        <v>19</v>
      </c>
      <c r="P39" s="252">
        <f>G39+J39+M39</f>
        <v>14</v>
      </c>
      <c r="Q39" s="250">
        <f>SUM(AF39:AH39)</f>
        <v>1</v>
      </c>
      <c r="R39" s="251" t="s">
        <v>19</v>
      </c>
      <c r="S39" s="252">
        <f>SUM(AI39:AK39)</f>
        <v>2</v>
      </c>
      <c r="T39" s="253">
        <f>IF(Q39&gt;S39,1,0)</f>
        <v>0</v>
      </c>
      <c r="U39" s="254">
        <f>IF(S39&gt;Q39,1,0)</f>
        <v>1</v>
      </c>
      <c r="V39" s="163"/>
      <c r="X39" s="184"/>
      <c r="AF39" s="185">
        <f>IF(E39&gt;G39,1,0)</f>
        <v>1</v>
      </c>
      <c r="AG39" s="185">
        <f>IF(H39&gt;J39,1,0)</f>
        <v>0</v>
      </c>
      <c r="AH39" s="185">
        <f>IF(K39+M39&gt;0,IF(K39&gt;M39,1,0),0)</f>
        <v>0</v>
      </c>
      <c r="AI39" s="185">
        <f>IF(G39&gt;E39,1,0)</f>
        <v>0</v>
      </c>
      <c r="AJ39" s="185">
        <f>IF(J39&gt;H39,1,0)</f>
        <v>1</v>
      </c>
      <c r="AK39" s="185">
        <f>IF(K39+M39&gt;0,IF(M39&gt;K39,1,0),0)</f>
        <v>1</v>
      </c>
    </row>
    <row r="40" spans="2:37" ht="24.75" customHeight="1">
      <c r="B40" s="171" t="s">
        <v>74</v>
      </c>
      <c r="C40" s="512" t="s">
        <v>198</v>
      </c>
      <c r="D40" s="513" t="s">
        <v>153</v>
      </c>
      <c r="E40" s="514">
        <v>6</v>
      </c>
      <c r="F40" s="509" t="s">
        <v>19</v>
      </c>
      <c r="G40" s="216">
        <v>1</v>
      </c>
      <c r="H40" s="217">
        <v>6</v>
      </c>
      <c r="I40" s="215" t="s">
        <v>19</v>
      </c>
      <c r="J40" s="507">
        <v>1</v>
      </c>
      <c r="K40" s="508"/>
      <c r="L40" s="509" t="s">
        <v>19</v>
      </c>
      <c r="M40" s="218"/>
      <c r="N40" s="250">
        <f>E40+H40+K40</f>
        <v>12</v>
      </c>
      <c r="O40" s="251" t="s">
        <v>19</v>
      </c>
      <c r="P40" s="252">
        <f>G40+J40+M40</f>
        <v>2</v>
      </c>
      <c r="Q40" s="250">
        <f>SUM(AF40:AH40)</f>
        <v>2</v>
      </c>
      <c r="R40" s="251" t="s">
        <v>19</v>
      </c>
      <c r="S40" s="252">
        <f>SUM(AI40:AK40)</f>
        <v>0</v>
      </c>
      <c r="T40" s="253">
        <f>IF(Q40&gt;S40,1,0)</f>
        <v>1</v>
      </c>
      <c r="U40" s="254">
        <f>IF(S40&gt;Q40,1,0)</f>
        <v>0</v>
      </c>
      <c r="V40" s="163"/>
      <c r="AF40" s="185">
        <f>IF(E40&gt;G40,1,0)</f>
        <v>1</v>
      </c>
      <c r="AG40" s="185">
        <f>IF(H40&gt;J40,1,0)</f>
        <v>1</v>
      </c>
      <c r="AH40" s="185">
        <f>IF(K40+M40&gt;0,IF(K40&gt;M40,1,0),0)</f>
        <v>0</v>
      </c>
      <c r="AI40" s="185">
        <f>IF(G40&gt;E40,1,0)</f>
        <v>0</v>
      </c>
      <c r="AJ40" s="185">
        <f>IF(J40&gt;H40,1,0)</f>
        <v>0</v>
      </c>
      <c r="AK40" s="185">
        <f>IF(K40+M40&gt;0,IF(M40&gt;K40,1,0),0)</f>
        <v>0</v>
      </c>
    </row>
    <row r="41" spans="2:37" ht="24.75" customHeight="1">
      <c r="B41" s="753" t="s">
        <v>75</v>
      </c>
      <c r="C41" s="212" t="s">
        <v>200</v>
      </c>
      <c r="D41" s="222" t="s">
        <v>233</v>
      </c>
      <c r="E41" s="755">
        <v>3</v>
      </c>
      <c r="F41" s="737" t="s">
        <v>19</v>
      </c>
      <c r="G41" s="757">
        <v>6</v>
      </c>
      <c r="H41" s="759">
        <v>6</v>
      </c>
      <c r="I41" s="761" t="s">
        <v>19</v>
      </c>
      <c r="J41" s="733">
        <v>1</v>
      </c>
      <c r="K41" s="735">
        <v>6</v>
      </c>
      <c r="L41" s="737" t="s">
        <v>19</v>
      </c>
      <c r="M41" s="739">
        <v>3</v>
      </c>
      <c r="N41" s="804">
        <f>E41+H41+K41</f>
        <v>15</v>
      </c>
      <c r="O41" s="800" t="s">
        <v>19</v>
      </c>
      <c r="P41" s="802">
        <f>G41+J41+M41</f>
        <v>10</v>
      </c>
      <c r="Q41" s="804">
        <f>SUM(AF41:AH41)</f>
        <v>2</v>
      </c>
      <c r="R41" s="800" t="s">
        <v>19</v>
      </c>
      <c r="S41" s="802">
        <f>SUM(AI41:AK41)</f>
        <v>1</v>
      </c>
      <c r="T41" s="806">
        <f>IF(Q41&gt;S41,1,0)</f>
        <v>1</v>
      </c>
      <c r="U41" s="808">
        <f>IF(S41&gt;Q41,1,0)</f>
        <v>0</v>
      </c>
      <c r="V41" s="188"/>
      <c r="AF41" s="185">
        <f>IF(E41&gt;G41,1,0)</f>
        <v>0</v>
      </c>
      <c r="AG41" s="185">
        <f>IF(H41&gt;J41,1,0)</f>
        <v>1</v>
      </c>
      <c r="AH41" s="185">
        <f>IF(K41+M41&gt;0,IF(K41&gt;M41,1,0),0)</f>
        <v>1</v>
      </c>
      <c r="AI41" s="185">
        <f>IF(G41&gt;E41,1,0)</f>
        <v>1</v>
      </c>
      <c r="AJ41" s="185">
        <f>IF(J41&gt;H41,1,0)</f>
        <v>0</v>
      </c>
      <c r="AK41" s="185">
        <f>IF(K41+M41&gt;0,IF(M41&gt;K41,1,0),0)</f>
        <v>0</v>
      </c>
    </row>
    <row r="42" spans="2:22" ht="24.75" customHeight="1">
      <c r="B42" s="754"/>
      <c r="C42" s="512" t="s">
        <v>198</v>
      </c>
      <c r="D42" s="513" t="s">
        <v>234</v>
      </c>
      <c r="E42" s="756"/>
      <c r="F42" s="738"/>
      <c r="G42" s="758"/>
      <c r="H42" s="760"/>
      <c r="I42" s="762"/>
      <c r="J42" s="734"/>
      <c r="K42" s="736"/>
      <c r="L42" s="738"/>
      <c r="M42" s="740"/>
      <c r="N42" s="805"/>
      <c r="O42" s="801"/>
      <c r="P42" s="803"/>
      <c r="Q42" s="805"/>
      <c r="R42" s="801"/>
      <c r="S42" s="803"/>
      <c r="T42" s="807"/>
      <c r="U42" s="809"/>
      <c r="V42" s="188"/>
    </row>
    <row r="43" spans="2:22" ht="24.75" customHeight="1">
      <c r="B43" s="191"/>
      <c r="C43" s="255" t="s">
        <v>79</v>
      </c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7">
        <f>SUM(N39:N42)</f>
        <v>36</v>
      </c>
      <c r="O43" s="251" t="s">
        <v>19</v>
      </c>
      <c r="P43" s="258">
        <f>SUM(P39:P42)</f>
        <v>26</v>
      </c>
      <c r="Q43" s="257">
        <f>SUM(Q39:Q42)</f>
        <v>5</v>
      </c>
      <c r="R43" s="259" t="s">
        <v>19</v>
      </c>
      <c r="S43" s="258">
        <f>SUM(S39:S42)</f>
        <v>3</v>
      </c>
      <c r="T43" s="253">
        <f>SUM(T39:T42)</f>
        <v>2</v>
      </c>
      <c r="U43" s="254">
        <f>SUM(U39:U42)</f>
        <v>1</v>
      </c>
      <c r="V43" s="163"/>
    </row>
    <row r="44" spans="2:22" ht="24.75" customHeight="1">
      <c r="B44" s="191"/>
      <c r="C44" s="11" t="s">
        <v>80</v>
      </c>
      <c r="D44" s="197" t="str">
        <f>IF(T43&gt;U43,D34,IF(U43&gt;T43,D35,IF(U43+T43=0," ","CHYBA ZADÁNÍ")))</f>
        <v>Brušperk  B</v>
      </c>
      <c r="E44" s="192"/>
      <c r="F44" s="192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1"/>
      <c r="V44" s="198"/>
    </row>
    <row r="45" spans="2:22" ht="14.25">
      <c r="B45" s="191"/>
      <c r="C45" s="11" t="s">
        <v>81</v>
      </c>
      <c r="G45" s="200"/>
      <c r="H45" s="200"/>
      <c r="I45" s="200"/>
      <c r="J45" s="200"/>
      <c r="K45" s="200"/>
      <c r="L45" s="200"/>
      <c r="M45" s="200"/>
      <c r="N45" s="198"/>
      <c r="O45" s="198"/>
      <c r="Q45" s="201"/>
      <c r="R45" s="201"/>
      <c r="S45" s="200"/>
      <c r="T45" s="200"/>
      <c r="U45" s="200"/>
      <c r="V45" s="198"/>
    </row>
    <row r="46" spans="3:21" ht="14.25">
      <c r="C46" s="201"/>
      <c r="D46" s="201"/>
      <c r="E46" s="201"/>
      <c r="F46" s="201"/>
      <c r="G46" s="201"/>
      <c r="H46" s="201"/>
      <c r="I46" s="201"/>
      <c r="J46" s="206" t="s">
        <v>64</v>
      </c>
      <c r="K46" s="206"/>
      <c r="L46" s="206"/>
      <c r="M46" s="201"/>
      <c r="N46" s="201"/>
      <c r="O46" s="201"/>
      <c r="P46" s="201"/>
      <c r="Q46" s="201"/>
      <c r="R46" s="201"/>
      <c r="S46" s="201"/>
      <c r="T46" s="206" t="s">
        <v>67</v>
      </c>
      <c r="U46" s="201"/>
    </row>
    <row r="47" spans="3:21" ht="15">
      <c r="C47" s="207" t="s">
        <v>82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3:21" ht="14.25">
      <c r="C48" s="201"/>
      <c r="D48" s="20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3:21" ht="14.25"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</row>
    <row r="50" spans="3:21" ht="14.25">
      <c r="C50" s="268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</row>
    <row r="51" ht="14.25">
      <c r="C51" s="268"/>
    </row>
    <row r="52" ht="14.25">
      <c r="C52" s="268"/>
    </row>
    <row r="53" ht="14.25">
      <c r="C53" s="268"/>
    </row>
  </sheetData>
  <sheetProtection selectLockedCells="1"/>
  <mergeCells count="70">
    <mergeCell ref="Q13:S13"/>
    <mergeCell ref="O16:O17"/>
    <mergeCell ref="Q16:Q17"/>
    <mergeCell ref="K13:M13"/>
    <mergeCell ref="K16:K17"/>
    <mergeCell ref="L16:L17"/>
    <mergeCell ref="N16:N17"/>
    <mergeCell ref="N13:P13"/>
    <mergeCell ref="P6:U6"/>
    <mergeCell ref="P10:U10"/>
    <mergeCell ref="P9:U9"/>
    <mergeCell ref="P8:U8"/>
    <mergeCell ref="P7:U7"/>
    <mergeCell ref="B16:B17"/>
    <mergeCell ref="T3:U3"/>
    <mergeCell ref="P3:Q3"/>
    <mergeCell ref="P4:U4"/>
    <mergeCell ref="T16:T17"/>
    <mergeCell ref="U16:U17"/>
    <mergeCell ref="E12:M12"/>
    <mergeCell ref="N12:U12"/>
    <mergeCell ref="D9:I9"/>
    <mergeCell ref="D10:I10"/>
    <mergeCell ref="E13:G13"/>
    <mergeCell ref="H13:J13"/>
    <mergeCell ref="H16:H17"/>
    <mergeCell ref="I16:I17"/>
    <mergeCell ref="G16:G17"/>
    <mergeCell ref="J16:J17"/>
    <mergeCell ref="P28:Q28"/>
    <mergeCell ref="T28:U28"/>
    <mergeCell ref="F16:F17"/>
    <mergeCell ref="E16:E17"/>
    <mergeCell ref="M16:M17"/>
    <mergeCell ref="P16:P17"/>
    <mergeCell ref="S16:S17"/>
    <mergeCell ref="R16:R17"/>
    <mergeCell ref="P29:U29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K38:M38"/>
    <mergeCell ref="N38:P38"/>
    <mergeCell ref="Q38:S38"/>
    <mergeCell ref="M41:M42"/>
    <mergeCell ref="K41:K42"/>
    <mergeCell ref="L41:L42"/>
    <mergeCell ref="S41:S42"/>
    <mergeCell ref="B41:B42"/>
    <mergeCell ref="E41:E42"/>
    <mergeCell ref="F41:F42"/>
    <mergeCell ref="G41:G42"/>
    <mergeCell ref="H41:H42"/>
    <mergeCell ref="I41:I42"/>
    <mergeCell ref="E38:G38"/>
    <mergeCell ref="H38:J38"/>
    <mergeCell ref="J41:J42"/>
    <mergeCell ref="T41:T42"/>
    <mergeCell ref="U41:U42"/>
    <mergeCell ref="N41:N42"/>
    <mergeCell ref="O41:O42"/>
    <mergeCell ref="P41:P42"/>
    <mergeCell ref="Q41:Q42"/>
    <mergeCell ref="R41:R42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K53"/>
  <sheetViews>
    <sheetView zoomScale="75" zoomScaleNormal="75" zoomScalePageLayoutView="0" workbookViewId="0" topLeftCell="A7">
      <selection activeCell="D32" sqref="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41" t="s">
        <v>47</v>
      </c>
      <c r="H1" s="142"/>
      <c r="I1" s="142"/>
    </row>
    <row r="2" spans="6:9" ht="4.5" customHeight="1">
      <c r="F2" s="141"/>
      <c r="H2" s="142"/>
      <c r="I2" s="142"/>
    </row>
    <row r="3" spans="3:24" ht="21">
      <c r="C3" s="143" t="s">
        <v>48</v>
      </c>
      <c r="D3" s="144" t="s">
        <v>49</v>
      </c>
      <c r="E3" s="143"/>
      <c r="F3" s="143"/>
      <c r="G3" s="143"/>
      <c r="H3" s="143"/>
      <c r="I3" s="143"/>
      <c r="J3" s="143"/>
      <c r="K3" s="143"/>
      <c r="L3" s="143"/>
      <c r="P3" s="778" t="s">
        <v>50</v>
      </c>
      <c r="Q3" s="778"/>
      <c r="R3" s="145"/>
      <c r="S3" s="145"/>
      <c r="T3" s="773">
        <f>'Rozlosování-přehled'!$L$1</f>
        <v>2010</v>
      </c>
      <c r="U3" s="773"/>
      <c r="X3" s="146" t="s">
        <v>1</v>
      </c>
    </row>
    <row r="4" spans="3:31" ht="18.75">
      <c r="C4" s="147" t="s">
        <v>51</v>
      </c>
      <c r="D4" s="148"/>
      <c r="N4" s="149">
        <v>2</v>
      </c>
      <c r="P4" s="774" t="str">
        <f>IF(N4=1,P6,IF(N4=2,P7,IF(N4=3,P8,IF(N4=4,P9,IF(N4=5,P10," ")))))</f>
        <v>MUŽI  II.</v>
      </c>
      <c r="Q4" s="775"/>
      <c r="R4" s="775"/>
      <c r="S4" s="775"/>
      <c r="T4" s="775"/>
      <c r="U4" s="776"/>
      <c r="W4" s="150" t="s">
        <v>2</v>
      </c>
      <c r="X4" s="151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47"/>
      <c r="D5" s="152"/>
      <c r="E5" s="152"/>
      <c r="F5" s="152"/>
      <c r="G5" s="147"/>
      <c r="H5" s="147"/>
      <c r="I5" s="147"/>
      <c r="J5" s="152"/>
      <c r="K5" s="152"/>
      <c r="L5" s="152"/>
      <c r="M5" s="147"/>
      <c r="N5" s="147"/>
      <c r="O5" s="147"/>
      <c r="P5" s="153"/>
      <c r="Q5" s="153"/>
      <c r="R5" s="153"/>
      <c r="S5" s="147"/>
      <c r="T5" s="147"/>
      <c r="U5" s="152"/>
    </row>
    <row r="6" spans="3:28" ht="14.25" customHeight="1">
      <c r="C6" s="147" t="s">
        <v>57</v>
      </c>
      <c r="D6" s="205" t="s">
        <v>59</v>
      </c>
      <c r="E6" s="154"/>
      <c r="F6" s="154"/>
      <c r="N6" s="155">
        <v>1</v>
      </c>
      <c r="P6" s="777" t="s">
        <v>58</v>
      </c>
      <c r="Q6" s="777"/>
      <c r="R6" s="777"/>
      <c r="S6" s="777"/>
      <c r="T6" s="777"/>
      <c r="U6" s="777"/>
      <c r="W6" s="156">
        <v>1</v>
      </c>
      <c r="X6" s="157" t="str">
        <f>'1.M2'!X6</f>
        <v>Krmelín</v>
      </c>
      <c r="AB6" s="1" t="str">
        <f aca="true" t="shared" si="0" ref="AB6:AB11">X6</f>
        <v>Krmelín</v>
      </c>
    </row>
    <row r="7" spans="3:28" ht="16.5" customHeight="1">
      <c r="C7" s="147" t="s">
        <v>60</v>
      </c>
      <c r="D7" s="383">
        <v>40337</v>
      </c>
      <c r="E7" s="159"/>
      <c r="F7" s="159"/>
      <c r="N7" s="155">
        <v>2</v>
      </c>
      <c r="P7" s="777" t="s">
        <v>61</v>
      </c>
      <c r="Q7" s="777"/>
      <c r="R7" s="777"/>
      <c r="S7" s="777"/>
      <c r="T7" s="777"/>
      <c r="U7" s="777"/>
      <c r="W7" s="156">
        <v>2</v>
      </c>
      <c r="X7" s="157" t="str">
        <f>'1.M2'!X7</f>
        <v>Hukvaldy</v>
      </c>
      <c r="AB7" s="1" t="str">
        <f t="shared" si="0"/>
        <v>Hukvaldy</v>
      </c>
    </row>
    <row r="8" spans="3:28" ht="15" customHeight="1">
      <c r="C8" s="147"/>
      <c r="N8" s="155">
        <v>3</v>
      </c>
      <c r="P8" s="767" t="s">
        <v>62</v>
      </c>
      <c r="Q8" s="767"/>
      <c r="R8" s="767"/>
      <c r="S8" s="767"/>
      <c r="T8" s="767"/>
      <c r="U8" s="767"/>
      <c r="W8" s="156">
        <v>3</v>
      </c>
      <c r="X8" s="157" t="str">
        <f>'1.M2'!X8</f>
        <v>Proskovice B</v>
      </c>
      <c r="AB8" s="1" t="str">
        <f t="shared" si="0"/>
        <v>Proskovice B</v>
      </c>
    </row>
    <row r="9" spans="2:28" ht="18.75">
      <c r="B9" s="160">
        <v>1</v>
      </c>
      <c r="C9" s="143" t="s">
        <v>64</v>
      </c>
      <c r="D9" s="784" t="str">
        <f>IF(B9=1,X6,IF(B9=2,X7,IF(B9=3,X8,IF(B9=4,X9,IF(B9=5,X10,IF(B9=6,X11,IF(B9=7,X12,IF(B9=8,X13," "))))))))</f>
        <v>Krmelín</v>
      </c>
      <c r="E9" s="785"/>
      <c r="F9" s="785"/>
      <c r="G9" s="785"/>
      <c r="H9" s="785"/>
      <c r="I9" s="786"/>
      <c r="N9" s="155">
        <v>4</v>
      </c>
      <c r="P9" s="767" t="s">
        <v>65</v>
      </c>
      <c r="Q9" s="767"/>
      <c r="R9" s="767"/>
      <c r="S9" s="767"/>
      <c r="T9" s="767"/>
      <c r="U9" s="767"/>
      <c r="W9" s="156">
        <v>4</v>
      </c>
      <c r="X9" s="157" t="str">
        <f>'1.M2'!X9</f>
        <v>VOLNÝ  LOS</v>
      </c>
      <c r="AB9" s="1" t="str">
        <f t="shared" si="0"/>
        <v>VOLNÝ  LOS</v>
      </c>
    </row>
    <row r="10" spans="2:28" ht="19.5" customHeight="1">
      <c r="B10" s="160">
        <v>5</v>
      </c>
      <c r="C10" s="143" t="s">
        <v>67</v>
      </c>
      <c r="D10" s="784" t="str">
        <f>IF(B10=1,X6,IF(B10=2,X7,IF(B10=3,X8,IF(B10=4,X9,IF(B10=5,X10,IF(B10=6,X11,IF(B10=7,X12,IF(B10=8,X13," "))))))))</f>
        <v>Brušperk  B</v>
      </c>
      <c r="E10" s="785"/>
      <c r="F10" s="785"/>
      <c r="G10" s="785"/>
      <c r="H10" s="785"/>
      <c r="I10" s="786"/>
      <c r="N10" s="155">
        <v>5</v>
      </c>
      <c r="P10" s="767" t="s">
        <v>68</v>
      </c>
      <c r="Q10" s="767"/>
      <c r="R10" s="767"/>
      <c r="S10" s="767"/>
      <c r="T10" s="767"/>
      <c r="U10" s="767"/>
      <c r="W10" s="156">
        <v>5</v>
      </c>
      <c r="X10" s="157" t="str">
        <f>'1.M2'!X10</f>
        <v>Brušperk  B</v>
      </c>
      <c r="AB10" s="1" t="str">
        <f t="shared" si="0"/>
        <v>Brušperk  B</v>
      </c>
    </row>
    <row r="11" spans="23:28" ht="15.75" customHeight="1">
      <c r="W11" s="156">
        <v>6</v>
      </c>
      <c r="X11" s="157" t="str">
        <f>'1.M2'!X11</f>
        <v>Nová Bělá  A</v>
      </c>
      <c r="AB11" s="1" t="str">
        <f t="shared" si="0"/>
        <v>Nová Bělá  A</v>
      </c>
    </row>
    <row r="12" spans="3:37" ht="15">
      <c r="C12" s="161" t="s">
        <v>70</v>
      </c>
      <c r="D12" s="162"/>
      <c r="E12" s="771" t="s">
        <v>71</v>
      </c>
      <c r="F12" s="772"/>
      <c r="G12" s="772"/>
      <c r="H12" s="772"/>
      <c r="I12" s="772"/>
      <c r="J12" s="772"/>
      <c r="K12" s="772"/>
      <c r="L12" s="772"/>
      <c r="M12" s="772"/>
      <c r="N12" s="772" t="s">
        <v>72</v>
      </c>
      <c r="O12" s="772"/>
      <c r="P12" s="772"/>
      <c r="Q12" s="772"/>
      <c r="R12" s="772"/>
      <c r="S12" s="772"/>
      <c r="T12" s="772"/>
      <c r="U12" s="772"/>
      <c r="V12" s="163"/>
      <c r="W12" s="156">
        <v>7</v>
      </c>
      <c r="X12" s="157">
        <f>IF($N$4=1,AA12,IF($N$4=2,AB12,IF($N$4=3,AC12,IF($N$4=4,AD12,IF($N$4=5,AE12," ")))))</f>
        <v>0</v>
      </c>
      <c r="AF12" s="147"/>
      <c r="AG12" s="164"/>
      <c r="AH12" s="164"/>
      <c r="AI12" s="146" t="s">
        <v>1</v>
      </c>
      <c r="AJ12" s="164"/>
      <c r="AK12" s="164"/>
    </row>
    <row r="13" spans="2:37" ht="21" customHeight="1">
      <c r="B13" s="165"/>
      <c r="C13" s="166" t="s">
        <v>8</v>
      </c>
      <c r="D13" s="167" t="s">
        <v>9</v>
      </c>
      <c r="E13" s="763" t="s">
        <v>73</v>
      </c>
      <c r="F13" s="764"/>
      <c r="G13" s="765"/>
      <c r="H13" s="766" t="s">
        <v>74</v>
      </c>
      <c r="I13" s="764"/>
      <c r="J13" s="765" t="s">
        <v>74</v>
      </c>
      <c r="K13" s="766" t="s">
        <v>75</v>
      </c>
      <c r="L13" s="764"/>
      <c r="M13" s="764" t="s">
        <v>75</v>
      </c>
      <c r="N13" s="766" t="s">
        <v>76</v>
      </c>
      <c r="O13" s="764"/>
      <c r="P13" s="765"/>
      <c r="Q13" s="766" t="s">
        <v>77</v>
      </c>
      <c r="R13" s="764"/>
      <c r="S13" s="765"/>
      <c r="T13" s="168" t="s">
        <v>78</v>
      </c>
      <c r="U13" s="169"/>
      <c r="V13" s="170"/>
      <c r="W13" s="156">
        <v>8</v>
      </c>
      <c r="X13" s="157">
        <f>IF($N$4=1,AA13,IF($N$4=2,AB13,IF($N$4=3,AC13,IF($N$4=4,AD13,IF($N$4=5,AE13," ")))))</f>
        <v>0</v>
      </c>
      <c r="AF13" s="12" t="s">
        <v>73</v>
      </c>
      <c r="AG13" s="12" t="s">
        <v>74</v>
      </c>
      <c r="AH13" s="12" t="s">
        <v>75</v>
      </c>
      <c r="AI13" s="12" t="s">
        <v>73</v>
      </c>
      <c r="AJ13" s="12" t="s">
        <v>74</v>
      </c>
      <c r="AK13" s="12" t="s">
        <v>75</v>
      </c>
    </row>
    <row r="14" spans="2:37" ht="24.75" customHeight="1">
      <c r="B14" s="171" t="s">
        <v>73</v>
      </c>
      <c r="C14" s="172" t="s">
        <v>233</v>
      </c>
      <c r="D14" s="187" t="s">
        <v>198</v>
      </c>
      <c r="E14" s="174">
        <v>3</v>
      </c>
      <c r="F14" s="175" t="s">
        <v>19</v>
      </c>
      <c r="G14" s="176">
        <v>6</v>
      </c>
      <c r="H14" s="177">
        <v>4</v>
      </c>
      <c r="I14" s="175" t="s">
        <v>19</v>
      </c>
      <c r="J14" s="176">
        <v>6</v>
      </c>
      <c r="K14" s="177"/>
      <c r="L14" s="175" t="s">
        <v>19</v>
      </c>
      <c r="M14" s="178"/>
      <c r="N14" s="250">
        <f>E14+H14+K14</f>
        <v>7</v>
      </c>
      <c r="O14" s="251" t="s">
        <v>19</v>
      </c>
      <c r="P14" s="252">
        <f>G14+J14+M14</f>
        <v>12</v>
      </c>
      <c r="Q14" s="250">
        <f>SUM(AF14:AH14)</f>
        <v>0</v>
      </c>
      <c r="R14" s="251" t="s">
        <v>19</v>
      </c>
      <c r="S14" s="252">
        <f>SUM(AI14:AK14)</f>
        <v>2</v>
      </c>
      <c r="T14" s="253">
        <f>IF(Q14&gt;S14,1,0)</f>
        <v>0</v>
      </c>
      <c r="U14" s="254">
        <f>IF(S14&gt;Q14,1,0)</f>
        <v>1</v>
      </c>
      <c r="V14" s="163"/>
      <c r="X14" s="184"/>
      <c r="AF14" s="185">
        <f>IF(E14&gt;G14,1,0)</f>
        <v>0</v>
      </c>
      <c r="AG14" s="185">
        <f>IF(H14&gt;J14,1,0)</f>
        <v>0</v>
      </c>
      <c r="AH14" s="185">
        <f>IF(K14+M14&gt;0,IF(K14&gt;M14,1,0),0)</f>
        <v>0</v>
      </c>
      <c r="AI14" s="185">
        <f>IF(G14&gt;E14,1,0)</f>
        <v>1</v>
      </c>
      <c r="AJ14" s="185">
        <f>IF(J14&gt;H14,1,0)</f>
        <v>1</v>
      </c>
      <c r="AK14" s="185">
        <f>IF(K14+M14&gt;0,IF(M14&gt;K14,1,0),0)</f>
        <v>0</v>
      </c>
    </row>
    <row r="15" spans="2:37" ht="24" customHeight="1">
      <c r="B15" s="171" t="s">
        <v>74</v>
      </c>
      <c r="C15" s="187" t="s">
        <v>153</v>
      </c>
      <c r="D15" s="172" t="s">
        <v>200</v>
      </c>
      <c r="E15" s="174">
        <v>6</v>
      </c>
      <c r="F15" s="175" t="s">
        <v>19</v>
      </c>
      <c r="G15" s="176">
        <v>3</v>
      </c>
      <c r="H15" s="177">
        <v>6</v>
      </c>
      <c r="I15" s="175" t="s">
        <v>19</v>
      </c>
      <c r="J15" s="176">
        <v>3</v>
      </c>
      <c r="K15" s="177"/>
      <c r="L15" s="175" t="s">
        <v>19</v>
      </c>
      <c r="M15" s="178"/>
      <c r="N15" s="250">
        <f>E15+H15+K15</f>
        <v>12</v>
      </c>
      <c r="O15" s="251" t="s">
        <v>19</v>
      </c>
      <c r="P15" s="252">
        <f>G15+J15+M15</f>
        <v>6</v>
      </c>
      <c r="Q15" s="250">
        <f>SUM(AF15:AH15)</f>
        <v>2</v>
      </c>
      <c r="R15" s="251" t="s">
        <v>19</v>
      </c>
      <c r="S15" s="252">
        <f>SUM(AI15:AK15)</f>
        <v>0</v>
      </c>
      <c r="T15" s="253">
        <f>IF(Q15&gt;S15,1,0)</f>
        <v>1</v>
      </c>
      <c r="U15" s="254">
        <f>IF(S15&gt;Q15,1,0)</f>
        <v>0</v>
      </c>
      <c r="V15" s="163"/>
      <c r="X15" s="110"/>
      <c r="AF15" s="185">
        <f>IF(E15&gt;G15,1,0)</f>
        <v>1</v>
      </c>
      <c r="AG15" s="185">
        <f>IF(H15&gt;J15,1,0)</f>
        <v>1</v>
      </c>
      <c r="AH15" s="185">
        <f>IF(K15+M15&gt;0,IF(K15&gt;M15,1,0),0)</f>
        <v>0</v>
      </c>
      <c r="AI15" s="185">
        <f>IF(G15&gt;E15,1,0)</f>
        <v>0</v>
      </c>
      <c r="AJ15" s="185">
        <f>IF(J15&gt;H15,1,0)</f>
        <v>0</v>
      </c>
      <c r="AK15" s="185">
        <f>IF(K15+M15&gt;0,IF(M15&gt;K15,1,0),0)</f>
        <v>0</v>
      </c>
    </row>
    <row r="16" spans="2:37" ht="20.25" customHeight="1">
      <c r="B16" s="753" t="s">
        <v>75</v>
      </c>
      <c r="C16" s="172" t="s">
        <v>233</v>
      </c>
      <c r="D16" s="187" t="s">
        <v>198</v>
      </c>
      <c r="E16" s="787">
        <v>7</v>
      </c>
      <c r="F16" s="779" t="s">
        <v>19</v>
      </c>
      <c r="G16" s="781">
        <v>6</v>
      </c>
      <c r="H16" s="789">
        <v>4</v>
      </c>
      <c r="I16" s="779" t="s">
        <v>19</v>
      </c>
      <c r="J16" s="781">
        <v>6</v>
      </c>
      <c r="K16" s="789">
        <v>3</v>
      </c>
      <c r="L16" s="779" t="s">
        <v>19</v>
      </c>
      <c r="M16" s="798">
        <v>6</v>
      </c>
      <c r="N16" s="804">
        <f>E16+H16+K16</f>
        <v>14</v>
      </c>
      <c r="O16" s="800" t="s">
        <v>19</v>
      </c>
      <c r="P16" s="802">
        <f>G16+J16+M16</f>
        <v>18</v>
      </c>
      <c r="Q16" s="804">
        <f>SUM(AF16:AH16)</f>
        <v>1</v>
      </c>
      <c r="R16" s="800" t="s">
        <v>19</v>
      </c>
      <c r="S16" s="802">
        <f>SUM(AI16:AK16)</f>
        <v>2</v>
      </c>
      <c r="T16" s="806">
        <f>IF(Q16&gt;S16,1,0)</f>
        <v>0</v>
      </c>
      <c r="U16" s="808">
        <f>IF(S16&gt;Q16,1,0)</f>
        <v>1</v>
      </c>
      <c r="V16" s="188"/>
      <c r="X16" s="110"/>
      <c r="AF16" s="185">
        <f>IF(E16&gt;G16,1,0)</f>
        <v>1</v>
      </c>
      <c r="AG16" s="185">
        <f>IF(H16&gt;J16,1,0)</f>
        <v>0</v>
      </c>
      <c r="AH16" s="185">
        <f>IF(K16+M16&gt;0,IF(K16&gt;M16,1,0),0)</f>
        <v>0</v>
      </c>
      <c r="AI16" s="185">
        <f>IF(G16&gt;E16,1,0)</f>
        <v>0</v>
      </c>
      <c r="AJ16" s="185">
        <f>IF(J16&gt;H16,1,0)</f>
        <v>1</v>
      </c>
      <c r="AK16" s="185">
        <f>IF(K16+M16&gt;0,IF(M16&gt;K16,1,0),0)</f>
        <v>1</v>
      </c>
    </row>
    <row r="17" spans="2:22" ht="21" customHeight="1">
      <c r="B17" s="754"/>
      <c r="C17" s="187" t="s">
        <v>153</v>
      </c>
      <c r="D17" s="172" t="s">
        <v>200</v>
      </c>
      <c r="E17" s="788"/>
      <c r="F17" s="780"/>
      <c r="G17" s="782"/>
      <c r="H17" s="790"/>
      <c r="I17" s="780"/>
      <c r="J17" s="782"/>
      <c r="K17" s="790"/>
      <c r="L17" s="780"/>
      <c r="M17" s="799"/>
      <c r="N17" s="805"/>
      <c r="O17" s="801"/>
      <c r="P17" s="803"/>
      <c r="Q17" s="805"/>
      <c r="R17" s="801"/>
      <c r="S17" s="803"/>
      <c r="T17" s="807"/>
      <c r="U17" s="809"/>
      <c r="V17" s="188"/>
    </row>
    <row r="18" spans="2:22" ht="23.25" customHeight="1">
      <c r="B18" s="191"/>
      <c r="C18" s="255" t="s">
        <v>79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>
        <f>SUM(N14:N17)</f>
        <v>33</v>
      </c>
      <c r="O18" s="251" t="s">
        <v>19</v>
      </c>
      <c r="P18" s="258">
        <f>SUM(P14:P17)</f>
        <v>36</v>
      </c>
      <c r="Q18" s="257">
        <f>SUM(Q14:Q17)</f>
        <v>3</v>
      </c>
      <c r="R18" s="259" t="s">
        <v>19</v>
      </c>
      <c r="S18" s="258">
        <f>SUM(S14:S17)</f>
        <v>4</v>
      </c>
      <c r="T18" s="253">
        <f>SUM(T14:T17)</f>
        <v>1</v>
      </c>
      <c r="U18" s="254">
        <f>SUM(U14:U17)</f>
        <v>2</v>
      </c>
      <c r="V18" s="163"/>
    </row>
    <row r="19" spans="2:27" ht="21" customHeight="1">
      <c r="B19" s="191"/>
      <c r="C19" s="11" t="s">
        <v>80</v>
      </c>
      <c r="D19" s="197" t="str">
        <f>IF(T18&gt;U18,D9,IF(U18&gt;T18,D10,IF(U18+T18=0," ","CHYBA ZADÁNÍ")))</f>
        <v>Brušperk  B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1"/>
      <c r="V19" s="198"/>
      <c r="AA19" s="199"/>
    </row>
    <row r="20" spans="2:22" ht="19.5" customHeight="1">
      <c r="B20" s="191"/>
      <c r="C20" s="11" t="s">
        <v>81</v>
      </c>
      <c r="G20" s="200"/>
      <c r="H20" s="200"/>
      <c r="I20" s="200"/>
      <c r="J20" s="200"/>
      <c r="K20" s="200"/>
      <c r="L20" s="200"/>
      <c r="M20" s="200"/>
      <c r="N20" s="198"/>
      <c r="O20" s="198"/>
      <c r="Q20" s="201"/>
      <c r="R20" s="201"/>
      <c r="S20" s="200"/>
      <c r="T20" s="200"/>
      <c r="U20" s="200"/>
      <c r="V20" s="198"/>
    </row>
    <row r="21" spans="10:20" ht="15">
      <c r="J21" s="8" t="s">
        <v>64</v>
      </c>
      <c r="K21" s="8"/>
      <c r="L21" s="8"/>
      <c r="T21" s="8" t="s">
        <v>67</v>
      </c>
    </row>
    <row r="22" spans="3:21" ht="15">
      <c r="C22" s="147" t="s">
        <v>82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3:21" ht="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3:21" ht="15"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3:21" ht="15"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2:21" ht="28.5" customHeight="1">
      <c r="B26" s="162"/>
      <c r="C26" s="162"/>
      <c r="D26" s="162"/>
      <c r="E26" s="162"/>
      <c r="F26" s="202" t="s">
        <v>47</v>
      </c>
      <c r="G26" s="162"/>
      <c r="H26" s="203"/>
      <c r="I26" s="20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6:9" ht="8.25" customHeight="1">
      <c r="F27" s="141"/>
      <c r="H27" s="142"/>
      <c r="I27" s="142"/>
    </row>
    <row r="28" spans="3:24" ht="21">
      <c r="C28" s="143" t="s">
        <v>48</v>
      </c>
      <c r="D28" s="144" t="s">
        <v>49</v>
      </c>
      <c r="E28" s="143"/>
      <c r="F28" s="143"/>
      <c r="G28" s="143"/>
      <c r="H28" s="143"/>
      <c r="I28" s="143"/>
      <c r="J28" s="143"/>
      <c r="K28" s="143"/>
      <c r="L28" s="143"/>
      <c r="P28" s="778" t="s">
        <v>50</v>
      </c>
      <c r="Q28" s="778"/>
      <c r="R28" s="145"/>
      <c r="S28" s="145"/>
      <c r="T28" s="773">
        <f>'Rozlosování-přehled'!$L$1</f>
        <v>2010</v>
      </c>
      <c r="U28" s="773"/>
      <c r="X28" s="146" t="s">
        <v>1</v>
      </c>
    </row>
    <row r="29" spans="3:31" ht="18.75">
      <c r="C29" s="147" t="s">
        <v>51</v>
      </c>
      <c r="D29" s="204"/>
      <c r="N29" s="149">
        <v>2</v>
      </c>
      <c r="P29" s="774" t="str">
        <f>IF(N29=1,P31,IF(N29=2,P32,IF(N29=3,P33,IF(N29=4,P34,IF(N29=5,P35," ")))))</f>
        <v>MUŽI  II.</v>
      </c>
      <c r="Q29" s="775"/>
      <c r="R29" s="775"/>
      <c r="S29" s="775"/>
      <c r="T29" s="775"/>
      <c r="U29" s="776"/>
      <c r="W29" s="150" t="s">
        <v>2</v>
      </c>
      <c r="X29" s="147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47"/>
      <c r="D30" s="152"/>
      <c r="E30" s="152"/>
      <c r="F30" s="152"/>
      <c r="G30" s="147"/>
      <c r="H30" s="147"/>
      <c r="I30" s="147"/>
      <c r="J30" s="152"/>
      <c r="K30" s="152"/>
      <c r="L30" s="152"/>
      <c r="M30" s="147"/>
      <c r="N30" s="147"/>
      <c r="O30" s="147"/>
      <c r="P30" s="153"/>
      <c r="Q30" s="153"/>
      <c r="R30" s="153"/>
      <c r="S30" s="147"/>
      <c r="T30" s="147"/>
      <c r="U30" s="152"/>
    </row>
    <row r="31" spans="3:28" ht="15.75">
      <c r="C31" s="147" t="s">
        <v>57</v>
      </c>
      <c r="D31" s="205" t="s">
        <v>97</v>
      </c>
      <c r="E31" s="154"/>
      <c r="F31" s="154"/>
      <c r="N31" s="1">
        <v>1</v>
      </c>
      <c r="P31" s="777" t="s">
        <v>58</v>
      </c>
      <c r="Q31" s="777"/>
      <c r="R31" s="777"/>
      <c r="S31" s="777"/>
      <c r="T31" s="777"/>
      <c r="U31" s="777"/>
      <c r="W31" s="156">
        <v>1</v>
      </c>
      <c r="X31" s="157" t="str">
        <f aca="true" t="shared" si="1" ref="X31:X36">X6</f>
        <v>Krmelín</v>
      </c>
      <c r="AB31" s="1" t="str">
        <f aca="true" t="shared" si="2" ref="AB31:AB36">X31</f>
        <v>Krmelín</v>
      </c>
    </row>
    <row r="32" spans="3:28" ht="15">
      <c r="C32" s="147" t="s">
        <v>60</v>
      </c>
      <c r="D32" s="383" t="s">
        <v>281</v>
      </c>
      <c r="E32" s="159"/>
      <c r="F32" s="159"/>
      <c r="N32" s="1">
        <v>2</v>
      </c>
      <c r="P32" s="777" t="s">
        <v>61</v>
      </c>
      <c r="Q32" s="777"/>
      <c r="R32" s="777"/>
      <c r="S32" s="777"/>
      <c r="T32" s="777"/>
      <c r="U32" s="777"/>
      <c r="W32" s="156">
        <v>2</v>
      </c>
      <c r="X32" s="157" t="str">
        <f t="shared" si="1"/>
        <v>Hukvaldy</v>
      </c>
      <c r="AB32" s="1" t="str">
        <f t="shared" si="2"/>
        <v>Hukvaldy</v>
      </c>
    </row>
    <row r="33" spans="3:28" ht="15">
      <c r="C33" s="147"/>
      <c r="N33" s="1">
        <v>3</v>
      </c>
      <c r="P33" s="767" t="s">
        <v>62</v>
      </c>
      <c r="Q33" s="767"/>
      <c r="R33" s="767"/>
      <c r="S33" s="767"/>
      <c r="T33" s="767"/>
      <c r="U33" s="767"/>
      <c r="W33" s="156">
        <v>3</v>
      </c>
      <c r="X33" s="157" t="str">
        <f t="shared" si="1"/>
        <v>Proskovice B</v>
      </c>
      <c r="AB33" s="1" t="str">
        <f t="shared" si="2"/>
        <v>Proskovice B</v>
      </c>
    </row>
    <row r="34" spans="2:28" ht="18.75">
      <c r="B34" s="160">
        <v>2</v>
      </c>
      <c r="C34" s="143" t="s">
        <v>64</v>
      </c>
      <c r="D34" s="768" t="str">
        <f>IF(B34=1,X31,IF(B34=2,X32,IF(B34=3,X33,IF(B34=4,X34,IF(B34=5,X35,IF(B34=6,X36,IF(B34=7,X37,IF(B34=8,X38," "))))))))</f>
        <v>Hukvaldy</v>
      </c>
      <c r="E34" s="769"/>
      <c r="F34" s="769"/>
      <c r="G34" s="769"/>
      <c r="H34" s="769"/>
      <c r="I34" s="770"/>
      <c r="N34" s="1">
        <v>4</v>
      </c>
      <c r="P34" s="767" t="s">
        <v>65</v>
      </c>
      <c r="Q34" s="767"/>
      <c r="R34" s="767"/>
      <c r="S34" s="767"/>
      <c r="T34" s="767"/>
      <c r="U34" s="767"/>
      <c r="W34" s="156">
        <v>4</v>
      </c>
      <c r="X34" s="157" t="str">
        <f t="shared" si="1"/>
        <v>VOLNÝ  LOS</v>
      </c>
      <c r="AB34" s="1" t="str">
        <f t="shared" si="2"/>
        <v>VOLNÝ  LOS</v>
      </c>
    </row>
    <row r="35" spans="2:28" ht="18.75">
      <c r="B35" s="160">
        <v>1</v>
      </c>
      <c r="C35" s="143" t="s">
        <v>67</v>
      </c>
      <c r="D35" s="768" t="str">
        <f>IF(B35=1,X31,IF(B35=2,X32,IF(B35=3,X33,IF(B35=4,X34,IF(B35=5,X35,IF(B35=6,X36,IF(B35=7,X37,IF(B35=8,X38," "))))))))</f>
        <v>Krmelín</v>
      </c>
      <c r="E35" s="769"/>
      <c r="F35" s="769"/>
      <c r="G35" s="769"/>
      <c r="H35" s="769"/>
      <c r="I35" s="770"/>
      <c r="N35" s="1">
        <v>5</v>
      </c>
      <c r="P35" s="767" t="s">
        <v>68</v>
      </c>
      <c r="Q35" s="767"/>
      <c r="R35" s="767"/>
      <c r="S35" s="767"/>
      <c r="T35" s="767"/>
      <c r="U35" s="767"/>
      <c r="W35" s="156">
        <v>5</v>
      </c>
      <c r="X35" s="157" t="str">
        <f t="shared" si="1"/>
        <v>Brušperk  B</v>
      </c>
      <c r="AB35" s="1" t="str">
        <f t="shared" si="2"/>
        <v>Brušperk  B</v>
      </c>
    </row>
    <row r="36" spans="23:28" ht="14.25">
      <c r="W36" s="156">
        <v>6</v>
      </c>
      <c r="X36" s="157" t="str">
        <f t="shared" si="1"/>
        <v>Nová Bělá  A</v>
      </c>
      <c r="AB36" s="1" t="str">
        <f t="shared" si="2"/>
        <v>Nová Bělá  A</v>
      </c>
    </row>
    <row r="37" spans="3:31" ht="14.25">
      <c r="C37" s="161" t="s">
        <v>70</v>
      </c>
      <c r="D37" s="162"/>
      <c r="E37" s="771" t="s">
        <v>71</v>
      </c>
      <c r="F37" s="772"/>
      <c r="G37" s="772"/>
      <c r="H37" s="772"/>
      <c r="I37" s="772"/>
      <c r="J37" s="772"/>
      <c r="K37" s="772"/>
      <c r="L37" s="772"/>
      <c r="M37" s="772"/>
      <c r="N37" s="772" t="s">
        <v>72</v>
      </c>
      <c r="O37" s="772"/>
      <c r="P37" s="772"/>
      <c r="Q37" s="772"/>
      <c r="R37" s="772"/>
      <c r="S37" s="772"/>
      <c r="T37" s="772"/>
      <c r="U37" s="772"/>
      <c r="V37" s="163"/>
      <c r="W37" s="156">
        <v>7</v>
      </c>
      <c r="X37" s="157">
        <f>IF($N$29=1,AA37,IF($N$29=2,AB37,IF($N$29=3,AC37,IF($N$29=4,AD37,IF($N$29=5,AE37," ")))))</f>
        <v>0</v>
      </c>
      <c r="AA37" s="1">
        <f aca="true" t="shared" si="3" ref="AA37:AE38">AA12</f>
        <v>0</v>
      </c>
      <c r="AB37" s="1">
        <f t="shared" si="3"/>
        <v>0</v>
      </c>
      <c r="AC37" s="1">
        <f t="shared" si="3"/>
        <v>0</v>
      </c>
      <c r="AD37" s="1">
        <f t="shared" si="3"/>
        <v>0</v>
      </c>
      <c r="AE37" s="1">
        <f t="shared" si="3"/>
        <v>0</v>
      </c>
    </row>
    <row r="38" spans="2:37" ht="15">
      <c r="B38" s="165"/>
      <c r="C38" s="166" t="s">
        <v>8</v>
      </c>
      <c r="D38" s="167" t="s">
        <v>9</v>
      </c>
      <c r="E38" s="763" t="s">
        <v>73</v>
      </c>
      <c r="F38" s="764"/>
      <c r="G38" s="765"/>
      <c r="H38" s="766" t="s">
        <v>74</v>
      </c>
      <c r="I38" s="764"/>
      <c r="J38" s="765" t="s">
        <v>74</v>
      </c>
      <c r="K38" s="766" t="s">
        <v>75</v>
      </c>
      <c r="L38" s="764"/>
      <c r="M38" s="764" t="s">
        <v>75</v>
      </c>
      <c r="N38" s="766" t="s">
        <v>76</v>
      </c>
      <c r="O38" s="764"/>
      <c r="P38" s="765"/>
      <c r="Q38" s="766" t="s">
        <v>77</v>
      </c>
      <c r="R38" s="764"/>
      <c r="S38" s="765"/>
      <c r="T38" s="168" t="s">
        <v>78</v>
      </c>
      <c r="U38" s="169"/>
      <c r="V38" s="170"/>
      <c r="W38" s="156">
        <v>8</v>
      </c>
      <c r="X38" s="157">
        <f>IF($N$29=1,AA38,IF($N$29=2,AB38,IF($N$29=3,AC38,IF($N$29=4,AD38,IF($N$29=5,AE38," ")))))</f>
        <v>0</v>
      </c>
      <c r="AA38" s="1">
        <f t="shared" si="3"/>
        <v>0</v>
      </c>
      <c r="AB38" s="1">
        <f t="shared" si="3"/>
        <v>0</v>
      </c>
      <c r="AC38" s="1">
        <f t="shared" si="3"/>
        <v>0</v>
      </c>
      <c r="AD38" s="1">
        <f t="shared" si="3"/>
        <v>0</v>
      </c>
      <c r="AE38" s="1">
        <f t="shared" si="3"/>
        <v>0</v>
      </c>
      <c r="AF38" s="12" t="s">
        <v>73</v>
      </c>
      <c r="AG38" s="12" t="s">
        <v>74</v>
      </c>
      <c r="AH38" s="12" t="s">
        <v>75</v>
      </c>
      <c r="AI38" s="12" t="s">
        <v>73</v>
      </c>
      <c r="AJ38" s="12" t="s">
        <v>74</v>
      </c>
      <c r="AK38" s="12" t="s">
        <v>75</v>
      </c>
    </row>
    <row r="39" spans="2:37" ht="24.75" customHeight="1">
      <c r="B39" s="171" t="s">
        <v>73</v>
      </c>
      <c r="C39" s="172" t="s">
        <v>275</v>
      </c>
      <c r="D39" s="186" t="s">
        <v>276</v>
      </c>
      <c r="E39" s="174">
        <v>6</v>
      </c>
      <c r="F39" s="175" t="s">
        <v>19</v>
      </c>
      <c r="G39" s="176">
        <v>1</v>
      </c>
      <c r="H39" s="177">
        <v>7</v>
      </c>
      <c r="I39" s="175" t="s">
        <v>19</v>
      </c>
      <c r="J39" s="176">
        <v>6</v>
      </c>
      <c r="K39" s="177"/>
      <c r="L39" s="175" t="s">
        <v>19</v>
      </c>
      <c r="M39" s="178"/>
      <c r="N39" s="250">
        <f>E39+H39+K39</f>
        <v>13</v>
      </c>
      <c r="O39" s="251" t="s">
        <v>19</v>
      </c>
      <c r="P39" s="252">
        <f>G39+J39+M39</f>
        <v>7</v>
      </c>
      <c r="Q39" s="250">
        <f>SUM(AF39:AH39)</f>
        <v>2</v>
      </c>
      <c r="R39" s="251" t="s">
        <v>19</v>
      </c>
      <c r="S39" s="252">
        <f>SUM(AI39:AK39)</f>
        <v>0</v>
      </c>
      <c r="T39" s="253">
        <f>IF(Q39&gt;S39,1,0)</f>
        <v>1</v>
      </c>
      <c r="U39" s="254">
        <f>IF(S39&gt;Q39,1,0)</f>
        <v>0</v>
      </c>
      <c r="V39" s="163"/>
      <c r="X39" s="184"/>
      <c r="AF39" s="185">
        <f>IF(E39&gt;G39,1,0)</f>
        <v>1</v>
      </c>
      <c r="AG39" s="185">
        <f>IF(H39&gt;J39,1,0)</f>
        <v>1</v>
      </c>
      <c r="AH39" s="185">
        <f>IF(K39+M39&gt;0,IF(K39&gt;M39,1,0),0)</f>
        <v>0</v>
      </c>
      <c r="AI39" s="185">
        <f>IF(G39&gt;E39,1,0)</f>
        <v>0</v>
      </c>
      <c r="AJ39" s="185">
        <f>IF(J39&gt;H39,1,0)</f>
        <v>0</v>
      </c>
      <c r="AK39" s="185">
        <f>IF(K39+M39&gt;0,IF(M39&gt;K39,1,0),0)</f>
        <v>0</v>
      </c>
    </row>
    <row r="40" spans="2:37" ht="24.75" customHeight="1">
      <c r="B40" s="171" t="s">
        <v>74</v>
      </c>
      <c r="C40" s="187" t="s">
        <v>277</v>
      </c>
      <c r="D40" s="172" t="s">
        <v>278</v>
      </c>
      <c r="E40" s="174">
        <v>6</v>
      </c>
      <c r="F40" s="175" t="s">
        <v>19</v>
      </c>
      <c r="G40" s="176">
        <v>2</v>
      </c>
      <c r="H40" s="177">
        <v>1</v>
      </c>
      <c r="I40" s="175" t="s">
        <v>19</v>
      </c>
      <c r="J40" s="176">
        <v>6</v>
      </c>
      <c r="K40" s="177">
        <v>6</v>
      </c>
      <c r="L40" s="175" t="s">
        <v>19</v>
      </c>
      <c r="M40" s="178">
        <v>4</v>
      </c>
      <c r="N40" s="250">
        <f>E40+H40+K40</f>
        <v>13</v>
      </c>
      <c r="O40" s="251" t="s">
        <v>19</v>
      </c>
      <c r="P40" s="252">
        <f>G40+J40+M40</f>
        <v>12</v>
      </c>
      <c r="Q40" s="250">
        <f>SUM(AF40:AH40)</f>
        <v>2</v>
      </c>
      <c r="R40" s="251" t="s">
        <v>19</v>
      </c>
      <c r="S40" s="252">
        <f>SUM(AI40:AK40)</f>
        <v>1</v>
      </c>
      <c r="T40" s="253">
        <f>IF(Q40&gt;S40,1,0)</f>
        <v>1</v>
      </c>
      <c r="U40" s="254">
        <f>IF(S40&gt;Q40,1,0)</f>
        <v>0</v>
      </c>
      <c r="V40" s="163"/>
      <c r="AF40" s="185">
        <f>IF(E40&gt;G40,1,0)</f>
        <v>1</v>
      </c>
      <c r="AG40" s="185">
        <f>IF(H40&gt;J40,1,0)</f>
        <v>0</v>
      </c>
      <c r="AH40" s="185">
        <f>IF(K40+M40&gt;0,IF(K40&gt;M40,1,0),0)</f>
        <v>1</v>
      </c>
      <c r="AI40" s="185">
        <f>IF(G40&gt;E40,1,0)</f>
        <v>0</v>
      </c>
      <c r="AJ40" s="185">
        <f>IF(J40&gt;H40,1,0)</f>
        <v>1</v>
      </c>
      <c r="AK40" s="185">
        <f>IF(K40+M40&gt;0,IF(M40&gt;K40,1,0),0)</f>
        <v>0</v>
      </c>
    </row>
    <row r="41" spans="2:37" ht="24.75" customHeight="1">
      <c r="B41" s="753" t="s">
        <v>75</v>
      </c>
      <c r="C41" s="187" t="s">
        <v>238</v>
      </c>
      <c r="D41" s="186" t="s">
        <v>279</v>
      </c>
      <c r="E41" s="787">
        <v>2</v>
      </c>
      <c r="F41" s="779" t="s">
        <v>19</v>
      </c>
      <c r="G41" s="781">
        <v>6</v>
      </c>
      <c r="H41" s="789">
        <v>2</v>
      </c>
      <c r="I41" s="779" t="s">
        <v>19</v>
      </c>
      <c r="J41" s="781">
        <v>6</v>
      </c>
      <c r="K41" s="789"/>
      <c r="L41" s="779" t="s">
        <v>19</v>
      </c>
      <c r="M41" s="798"/>
      <c r="N41" s="804">
        <f>E41+H41+K41</f>
        <v>4</v>
      </c>
      <c r="O41" s="800" t="s">
        <v>19</v>
      </c>
      <c r="P41" s="802">
        <f>G41+J41+M41</f>
        <v>12</v>
      </c>
      <c r="Q41" s="804">
        <f>SUM(AF41:AH41)</f>
        <v>0</v>
      </c>
      <c r="R41" s="800" t="s">
        <v>19</v>
      </c>
      <c r="S41" s="802">
        <f>SUM(AI41:AK41)</f>
        <v>2</v>
      </c>
      <c r="T41" s="806">
        <f>IF(Q41&gt;S41,1,0)</f>
        <v>0</v>
      </c>
      <c r="U41" s="808">
        <f>IF(S41&gt;Q41,1,0)</f>
        <v>1</v>
      </c>
      <c r="V41" s="188"/>
      <c r="AF41" s="185">
        <f>IF(E41&gt;G41,1,0)</f>
        <v>0</v>
      </c>
      <c r="AG41" s="185">
        <f>IF(H41&gt;J41,1,0)</f>
        <v>0</v>
      </c>
      <c r="AH41" s="185">
        <f>IF(K41+M41&gt;0,IF(K41&gt;M41,1,0),0)</f>
        <v>0</v>
      </c>
      <c r="AI41" s="185">
        <f>IF(G41&gt;E41,1,0)</f>
        <v>1</v>
      </c>
      <c r="AJ41" s="185">
        <f>IF(J41&gt;H41,1,0)</f>
        <v>1</v>
      </c>
      <c r="AK41" s="185">
        <f>IF(K41+M41&gt;0,IF(M41&gt;K41,1,0),0)</f>
        <v>0</v>
      </c>
    </row>
    <row r="42" spans="2:22" ht="24.75" customHeight="1">
      <c r="B42" s="754"/>
      <c r="C42" s="189" t="s">
        <v>126</v>
      </c>
      <c r="D42" s="190" t="s">
        <v>278</v>
      </c>
      <c r="E42" s="788"/>
      <c r="F42" s="780"/>
      <c r="G42" s="782"/>
      <c r="H42" s="790"/>
      <c r="I42" s="780"/>
      <c r="J42" s="782"/>
      <c r="K42" s="790"/>
      <c r="L42" s="780"/>
      <c r="M42" s="799"/>
      <c r="N42" s="805"/>
      <c r="O42" s="801"/>
      <c r="P42" s="803"/>
      <c r="Q42" s="805"/>
      <c r="R42" s="801"/>
      <c r="S42" s="803"/>
      <c r="T42" s="807"/>
      <c r="U42" s="809"/>
      <c r="V42" s="188"/>
    </row>
    <row r="43" spans="2:22" ht="24.75" customHeight="1">
      <c r="B43" s="191"/>
      <c r="C43" s="255" t="s">
        <v>79</v>
      </c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7">
        <f>SUM(N39:N42)</f>
        <v>30</v>
      </c>
      <c r="O43" s="251" t="s">
        <v>19</v>
      </c>
      <c r="P43" s="258">
        <f>SUM(P39:P42)</f>
        <v>31</v>
      </c>
      <c r="Q43" s="257">
        <f>SUM(Q39:Q42)</f>
        <v>4</v>
      </c>
      <c r="R43" s="259" t="s">
        <v>19</v>
      </c>
      <c r="S43" s="258">
        <f>SUM(S39:S42)</f>
        <v>3</v>
      </c>
      <c r="T43" s="253">
        <f>SUM(T39:T42)</f>
        <v>2</v>
      </c>
      <c r="U43" s="254">
        <f>SUM(U39:U42)</f>
        <v>1</v>
      </c>
      <c r="V43" s="163"/>
    </row>
    <row r="44" spans="2:22" ht="24.75" customHeight="1">
      <c r="B44" s="191"/>
      <c r="C44" s="11" t="s">
        <v>80</v>
      </c>
      <c r="D44" s="197" t="str">
        <f>IF(T43&gt;U43,D34,IF(U43&gt;T43,D35,IF(U43+T43=0," ","CHYBA ZADÁNÍ")))</f>
        <v>Hukvaldy</v>
      </c>
      <c r="E44" s="192"/>
      <c r="F44" s="192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1"/>
      <c r="V44" s="198"/>
    </row>
    <row r="45" spans="2:22" ht="14.25">
      <c r="B45" s="191"/>
      <c r="C45" s="11" t="s">
        <v>81</v>
      </c>
      <c r="G45" s="200"/>
      <c r="H45" s="200"/>
      <c r="I45" s="200"/>
      <c r="J45" s="200"/>
      <c r="K45" s="200"/>
      <c r="L45" s="200"/>
      <c r="M45" s="200"/>
      <c r="N45" s="198"/>
      <c r="O45" s="198"/>
      <c r="Q45" s="201"/>
      <c r="R45" s="201"/>
      <c r="S45" s="200"/>
      <c r="T45" s="200"/>
      <c r="U45" s="200"/>
      <c r="V45" s="198"/>
    </row>
    <row r="46" spans="3:21" ht="14.25">
      <c r="C46" s="201"/>
      <c r="D46" s="201"/>
      <c r="E46" s="201"/>
      <c r="F46" s="201"/>
      <c r="G46" s="201"/>
      <c r="H46" s="201"/>
      <c r="I46" s="201"/>
      <c r="J46" s="206" t="s">
        <v>64</v>
      </c>
      <c r="K46" s="206"/>
      <c r="L46" s="206"/>
      <c r="M46" s="201"/>
      <c r="N46" s="201"/>
      <c r="O46" s="201"/>
      <c r="P46" s="201"/>
      <c r="Q46" s="201"/>
      <c r="R46" s="201"/>
      <c r="S46" s="201"/>
      <c r="T46" s="206" t="s">
        <v>67</v>
      </c>
      <c r="U46" s="201"/>
    </row>
    <row r="47" spans="3:21" ht="15">
      <c r="C47" s="207" t="s">
        <v>82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3:21" ht="14.25">
      <c r="C48" s="201"/>
      <c r="D48" s="20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3:21" ht="14.25"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</row>
    <row r="50" spans="3:21" ht="14.25">
      <c r="C50" s="268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</row>
    <row r="51" ht="14.25">
      <c r="C51" s="268"/>
    </row>
    <row r="52" ht="14.25">
      <c r="C52" s="268"/>
    </row>
    <row r="53" ht="14.25">
      <c r="C53" s="268"/>
    </row>
  </sheetData>
  <sheetProtection selectLockedCells="1"/>
  <mergeCells count="70">
    <mergeCell ref="H41:H42"/>
    <mergeCell ref="I41:I42"/>
    <mergeCell ref="T41:T42"/>
    <mergeCell ref="U41:U42"/>
    <mergeCell ref="N41:N42"/>
    <mergeCell ref="O41:O42"/>
    <mergeCell ref="P41:P42"/>
    <mergeCell ref="Q41:Q42"/>
    <mergeCell ref="R41:R42"/>
    <mergeCell ref="Q38:S38"/>
    <mergeCell ref="M41:M42"/>
    <mergeCell ref="J41:J42"/>
    <mergeCell ref="K41:K42"/>
    <mergeCell ref="L41:L42"/>
    <mergeCell ref="S41:S42"/>
    <mergeCell ref="D35:I35"/>
    <mergeCell ref="P35:U35"/>
    <mergeCell ref="E37:M37"/>
    <mergeCell ref="N37:U37"/>
    <mergeCell ref="B41:B42"/>
    <mergeCell ref="E41:E42"/>
    <mergeCell ref="F41:F42"/>
    <mergeCell ref="G41:G42"/>
    <mergeCell ref="D9:I9"/>
    <mergeCell ref="D10:I10"/>
    <mergeCell ref="P28:Q28"/>
    <mergeCell ref="E13:G13"/>
    <mergeCell ref="H13:J13"/>
    <mergeCell ref="J16:J17"/>
    <mergeCell ref="E38:G38"/>
    <mergeCell ref="H38:J38"/>
    <mergeCell ref="K38:M38"/>
    <mergeCell ref="N38:P38"/>
    <mergeCell ref="P33:U33"/>
    <mergeCell ref="D34:I34"/>
    <mergeCell ref="P34:U34"/>
    <mergeCell ref="H16:H17"/>
    <mergeCell ref="I16:I17"/>
    <mergeCell ref="G16:G17"/>
    <mergeCell ref="P29:U29"/>
    <mergeCell ref="P31:U31"/>
    <mergeCell ref="T28:U28"/>
    <mergeCell ref="F16:F17"/>
    <mergeCell ref="E16:E17"/>
    <mergeCell ref="P32:U32"/>
    <mergeCell ref="B16:B17"/>
    <mergeCell ref="T3:U3"/>
    <mergeCell ref="P3:Q3"/>
    <mergeCell ref="P4:U4"/>
    <mergeCell ref="T16:T17"/>
    <mergeCell ref="U16:U17"/>
    <mergeCell ref="E12:M12"/>
    <mergeCell ref="N12:U12"/>
    <mergeCell ref="M16:M17"/>
    <mergeCell ref="P16:P17"/>
    <mergeCell ref="K13:M13"/>
    <mergeCell ref="K16:K17"/>
    <mergeCell ref="L16:L17"/>
    <mergeCell ref="N16:N17"/>
    <mergeCell ref="N13:P13"/>
    <mergeCell ref="P6:U6"/>
    <mergeCell ref="P10:U10"/>
    <mergeCell ref="P9:U9"/>
    <mergeCell ref="P8:U8"/>
    <mergeCell ref="P7:U7"/>
    <mergeCell ref="Q13:S13"/>
    <mergeCell ref="O16:O17"/>
    <mergeCell ref="Q16:Q17"/>
    <mergeCell ref="S16:S17"/>
    <mergeCell ref="R16:R17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94"/>
  <sheetViews>
    <sheetView zoomScale="80" zoomScaleNormal="80" zoomScalePageLayoutView="0" workbookViewId="0" topLeftCell="A1">
      <selection activeCell="P31" sqref="P31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5:11" ht="18">
      <c r="E1" s="279" t="s">
        <v>89</v>
      </c>
      <c r="K1" s="65">
        <f>'Rozlosování-přehled'!L1</f>
        <v>2010</v>
      </c>
    </row>
    <row r="2" spans="5:14" ht="27.75" customHeight="1">
      <c r="E2" s="2" t="s">
        <v>0</v>
      </c>
      <c r="M2" s="3"/>
      <c r="N2" s="4" t="s">
        <v>1</v>
      </c>
    </row>
    <row r="3" spans="4:31" ht="15.75">
      <c r="D3" s="5" t="s">
        <v>2</v>
      </c>
      <c r="E3" s="6"/>
      <c r="M3" s="7" t="s">
        <v>2</v>
      </c>
      <c r="N3" s="107" t="s">
        <v>3</v>
      </c>
      <c r="T3" s="8" t="s">
        <v>4</v>
      </c>
      <c r="AE3" s="8" t="s">
        <v>155</v>
      </c>
    </row>
    <row r="4" spans="3:27" ht="15">
      <c r="C4" s="8" t="s">
        <v>5</v>
      </c>
      <c r="D4" s="115">
        <v>4</v>
      </c>
      <c r="E4" s="9" t="str">
        <f>IF(D4=1,N4,IF(D4=2,N5,IF(D4=3,N6,IF(D4=4,N7,IF(D4=5,N8,IF(D4=6,N9,IF(D4=7,N10,IF(D4=8,N11," "))))))))</f>
        <v>Vratimov</v>
      </c>
      <c r="I4" s="10" t="s">
        <v>6</v>
      </c>
      <c r="J4" s="11"/>
      <c r="M4" s="12">
        <v>1</v>
      </c>
      <c r="N4" s="114" t="s">
        <v>92</v>
      </c>
      <c r="P4" s="1" t="s">
        <v>7</v>
      </c>
      <c r="Q4" s="8">
        <v>1</v>
      </c>
      <c r="R4" s="8">
        <v>8</v>
      </c>
      <c r="S4" s="13"/>
      <c r="T4" s="8">
        <v>2</v>
      </c>
      <c r="U4" s="8">
        <v>7</v>
      </c>
      <c r="V4" s="13"/>
      <c r="W4" s="8">
        <v>3</v>
      </c>
      <c r="X4" s="8">
        <v>6</v>
      </c>
      <c r="Y4" s="13"/>
      <c r="Z4" s="8">
        <v>4</v>
      </c>
      <c r="AA4" s="8">
        <v>5</v>
      </c>
    </row>
    <row r="5" spans="2:32" ht="15.75">
      <c r="B5" s="14"/>
      <c r="C5" s="15" t="s">
        <v>8</v>
      </c>
      <c r="D5" s="16"/>
      <c r="E5" s="17" t="s">
        <v>9</v>
      </c>
      <c r="F5" s="714" t="s">
        <v>10</v>
      </c>
      <c r="G5" s="715"/>
      <c r="H5" s="716"/>
      <c r="I5" s="18" t="s">
        <v>11</v>
      </c>
      <c r="J5" s="19" t="s">
        <v>12</v>
      </c>
      <c r="K5" s="20" t="s">
        <v>13</v>
      </c>
      <c r="L5" s="8"/>
      <c r="M5" s="12">
        <v>2</v>
      </c>
      <c r="N5" s="353" t="s">
        <v>26</v>
      </c>
      <c r="P5" s="1" t="s">
        <v>14</v>
      </c>
      <c r="Q5" s="8">
        <v>8</v>
      </c>
      <c r="R5" s="8">
        <v>5</v>
      </c>
      <c r="S5" s="13"/>
      <c r="T5" s="8">
        <v>6</v>
      </c>
      <c r="U5" s="8">
        <v>4</v>
      </c>
      <c r="V5" s="13"/>
      <c r="W5" s="8">
        <v>7</v>
      </c>
      <c r="X5" s="8">
        <v>3</v>
      </c>
      <c r="Y5" s="13"/>
      <c r="Z5" s="8">
        <v>1</v>
      </c>
      <c r="AA5" s="8">
        <v>2</v>
      </c>
      <c r="AD5" s="714" t="s">
        <v>10</v>
      </c>
      <c r="AE5" s="715"/>
      <c r="AF5" s="716"/>
    </row>
    <row r="6" spans="2:32" ht="15.75">
      <c r="B6" s="21" t="s">
        <v>15</v>
      </c>
      <c r="C6" s="22"/>
      <c r="D6" s="23"/>
      <c r="E6" s="23"/>
      <c r="F6" s="23"/>
      <c r="G6" s="23"/>
      <c r="H6" s="23"/>
      <c r="I6" s="23"/>
      <c r="J6" s="23"/>
      <c r="K6" s="24"/>
      <c r="M6" s="12">
        <v>3</v>
      </c>
      <c r="N6" s="114" t="s">
        <v>94</v>
      </c>
      <c r="P6" s="1" t="s">
        <v>17</v>
      </c>
      <c r="Q6" s="8">
        <v>2</v>
      </c>
      <c r="R6" s="8">
        <v>8</v>
      </c>
      <c r="S6" s="13"/>
      <c r="T6" s="8">
        <v>3</v>
      </c>
      <c r="U6" s="8">
        <v>1</v>
      </c>
      <c r="V6" s="13"/>
      <c r="W6" s="8">
        <v>4</v>
      </c>
      <c r="X6" s="8">
        <v>7</v>
      </c>
      <c r="Y6" s="13"/>
      <c r="Z6" s="8">
        <v>5</v>
      </c>
      <c r="AA6" s="8">
        <v>6</v>
      </c>
      <c r="AD6" s="23"/>
      <c r="AE6" s="23"/>
      <c r="AF6" s="23"/>
    </row>
    <row r="7" spans="2:32" ht="15.75">
      <c r="B7" s="25" t="s">
        <v>104</v>
      </c>
      <c r="C7" s="26" t="str">
        <f>N4</f>
        <v>Výškovice A</v>
      </c>
      <c r="D7" s="27" t="s">
        <v>18</v>
      </c>
      <c r="E7" s="28" t="str">
        <f>N11</f>
        <v>Proskovice  A</v>
      </c>
      <c r="F7" s="239">
        <v>2</v>
      </c>
      <c r="G7" s="240" t="s">
        <v>19</v>
      </c>
      <c r="H7" s="241">
        <v>1</v>
      </c>
      <c r="I7" s="231">
        <v>2</v>
      </c>
      <c r="J7" s="232">
        <v>1</v>
      </c>
      <c r="K7" s="499" t="s">
        <v>121</v>
      </c>
      <c r="M7" s="12">
        <v>4</v>
      </c>
      <c r="N7" s="114" t="s">
        <v>66</v>
      </c>
      <c r="P7" s="1" t="s">
        <v>20</v>
      </c>
      <c r="Q7" s="8">
        <v>8</v>
      </c>
      <c r="R7" s="8">
        <v>6</v>
      </c>
      <c r="S7" s="13"/>
      <c r="T7" s="8">
        <v>7</v>
      </c>
      <c r="U7" s="8">
        <v>5</v>
      </c>
      <c r="V7" s="13"/>
      <c r="W7" s="8">
        <v>1</v>
      </c>
      <c r="X7" s="8">
        <v>4</v>
      </c>
      <c r="Y7" s="13"/>
      <c r="Z7" s="8">
        <v>2</v>
      </c>
      <c r="AA7" s="8">
        <v>3</v>
      </c>
      <c r="AD7" s="402" t="s">
        <v>45</v>
      </c>
      <c r="AE7" s="240" t="s">
        <v>19</v>
      </c>
      <c r="AF7" s="403" t="s">
        <v>45</v>
      </c>
    </row>
    <row r="8" spans="2:32" ht="15.75">
      <c r="B8" s="35"/>
      <c r="C8" s="36" t="str">
        <f>N5</f>
        <v>Brušperk A</v>
      </c>
      <c r="D8" s="37" t="s">
        <v>18</v>
      </c>
      <c r="E8" s="38" t="str">
        <f>N10</f>
        <v>Stará Bělá  </v>
      </c>
      <c r="F8" s="398">
        <v>2</v>
      </c>
      <c r="G8" s="243" t="s">
        <v>19</v>
      </c>
      <c r="H8" s="399">
        <v>1</v>
      </c>
      <c r="I8" s="233">
        <v>2</v>
      </c>
      <c r="J8" s="234">
        <v>1</v>
      </c>
      <c r="K8" s="500" t="s">
        <v>121</v>
      </c>
      <c r="M8" s="12">
        <v>5</v>
      </c>
      <c r="N8" s="114" t="s">
        <v>93</v>
      </c>
      <c r="P8" s="1" t="s">
        <v>21</v>
      </c>
      <c r="Q8" s="8">
        <v>3</v>
      </c>
      <c r="R8" s="8">
        <v>8</v>
      </c>
      <c r="S8" s="13"/>
      <c r="T8" s="8">
        <v>4</v>
      </c>
      <c r="U8" s="8">
        <v>2</v>
      </c>
      <c r="V8" s="13"/>
      <c r="W8" s="8">
        <v>5</v>
      </c>
      <c r="X8" s="8">
        <v>1</v>
      </c>
      <c r="Y8" s="13"/>
      <c r="Z8" s="8">
        <v>6</v>
      </c>
      <c r="AA8" s="8">
        <v>7</v>
      </c>
      <c r="AD8" s="398" t="s">
        <v>45</v>
      </c>
      <c r="AE8" s="243" t="s">
        <v>19</v>
      </c>
      <c r="AF8" s="399" t="s">
        <v>45</v>
      </c>
    </row>
    <row r="9" spans="2:32" ht="15.75">
      <c r="B9" s="35"/>
      <c r="C9" s="36" t="str">
        <f>N6</f>
        <v>N.Bělá  B</v>
      </c>
      <c r="D9" s="37" t="s">
        <v>18</v>
      </c>
      <c r="E9" s="38" t="str">
        <f>N9</f>
        <v>Hrabová</v>
      </c>
      <c r="F9" s="242">
        <v>2</v>
      </c>
      <c r="G9" s="243" t="s">
        <v>19</v>
      </c>
      <c r="H9" s="244">
        <v>1</v>
      </c>
      <c r="I9" s="233">
        <v>2</v>
      </c>
      <c r="J9" s="234">
        <v>1</v>
      </c>
      <c r="K9" s="500" t="s">
        <v>121</v>
      </c>
      <c r="M9" s="12">
        <v>6</v>
      </c>
      <c r="N9" s="114" t="s">
        <v>16</v>
      </c>
      <c r="P9" s="1" t="s">
        <v>22</v>
      </c>
      <c r="Q9" s="8">
        <v>8</v>
      </c>
      <c r="R9" s="8">
        <v>7</v>
      </c>
      <c r="S9" s="13"/>
      <c r="T9" s="8">
        <v>1</v>
      </c>
      <c r="U9" s="8">
        <v>6</v>
      </c>
      <c r="V9" s="13"/>
      <c r="W9" s="8">
        <v>2</v>
      </c>
      <c r="X9" s="8">
        <v>5</v>
      </c>
      <c r="Y9" s="13"/>
      <c r="Z9" s="8">
        <v>3</v>
      </c>
      <c r="AA9" s="8">
        <v>4</v>
      </c>
      <c r="AD9" s="398" t="s">
        <v>45</v>
      </c>
      <c r="AE9" s="243" t="s">
        <v>19</v>
      </c>
      <c r="AF9" s="399" t="s">
        <v>45</v>
      </c>
    </row>
    <row r="10" spans="2:32" ht="15.75">
      <c r="B10" s="35"/>
      <c r="C10" s="45" t="str">
        <f>N7</f>
        <v>Vratimov</v>
      </c>
      <c r="D10" s="46" t="s">
        <v>18</v>
      </c>
      <c r="E10" s="47" t="str">
        <f>N8</f>
        <v>Výškovice B</v>
      </c>
      <c r="F10" s="404">
        <v>0</v>
      </c>
      <c r="G10" s="246" t="s">
        <v>19</v>
      </c>
      <c r="H10" s="405">
        <v>3</v>
      </c>
      <c r="I10" s="235">
        <v>1</v>
      </c>
      <c r="J10" s="236">
        <v>2</v>
      </c>
      <c r="K10" s="501" t="s">
        <v>121</v>
      </c>
      <c r="M10" s="12">
        <v>7</v>
      </c>
      <c r="N10" s="114" t="s">
        <v>95</v>
      </c>
      <c r="P10" s="1" t="s">
        <v>24</v>
      </c>
      <c r="Q10" s="8">
        <v>4</v>
      </c>
      <c r="R10" s="8">
        <v>8</v>
      </c>
      <c r="S10" s="13"/>
      <c r="T10" s="8">
        <v>5</v>
      </c>
      <c r="U10" s="8">
        <v>3</v>
      </c>
      <c r="V10" s="13"/>
      <c r="W10" s="8">
        <v>6</v>
      </c>
      <c r="X10" s="8">
        <v>2</v>
      </c>
      <c r="Y10" s="13"/>
      <c r="Z10" s="8">
        <v>7</v>
      </c>
      <c r="AA10" s="8">
        <v>1</v>
      </c>
      <c r="AD10" s="404" t="s">
        <v>45</v>
      </c>
      <c r="AE10" s="246" t="s">
        <v>19</v>
      </c>
      <c r="AF10" s="405" t="s">
        <v>45</v>
      </c>
    </row>
    <row r="11" spans="2:32" ht="15.75">
      <c r="B11" s="54" t="s">
        <v>25</v>
      </c>
      <c r="C11" s="22"/>
      <c r="D11" s="22"/>
      <c r="E11" s="22"/>
      <c r="F11" s="55"/>
      <c r="G11" s="56"/>
      <c r="H11" s="55"/>
      <c r="I11" s="237"/>
      <c r="J11" s="237"/>
      <c r="K11" s="58"/>
      <c r="M11" s="12">
        <v>8</v>
      </c>
      <c r="N11" s="114" t="s">
        <v>96</v>
      </c>
      <c r="AD11" s="55"/>
      <c r="AE11" s="56"/>
      <c r="AF11" s="55"/>
    </row>
    <row r="12" spans="2:32" ht="15.75">
      <c r="B12" s="25" t="s">
        <v>105</v>
      </c>
      <c r="C12" s="26" t="str">
        <f>N11</f>
        <v>Proskovice  A</v>
      </c>
      <c r="D12" s="27" t="s">
        <v>18</v>
      </c>
      <c r="E12" s="28" t="str">
        <f>N8</f>
        <v>Výškovice B</v>
      </c>
      <c r="F12" s="402">
        <v>2</v>
      </c>
      <c r="G12" s="240" t="s">
        <v>19</v>
      </c>
      <c r="H12" s="403">
        <v>1</v>
      </c>
      <c r="I12" s="231">
        <v>2</v>
      </c>
      <c r="J12" s="232">
        <v>1</v>
      </c>
      <c r="K12" s="499" t="s">
        <v>121</v>
      </c>
      <c r="AD12" s="402" t="s">
        <v>45</v>
      </c>
      <c r="AE12" s="240" t="s">
        <v>19</v>
      </c>
      <c r="AF12" s="403" t="s">
        <v>45</v>
      </c>
    </row>
    <row r="13" spans="2:32" ht="15.75">
      <c r="B13" s="35"/>
      <c r="C13" s="36" t="str">
        <f>N9</f>
        <v>Hrabová</v>
      </c>
      <c r="D13" s="37" t="s">
        <v>18</v>
      </c>
      <c r="E13" s="38" t="str">
        <f>N7</f>
        <v>Vratimov</v>
      </c>
      <c r="F13" s="242">
        <v>3</v>
      </c>
      <c r="G13" s="243" t="s">
        <v>19</v>
      </c>
      <c r="H13" s="244">
        <v>0</v>
      </c>
      <c r="I13" s="233">
        <v>2</v>
      </c>
      <c r="J13" s="234">
        <v>1</v>
      </c>
      <c r="K13" s="500" t="s">
        <v>121</v>
      </c>
      <c r="AD13" s="398" t="s">
        <v>45</v>
      </c>
      <c r="AE13" s="243" t="s">
        <v>19</v>
      </c>
      <c r="AF13" s="399" t="s">
        <v>45</v>
      </c>
    </row>
    <row r="14" spans="2:32" ht="15.75">
      <c r="B14" s="35"/>
      <c r="C14" s="36" t="str">
        <f>N10</f>
        <v>Stará Bělá  </v>
      </c>
      <c r="D14" s="37" t="s">
        <v>18</v>
      </c>
      <c r="E14" s="38" t="str">
        <f>N6</f>
        <v>N.Bělá  B</v>
      </c>
      <c r="F14" s="242">
        <v>3</v>
      </c>
      <c r="G14" s="243" t="s">
        <v>19</v>
      </c>
      <c r="H14" s="244">
        <v>0</v>
      </c>
      <c r="I14" s="233">
        <v>2</v>
      </c>
      <c r="J14" s="234">
        <v>1</v>
      </c>
      <c r="K14" s="500" t="s">
        <v>121</v>
      </c>
      <c r="AA14" s="59"/>
      <c r="AD14" s="398" t="s">
        <v>45</v>
      </c>
      <c r="AE14" s="243" t="s">
        <v>19</v>
      </c>
      <c r="AF14" s="399" t="s">
        <v>45</v>
      </c>
    </row>
    <row r="15" spans="2:32" ht="15.75">
      <c r="B15" s="35"/>
      <c r="C15" s="45" t="str">
        <f>N4</f>
        <v>Výškovice A</v>
      </c>
      <c r="D15" s="46" t="s">
        <v>18</v>
      </c>
      <c r="E15" s="47" t="str">
        <f>N5</f>
        <v>Brušperk A</v>
      </c>
      <c r="F15" s="245">
        <v>2</v>
      </c>
      <c r="G15" s="246" t="s">
        <v>19</v>
      </c>
      <c r="H15" s="247">
        <v>1</v>
      </c>
      <c r="I15" s="235">
        <v>2</v>
      </c>
      <c r="J15" s="236">
        <v>1</v>
      </c>
      <c r="K15" s="501" t="s">
        <v>121</v>
      </c>
      <c r="AA15" s="60"/>
      <c r="AD15" s="404" t="s">
        <v>45</v>
      </c>
      <c r="AE15" s="246" t="s">
        <v>19</v>
      </c>
      <c r="AF15" s="405" t="s">
        <v>45</v>
      </c>
    </row>
    <row r="16" spans="2:32" ht="15.75">
      <c r="B16" s="54" t="s">
        <v>27</v>
      </c>
      <c r="C16" s="22"/>
      <c r="D16" s="22"/>
      <c r="E16" s="22"/>
      <c r="F16" s="248"/>
      <c r="G16" s="249"/>
      <c r="H16" s="248"/>
      <c r="I16" s="237"/>
      <c r="J16" s="237"/>
      <c r="K16" s="58"/>
      <c r="AA16" s="60"/>
      <c r="AD16" s="248"/>
      <c r="AE16" s="249"/>
      <c r="AF16" s="248"/>
    </row>
    <row r="17" spans="2:32" ht="15.75">
      <c r="B17" s="25" t="s">
        <v>106</v>
      </c>
      <c r="C17" s="26" t="str">
        <f>N5</f>
        <v>Brušperk A</v>
      </c>
      <c r="D17" s="27" t="s">
        <v>18</v>
      </c>
      <c r="E17" s="28" t="str">
        <f>N11</f>
        <v>Proskovice  A</v>
      </c>
      <c r="F17" s="402">
        <v>3</v>
      </c>
      <c r="G17" s="240" t="s">
        <v>19</v>
      </c>
      <c r="H17" s="403">
        <v>0</v>
      </c>
      <c r="I17" s="231">
        <v>2</v>
      </c>
      <c r="J17" s="232">
        <v>1</v>
      </c>
      <c r="K17" s="499" t="s">
        <v>121</v>
      </c>
      <c r="AA17" s="60"/>
      <c r="AD17" s="402" t="s">
        <v>45</v>
      </c>
      <c r="AE17" s="240" t="s">
        <v>19</v>
      </c>
      <c r="AF17" s="403" t="s">
        <v>45</v>
      </c>
    </row>
    <row r="18" spans="2:32" ht="15.75">
      <c r="B18" s="35"/>
      <c r="C18" s="36" t="str">
        <f>N6</f>
        <v>N.Bělá  B</v>
      </c>
      <c r="D18" s="37" t="s">
        <v>18</v>
      </c>
      <c r="E18" s="38" t="str">
        <f>N4</f>
        <v>Výškovice A</v>
      </c>
      <c r="F18" s="242">
        <v>3</v>
      </c>
      <c r="G18" s="243" t="s">
        <v>19</v>
      </c>
      <c r="H18" s="244">
        <v>0</v>
      </c>
      <c r="I18" s="233">
        <v>2</v>
      </c>
      <c r="J18" s="234">
        <v>1</v>
      </c>
      <c r="K18" s="500" t="s">
        <v>121</v>
      </c>
      <c r="AA18" s="60"/>
      <c r="AD18" s="398" t="s">
        <v>45</v>
      </c>
      <c r="AE18" s="243" t="s">
        <v>19</v>
      </c>
      <c r="AF18" s="399" t="s">
        <v>45</v>
      </c>
    </row>
    <row r="19" spans="2:32" ht="15.75">
      <c r="B19" s="35"/>
      <c r="C19" s="36" t="str">
        <f>N7</f>
        <v>Vratimov</v>
      </c>
      <c r="D19" s="37" t="s">
        <v>18</v>
      </c>
      <c r="E19" s="38" t="str">
        <f>N10</f>
        <v>Stará Bělá  </v>
      </c>
      <c r="F19" s="398">
        <v>2</v>
      </c>
      <c r="G19" s="243" t="s">
        <v>19</v>
      </c>
      <c r="H19" s="399">
        <v>1</v>
      </c>
      <c r="I19" s="233">
        <v>2</v>
      </c>
      <c r="J19" s="234">
        <v>1</v>
      </c>
      <c r="K19" s="500" t="s">
        <v>121</v>
      </c>
      <c r="AA19" s="60"/>
      <c r="AD19" s="398" t="s">
        <v>45</v>
      </c>
      <c r="AE19" s="243" t="s">
        <v>19</v>
      </c>
      <c r="AF19" s="399" t="s">
        <v>45</v>
      </c>
    </row>
    <row r="20" spans="2:32" ht="15.75">
      <c r="B20" s="35"/>
      <c r="C20" s="45" t="str">
        <f>N8</f>
        <v>Výškovice B</v>
      </c>
      <c r="D20" s="46" t="s">
        <v>18</v>
      </c>
      <c r="E20" s="47" t="str">
        <f>N9</f>
        <v>Hrabová</v>
      </c>
      <c r="F20" s="404">
        <v>2</v>
      </c>
      <c r="G20" s="246" t="s">
        <v>19</v>
      </c>
      <c r="H20" s="405">
        <v>1</v>
      </c>
      <c r="I20" s="235">
        <v>2</v>
      </c>
      <c r="J20" s="236">
        <v>1</v>
      </c>
      <c r="K20" s="501" t="s">
        <v>121</v>
      </c>
      <c r="AA20" s="60"/>
      <c r="AD20" s="404" t="s">
        <v>45</v>
      </c>
      <c r="AE20" s="246" t="s">
        <v>19</v>
      </c>
      <c r="AF20" s="405" t="s">
        <v>45</v>
      </c>
    </row>
    <row r="21" spans="2:32" ht="15.75">
      <c r="B21" s="54" t="s">
        <v>28</v>
      </c>
      <c r="C21" s="22"/>
      <c r="D21" s="22"/>
      <c r="E21" s="22"/>
      <c r="F21" s="248"/>
      <c r="G21" s="249"/>
      <c r="H21" s="248"/>
      <c r="I21" s="237"/>
      <c r="J21" s="237"/>
      <c r="K21" s="58"/>
      <c r="AA21" s="60"/>
      <c r="AD21" s="248"/>
      <c r="AE21" s="249"/>
      <c r="AF21" s="248"/>
    </row>
    <row r="22" spans="2:32" ht="15.75">
      <c r="B22" s="25" t="s">
        <v>107</v>
      </c>
      <c r="C22" s="26" t="str">
        <f>N11</f>
        <v>Proskovice  A</v>
      </c>
      <c r="D22" s="27" t="s">
        <v>18</v>
      </c>
      <c r="E22" s="28" t="str">
        <f>N9</f>
        <v>Hrabová</v>
      </c>
      <c r="F22" s="402">
        <v>0</v>
      </c>
      <c r="G22" s="240" t="s">
        <v>19</v>
      </c>
      <c r="H22" s="403">
        <v>3</v>
      </c>
      <c r="I22" s="231">
        <v>1</v>
      </c>
      <c r="J22" s="232">
        <v>2</v>
      </c>
      <c r="K22" s="499" t="s">
        <v>121</v>
      </c>
      <c r="AD22" s="402" t="s">
        <v>45</v>
      </c>
      <c r="AE22" s="240" t="s">
        <v>19</v>
      </c>
      <c r="AF22" s="403" t="s">
        <v>45</v>
      </c>
    </row>
    <row r="23" spans="2:32" ht="15.75">
      <c r="B23" s="35"/>
      <c r="C23" s="36" t="str">
        <f>N10</f>
        <v>Stará Bělá  </v>
      </c>
      <c r="D23" s="37" t="s">
        <v>18</v>
      </c>
      <c r="E23" s="38" t="str">
        <f>N8</f>
        <v>Výškovice B</v>
      </c>
      <c r="F23" s="398">
        <v>2</v>
      </c>
      <c r="G23" s="243" t="s">
        <v>19</v>
      </c>
      <c r="H23" s="399">
        <v>1</v>
      </c>
      <c r="I23" s="233">
        <v>2</v>
      </c>
      <c r="J23" s="234">
        <v>1</v>
      </c>
      <c r="K23" s="500" t="s">
        <v>121</v>
      </c>
      <c r="M23" s="110"/>
      <c r="AD23" s="398" t="s">
        <v>45</v>
      </c>
      <c r="AE23" s="243" t="s">
        <v>19</v>
      </c>
      <c r="AF23" s="399" t="s">
        <v>45</v>
      </c>
    </row>
    <row r="24" spans="2:32" ht="15.75">
      <c r="B24" s="35"/>
      <c r="C24" s="36" t="str">
        <f>N4</f>
        <v>Výškovice A</v>
      </c>
      <c r="D24" s="37" t="s">
        <v>18</v>
      </c>
      <c r="E24" s="38" t="str">
        <f>N7</f>
        <v>Vratimov</v>
      </c>
      <c r="F24" s="398">
        <v>2</v>
      </c>
      <c r="G24" s="243" t="s">
        <v>19</v>
      </c>
      <c r="H24" s="399">
        <v>1</v>
      </c>
      <c r="I24" s="233">
        <v>2</v>
      </c>
      <c r="J24" s="234">
        <v>1</v>
      </c>
      <c r="K24" s="500" t="s">
        <v>121</v>
      </c>
      <c r="AD24" s="398" t="s">
        <v>45</v>
      </c>
      <c r="AE24" s="243" t="s">
        <v>19</v>
      </c>
      <c r="AF24" s="399" t="s">
        <v>45</v>
      </c>
    </row>
    <row r="25" spans="2:32" ht="15.75">
      <c r="B25" s="35"/>
      <c r="C25" s="45" t="str">
        <f>N5</f>
        <v>Brušperk A</v>
      </c>
      <c r="D25" s="46" t="s">
        <v>18</v>
      </c>
      <c r="E25" s="47" t="str">
        <f>N6</f>
        <v>N.Bělá  B</v>
      </c>
      <c r="F25" s="404">
        <v>1</v>
      </c>
      <c r="G25" s="246" t="s">
        <v>19</v>
      </c>
      <c r="H25" s="405">
        <v>2</v>
      </c>
      <c r="I25" s="235">
        <v>1</v>
      </c>
      <c r="J25" s="236">
        <v>2</v>
      </c>
      <c r="K25" s="501" t="s">
        <v>121</v>
      </c>
      <c r="AD25" s="404" t="s">
        <v>45</v>
      </c>
      <c r="AE25" s="246" t="s">
        <v>19</v>
      </c>
      <c r="AF25" s="405" t="s">
        <v>45</v>
      </c>
    </row>
    <row r="26" spans="2:32" ht="15.75">
      <c r="B26" s="54" t="s">
        <v>29</v>
      </c>
      <c r="C26" s="22"/>
      <c r="D26" s="22"/>
      <c r="E26" s="22"/>
      <c r="F26" s="400"/>
      <c r="G26" s="401"/>
      <c r="H26" s="400"/>
      <c r="I26" s="237"/>
      <c r="J26" s="237"/>
      <c r="K26" s="58"/>
      <c r="AD26" s="400"/>
      <c r="AE26" s="401"/>
      <c r="AF26" s="400"/>
    </row>
    <row r="27" spans="2:32" ht="15.75">
      <c r="B27" s="25" t="s">
        <v>108</v>
      </c>
      <c r="C27" s="26" t="str">
        <f>N6</f>
        <v>N.Bělá  B</v>
      </c>
      <c r="D27" s="27" t="s">
        <v>18</v>
      </c>
      <c r="E27" s="28" t="str">
        <f>N11</f>
        <v>Proskovice  A</v>
      </c>
      <c r="F27" s="402">
        <v>3</v>
      </c>
      <c r="G27" s="240" t="s">
        <v>19</v>
      </c>
      <c r="H27" s="403">
        <v>0</v>
      </c>
      <c r="I27" s="231">
        <v>2</v>
      </c>
      <c r="J27" s="232">
        <v>1</v>
      </c>
      <c r="K27" s="499" t="s">
        <v>121</v>
      </c>
      <c r="AD27" s="402" t="s">
        <v>45</v>
      </c>
      <c r="AE27" s="240" t="s">
        <v>19</v>
      </c>
      <c r="AF27" s="403" t="s">
        <v>45</v>
      </c>
    </row>
    <row r="28" spans="2:32" ht="15.75">
      <c r="B28" s="35"/>
      <c r="C28" s="36" t="str">
        <f>N7</f>
        <v>Vratimov</v>
      </c>
      <c r="D28" s="37" t="s">
        <v>18</v>
      </c>
      <c r="E28" s="38" t="str">
        <f>N5</f>
        <v>Brušperk A</v>
      </c>
      <c r="F28" s="398">
        <v>2</v>
      </c>
      <c r="G28" s="243" t="s">
        <v>19</v>
      </c>
      <c r="H28" s="399">
        <v>1</v>
      </c>
      <c r="I28" s="233">
        <v>2</v>
      </c>
      <c r="J28" s="234">
        <v>1</v>
      </c>
      <c r="K28" s="500" t="s">
        <v>121</v>
      </c>
      <c r="AD28" s="398" t="s">
        <v>45</v>
      </c>
      <c r="AE28" s="243" t="s">
        <v>19</v>
      </c>
      <c r="AF28" s="399" t="s">
        <v>45</v>
      </c>
    </row>
    <row r="29" spans="2:32" ht="15.75">
      <c r="B29" s="35"/>
      <c r="C29" s="36" t="str">
        <f>N8</f>
        <v>Výškovice B</v>
      </c>
      <c r="D29" s="37" t="s">
        <v>18</v>
      </c>
      <c r="E29" s="38" t="str">
        <f>N4</f>
        <v>Výškovice A</v>
      </c>
      <c r="F29" s="242">
        <v>3</v>
      </c>
      <c r="G29" s="243" t="s">
        <v>19</v>
      </c>
      <c r="H29" s="244">
        <v>0</v>
      </c>
      <c r="I29" s="233">
        <v>2</v>
      </c>
      <c r="J29" s="234">
        <v>1</v>
      </c>
      <c r="K29" s="500" t="s">
        <v>121</v>
      </c>
      <c r="AD29" s="398" t="s">
        <v>45</v>
      </c>
      <c r="AE29" s="243" t="s">
        <v>19</v>
      </c>
      <c r="AF29" s="399" t="s">
        <v>45</v>
      </c>
    </row>
    <row r="30" spans="2:32" ht="15.75">
      <c r="B30" s="35"/>
      <c r="C30" s="45" t="str">
        <f>N9</f>
        <v>Hrabová</v>
      </c>
      <c r="D30" s="46" t="s">
        <v>18</v>
      </c>
      <c r="E30" s="47" t="str">
        <f>N10</f>
        <v>Stará Bělá  </v>
      </c>
      <c r="F30" s="404">
        <v>2</v>
      </c>
      <c r="G30" s="246" t="s">
        <v>19</v>
      </c>
      <c r="H30" s="405">
        <v>1</v>
      </c>
      <c r="I30" s="235">
        <v>2</v>
      </c>
      <c r="J30" s="236">
        <v>1</v>
      </c>
      <c r="K30" s="501" t="s">
        <v>121</v>
      </c>
      <c r="AD30" s="404" t="s">
        <v>45</v>
      </c>
      <c r="AE30" s="246" t="s">
        <v>19</v>
      </c>
      <c r="AF30" s="405" t="s">
        <v>45</v>
      </c>
    </row>
    <row r="31" spans="2:32" ht="15.75">
      <c r="B31" s="54" t="s">
        <v>30</v>
      </c>
      <c r="C31" s="22"/>
      <c r="D31" s="22"/>
      <c r="E31" s="22"/>
      <c r="F31" s="248"/>
      <c r="G31" s="249"/>
      <c r="H31" s="248"/>
      <c r="I31" s="237"/>
      <c r="J31" s="237"/>
      <c r="K31" s="58"/>
      <c r="AD31" s="248"/>
      <c r="AE31" s="249"/>
      <c r="AF31" s="248"/>
    </row>
    <row r="32" spans="2:32" ht="15.75">
      <c r="B32" s="25" t="s">
        <v>109</v>
      </c>
      <c r="C32" s="26" t="str">
        <f>N11</f>
        <v>Proskovice  A</v>
      </c>
      <c r="D32" s="27" t="s">
        <v>18</v>
      </c>
      <c r="E32" s="28" t="str">
        <f>N10</f>
        <v>Stará Bělá  </v>
      </c>
      <c r="F32" s="402">
        <v>1</v>
      </c>
      <c r="G32" s="240" t="s">
        <v>19</v>
      </c>
      <c r="H32" s="403">
        <v>2</v>
      </c>
      <c r="I32" s="231">
        <v>1</v>
      </c>
      <c r="J32" s="232">
        <v>2</v>
      </c>
      <c r="K32" s="499" t="s">
        <v>121</v>
      </c>
      <c r="AD32" s="402" t="s">
        <v>45</v>
      </c>
      <c r="AE32" s="240" t="s">
        <v>19</v>
      </c>
      <c r="AF32" s="403" t="s">
        <v>45</v>
      </c>
    </row>
    <row r="33" spans="2:32" ht="15.75">
      <c r="B33" s="35"/>
      <c r="C33" s="36" t="str">
        <f>N4</f>
        <v>Výškovice A</v>
      </c>
      <c r="D33" s="37" t="s">
        <v>18</v>
      </c>
      <c r="E33" s="38" t="str">
        <f>N9</f>
        <v>Hrabová</v>
      </c>
      <c r="F33" s="398">
        <v>0</v>
      </c>
      <c r="G33" s="243" t="s">
        <v>19</v>
      </c>
      <c r="H33" s="399">
        <v>3</v>
      </c>
      <c r="I33" s="233">
        <v>1</v>
      </c>
      <c r="J33" s="234">
        <v>2</v>
      </c>
      <c r="K33" s="500" t="s">
        <v>121</v>
      </c>
      <c r="AD33" s="398" t="s">
        <v>45</v>
      </c>
      <c r="AE33" s="243" t="s">
        <v>19</v>
      </c>
      <c r="AF33" s="399" t="s">
        <v>45</v>
      </c>
    </row>
    <row r="34" spans="2:32" ht="15.75">
      <c r="B34" s="35"/>
      <c r="C34" s="36" t="str">
        <f>N5</f>
        <v>Brušperk A</v>
      </c>
      <c r="D34" s="37" t="s">
        <v>18</v>
      </c>
      <c r="E34" s="38" t="str">
        <f>N8</f>
        <v>Výškovice B</v>
      </c>
      <c r="F34" s="398">
        <v>2</v>
      </c>
      <c r="G34" s="243"/>
      <c r="H34" s="399">
        <v>1</v>
      </c>
      <c r="I34" s="233">
        <v>2</v>
      </c>
      <c r="J34" s="234">
        <v>1</v>
      </c>
      <c r="K34" s="500" t="s">
        <v>121</v>
      </c>
      <c r="AD34" s="398" t="s">
        <v>45</v>
      </c>
      <c r="AE34" s="243" t="s">
        <v>19</v>
      </c>
      <c r="AF34" s="399" t="s">
        <v>45</v>
      </c>
    </row>
    <row r="35" spans="2:32" ht="15.75">
      <c r="B35" s="35"/>
      <c r="C35" s="45" t="str">
        <f>N6</f>
        <v>N.Bělá  B</v>
      </c>
      <c r="D35" s="46" t="s">
        <v>18</v>
      </c>
      <c r="E35" s="47" t="str">
        <f>N7</f>
        <v>Vratimov</v>
      </c>
      <c r="F35" s="404">
        <v>3</v>
      </c>
      <c r="G35" s="246" t="s">
        <v>19</v>
      </c>
      <c r="H35" s="405">
        <v>0</v>
      </c>
      <c r="I35" s="235">
        <v>2</v>
      </c>
      <c r="J35" s="236">
        <v>1</v>
      </c>
      <c r="K35" s="501" t="s">
        <v>121</v>
      </c>
      <c r="AD35" s="404" t="s">
        <v>45</v>
      </c>
      <c r="AE35" s="246" t="s">
        <v>19</v>
      </c>
      <c r="AF35" s="405" t="s">
        <v>45</v>
      </c>
    </row>
    <row r="36" spans="2:32" ht="15.75">
      <c r="B36" s="54" t="s">
        <v>31</v>
      </c>
      <c r="C36" s="22"/>
      <c r="D36" s="22"/>
      <c r="E36" s="22"/>
      <c r="F36" s="248"/>
      <c r="G36" s="249"/>
      <c r="H36" s="248"/>
      <c r="I36" s="237"/>
      <c r="J36" s="237"/>
      <c r="K36" s="58"/>
      <c r="AD36" s="248"/>
      <c r="AE36" s="249"/>
      <c r="AF36" s="248"/>
    </row>
    <row r="37" spans="2:32" ht="15.75">
      <c r="B37" s="25" t="s">
        <v>110</v>
      </c>
      <c r="C37" s="26" t="str">
        <f>N7</f>
        <v>Vratimov</v>
      </c>
      <c r="D37" s="27" t="s">
        <v>18</v>
      </c>
      <c r="E37" s="28" t="str">
        <f>N11</f>
        <v>Proskovice  A</v>
      </c>
      <c r="F37" s="402">
        <v>2</v>
      </c>
      <c r="G37" s="240" t="s">
        <v>19</v>
      </c>
      <c r="H37" s="403">
        <v>1</v>
      </c>
      <c r="I37" s="231">
        <v>2</v>
      </c>
      <c r="J37" s="232">
        <v>1</v>
      </c>
      <c r="K37" s="499" t="s">
        <v>121</v>
      </c>
      <c r="AD37" s="402" t="s">
        <v>45</v>
      </c>
      <c r="AE37" s="240" t="s">
        <v>19</v>
      </c>
      <c r="AF37" s="403" t="s">
        <v>45</v>
      </c>
    </row>
    <row r="38" spans="2:32" ht="15.75">
      <c r="B38" s="35"/>
      <c r="C38" s="36" t="str">
        <f>N8</f>
        <v>Výškovice B</v>
      </c>
      <c r="D38" s="37" t="s">
        <v>18</v>
      </c>
      <c r="E38" s="38" t="str">
        <f>N6</f>
        <v>N.Bělá  B</v>
      </c>
      <c r="F38" s="398">
        <v>1</v>
      </c>
      <c r="G38" s="243" t="s">
        <v>19</v>
      </c>
      <c r="H38" s="399">
        <v>2</v>
      </c>
      <c r="I38" s="233">
        <v>1</v>
      </c>
      <c r="J38" s="234">
        <v>2</v>
      </c>
      <c r="K38" s="500" t="s">
        <v>121</v>
      </c>
      <c r="AD38" s="398" t="s">
        <v>45</v>
      </c>
      <c r="AE38" s="243" t="s">
        <v>19</v>
      </c>
      <c r="AF38" s="399" t="s">
        <v>45</v>
      </c>
    </row>
    <row r="39" spans="2:32" ht="15.75">
      <c r="B39" s="35"/>
      <c r="C39" s="36" t="str">
        <f>N9</f>
        <v>Hrabová</v>
      </c>
      <c r="D39" s="37" t="s">
        <v>18</v>
      </c>
      <c r="E39" s="38" t="str">
        <f>N5</f>
        <v>Brušperk A</v>
      </c>
      <c r="F39" s="398">
        <v>1</v>
      </c>
      <c r="G39" s="243" t="s">
        <v>19</v>
      </c>
      <c r="H39" s="399">
        <v>2</v>
      </c>
      <c r="I39" s="233">
        <v>1</v>
      </c>
      <c r="J39" s="234">
        <v>2</v>
      </c>
      <c r="K39" s="500" t="s">
        <v>121</v>
      </c>
      <c r="AD39" s="398" t="s">
        <v>45</v>
      </c>
      <c r="AE39" s="243" t="s">
        <v>19</v>
      </c>
      <c r="AF39" s="399" t="s">
        <v>45</v>
      </c>
    </row>
    <row r="40" spans="2:32" ht="15.75">
      <c r="B40" s="61"/>
      <c r="C40" s="45" t="str">
        <f>N10</f>
        <v>Stará Bělá  </v>
      </c>
      <c r="D40" s="46" t="s">
        <v>18</v>
      </c>
      <c r="E40" s="47" t="str">
        <f>N4</f>
        <v>Výškovice A</v>
      </c>
      <c r="F40" s="404">
        <v>2</v>
      </c>
      <c r="G40" s="246" t="s">
        <v>19</v>
      </c>
      <c r="H40" s="405">
        <v>1</v>
      </c>
      <c r="I40" s="235">
        <v>2</v>
      </c>
      <c r="J40" s="236">
        <v>1</v>
      </c>
      <c r="K40" s="501" t="s">
        <v>121</v>
      </c>
      <c r="AD40" s="404" t="s">
        <v>45</v>
      </c>
      <c r="AE40" s="246" t="s">
        <v>19</v>
      </c>
      <c r="AF40" s="405" t="s">
        <v>45</v>
      </c>
    </row>
    <row r="41" spans="3:10" ht="15">
      <c r="C41" s="62"/>
      <c r="E41" s="62"/>
      <c r="I41" s="63"/>
      <c r="J41" s="63"/>
    </row>
    <row r="42" spans="3:10" ht="15">
      <c r="C42" s="62"/>
      <c r="E42" s="62"/>
      <c r="I42" s="63"/>
      <c r="J42" s="63"/>
    </row>
    <row r="43" spans="5:20" ht="18">
      <c r="E43" s="279" t="s">
        <v>89</v>
      </c>
      <c r="K43" s="65">
        <f>'Rozlosování-přehled'!L1</f>
        <v>2010</v>
      </c>
      <c r="T43" s="8" t="s">
        <v>4</v>
      </c>
    </row>
    <row r="44" spans="2:32" ht="26.25" customHeight="1">
      <c r="B44"/>
      <c r="C44"/>
      <c r="D44"/>
      <c r="E44" s="2" t="s">
        <v>32</v>
      </c>
      <c r="F44"/>
      <c r="G44"/>
      <c r="H44"/>
      <c r="I44" s="280"/>
      <c r="J44" s="280"/>
      <c r="K44"/>
      <c r="L44"/>
      <c r="M44" s="281"/>
      <c r="N44" s="282" t="s">
        <v>1</v>
      </c>
      <c r="O44"/>
      <c r="P44"/>
      <c r="Q44"/>
      <c r="R44"/>
      <c r="S44"/>
      <c r="T44"/>
      <c r="U44"/>
      <c r="V44"/>
      <c r="W44"/>
      <c r="X44"/>
      <c r="AD44"/>
      <c r="AE44"/>
      <c r="AF44"/>
    </row>
    <row r="45" spans="2:32" ht="15.75">
      <c r="B45"/>
      <c r="C45"/>
      <c r="D45" s="283" t="s">
        <v>2</v>
      </c>
      <c r="E45" s="284"/>
      <c r="F45"/>
      <c r="G45"/>
      <c r="H45"/>
      <c r="I45" s="280"/>
      <c r="J45" s="280"/>
      <c r="K45"/>
      <c r="L45"/>
      <c r="M45" s="285" t="s">
        <v>2</v>
      </c>
      <c r="N45" s="286" t="s">
        <v>3</v>
      </c>
      <c r="O45"/>
      <c r="P45"/>
      <c r="Q45"/>
      <c r="R45"/>
      <c r="S45"/>
      <c r="T45" s="287" t="s">
        <v>4</v>
      </c>
      <c r="U45"/>
      <c r="V45"/>
      <c r="W45"/>
      <c r="X45"/>
      <c r="AD45"/>
      <c r="AE45"/>
      <c r="AF45"/>
    </row>
    <row r="46" spans="2:32" ht="15">
      <c r="B46"/>
      <c r="C46" s="287" t="s">
        <v>5</v>
      </c>
      <c r="D46" s="288">
        <v>2</v>
      </c>
      <c r="E46" s="289" t="str">
        <f>IF(D46=1,N46,IF(D46=2,N47,IF(D46=3,N48,IF(D46=4,N49,IF(D46=5,N50,IF(D46=6,N51,IF(D46=7,N52,IF(D46=8,N53," "))))))))</f>
        <v>Hukvaldy</v>
      </c>
      <c r="F46"/>
      <c r="G46"/>
      <c r="H46"/>
      <c r="I46" s="290" t="s">
        <v>6</v>
      </c>
      <c r="J46" s="291"/>
      <c r="K46"/>
      <c r="L46"/>
      <c r="M46" s="292">
        <v>1</v>
      </c>
      <c r="N46" s="281" t="s">
        <v>59</v>
      </c>
      <c r="O46"/>
      <c r="P46" t="s">
        <v>7</v>
      </c>
      <c r="Q46" s="287">
        <v>1</v>
      </c>
      <c r="R46" s="287">
        <v>6</v>
      </c>
      <c r="S46" s="293"/>
      <c r="T46" s="287">
        <v>2</v>
      </c>
      <c r="U46" s="287">
        <v>5</v>
      </c>
      <c r="V46" s="293"/>
      <c r="W46" s="287">
        <v>3</v>
      </c>
      <c r="X46" s="287">
        <v>4</v>
      </c>
      <c r="AD46"/>
      <c r="AE46"/>
      <c r="AF46"/>
    </row>
    <row r="47" spans="2:32" ht="18" customHeight="1">
      <c r="B47" s="294"/>
      <c r="C47" s="295" t="s">
        <v>8</v>
      </c>
      <c r="D47" s="296"/>
      <c r="E47" s="297" t="s">
        <v>9</v>
      </c>
      <c r="F47" s="717" t="s">
        <v>10</v>
      </c>
      <c r="G47" s="718"/>
      <c r="H47" s="719"/>
      <c r="I47" s="298" t="s">
        <v>11</v>
      </c>
      <c r="J47" s="299" t="s">
        <v>12</v>
      </c>
      <c r="K47" s="300" t="s">
        <v>13</v>
      </c>
      <c r="L47" s="301"/>
      <c r="M47" s="292">
        <v>2</v>
      </c>
      <c r="N47" s="281" t="s">
        <v>97</v>
      </c>
      <c r="O47" s="301"/>
      <c r="P47" t="s">
        <v>14</v>
      </c>
      <c r="Q47" s="287">
        <v>6</v>
      </c>
      <c r="R47" s="287">
        <v>4</v>
      </c>
      <c r="S47" s="293"/>
      <c r="T47" s="287">
        <v>5</v>
      </c>
      <c r="U47" s="287">
        <v>3</v>
      </c>
      <c r="V47" s="293"/>
      <c r="W47" s="287">
        <v>1</v>
      </c>
      <c r="X47" s="287">
        <v>2</v>
      </c>
      <c r="AD47" s="717" t="s">
        <v>10</v>
      </c>
      <c r="AE47" s="718"/>
      <c r="AF47" s="719"/>
    </row>
    <row r="48" spans="2:32" ht="18" customHeight="1">
      <c r="B48" s="302" t="s">
        <v>15</v>
      </c>
      <c r="C48" s="303"/>
      <c r="D48" s="304"/>
      <c r="E48" s="304"/>
      <c r="F48" s="304"/>
      <c r="G48" s="304"/>
      <c r="H48" s="304"/>
      <c r="I48" s="305"/>
      <c r="J48" s="305"/>
      <c r="K48" s="306"/>
      <c r="L48"/>
      <c r="M48" s="292">
        <v>3</v>
      </c>
      <c r="N48" s="281" t="s">
        <v>98</v>
      </c>
      <c r="O48"/>
      <c r="P48" t="s">
        <v>17</v>
      </c>
      <c r="Q48" s="287">
        <v>2</v>
      </c>
      <c r="R48" s="287">
        <v>6</v>
      </c>
      <c r="S48" s="293"/>
      <c r="T48" s="287">
        <v>3</v>
      </c>
      <c r="U48" s="287">
        <v>1</v>
      </c>
      <c r="V48" s="293"/>
      <c r="W48" s="287">
        <v>4</v>
      </c>
      <c r="X48" s="287">
        <v>5</v>
      </c>
      <c r="AD48" s="304"/>
      <c r="AE48" s="304"/>
      <c r="AF48" s="304"/>
    </row>
    <row r="49" spans="2:32" ht="18" customHeight="1">
      <c r="B49" s="25" t="s">
        <v>104</v>
      </c>
      <c r="C49" s="26" t="str">
        <f>N46</f>
        <v>Krmelín</v>
      </c>
      <c r="D49" s="27" t="s">
        <v>18</v>
      </c>
      <c r="E49" s="28" t="str">
        <f>N51</f>
        <v>Nová Bělá  A</v>
      </c>
      <c r="F49" s="307">
        <v>3</v>
      </c>
      <c r="G49" s="308" t="s">
        <v>19</v>
      </c>
      <c r="H49" s="309">
        <v>0</v>
      </c>
      <c r="I49" s="387">
        <v>2</v>
      </c>
      <c r="J49" s="388">
        <v>1</v>
      </c>
      <c r="K49" s="502" t="s">
        <v>121</v>
      </c>
      <c r="L49"/>
      <c r="M49" s="292">
        <v>4</v>
      </c>
      <c r="N49" s="281" t="s">
        <v>101</v>
      </c>
      <c r="O49"/>
      <c r="P49" t="s">
        <v>20</v>
      </c>
      <c r="Q49" s="287">
        <v>6</v>
      </c>
      <c r="R49" s="287">
        <v>5</v>
      </c>
      <c r="S49" s="293"/>
      <c r="T49" s="287">
        <v>1</v>
      </c>
      <c r="U49" s="287">
        <v>4</v>
      </c>
      <c r="V49" s="293"/>
      <c r="W49" s="287">
        <v>2</v>
      </c>
      <c r="X49" s="287">
        <v>3</v>
      </c>
      <c r="AD49" s="402" t="s">
        <v>45</v>
      </c>
      <c r="AE49" s="240" t="s">
        <v>19</v>
      </c>
      <c r="AF49" s="403" t="s">
        <v>45</v>
      </c>
    </row>
    <row r="50" spans="2:32" ht="18" customHeight="1">
      <c r="B50" s="35"/>
      <c r="C50" s="36" t="str">
        <f>N47</f>
        <v>Hukvaldy</v>
      </c>
      <c r="D50" s="37" t="s">
        <v>18</v>
      </c>
      <c r="E50" s="38" t="str">
        <f>N50</f>
        <v>Brušperk  B</v>
      </c>
      <c r="F50" s="314">
        <v>0</v>
      </c>
      <c r="G50" s="315" t="s">
        <v>19</v>
      </c>
      <c r="H50" s="316">
        <v>3</v>
      </c>
      <c r="I50" s="389">
        <v>1</v>
      </c>
      <c r="J50" s="390">
        <v>2</v>
      </c>
      <c r="K50" s="503" t="s">
        <v>121</v>
      </c>
      <c r="L50"/>
      <c r="M50" s="292">
        <v>5</v>
      </c>
      <c r="N50" s="281" t="s">
        <v>100</v>
      </c>
      <c r="O50"/>
      <c r="P50" t="s">
        <v>21</v>
      </c>
      <c r="Q50" s="287">
        <v>3</v>
      </c>
      <c r="R50" s="287">
        <v>6</v>
      </c>
      <c r="S50" s="293"/>
      <c r="T50" s="287">
        <v>4</v>
      </c>
      <c r="U50" s="287">
        <v>2</v>
      </c>
      <c r="V50" s="293"/>
      <c r="W50" s="287">
        <v>5</v>
      </c>
      <c r="X50" s="287">
        <v>1</v>
      </c>
      <c r="AD50" s="398" t="s">
        <v>45</v>
      </c>
      <c r="AE50" s="243" t="s">
        <v>19</v>
      </c>
      <c r="AF50" s="399" t="s">
        <v>45</v>
      </c>
    </row>
    <row r="51" spans="2:32" ht="15.75">
      <c r="B51" s="35"/>
      <c r="C51" s="45" t="str">
        <f>N48</f>
        <v>Proskovice B</v>
      </c>
      <c r="D51" s="46" t="s">
        <v>18</v>
      </c>
      <c r="E51" s="339" t="str">
        <f>N49</f>
        <v>VOLNÝ  LOS</v>
      </c>
      <c r="F51" s="517" t="s">
        <v>45</v>
      </c>
      <c r="G51" s="518" t="s">
        <v>19</v>
      </c>
      <c r="H51" s="519" t="s">
        <v>45</v>
      </c>
      <c r="I51" s="520"/>
      <c r="J51" s="521"/>
      <c r="K51" s="504"/>
      <c r="L51"/>
      <c r="M51" s="292">
        <v>6</v>
      </c>
      <c r="N51" s="281" t="s">
        <v>99</v>
      </c>
      <c r="O51"/>
      <c r="P51"/>
      <c r="Q51"/>
      <c r="R51"/>
      <c r="S51"/>
      <c r="T51"/>
      <c r="U51"/>
      <c r="V51"/>
      <c r="W51"/>
      <c r="X51"/>
      <c r="AD51" s="404" t="s">
        <v>45</v>
      </c>
      <c r="AE51" s="246" t="s">
        <v>19</v>
      </c>
      <c r="AF51" s="405" t="s">
        <v>45</v>
      </c>
    </row>
    <row r="52" spans="2:32" ht="15.75" hidden="1">
      <c r="B52" s="35"/>
      <c r="C52" s="336"/>
      <c r="D52" s="337" t="s">
        <v>18</v>
      </c>
      <c r="E52" s="338"/>
      <c r="F52" s="330"/>
      <c r="G52" s="331" t="s">
        <v>19</v>
      </c>
      <c r="H52" s="332"/>
      <c r="I52" s="393"/>
      <c r="J52" s="394"/>
      <c r="K52" s="335"/>
      <c r="L52"/>
      <c r="M52" s="292"/>
      <c r="N52" s="281"/>
      <c r="O52"/>
      <c r="P52"/>
      <c r="Q52"/>
      <c r="R52"/>
      <c r="S52"/>
      <c r="T52"/>
      <c r="U52"/>
      <c r="V52"/>
      <c r="W52"/>
      <c r="X52"/>
      <c r="AD52" s="330"/>
      <c r="AE52" s="331" t="s">
        <v>19</v>
      </c>
      <c r="AF52" s="332"/>
    </row>
    <row r="53" spans="2:32" ht="18" customHeight="1">
      <c r="B53" s="54" t="s">
        <v>25</v>
      </c>
      <c r="C53" s="303"/>
      <c r="D53" s="303"/>
      <c r="E53" s="303"/>
      <c r="F53" s="320"/>
      <c r="G53" s="321"/>
      <c r="H53" s="320"/>
      <c r="I53" s="395"/>
      <c r="J53" s="395"/>
      <c r="K53" s="322"/>
      <c r="L53"/>
      <c r="M53"/>
      <c r="N53"/>
      <c r="O53"/>
      <c r="P53"/>
      <c r="Q53"/>
      <c r="R53"/>
      <c r="S53"/>
      <c r="T53"/>
      <c r="U53"/>
      <c r="V53"/>
      <c r="W53"/>
      <c r="X53"/>
      <c r="AD53" s="320"/>
      <c r="AE53" s="321"/>
      <c r="AF53" s="320"/>
    </row>
    <row r="54" spans="2:32" ht="18" customHeight="1">
      <c r="B54" s="25" t="s">
        <v>105</v>
      </c>
      <c r="C54" s="26" t="str">
        <f>N51</f>
        <v>Nová Bělá  A</v>
      </c>
      <c r="D54" s="27" t="s">
        <v>18</v>
      </c>
      <c r="E54" s="340" t="str">
        <f>N49</f>
        <v>VOLNÝ  LOS</v>
      </c>
      <c r="F54" s="522" t="s">
        <v>45</v>
      </c>
      <c r="G54" s="523" t="s">
        <v>19</v>
      </c>
      <c r="H54" s="524" t="s">
        <v>45</v>
      </c>
      <c r="I54" s="525"/>
      <c r="J54" s="526"/>
      <c r="K54" s="502"/>
      <c r="L54"/>
      <c r="M54"/>
      <c r="N54"/>
      <c r="O54"/>
      <c r="P54"/>
      <c r="Q54"/>
      <c r="R54"/>
      <c r="S54"/>
      <c r="T54"/>
      <c r="U54"/>
      <c r="V54"/>
      <c r="W54"/>
      <c r="X54"/>
      <c r="AD54" s="402" t="s">
        <v>45</v>
      </c>
      <c r="AE54" s="240" t="s">
        <v>19</v>
      </c>
      <c r="AF54" s="403" t="s">
        <v>45</v>
      </c>
    </row>
    <row r="55" spans="2:32" ht="18" customHeight="1">
      <c r="B55" s="35"/>
      <c r="C55" s="36" t="str">
        <f>N50</f>
        <v>Brušperk  B</v>
      </c>
      <c r="D55" s="37" t="s">
        <v>18</v>
      </c>
      <c r="E55" s="38" t="str">
        <f>N48</f>
        <v>Proskovice B</v>
      </c>
      <c r="F55" s="398">
        <v>3</v>
      </c>
      <c r="G55" s="243" t="s">
        <v>19</v>
      </c>
      <c r="H55" s="399">
        <v>0</v>
      </c>
      <c r="I55" s="389">
        <v>2</v>
      </c>
      <c r="J55" s="390">
        <v>1</v>
      </c>
      <c r="K55" s="503" t="s">
        <v>121</v>
      </c>
      <c r="L55"/>
      <c r="M55"/>
      <c r="N55"/>
      <c r="O55"/>
      <c r="P55"/>
      <c r="Q55"/>
      <c r="R55"/>
      <c r="S55"/>
      <c r="T55"/>
      <c r="U55"/>
      <c r="V55"/>
      <c r="W55"/>
      <c r="X55"/>
      <c r="AD55" s="398" t="s">
        <v>45</v>
      </c>
      <c r="AE55" s="243" t="s">
        <v>19</v>
      </c>
      <c r="AF55" s="399" t="s">
        <v>45</v>
      </c>
    </row>
    <row r="56" spans="2:32" ht="15.75">
      <c r="B56" s="35"/>
      <c r="C56" s="45" t="str">
        <f>N46</f>
        <v>Krmelín</v>
      </c>
      <c r="D56" s="46" t="s">
        <v>18</v>
      </c>
      <c r="E56" s="47" t="str">
        <f>N47</f>
        <v>Hukvaldy</v>
      </c>
      <c r="F56" s="324">
        <v>3</v>
      </c>
      <c r="G56" s="325" t="s">
        <v>19</v>
      </c>
      <c r="H56" s="326">
        <v>0</v>
      </c>
      <c r="I56" s="391">
        <v>2</v>
      </c>
      <c r="J56" s="392">
        <v>1</v>
      </c>
      <c r="K56" s="504" t="s">
        <v>121</v>
      </c>
      <c r="L56"/>
      <c r="M56"/>
      <c r="P56"/>
      <c r="Q56"/>
      <c r="R56"/>
      <c r="S56"/>
      <c r="T56"/>
      <c r="AD56" s="404" t="s">
        <v>45</v>
      </c>
      <c r="AE56" s="246" t="s">
        <v>19</v>
      </c>
      <c r="AF56" s="405" t="s">
        <v>45</v>
      </c>
    </row>
    <row r="57" spans="2:32" ht="20.25" hidden="1">
      <c r="B57" s="35"/>
      <c r="C57" s="336"/>
      <c r="D57" s="337" t="s">
        <v>18</v>
      </c>
      <c r="E57" s="338"/>
      <c r="F57" s="330"/>
      <c r="G57" s="331" t="s">
        <v>19</v>
      </c>
      <c r="H57" s="332"/>
      <c r="I57" s="393"/>
      <c r="J57" s="394"/>
      <c r="K57" s="335"/>
      <c r="L57"/>
      <c r="M57"/>
      <c r="P57"/>
      <c r="Q57"/>
      <c r="R57"/>
      <c r="S57"/>
      <c r="T57"/>
      <c r="AB57" s="2"/>
      <c r="AD57" s="330"/>
      <c r="AE57" s="331" t="s">
        <v>19</v>
      </c>
      <c r="AF57" s="332"/>
    </row>
    <row r="58" spans="2:32" ht="18" customHeight="1">
      <c r="B58" s="54" t="s">
        <v>27</v>
      </c>
      <c r="C58" s="22"/>
      <c r="D58" s="22"/>
      <c r="E58" s="22"/>
      <c r="F58" s="320"/>
      <c r="G58" s="321"/>
      <c r="H58" s="320"/>
      <c r="I58" s="395"/>
      <c r="J58" s="395"/>
      <c r="K58" s="322"/>
      <c r="L58"/>
      <c r="M58"/>
      <c r="P58"/>
      <c r="Q58"/>
      <c r="R58"/>
      <c r="S58"/>
      <c r="T58"/>
      <c r="AD58" s="320"/>
      <c r="AE58" s="321"/>
      <c r="AF58" s="320"/>
    </row>
    <row r="59" spans="2:32" ht="18" customHeight="1">
      <c r="B59" s="25" t="s">
        <v>106</v>
      </c>
      <c r="C59" s="26" t="str">
        <f>N47</f>
        <v>Hukvaldy</v>
      </c>
      <c r="D59" s="27" t="s">
        <v>18</v>
      </c>
      <c r="E59" s="28" t="str">
        <f>N51</f>
        <v>Nová Bělá  A</v>
      </c>
      <c r="F59" s="307">
        <v>3</v>
      </c>
      <c r="G59" s="308" t="s">
        <v>19</v>
      </c>
      <c r="H59" s="309">
        <v>0</v>
      </c>
      <c r="I59" s="387">
        <v>2</v>
      </c>
      <c r="J59" s="388">
        <v>1</v>
      </c>
      <c r="K59" s="502" t="s">
        <v>121</v>
      </c>
      <c r="L59"/>
      <c r="M59"/>
      <c r="N59"/>
      <c r="O59"/>
      <c r="P59"/>
      <c r="Q59"/>
      <c r="R59"/>
      <c r="S59"/>
      <c r="T59"/>
      <c r="V59"/>
      <c r="W59"/>
      <c r="X59"/>
      <c r="AD59" s="402" t="s">
        <v>45</v>
      </c>
      <c r="AE59" s="240" t="s">
        <v>19</v>
      </c>
      <c r="AF59" s="403" t="s">
        <v>45</v>
      </c>
    </row>
    <row r="60" spans="2:32" ht="18" customHeight="1">
      <c r="B60" s="35"/>
      <c r="C60" s="36" t="str">
        <f>N48</f>
        <v>Proskovice B</v>
      </c>
      <c r="D60" s="37" t="s">
        <v>18</v>
      </c>
      <c r="E60" s="38" t="str">
        <f>N46</f>
        <v>Krmelín</v>
      </c>
      <c r="F60" s="398">
        <v>0</v>
      </c>
      <c r="G60" s="243" t="s">
        <v>19</v>
      </c>
      <c r="H60" s="399">
        <v>3</v>
      </c>
      <c r="I60" s="389">
        <v>1</v>
      </c>
      <c r="J60" s="390">
        <v>2</v>
      </c>
      <c r="K60" s="503" t="s">
        <v>121</v>
      </c>
      <c r="L60"/>
      <c r="M60"/>
      <c r="N60"/>
      <c r="O60"/>
      <c r="P60"/>
      <c r="Q60"/>
      <c r="R60"/>
      <c r="S60"/>
      <c r="T60"/>
      <c r="V60"/>
      <c r="W60"/>
      <c r="X60"/>
      <c r="AD60" s="398" t="s">
        <v>45</v>
      </c>
      <c r="AE60" s="243" t="s">
        <v>19</v>
      </c>
      <c r="AF60" s="399" t="s">
        <v>45</v>
      </c>
    </row>
    <row r="61" spans="2:32" ht="15.75">
      <c r="B61" s="35"/>
      <c r="C61" s="341" t="str">
        <f>N49</f>
        <v>VOLNÝ  LOS</v>
      </c>
      <c r="D61" s="46" t="s">
        <v>18</v>
      </c>
      <c r="E61" s="47" t="str">
        <f>N50</f>
        <v>Brušperk  B</v>
      </c>
      <c r="F61" s="517" t="s">
        <v>45</v>
      </c>
      <c r="G61" s="518" t="s">
        <v>19</v>
      </c>
      <c r="H61" s="519" t="s">
        <v>45</v>
      </c>
      <c r="I61" s="520"/>
      <c r="J61" s="521"/>
      <c r="K61" s="504"/>
      <c r="L61"/>
      <c r="M61"/>
      <c r="N61"/>
      <c r="O61"/>
      <c r="P61"/>
      <c r="Q61"/>
      <c r="R61"/>
      <c r="S61"/>
      <c r="T61"/>
      <c r="V61"/>
      <c r="W61"/>
      <c r="X61"/>
      <c r="AD61" s="404" t="s">
        <v>45</v>
      </c>
      <c r="AE61" s="246" t="s">
        <v>19</v>
      </c>
      <c r="AF61" s="405" t="s">
        <v>45</v>
      </c>
    </row>
    <row r="62" spans="2:32" ht="15.75" hidden="1">
      <c r="B62" s="35"/>
      <c r="C62" s="111"/>
      <c r="D62" s="112" t="s">
        <v>18</v>
      </c>
      <c r="E62" s="113"/>
      <c r="F62" s="330"/>
      <c r="G62" s="331" t="s">
        <v>19</v>
      </c>
      <c r="H62" s="332"/>
      <c r="I62" s="393"/>
      <c r="J62" s="394"/>
      <c r="K62" s="335"/>
      <c r="L62"/>
      <c r="M62"/>
      <c r="N62"/>
      <c r="O62"/>
      <c r="P62"/>
      <c r="Q62"/>
      <c r="R62"/>
      <c r="S62"/>
      <c r="T62"/>
      <c r="V62"/>
      <c r="W62"/>
      <c r="X62"/>
      <c r="AD62" s="330"/>
      <c r="AE62" s="331" t="s">
        <v>19</v>
      </c>
      <c r="AF62" s="332"/>
    </row>
    <row r="63" spans="2:32" ht="18" customHeight="1">
      <c r="B63" s="54" t="s">
        <v>28</v>
      </c>
      <c r="C63" s="303"/>
      <c r="D63" s="303"/>
      <c r="E63" s="303"/>
      <c r="F63" s="320"/>
      <c r="G63" s="321"/>
      <c r="H63" s="320"/>
      <c r="I63" s="395"/>
      <c r="J63" s="395"/>
      <c r="K63" s="322"/>
      <c r="L63"/>
      <c r="M63"/>
      <c r="N63"/>
      <c r="O63"/>
      <c r="P63"/>
      <c r="Q63"/>
      <c r="R63"/>
      <c r="S63"/>
      <c r="T63"/>
      <c r="U63"/>
      <c r="V63"/>
      <c r="W63"/>
      <c r="X63"/>
      <c r="AD63" s="320"/>
      <c r="AE63" s="321"/>
      <c r="AF63" s="320"/>
    </row>
    <row r="64" spans="2:32" ht="18" customHeight="1">
      <c r="B64" s="25" t="s">
        <v>107</v>
      </c>
      <c r="C64" s="26" t="str">
        <f>N51</f>
        <v>Nová Bělá  A</v>
      </c>
      <c r="D64" s="27" t="s">
        <v>18</v>
      </c>
      <c r="E64" s="28" t="str">
        <f>N50</f>
        <v>Brušperk  B</v>
      </c>
      <c r="F64" s="402">
        <v>0</v>
      </c>
      <c r="G64" s="240" t="s">
        <v>19</v>
      </c>
      <c r="H64" s="403">
        <v>3</v>
      </c>
      <c r="I64" s="387">
        <v>1</v>
      </c>
      <c r="J64" s="388">
        <v>2</v>
      </c>
      <c r="K64" s="502" t="s">
        <v>121</v>
      </c>
      <c r="L64"/>
      <c r="M64"/>
      <c r="N64"/>
      <c r="O64"/>
      <c r="P64"/>
      <c r="Q64"/>
      <c r="R64"/>
      <c r="S64"/>
      <c r="T64"/>
      <c r="U64"/>
      <c r="V64"/>
      <c r="W64"/>
      <c r="X64"/>
      <c r="AD64" s="402" t="s">
        <v>45</v>
      </c>
      <c r="AE64" s="240" t="s">
        <v>19</v>
      </c>
      <c r="AF64" s="403" t="s">
        <v>45</v>
      </c>
    </row>
    <row r="65" spans="2:32" ht="18" customHeight="1">
      <c r="B65" s="35"/>
      <c r="C65" s="36" t="str">
        <f>N46</f>
        <v>Krmelín</v>
      </c>
      <c r="D65" s="37" t="s">
        <v>18</v>
      </c>
      <c r="E65" s="342" t="str">
        <f>N49</f>
        <v>VOLNÝ  LOS</v>
      </c>
      <c r="F65" s="527" t="s">
        <v>45</v>
      </c>
      <c r="G65" s="528" t="s">
        <v>19</v>
      </c>
      <c r="H65" s="529" t="s">
        <v>45</v>
      </c>
      <c r="I65" s="530"/>
      <c r="J65" s="531"/>
      <c r="K65" s="503"/>
      <c r="L65"/>
      <c r="M65"/>
      <c r="N65"/>
      <c r="O65"/>
      <c r="P65"/>
      <c r="Q65"/>
      <c r="R65"/>
      <c r="S65"/>
      <c r="T65"/>
      <c r="U65"/>
      <c r="V65"/>
      <c r="W65"/>
      <c r="X65"/>
      <c r="AD65" s="398" t="s">
        <v>45</v>
      </c>
      <c r="AE65" s="243" t="s">
        <v>19</v>
      </c>
      <c r="AF65" s="399" t="s">
        <v>45</v>
      </c>
    </row>
    <row r="66" spans="2:32" ht="15.75">
      <c r="B66" s="35"/>
      <c r="C66" s="45" t="str">
        <f>N47</f>
        <v>Hukvaldy</v>
      </c>
      <c r="D66" s="46" t="s">
        <v>18</v>
      </c>
      <c r="E66" s="47" t="str">
        <f>N48</f>
        <v>Proskovice B</v>
      </c>
      <c r="F66" s="404">
        <v>1</v>
      </c>
      <c r="G66" s="246" t="s">
        <v>19</v>
      </c>
      <c r="H66" s="405">
        <v>2</v>
      </c>
      <c r="I66" s="391">
        <v>1</v>
      </c>
      <c r="J66" s="392">
        <v>2</v>
      </c>
      <c r="K66" s="504" t="s">
        <v>121</v>
      </c>
      <c r="L66"/>
      <c r="M66"/>
      <c r="N66"/>
      <c r="O66"/>
      <c r="P66"/>
      <c r="Q66"/>
      <c r="R66"/>
      <c r="S66"/>
      <c r="T66"/>
      <c r="U66"/>
      <c r="V66"/>
      <c r="W66"/>
      <c r="X66"/>
      <c r="AD66" s="404" t="s">
        <v>45</v>
      </c>
      <c r="AE66" s="246" t="s">
        <v>19</v>
      </c>
      <c r="AF66" s="405" t="s">
        <v>45</v>
      </c>
    </row>
    <row r="67" spans="2:32" ht="15.75" hidden="1">
      <c r="B67" s="35"/>
      <c r="C67" s="336"/>
      <c r="D67" s="337" t="s">
        <v>18</v>
      </c>
      <c r="E67" s="338"/>
      <c r="F67" s="330"/>
      <c r="G67" s="331" t="s">
        <v>19</v>
      </c>
      <c r="H67" s="332"/>
      <c r="I67" s="393"/>
      <c r="J67" s="394"/>
      <c r="K67" s="335"/>
      <c r="L67"/>
      <c r="M67"/>
      <c r="N67"/>
      <c r="O67"/>
      <c r="P67"/>
      <c r="Q67"/>
      <c r="R67"/>
      <c r="S67"/>
      <c r="T67"/>
      <c r="U67"/>
      <c r="V67"/>
      <c r="W67"/>
      <c r="X67"/>
      <c r="AD67" s="330"/>
      <c r="AE67" s="331" t="s">
        <v>19</v>
      </c>
      <c r="AF67" s="332"/>
    </row>
    <row r="68" spans="2:32" ht="15.75">
      <c r="B68" s="54" t="s">
        <v>29</v>
      </c>
      <c r="C68" s="22"/>
      <c r="D68" s="22"/>
      <c r="E68" s="22"/>
      <c r="F68" s="320"/>
      <c r="G68" s="321"/>
      <c r="H68" s="320"/>
      <c r="I68" s="395"/>
      <c r="J68" s="395"/>
      <c r="K68" s="322"/>
      <c r="L68"/>
      <c r="M68"/>
      <c r="N68"/>
      <c r="O68"/>
      <c r="P68"/>
      <c r="Q68"/>
      <c r="R68"/>
      <c r="S68"/>
      <c r="T68"/>
      <c r="U68"/>
      <c r="V68"/>
      <c r="W68"/>
      <c r="X68"/>
      <c r="AD68" s="320"/>
      <c r="AE68" s="321"/>
      <c r="AF68" s="320"/>
    </row>
    <row r="69" spans="2:32" ht="15.75">
      <c r="B69" s="25" t="s">
        <v>108</v>
      </c>
      <c r="C69" s="26" t="str">
        <f>N48</f>
        <v>Proskovice B</v>
      </c>
      <c r="D69" s="27" t="s">
        <v>18</v>
      </c>
      <c r="E69" s="28" t="str">
        <f>N51</f>
        <v>Nová Bělá  A</v>
      </c>
      <c r="F69" s="402">
        <v>1</v>
      </c>
      <c r="G69" s="240" t="s">
        <v>19</v>
      </c>
      <c r="H69" s="403">
        <v>2</v>
      </c>
      <c r="I69" s="387">
        <v>1</v>
      </c>
      <c r="J69" s="388">
        <v>2</v>
      </c>
      <c r="K69" s="502" t="s">
        <v>121</v>
      </c>
      <c r="L69"/>
      <c r="M69"/>
      <c r="N69"/>
      <c r="O69"/>
      <c r="P69"/>
      <c r="Q69"/>
      <c r="R69"/>
      <c r="S69"/>
      <c r="T69"/>
      <c r="U69"/>
      <c r="V69"/>
      <c r="W69"/>
      <c r="X69"/>
      <c r="AD69" s="402" t="s">
        <v>45</v>
      </c>
      <c r="AE69" s="240" t="s">
        <v>19</v>
      </c>
      <c r="AF69" s="403" t="s">
        <v>45</v>
      </c>
    </row>
    <row r="70" spans="2:32" ht="15.75">
      <c r="B70" s="313"/>
      <c r="C70" s="343" t="str">
        <f>N49</f>
        <v>VOLNÝ  LOS</v>
      </c>
      <c r="D70" s="37" t="s">
        <v>18</v>
      </c>
      <c r="E70" s="38" t="str">
        <f>N47</f>
        <v>Hukvaldy</v>
      </c>
      <c r="F70" s="527" t="s">
        <v>45</v>
      </c>
      <c r="G70" s="528" t="s">
        <v>19</v>
      </c>
      <c r="H70" s="529" t="s">
        <v>45</v>
      </c>
      <c r="I70" s="530"/>
      <c r="J70" s="531"/>
      <c r="K70" s="503"/>
      <c r="L70"/>
      <c r="M70"/>
      <c r="N70"/>
      <c r="O70"/>
      <c r="P70"/>
      <c r="Q70"/>
      <c r="R70"/>
      <c r="S70"/>
      <c r="T70"/>
      <c r="U70"/>
      <c r="V70"/>
      <c r="W70"/>
      <c r="X70"/>
      <c r="AD70" s="398" t="s">
        <v>45</v>
      </c>
      <c r="AE70" s="243" t="s">
        <v>19</v>
      </c>
      <c r="AF70" s="399" t="s">
        <v>45</v>
      </c>
    </row>
    <row r="71" spans="2:32" ht="15.75">
      <c r="B71" s="313"/>
      <c r="C71" s="45" t="str">
        <f>N50</f>
        <v>Brušperk  B</v>
      </c>
      <c r="D71" s="46" t="s">
        <v>18</v>
      </c>
      <c r="E71" s="47" t="str">
        <f>N46</f>
        <v>Krmelín</v>
      </c>
      <c r="F71" s="404">
        <v>2</v>
      </c>
      <c r="G71" s="246" t="s">
        <v>19</v>
      </c>
      <c r="H71" s="405">
        <v>1</v>
      </c>
      <c r="I71" s="391">
        <v>2</v>
      </c>
      <c r="J71" s="392">
        <v>1</v>
      </c>
      <c r="K71" s="504" t="s">
        <v>121</v>
      </c>
      <c r="L71"/>
      <c r="M71"/>
      <c r="N71"/>
      <c r="O71"/>
      <c r="P71"/>
      <c r="Q71"/>
      <c r="R71"/>
      <c r="S71"/>
      <c r="T71"/>
      <c r="U71"/>
      <c r="V71"/>
      <c r="W71"/>
      <c r="X71"/>
      <c r="AD71" s="404" t="s">
        <v>45</v>
      </c>
      <c r="AE71" s="246" t="s">
        <v>19</v>
      </c>
      <c r="AF71" s="405" t="s">
        <v>45</v>
      </c>
    </row>
    <row r="72" spans="2:24" ht="15.75" hidden="1">
      <c r="B72" s="323"/>
      <c r="C72" s="45"/>
      <c r="D72" s="46" t="s">
        <v>18</v>
      </c>
      <c r="E72" s="47"/>
      <c r="F72" s="324"/>
      <c r="G72" s="325" t="s">
        <v>19</v>
      </c>
      <c r="H72" s="326"/>
      <c r="I72" s="317"/>
      <c r="J72" s="318"/>
      <c r="K72" s="319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2:24" ht="15.75" hidden="1">
      <c r="B73" s="313"/>
      <c r="C73" s="327"/>
      <c r="D73" s="328" t="s">
        <v>18</v>
      </c>
      <c r="E73" s="329"/>
      <c r="F73" s="330"/>
      <c r="G73" s="331" t="s">
        <v>19</v>
      </c>
      <c r="H73" s="332"/>
      <c r="I73" s="333"/>
      <c r="J73" s="334"/>
      <c r="K73" s="335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2:24" ht="18" customHeight="1" hidden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2:14" ht="18" customHeight="1" hidden="1">
      <c r="B75" s="25">
        <v>6</v>
      </c>
      <c r="C75" s="26" t="str">
        <f>N49</f>
        <v>VOLNÝ  LOS</v>
      </c>
      <c r="D75" s="27" t="s">
        <v>18</v>
      </c>
      <c r="E75" s="28" t="str">
        <f>N47</f>
        <v>Hukvaldy</v>
      </c>
      <c r="F75" s="239"/>
      <c r="G75" s="240" t="s">
        <v>19</v>
      </c>
      <c r="H75" s="241"/>
      <c r="I75" s="231"/>
      <c r="J75" s="232"/>
      <c r="K75" s="34"/>
      <c r="N75" s="110"/>
    </row>
    <row r="76" spans="2:14" ht="18" customHeight="1" hidden="1">
      <c r="B76" s="35"/>
      <c r="C76" s="45" t="str">
        <f>N46</f>
        <v>Krmelín</v>
      </c>
      <c r="D76" s="46" t="s">
        <v>18</v>
      </c>
      <c r="E76" s="47" t="str">
        <f>N48</f>
        <v>Proskovice B</v>
      </c>
      <c r="F76" s="138"/>
      <c r="G76" s="139" t="s">
        <v>19</v>
      </c>
      <c r="H76" s="140"/>
      <c r="I76" s="235"/>
      <c r="J76" s="236"/>
      <c r="K76" s="53"/>
      <c r="N76" s="110"/>
    </row>
    <row r="77" spans="2:11" ht="15.75" hidden="1">
      <c r="B77" s="35"/>
      <c r="C77" s="111" t="str">
        <f>N50</f>
        <v>Brušperk  B</v>
      </c>
      <c r="D77" s="112" t="s">
        <v>18</v>
      </c>
      <c r="E77" s="113" t="str">
        <f>N46</f>
        <v>Krmelín</v>
      </c>
      <c r="F77" s="239"/>
      <c r="G77" s="240"/>
      <c r="H77" s="241"/>
      <c r="I77" s="231"/>
      <c r="J77" s="232"/>
      <c r="K77" s="34"/>
    </row>
    <row r="78" spans="2:11" ht="15.75" hidden="1">
      <c r="B78" s="35"/>
      <c r="C78" s="45" t="str">
        <f>N51</f>
        <v>Nová Bělá  A</v>
      </c>
      <c r="D78" s="46" t="s">
        <v>18</v>
      </c>
      <c r="E78" s="47">
        <f>N52</f>
        <v>0</v>
      </c>
      <c r="F78" s="138"/>
      <c r="G78" s="139"/>
      <c r="H78" s="140"/>
      <c r="I78" s="235"/>
      <c r="J78" s="236"/>
      <c r="K78" s="53"/>
    </row>
    <row r="79" spans="2:11" ht="15.75" hidden="1">
      <c r="B79" s="54" t="s">
        <v>31</v>
      </c>
      <c r="C79" s="22"/>
      <c r="D79" s="22"/>
      <c r="E79" s="22"/>
      <c r="F79" s="55"/>
      <c r="G79" s="56"/>
      <c r="H79" s="55"/>
      <c r="I79" s="57"/>
      <c r="J79" s="57"/>
      <c r="K79" s="58"/>
    </row>
    <row r="80" spans="2:11" ht="15.75" hidden="1">
      <c r="B80" s="35">
        <v>7</v>
      </c>
      <c r="C80" s="26" t="str">
        <f>N49</f>
        <v>VOLNÝ  LOS</v>
      </c>
      <c r="D80" s="27" t="s">
        <v>18</v>
      </c>
      <c r="E80" s="28">
        <f>N53</f>
        <v>0</v>
      </c>
      <c r="F80" s="29"/>
      <c r="G80" s="30" t="s">
        <v>19</v>
      </c>
      <c r="H80" s="31"/>
      <c r="I80" s="32"/>
      <c r="J80" s="33"/>
      <c r="K80" s="34"/>
    </row>
    <row r="81" spans="2:11" ht="15.75" hidden="1">
      <c r="B81" s="35"/>
      <c r="C81" s="36" t="str">
        <f>N50</f>
        <v>Brušperk  B</v>
      </c>
      <c r="D81" s="37" t="s">
        <v>18</v>
      </c>
      <c r="E81" s="38" t="str">
        <f>N48</f>
        <v>Proskovice B</v>
      </c>
      <c r="F81" s="39"/>
      <c r="G81" s="40" t="s">
        <v>19</v>
      </c>
      <c r="H81" s="41"/>
      <c r="I81" s="42"/>
      <c r="J81" s="43"/>
      <c r="K81" s="44"/>
    </row>
    <row r="82" spans="2:11" ht="15.75" hidden="1">
      <c r="B82" s="35"/>
      <c r="C82" s="36" t="str">
        <f>N51</f>
        <v>Nová Bělá  A</v>
      </c>
      <c r="D82" s="37" t="s">
        <v>18</v>
      </c>
      <c r="E82" s="38" t="str">
        <f>N47</f>
        <v>Hukvaldy</v>
      </c>
      <c r="F82" s="39"/>
      <c r="G82" s="40" t="s">
        <v>19</v>
      </c>
      <c r="H82" s="41"/>
      <c r="I82" s="42"/>
      <c r="J82" s="43"/>
      <c r="K82" s="44"/>
    </row>
    <row r="83" spans="2:11" ht="15.75" hidden="1">
      <c r="B83" s="61"/>
      <c r="C83" s="45">
        <f>N52</f>
        <v>0</v>
      </c>
      <c r="D83" s="46" t="s">
        <v>18</v>
      </c>
      <c r="E83" s="47" t="str">
        <f>N46</f>
        <v>Krmelín</v>
      </c>
      <c r="F83" s="48"/>
      <c r="G83" s="49" t="s">
        <v>19</v>
      </c>
      <c r="H83" s="50"/>
      <c r="I83" s="51"/>
      <c r="J83" s="52"/>
      <c r="K83" s="53"/>
    </row>
    <row r="84" spans="9:10" ht="14.25">
      <c r="I84" s="63"/>
      <c r="J84" s="63"/>
    </row>
    <row r="85" spans="2:10" ht="18">
      <c r="B85" s="371" t="s">
        <v>109</v>
      </c>
      <c r="C85" s="371" t="s">
        <v>112</v>
      </c>
      <c r="D85" s="371"/>
      <c r="E85" s="371"/>
      <c r="I85" s="63"/>
      <c r="J85" s="63"/>
    </row>
    <row r="86" spans="9:10" ht="14.25">
      <c r="I86" s="63"/>
      <c r="J86" s="63"/>
    </row>
    <row r="87" spans="5:10" ht="15">
      <c r="E87" s="372" t="s">
        <v>111</v>
      </c>
      <c r="I87" s="63"/>
      <c r="J87" s="63"/>
    </row>
    <row r="88" spans="2:11" ht="15.75">
      <c r="B88" s="355"/>
      <c r="C88" s="373" t="s">
        <v>197</v>
      </c>
      <c r="D88" s="27" t="s">
        <v>18</v>
      </c>
      <c r="E88" s="376" t="s">
        <v>97</v>
      </c>
      <c r="F88" s="402" t="s">
        <v>45</v>
      </c>
      <c r="G88" s="240" t="s">
        <v>19</v>
      </c>
      <c r="H88" s="403" t="s">
        <v>45</v>
      </c>
      <c r="I88" s="310"/>
      <c r="J88" s="311"/>
      <c r="K88" s="312"/>
    </row>
    <row r="89" spans="2:11" ht="15.75">
      <c r="B89" s="354"/>
      <c r="C89" s="374" t="s">
        <v>97</v>
      </c>
      <c r="D89" s="37" t="s">
        <v>18</v>
      </c>
      <c r="E89" s="377" t="s">
        <v>59</v>
      </c>
      <c r="F89" s="398">
        <v>2</v>
      </c>
      <c r="G89" s="243" t="s">
        <v>19</v>
      </c>
      <c r="H89" s="399">
        <v>1</v>
      </c>
      <c r="I89" s="389">
        <v>2</v>
      </c>
      <c r="J89" s="390">
        <v>1</v>
      </c>
      <c r="K89" s="503" t="s">
        <v>121</v>
      </c>
    </row>
    <row r="90" spans="2:24" ht="18">
      <c r="B90" s="537" t="s">
        <v>244</v>
      </c>
      <c r="C90" s="375" t="s">
        <v>59</v>
      </c>
      <c r="D90" s="46" t="s">
        <v>18</v>
      </c>
      <c r="E90" s="378" t="s">
        <v>33</v>
      </c>
      <c r="F90" s="404">
        <v>1</v>
      </c>
      <c r="G90" s="246" t="s">
        <v>19</v>
      </c>
      <c r="H90" s="405">
        <v>2</v>
      </c>
      <c r="I90" s="317">
        <v>1</v>
      </c>
      <c r="J90" s="318">
        <v>2</v>
      </c>
      <c r="K90" s="504" t="s">
        <v>121</v>
      </c>
      <c r="N90" s="546" t="s">
        <v>33</v>
      </c>
      <c r="O90" s="547"/>
      <c r="P90" s="547" t="s">
        <v>241</v>
      </c>
      <c r="Q90" s="547"/>
      <c r="R90" s="547"/>
      <c r="S90" s="547"/>
      <c r="T90" s="547"/>
      <c r="U90" s="547"/>
      <c r="V90" s="547"/>
      <c r="W90" s="547"/>
      <c r="X90" s="3"/>
    </row>
    <row r="91" spans="2:11" ht="15.75">
      <c r="B91" s="356"/>
      <c r="C91" s="357"/>
      <c r="D91" s="358"/>
      <c r="E91" s="357"/>
      <c r="F91" s="359"/>
      <c r="G91" s="360"/>
      <c r="H91" s="359"/>
      <c r="I91" s="361"/>
      <c r="J91" s="361"/>
      <c r="K91" s="304"/>
    </row>
    <row r="92" spans="2:14" ht="15.75">
      <c r="B92" s="362"/>
      <c r="C92" s="363" t="s">
        <v>266</v>
      </c>
      <c r="D92" s="364"/>
      <c r="E92" s="365" t="s">
        <v>35</v>
      </c>
      <c r="F92" s="366"/>
      <c r="G92" s="296" t="s">
        <v>19</v>
      </c>
      <c r="H92" s="367"/>
      <c r="I92" s="368"/>
      <c r="J92" s="369"/>
      <c r="K92" s="370"/>
      <c r="N92" s="110" t="s">
        <v>114</v>
      </c>
    </row>
    <row r="94" ht="15">
      <c r="F94" s="372" t="s">
        <v>113</v>
      </c>
    </row>
  </sheetData>
  <sheetProtection selectLockedCells="1"/>
  <mergeCells count="4">
    <mergeCell ref="F5:H5"/>
    <mergeCell ref="F47:H47"/>
    <mergeCell ref="AD5:AF5"/>
    <mergeCell ref="AD47:AF47"/>
  </mergeCells>
  <conditionalFormatting sqref="C75:E83 C54:E62 C49:E52 N90 C64:E72 C88:E92">
    <cfRule type="cellIs" priority="2" dxfId="27" operator="equal" stopIfTrue="1">
      <formula>$E$46</formula>
    </cfRule>
  </conditionalFormatting>
  <conditionalFormatting sqref="C7:C10 E7:E10 C12:C15 E12:E15 C17:C20 E17:E20 C22:C25 C27:C30 E22:E25 E27:E30 C32:C35 E32:E35 C37:C40 E37:E40">
    <cfRule type="cellIs" priority="1" dxfId="27" operator="equal" stopIfTrue="1">
      <formula>$E$4</formula>
    </cfRule>
  </conditionalFormatting>
  <conditionalFormatting sqref="C74:E74">
    <cfRule type="cellIs" priority="5" dxfId="27" operator="equal" stopIfTrue="1">
      <formula>$E$69</formula>
    </cfRule>
  </conditionalFormatting>
  <conditionalFormatting sqref="C73:E73 C63:E63 C53:E53">
    <cfRule type="cellIs" priority="6" dxfId="26" operator="equal" stopIfTrue="1">
      <formula>$E$4</formula>
    </cfRule>
  </conditionalFormatting>
  <printOptions horizontalCentered="1"/>
  <pageMargins left="1.1023622047244095" right="0.31496062992125984" top="0.984251968503937" bottom="0.3937007874015748" header="0.31496062992125984" footer="0.31496062992125984"/>
  <pageSetup fitToHeight="4" horizontalDpi="600" verticalDpi="600" orientation="portrait" paperSize="9" scale="101" r:id="rId3"/>
  <rowBreaks count="1" manualBreakCount="1">
    <brk id="40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3"/>
  <sheetViews>
    <sheetView zoomScale="75" zoomScaleNormal="75" zoomScalePageLayoutView="0" workbookViewId="0" topLeftCell="A1">
      <selection activeCell="Q3" sqref="Q3:Q10"/>
    </sheetView>
  </sheetViews>
  <sheetFormatPr defaultColWidth="10.421875" defaultRowHeight="12.75"/>
  <cols>
    <col min="1" max="1" width="0.85546875" style="64" customWidth="1"/>
    <col min="2" max="2" width="5.7109375" style="64" customWidth="1"/>
    <col min="3" max="3" width="14.421875" style="64" customWidth="1"/>
    <col min="4" max="4" width="3.421875" style="64" customWidth="1"/>
    <col min="5" max="5" width="14.421875" style="64" customWidth="1"/>
    <col min="6" max="6" width="13.7109375" style="64" customWidth="1"/>
    <col min="7" max="7" width="2.7109375" style="64" customWidth="1"/>
    <col min="8" max="9" width="13.7109375" style="64" customWidth="1"/>
    <col min="10" max="10" width="3.00390625" style="64" customWidth="1"/>
    <col min="11" max="12" width="13.7109375" style="64" customWidth="1"/>
    <col min="13" max="13" width="2.57421875" style="64" customWidth="1"/>
    <col min="14" max="14" width="13.7109375" style="64" customWidth="1"/>
    <col min="15" max="15" width="2.140625" style="64" customWidth="1"/>
    <col min="16" max="16" width="11.8515625" style="64" customWidth="1"/>
    <col min="17" max="17" width="4.8515625" style="64" customWidth="1"/>
    <col min="18" max="18" width="1.8515625" style="64" customWidth="1"/>
    <col min="19" max="19" width="6.7109375" style="64" customWidth="1"/>
    <col min="20" max="27" width="3.7109375" style="64" customWidth="1"/>
    <col min="28" max="16384" width="10.421875" style="64" customWidth="1"/>
  </cols>
  <sheetData>
    <row r="1" spans="8:14" ht="18">
      <c r="H1" s="65" t="s">
        <v>87</v>
      </c>
      <c r="L1" s="65">
        <v>2010</v>
      </c>
      <c r="N1" s="278" t="s">
        <v>86</v>
      </c>
    </row>
    <row r="2" ht="17.25" customHeight="1"/>
    <row r="3" spans="2:17" ht="30" customHeight="1">
      <c r="B3" s="66" t="str">
        <f>'Utkání-výsledky'!B7</f>
        <v>8.5.</v>
      </c>
      <c r="C3" s="67" t="str">
        <f>Q3</f>
        <v>Výškovice A</v>
      </c>
      <c r="D3" s="68" t="s">
        <v>18</v>
      </c>
      <c r="E3" s="69" t="str">
        <f>Q10</f>
        <v>Proskovice  A</v>
      </c>
      <c r="F3" s="70" t="str">
        <f>Q4</f>
        <v>Brušperk A</v>
      </c>
      <c r="G3" s="68" t="s">
        <v>18</v>
      </c>
      <c r="H3" s="69" t="str">
        <f>Q9</f>
        <v>Stará Bělá  </v>
      </c>
      <c r="I3" s="70" t="str">
        <f>Q5</f>
        <v>N.Bělá  B</v>
      </c>
      <c r="J3" s="68" t="s">
        <v>18</v>
      </c>
      <c r="K3" s="69" t="str">
        <f>Q8</f>
        <v>Hrabová</v>
      </c>
      <c r="L3" s="70" t="str">
        <f>Q6</f>
        <v>Vratimov</v>
      </c>
      <c r="M3" s="68" t="s">
        <v>18</v>
      </c>
      <c r="N3" s="69" t="str">
        <f>Q7</f>
        <v>Výškovice B</v>
      </c>
      <c r="P3" s="71">
        <v>1</v>
      </c>
      <c r="Q3" s="72" t="str">
        <f>'Utkání-výsledky'!N4</f>
        <v>Výškovice A</v>
      </c>
    </row>
    <row r="4" spans="2:17" ht="30" customHeight="1">
      <c r="B4" s="73"/>
      <c r="C4" s="74"/>
      <c r="D4" s="75"/>
      <c r="E4" s="76"/>
      <c r="F4" s="77"/>
      <c r="G4" s="75"/>
      <c r="H4" s="76"/>
      <c r="I4" s="77"/>
      <c r="J4" s="75"/>
      <c r="K4" s="76"/>
      <c r="L4" s="77"/>
      <c r="M4" s="75"/>
      <c r="N4" s="76"/>
      <c r="P4" s="71">
        <v>2</v>
      </c>
      <c r="Q4" s="72" t="str">
        <f>'Utkání-výsledky'!N5</f>
        <v>Brušperk A</v>
      </c>
    </row>
    <row r="5" spans="2:17" ht="30" customHeight="1">
      <c r="B5" s="78" t="str">
        <f>'Utkání-výsledky'!B12</f>
        <v>15.5.</v>
      </c>
      <c r="C5" s="79" t="str">
        <f>Q10</f>
        <v>Proskovice  A</v>
      </c>
      <c r="D5" s="80" t="s">
        <v>18</v>
      </c>
      <c r="E5" s="81" t="str">
        <f>Q7</f>
        <v>Výškovice B</v>
      </c>
      <c r="F5" s="82" t="str">
        <f>Q8</f>
        <v>Hrabová</v>
      </c>
      <c r="G5" s="80" t="s">
        <v>18</v>
      </c>
      <c r="H5" s="81" t="str">
        <f>Q6</f>
        <v>Vratimov</v>
      </c>
      <c r="I5" s="82" t="str">
        <f>Q9</f>
        <v>Stará Bělá  </v>
      </c>
      <c r="J5" s="80" t="s">
        <v>18</v>
      </c>
      <c r="K5" s="81" t="str">
        <f>Q5</f>
        <v>N.Bělá  B</v>
      </c>
      <c r="L5" s="82" t="str">
        <f>Q3</f>
        <v>Výškovice A</v>
      </c>
      <c r="M5" s="80" t="s">
        <v>18</v>
      </c>
      <c r="N5" s="81" t="str">
        <f>Q4</f>
        <v>Brušperk A</v>
      </c>
      <c r="P5" s="71">
        <v>3</v>
      </c>
      <c r="Q5" s="72" t="str">
        <f>'Utkání-výsledky'!N6</f>
        <v>N.Bělá  B</v>
      </c>
    </row>
    <row r="6" spans="2:17" ht="30" customHeight="1">
      <c r="B6" s="83"/>
      <c r="C6" s="84"/>
      <c r="D6" s="85" t="s">
        <v>18</v>
      </c>
      <c r="E6" s="86"/>
      <c r="F6" s="87"/>
      <c r="G6" s="85" t="s">
        <v>18</v>
      </c>
      <c r="H6" s="86"/>
      <c r="I6" s="87"/>
      <c r="J6" s="85" t="s">
        <v>18</v>
      </c>
      <c r="K6" s="86"/>
      <c r="L6" s="88"/>
      <c r="M6" s="85" t="s">
        <v>18</v>
      </c>
      <c r="N6" s="86"/>
      <c r="P6" s="71">
        <v>4</v>
      </c>
      <c r="Q6" s="72" t="str">
        <f>'Utkání-výsledky'!N7</f>
        <v>Vratimov</v>
      </c>
    </row>
    <row r="7" spans="2:17" ht="30" customHeight="1">
      <c r="B7" s="66" t="str">
        <f>'Utkání-výsledky'!B17</f>
        <v>22.5.</v>
      </c>
      <c r="C7" s="67" t="str">
        <f>Q4</f>
        <v>Brušperk A</v>
      </c>
      <c r="D7" s="80" t="s">
        <v>18</v>
      </c>
      <c r="E7" s="69" t="str">
        <f>Q10</f>
        <v>Proskovice  A</v>
      </c>
      <c r="F7" s="70" t="str">
        <f>Q5</f>
        <v>N.Bělá  B</v>
      </c>
      <c r="G7" s="80" t="s">
        <v>18</v>
      </c>
      <c r="H7" s="69" t="str">
        <f>Q3</f>
        <v>Výškovice A</v>
      </c>
      <c r="I7" s="70" t="str">
        <f>Q6</f>
        <v>Vratimov</v>
      </c>
      <c r="J7" s="80" t="s">
        <v>18</v>
      </c>
      <c r="K7" s="69" t="str">
        <f>Q9</f>
        <v>Stará Bělá  </v>
      </c>
      <c r="L7" s="70" t="str">
        <f>Q7</f>
        <v>Výškovice B</v>
      </c>
      <c r="M7" s="80" t="s">
        <v>18</v>
      </c>
      <c r="N7" s="69" t="str">
        <f>Q8</f>
        <v>Hrabová</v>
      </c>
      <c r="P7" s="71">
        <v>5</v>
      </c>
      <c r="Q7" s="72" t="str">
        <f>'Utkání-výsledky'!N8</f>
        <v>Výškovice B</v>
      </c>
    </row>
    <row r="8" spans="2:17" ht="30" customHeight="1">
      <c r="B8" s="73"/>
      <c r="C8" s="74"/>
      <c r="D8" s="85" t="s">
        <v>18</v>
      </c>
      <c r="E8" s="76"/>
      <c r="F8" s="77"/>
      <c r="G8" s="85" t="s">
        <v>18</v>
      </c>
      <c r="H8" s="76"/>
      <c r="I8" s="77"/>
      <c r="J8" s="85" t="s">
        <v>18</v>
      </c>
      <c r="K8" s="76"/>
      <c r="L8" s="77"/>
      <c r="M8" s="85" t="s">
        <v>18</v>
      </c>
      <c r="N8" s="76"/>
      <c r="P8" s="71">
        <v>6</v>
      </c>
      <c r="Q8" s="72" t="str">
        <f>'Utkání-výsledky'!N9</f>
        <v>Hrabová</v>
      </c>
    </row>
    <row r="9" spans="2:17" ht="30" customHeight="1">
      <c r="B9" s="66" t="str">
        <f>'Utkání-výsledky'!B22</f>
        <v>29.5.</v>
      </c>
      <c r="C9" s="79" t="str">
        <f>Q10</f>
        <v>Proskovice  A</v>
      </c>
      <c r="D9" s="80" t="s">
        <v>18</v>
      </c>
      <c r="E9" s="81" t="str">
        <f>Q8</f>
        <v>Hrabová</v>
      </c>
      <c r="F9" s="82" t="str">
        <f>Q9</f>
        <v>Stará Bělá  </v>
      </c>
      <c r="G9" s="80" t="s">
        <v>18</v>
      </c>
      <c r="H9" s="81" t="str">
        <f>Q7</f>
        <v>Výškovice B</v>
      </c>
      <c r="I9" s="82" t="str">
        <f>Q3</f>
        <v>Výškovice A</v>
      </c>
      <c r="J9" s="80" t="s">
        <v>18</v>
      </c>
      <c r="K9" s="81" t="str">
        <f>Q6</f>
        <v>Vratimov</v>
      </c>
      <c r="L9" s="82" t="str">
        <f>Q4</f>
        <v>Brušperk A</v>
      </c>
      <c r="M9" s="80" t="s">
        <v>18</v>
      </c>
      <c r="N9" s="81" t="str">
        <f>Q5</f>
        <v>N.Bělá  B</v>
      </c>
      <c r="P9" s="71">
        <v>7</v>
      </c>
      <c r="Q9" s="72" t="str">
        <f>'Utkání-výsledky'!N10</f>
        <v>Stará Bělá  </v>
      </c>
    </row>
    <row r="10" spans="2:17" ht="30" customHeight="1">
      <c r="B10" s="83"/>
      <c r="C10" s="84"/>
      <c r="D10" s="85" t="s">
        <v>18</v>
      </c>
      <c r="E10" s="86"/>
      <c r="F10" s="88"/>
      <c r="G10" s="85" t="s">
        <v>18</v>
      </c>
      <c r="H10" s="86"/>
      <c r="I10" s="88"/>
      <c r="J10" s="85" t="s">
        <v>18</v>
      </c>
      <c r="K10" s="86"/>
      <c r="L10" s="88"/>
      <c r="M10" s="85" t="s">
        <v>18</v>
      </c>
      <c r="N10" s="86"/>
      <c r="P10" s="71">
        <v>8</v>
      </c>
      <c r="Q10" s="72" t="str">
        <f>'Utkání-výsledky'!N11</f>
        <v>Proskovice  A</v>
      </c>
    </row>
    <row r="11" spans="2:14" ht="30" customHeight="1">
      <c r="B11" s="66" t="str">
        <f>'Utkání-výsledky'!B27</f>
        <v>5.6.</v>
      </c>
      <c r="C11" s="67" t="str">
        <f>Q5</f>
        <v>N.Bělá  B</v>
      </c>
      <c r="D11" s="80" t="s">
        <v>18</v>
      </c>
      <c r="E11" s="69" t="str">
        <f>Q10</f>
        <v>Proskovice  A</v>
      </c>
      <c r="F11" s="70" t="str">
        <f>Q6</f>
        <v>Vratimov</v>
      </c>
      <c r="G11" s="80" t="s">
        <v>18</v>
      </c>
      <c r="H11" s="69" t="str">
        <f>Q4</f>
        <v>Brušperk A</v>
      </c>
      <c r="I11" s="70" t="str">
        <f>Q7</f>
        <v>Výškovice B</v>
      </c>
      <c r="J11" s="80" t="s">
        <v>18</v>
      </c>
      <c r="K11" s="69" t="str">
        <f>Q3</f>
        <v>Výškovice A</v>
      </c>
      <c r="L11" s="70" t="str">
        <f>Q8</f>
        <v>Hrabová</v>
      </c>
      <c r="M11" s="80" t="s">
        <v>18</v>
      </c>
      <c r="N11" s="69" t="str">
        <f>Q9</f>
        <v>Stará Bělá  </v>
      </c>
    </row>
    <row r="12" spans="2:16" ht="30" customHeight="1">
      <c r="B12" s="73"/>
      <c r="C12" s="74"/>
      <c r="D12" s="85" t="s">
        <v>18</v>
      </c>
      <c r="E12" s="76"/>
      <c r="F12" s="77"/>
      <c r="G12" s="85" t="s">
        <v>18</v>
      </c>
      <c r="H12" s="76"/>
      <c r="I12" s="89"/>
      <c r="J12" s="85" t="s">
        <v>18</v>
      </c>
      <c r="K12" s="76"/>
      <c r="L12" s="77"/>
      <c r="M12" s="85" t="s">
        <v>18</v>
      </c>
      <c r="N12" s="76"/>
      <c r="P12" s="90" t="s">
        <v>36</v>
      </c>
    </row>
    <row r="13" spans="2:17" ht="30" customHeight="1">
      <c r="B13" s="78" t="str">
        <f>'Utkání-výsledky'!B32</f>
        <v>12.6.</v>
      </c>
      <c r="C13" s="79" t="str">
        <f>Q10</f>
        <v>Proskovice  A</v>
      </c>
      <c r="D13" s="80" t="s">
        <v>18</v>
      </c>
      <c r="E13" s="81" t="str">
        <f>Q9</f>
        <v>Stará Bělá  </v>
      </c>
      <c r="F13" s="82" t="str">
        <f>Q3</f>
        <v>Výškovice A</v>
      </c>
      <c r="G13" s="80" t="s">
        <v>18</v>
      </c>
      <c r="H13" s="69" t="str">
        <f>Q8</f>
        <v>Hrabová</v>
      </c>
      <c r="I13" s="70" t="str">
        <f>Q4</f>
        <v>Brušperk A</v>
      </c>
      <c r="J13" s="80" t="s">
        <v>18</v>
      </c>
      <c r="K13" s="81" t="str">
        <f>Q7</f>
        <v>Výškovice B</v>
      </c>
      <c r="L13" s="82" t="str">
        <f>Q5</f>
        <v>N.Bělá  B</v>
      </c>
      <c r="M13" s="80" t="s">
        <v>18</v>
      </c>
      <c r="N13" s="81" t="str">
        <f>Q6</f>
        <v>Vratimov</v>
      </c>
      <c r="P13" s="116">
        <v>1</v>
      </c>
      <c r="Q13" s="92" t="str">
        <f>IF(P13=1,Q3,IF(P13=2,Q4,IF(P13=3,Q5,IF(P13=4,Q6,IF(P13=5,Q7,IF(P13=6,Q8,IF(P13=7,Q9,IF(P13=8,Q10," "))))))))</f>
        <v>Výškovice A</v>
      </c>
    </row>
    <row r="14" spans="2:17" ht="30" customHeight="1">
      <c r="B14" s="73"/>
      <c r="C14" s="84"/>
      <c r="D14" s="85" t="s">
        <v>18</v>
      </c>
      <c r="E14" s="86"/>
      <c r="F14" s="88"/>
      <c r="G14" s="85" t="s">
        <v>18</v>
      </c>
      <c r="H14" s="76"/>
      <c r="I14" s="89"/>
      <c r="J14" s="85" t="s">
        <v>18</v>
      </c>
      <c r="K14" s="86"/>
      <c r="L14" s="88"/>
      <c r="M14" s="85" t="s">
        <v>18</v>
      </c>
      <c r="N14" s="86"/>
      <c r="P14" s="116">
        <v>5</v>
      </c>
      <c r="Q14" s="92" t="str">
        <f>IF(P14=1,Q3,IF(P14=2,Q4,IF(P14=3,Q5,IF(P14=4,Q6,IF(P14=5,Q7,IF(P14=6,Q8,IF(P14=7,Q9,IF(P14=8,Q10," "))))))))</f>
        <v>Výškovice B</v>
      </c>
    </row>
    <row r="15" spans="2:17" ht="30" customHeight="1">
      <c r="B15" s="78" t="str">
        <f>'Utkání-výsledky'!B37</f>
        <v>19.6.</v>
      </c>
      <c r="C15" s="67" t="str">
        <f>Q6</f>
        <v>Vratimov</v>
      </c>
      <c r="D15" s="80" t="s">
        <v>18</v>
      </c>
      <c r="E15" s="69" t="str">
        <f>Q10</f>
        <v>Proskovice  A</v>
      </c>
      <c r="F15" s="70" t="str">
        <f>Q7</f>
        <v>Výškovice B</v>
      </c>
      <c r="G15" s="80" t="s">
        <v>18</v>
      </c>
      <c r="H15" s="81" t="str">
        <f>Q5</f>
        <v>N.Bělá  B</v>
      </c>
      <c r="I15" s="82" t="str">
        <f>Q8</f>
        <v>Hrabová</v>
      </c>
      <c r="J15" s="80" t="s">
        <v>18</v>
      </c>
      <c r="K15" s="69" t="str">
        <f>Q4</f>
        <v>Brušperk A</v>
      </c>
      <c r="L15" s="70" t="str">
        <f>Q9</f>
        <v>Stará Bělá  </v>
      </c>
      <c r="M15" s="80" t="s">
        <v>18</v>
      </c>
      <c r="N15" s="69" t="str">
        <f>Q3</f>
        <v>Výškovice A</v>
      </c>
      <c r="P15" s="116"/>
      <c r="Q15" s="92" t="str">
        <f>IF(P15=1,Q3,IF(P15=2,Q4,IF(P15=3,Q5,IF(P15=4,Q6,IF(P15=5,Q7,IF(P15=6,Q8,IF(P15=7,Q9,IF(P15=8,Q10," "))))))))</f>
        <v> </v>
      </c>
    </row>
    <row r="16" spans="2:14" ht="30" customHeight="1">
      <c r="B16" s="73"/>
      <c r="C16" s="74"/>
      <c r="D16" s="85"/>
      <c r="E16" s="76"/>
      <c r="F16" s="77"/>
      <c r="G16" s="85"/>
      <c r="H16" s="76"/>
      <c r="I16" s="77"/>
      <c r="J16" s="85"/>
      <c r="K16" s="76"/>
      <c r="L16" s="77"/>
      <c r="M16" s="85"/>
      <c r="N16" s="76"/>
    </row>
    <row r="18" spans="8:14" ht="18">
      <c r="H18" s="65" t="s">
        <v>87</v>
      </c>
      <c r="L18" s="65">
        <v>2010</v>
      </c>
      <c r="N18" s="278" t="s">
        <v>88</v>
      </c>
    </row>
    <row r="20" spans="2:27" ht="33" customHeight="1">
      <c r="B20" s="66" t="str">
        <f>'Utkání-výsledky'!B49</f>
        <v>8.5.</v>
      </c>
      <c r="C20" s="344" t="str">
        <f>Q20</f>
        <v>Krmelín</v>
      </c>
      <c r="D20" s="381" t="s">
        <v>18</v>
      </c>
      <c r="E20" s="379" t="str">
        <f>Q25</f>
        <v>Nová Bělá  A</v>
      </c>
      <c r="F20" s="344" t="str">
        <f>Q21</f>
        <v>Hukvaldy</v>
      </c>
      <c r="G20" s="381" t="s">
        <v>18</v>
      </c>
      <c r="H20" s="379" t="str">
        <f>Q24</f>
        <v>Brušperk  B</v>
      </c>
      <c r="I20" s="344" t="str">
        <f>Q22</f>
        <v>Proskovice B</v>
      </c>
      <c r="J20" s="381" t="s">
        <v>18</v>
      </c>
      <c r="K20" s="380" t="str">
        <f>Q23</f>
        <v>VOLNÝ  LOS</v>
      </c>
      <c r="L20" s="70"/>
      <c r="M20" s="68" t="s">
        <v>18</v>
      </c>
      <c r="N20" s="69"/>
      <c r="P20" s="71">
        <v>1</v>
      </c>
      <c r="Q20" s="72" t="str">
        <f>'Utkání-výsledky'!N46</f>
        <v>Krmelín</v>
      </c>
      <c r="S20" t="s">
        <v>7</v>
      </c>
      <c r="T20" s="287">
        <v>1</v>
      </c>
      <c r="U20" s="287">
        <v>6</v>
      </c>
      <c r="V20" s="293"/>
      <c r="W20" s="287">
        <v>2</v>
      </c>
      <c r="X20" s="287">
        <v>5</v>
      </c>
      <c r="Y20" s="293"/>
      <c r="Z20" s="287">
        <v>3</v>
      </c>
      <c r="AA20" s="287">
        <v>4</v>
      </c>
    </row>
    <row r="21" spans="2:27" ht="33" customHeight="1">
      <c r="B21" s="73"/>
      <c r="C21" s="345"/>
      <c r="D21" s="382" t="s">
        <v>18</v>
      </c>
      <c r="E21" s="348"/>
      <c r="F21" s="346"/>
      <c r="G21" s="382" t="s">
        <v>18</v>
      </c>
      <c r="H21" s="348"/>
      <c r="I21" s="347"/>
      <c r="J21" s="382" t="s">
        <v>18</v>
      </c>
      <c r="K21" s="348"/>
      <c r="L21" s="77"/>
      <c r="M21" s="75"/>
      <c r="N21" s="76"/>
      <c r="P21" s="71">
        <v>2</v>
      </c>
      <c r="Q21" s="72" t="str">
        <f>'Utkání-výsledky'!N47</f>
        <v>Hukvaldy</v>
      </c>
      <c r="S21" t="s">
        <v>14</v>
      </c>
      <c r="T21" s="287">
        <v>6</v>
      </c>
      <c r="U21" s="287">
        <v>4</v>
      </c>
      <c r="V21" s="293"/>
      <c r="W21" s="287">
        <v>5</v>
      </c>
      <c r="X21" s="287">
        <v>3</v>
      </c>
      <c r="Y21" s="293"/>
      <c r="Z21" s="287">
        <v>1</v>
      </c>
      <c r="AA21" s="287">
        <v>2</v>
      </c>
    </row>
    <row r="22" spans="2:27" ht="33" customHeight="1">
      <c r="B22" s="78" t="str">
        <f>'Utkání-výsledky'!B54</f>
        <v>15.5.</v>
      </c>
      <c r="C22" s="344" t="str">
        <f>Q25</f>
        <v>Nová Bělá  A</v>
      </c>
      <c r="D22" s="381" t="s">
        <v>18</v>
      </c>
      <c r="E22" s="379" t="str">
        <f>Q23</f>
        <v>VOLNÝ  LOS</v>
      </c>
      <c r="F22" s="344" t="str">
        <f>Q24</f>
        <v>Brušperk  B</v>
      </c>
      <c r="G22" s="381" t="s">
        <v>18</v>
      </c>
      <c r="H22" s="379" t="str">
        <f>Q22</f>
        <v>Proskovice B</v>
      </c>
      <c r="I22" s="344" t="str">
        <f>Q20</f>
        <v>Krmelín</v>
      </c>
      <c r="J22" s="381" t="s">
        <v>18</v>
      </c>
      <c r="K22" s="380" t="str">
        <f>Q21</f>
        <v>Hukvaldy</v>
      </c>
      <c r="L22" s="82"/>
      <c r="M22" s="80" t="s">
        <v>18</v>
      </c>
      <c r="N22" s="81"/>
      <c r="P22" s="71">
        <v>3</v>
      </c>
      <c r="Q22" s="72" t="str">
        <f>'Utkání-výsledky'!N48</f>
        <v>Proskovice B</v>
      </c>
      <c r="S22" t="s">
        <v>17</v>
      </c>
      <c r="T22" s="287">
        <v>2</v>
      </c>
      <c r="U22" s="287">
        <v>6</v>
      </c>
      <c r="V22" s="293"/>
      <c r="W22" s="287">
        <v>3</v>
      </c>
      <c r="X22" s="287">
        <v>1</v>
      </c>
      <c r="Y22" s="293"/>
      <c r="Z22" s="287">
        <v>4</v>
      </c>
      <c r="AA22" s="287">
        <v>5</v>
      </c>
    </row>
    <row r="23" spans="2:27" ht="33" customHeight="1">
      <c r="B23" s="83"/>
      <c r="C23" s="345"/>
      <c r="D23" s="382" t="s">
        <v>18</v>
      </c>
      <c r="E23" s="348"/>
      <c r="F23" s="346"/>
      <c r="G23" s="382" t="s">
        <v>18</v>
      </c>
      <c r="H23" s="348"/>
      <c r="I23" s="347"/>
      <c r="J23" s="382" t="s">
        <v>18</v>
      </c>
      <c r="K23" s="348"/>
      <c r="L23" s="87"/>
      <c r="M23" s="85" t="s">
        <v>18</v>
      </c>
      <c r="N23" s="86"/>
      <c r="P23" s="71">
        <v>4</v>
      </c>
      <c r="Q23" s="72" t="str">
        <f>'Utkání-výsledky'!N49</f>
        <v>VOLNÝ  LOS</v>
      </c>
      <c r="S23" t="s">
        <v>20</v>
      </c>
      <c r="T23" s="287">
        <v>6</v>
      </c>
      <c r="U23" s="287">
        <v>5</v>
      </c>
      <c r="V23" s="293"/>
      <c r="W23" s="287">
        <v>1</v>
      </c>
      <c r="X23" s="287">
        <v>4</v>
      </c>
      <c r="Y23" s="293"/>
      <c r="Z23" s="287">
        <v>2</v>
      </c>
      <c r="AA23" s="287">
        <v>3</v>
      </c>
    </row>
    <row r="24" spans="2:27" ht="33" customHeight="1">
      <c r="B24" s="66" t="str">
        <f>'Utkání-výsledky'!B59</f>
        <v>22.5.</v>
      </c>
      <c r="C24" s="344" t="str">
        <f>Q21</f>
        <v>Hukvaldy</v>
      </c>
      <c r="D24" s="381" t="s">
        <v>18</v>
      </c>
      <c r="E24" s="379" t="str">
        <f>Q25</f>
        <v>Nová Bělá  A</v>
      </c>
      <c r="F24" s="344" t="str">
        <f>Q22</f>
        <v>Proskovice B</v>
      </c>
      <c r="G24" s="381" t="s">
        <v>18</v>
      </c>
      <c r="H24" s="379" t="str">
        <f>Q20</f>
        <v>Krmelín</v>
      </c>
      <c r="I24" s="344" t="str">
        <f>Q23</f>
        <v>VOLNÝ  LOS</v>
      </c>
      <c r="J24" s="381" t="s">
        <v>18</v>
      </c>
      <c r="K24" s="380" t="str">
        <f>Q24</f>
        <v>Brušperk  B</v>
      </c>
      <c r="L24" s="70"/>
      <c r="M24" s="80" t="s">
        <v>18</v>
      </c>
      <c r="N24" s="69"/>
      <c r="P24" s="71">
        <v>5</v>
      </c>
      <c r="Q24" s="72" t="str">
        <f>'Utkání-výsledky'!N50</f>
        <v>Brušperk  B</v>
      </c>
      <c r="S24" t="s">
        <v>21</v>
      </c>
      <c r="T24" s="287">
        <v>3</v>
      </c>
      <c r="U24" s="287">
        <v>6</v>
      </c>
      <c r="V24" s="293"/>
      <c r="W24" s="287">
        <v>4</v>
      </c>
      <c r="X24" s="287">
        <v>2</v>
      </c>
      <c r="Y24" s="293"/>
      <c r="Z24" s="287">
        <v>5</v>
      </c>
      <c r="AA24" s="287">
        <v>1</v>
      </c>
    </row>
    <row r="25" spans="2:17" ht="33" customHeight="1">
      <c r="B25" s="73"/>
      <c r="C25" s="345"/>
      <c r="D25" s="382" t="s">
        <v>18</v>
      </c>
      <c r="E25" s="348"/>
      <c r="F25" s="346"/>
      <c r="G25" s="382" t="s">
        <v>18</v>
      </c>
      <c r="H25" s="348"/>
      <c r="I25" s="347"/>
      <c r="J25" s="382" t="s">
        <v>18</v>
      </c>
      <c r="K25" s="348"/>
      <c r="L25" s="77"/>
      <c r="M25" s="85" t="s">
        <v>18</v>
      </c>
      <c r="N25" s="76"/>
      <c r="P25" s="71">
        <v>6</v>
      </c>
      <c r="Q25" s="72" t="str">
        <f>'Utkání-výsledky'!N51</f>
        <v>Nová Bělá  A</v>
      </c>
    </row>
    <row r="26" spans="2:17" ht="33" customHeight="1">
      <c r="B26" s="66" t="str">
        <f>'Utkání-výsledky'!B64</f>
        <v>29.5.</v>
      </c>
      <c r="C26" s="344" t="str">
        <f>Q25</f>
        <v>Nová Bělá  A</v>
      </c>
      <c r="D26" s="381" t="s">
        <v>18</v>
      </c>
      <c r="E26" s="379" t="str">
        <f>Q24</f>
        <v>Brušperk  B</v>
      </c>
      <c r="F26" s="344" t="str">
        <f>Q20</f>
        <v>Krmelín</v>
      </c>
      <c r="G26" s="381" t="s">
        <v>18</v>
      </c>
      <c r="H26" s="379" t="str">
        <f>Q23</f>
        <v>VOLNÝ  LOS</v>
      </c>
      <c r="I26" s="344" t="str">
        <f>Q21</f>
        <v>Hukvaldy</v>
      </c>
      <c r="J26" s="381" t="s">
        <v>18</v>
      </c>
      <c r="K26" s="380" t="str">
        <f>Q22</f>
        <v>Proskovice B</v>
      </c>
      <c r="L26" s="82"/>
      <c r="M26" s="80" t="s">
        <v>18</v>
      </c>
      <c r="N26" s="81"/>
      <c r="P26" s="90" t="s">
        <v>36</v>
      </c>
      <c r="Q26" s="72"/>
    </row>
    <row r="27" spans="2:17" ht="33" customHeight="1">
      <c r="B27" s="73"/>
      <c r="C27" s="345"/>
      <c r="D27" s="382" t="s">
        <v>18</v>
      </c>
      <c r="E27" s="348"/>
      <c r="F27" s="346"/>
      <c r="G27" s="382" t="s">
        <v>18</v>
      </c>
      <c r="H27" s="348"/>
      <c r="I27" s="347"/>
      <c r="J27" s="382" t="s">
        <v>18</v>
      </c>
      <c r="K27" s="348"/>
      <c r="L27" s="89"/>
      <c r="M27" s="85" t="s">
        <v>18</v>
      </c>
      <c r="N27" s="76"/>
      <c r="P27" s="116">
        <v>4</v>
      </c>
      <c r="Q27" s="92" t="str">
        <f>IF(P27=1,Q20,IF(P27=2,Q21,IF(P27=3,Q22,IF(P27=4,Q23,IF(P27=5,Q24,IF(P27=6,Q25,IF(P27=7,#REF!,IF(P27=8,#REF!," "))))))))</f>
        <v>VOLNÝ  LOS</v>
      </c>
    </row>
    <row r="28" spans="2:17" ht="33" customHeight="1">
      <c r="B28" s="93" t="str">
        <f>'Utkání-výsledky'!B69</f>
        <v>5.6.</v>
      </c>
      <c r="C28" s="344" t="str">
        <f>Q22</f>
        <v>Proskovice B</v>
      </c>
      <c r="D28" s="381" t="s">
        <v>18</v>
      </c>
      <c r="E28" s="379" t="str">
        <f>Q25</f>
        <v>Nová Bělá  A</v>
      </c>
      <c r="F28" s="344" t="str">
        <f>Q23</f>
        <v>VOLNÝ  LOS</v>
      </c>
      <c r="G28" s="381" t="s">
        <v>18</v>
      </c>
      <c r="H28" s="379" t="str">
        <f>Q21</f>
        <v>Hukvaldy</v>
      </c>
      <c r="I28" s="344" t="str">
        <f>Q24</f>
        <v>Brušperk  B</v>
      </c>
      <c r="J28" s="381" t="s">
        <v>18</v>
      </c>
      <c r="K28" s="380" t="str">
        <f>Q20</f>
        <v>Krmelín</v>
      </c>
      <c r="L28" s="82"/>
      <c r="M28" s="80" t="s">
        <v>18</v>
      </c>
      <c r="N28" s="69"/>
      <c r="P28" s="116"/>
      <c r="Q28" s="92" t="str">
        <f>IF(P28=1,Q20,IF(P28=2,Q21,IF(P28=3,Q22,IF(P28=4,Q23,IF(P28=5,Q24,IF(P28=6,Q25,IF(P28=7,#REF!,IF(P28=8,#REF!," "))))))))</f>
        <v> </v>
      </c>
    </row>
    <row r="29" spans="2:17" ht="33" customHeight="1">
      <c r="B29" s="73"/>
      <c r="C29" s="345"/>
      <c r="D29" s="382" t="s">
        <v>18</v>
      </c>
      <c r="E29" s="348"/>
      <c r="F29" s="346"/>
      <c r="G29" s="382" t="s">
        <v>18</v>
      </c>
      <c r="H29" s="348"/>
      <c r="I29" s="347"/>
      <c r="J29" s="382" t="s">
        <v>18</v>
      </c>
      <c r="K29" s="348"/>
      <c r="L29" s="77"/>
      <c r="M29" s="85" t="s">
        <v>18</v>
      </c>
      <c r="N29" s="76"/>
      <c r="P29" s="91"/>
      <c r="Q29" s="92" t="str">
        <f>IF(P29=1,Q20,IF(P29=2,Q21,IF(P29=3,Q22,IF(P29=4,Q23,IF(P29=5,Q24,IF(P29=6,Q25,IF(P29=7,#REF!,IF(P29=8,#REF!," "))))))))</f>
        <v> </v>
      </c>
    </row>
    <row r="30" spans="2:17" ht="33" customHeight="1" hidden="1">
      <c r="B30" s="66">
        <f>'Utkání-výsledky'!B75</f>
        <v>6</v>
      </c>
      <c r="C30" s="67" t="str">
        <f>Q23</f>
        <v>VOLNÝ  LOS</v>
      </c>
      <c r="D30" s="80" t="s">
        <v>18</v>
      </c>
      <c r="E30" s="69" t="str">
        <f>Q21</f>
        <v>Hukvaldy</v>
      </c>
      <c r="F30" s="70" t="str">
        <f>Q20</f>
        <v>Krmelín</v>
      </c>
      <c r="G30" s="80" t="s">
        <v>18</v>
      </c>
      <c r="H30" s="69" t="str">
        <f>Q22</f>
        <v>Proskovice B</v>
      </c>
      <c r="I30" s="70"/>
      <c r="J30" s="80" t="s">
        <v>18</v>
      </c>
      <c r="K30" s="69"/>
      <c r="L30" s="70"/>
      <c r="M30" s="80" t="s">
        <v>18</v>
      </c>
      <c r="N30" s="69"/>
      <c r="Q30" s="92" t="str">
        <f>IF(P27=1,Q20,IF(P27=2,Q21,IF(P27=3,Q22,IF(P27=4,Q23,IF(P27=5,Q24,IF(P27=6,Q25,IF(P27=7,Q26,IF(P27=8,Q27," "))))))))</f>
        <v>VOLNÝ  LOS</v>
      </c>
    </row>
    <row r="31" spans="2:17" ht="33" customHeight="1" hidden="1">
      <c r="B31" s="73"/>
      <c r="C31" s="74"/>
      <c r="D31" s="85" t="s">
        <v>18</v>
      </c>
      <c r="E31" s="76"/>
      <c r="F31" s="77"/>
      <c r="G31" s="85" t="s">
        <v>18</v>
      </c>
      <c r="H31" s="76"/>
      <c r="I31" s="89"/>
      <c r="J31" s="85" t="s">
        <v>18</v>
      </c>
      <c r="K31" s="76"/>
      <c r="L31" s="89"/>
      <c r="M31" s="85" t="s">
        <v>18</v>
      </c>
      <c r="N31" s="76"/>
      <c r="Q31" s="92" t="str">
        <f>IF(P28=1,Q20,IF(P28=2,Q21,IF(P28=3,Q22,IF(P28=4,Q23,IF(P28=5,Q24,IF(P28=6,Q25,IF(P28=7,Q26,IF(P28=8,Q27," "))))))))</f>
        <v> </v>
      </c>
    </row>
    <row r="32" spans="2:17" ht="33" customHeight="1" hidden="1">
      <c r="B32" s="66">
        <f>'Utkání-výsledky'!B80</f>
        <v>7</v>
      </c>
      <c r="C32" s="67"/>
      <c r="D32" s="80" t="s">
        <v>18</v>
      </c>
      <c r="E32" s="69"/>
      <c r="F32" s="70"/>
      <c r="G32" s="80" t="s">
        <v>18</v>
      </c>
      <c r="H32" s="69"/>
      <c r="I32" s="82"/>
      <c r="J32" s="80" t="s">
        <v>18</v>
      </c>
      <c r="K32" s="69"/>
      <c r="L32" s="82"/>
      <c r="M32" s="80" t="s">
        <v>18</v>
      </c>
      <c r="N32" s="69"/>
      <c r="Q32" s="92" t="str">
        <f>IF(P29=1,Q20,IF(P29=2,Q21,IF(P29=3,Q22,IF(P29=4,Q23,IF(P29=5,Q24,IF(P29=6,Q25,IF(P29=7,Q26,IF(P29=8,Q27," "))))))))</f>
        <v> </v>
      </c>
    </row>
    <row r="33" spans="2:14" ht="33" customHeight="1" hidden="1">
      <c r="B33" s="73"/>
      <c r="C33" s="74"/>
      <c r="D33" s="85"/>
      <c r="E33" s="76"/>
      <c r="F33" s="77"/>
      <c r="G33" s="85"/>
      <c r="H33" s="76"/>
      <c r="I33" s="77"/>
      <c r="J33" s="85"/>
      <c r="K33" s="76"/>
      <c r="L33" s="77"/>
      <c r="M33" s="85"/>
      <c r="N33" s="76"/>
    </row>
  </sheetData>
  <sheetProtection selectLockedCells="1"/>
  <conditionalFormatting sqref="C3:N16 M30:M32 C33:N33 L29:N29 M20:M28 D21 J21 G21 D23 D25 D27 D29:D32 J23 J25 J27 J29:J32 G23 G25 G27 G29:G32">
    <cfRule type="cellIs" priority="1" dxfId="16" operator="equal" stopIfTrue="1">
      <formula>$Q$15</formula>
    </cfRule>
    <cfRule type="cellIs" priority="2" dxfId="15" operator="equal" stopIfTrue="1">
      <formula>$Q$14</formula>
    </cfRule>
    <cfRule type="cellIs" priority="3" dxfId="14" operator="equal" stopIfTrue="1">
      <formula>$Q$13</formula>
    </cfRule>
  </conditionalFormatting>
  <conditionalFormatting sqref="C30:N32 L20:N28 C21:K21 C23:K23 C25:K25 C27:K27 C29:K29">
    <cfRule type="cellIs" priority="16" dxfId="16" operator="equal" stopIfTrue="1">
      <formula>$Q$32</formula>
    </cfRule>
    <cfRule type="cellIs" priority="17" dxfId="15" operator="equal" stopIfTrue="1">
      <formula>$Q$31</formula>
    </cfRule>
    <cfRule type="cellIs" priority="18" dxfId="14" operator="equal" stopIfTrue="1">
      <formula>$Q$30</formula>
    </cfRule>
  </conditionalFormatting>
  <conditionalFormatting sqref="J20 D20 G20 J22 J24 J26 J28 D22 D24 D26 D28 G22 G24 G26 G28">
    <cfRule type="cellIs" priority="25" dxfId="16" operator="equal" stopIfTrue="1">
      <formula>$Q$12</formula>
    </cfRule>
    <cfRule type="cellIs" priority="26" dxfId="15" operator="equal" stopIfTrue="1">
      <formula>$Q$11</formula>
    </cfRule>
    <cfRule type="cellIs" priority="27" dxfId="14" operator="equal" stopIfTrue="1">
      <formula>$Q$10</formula>
    </cfRule>
  </conditionalFormatting>
  <conditionalFormatting sqref="C20 E20:F20 H20:I20 K20 C22 C24 C26 C28 E22:F22 E24:F24 E26:F26 E28:F28 H22:I22 H24:I24 H26:I26 H28:I28 K22 K24 K26 K28">
    <cfRule type="cellIs" priority="28" dxfId="16" operator="equal" stopIfTrue="1">
      <formula>$Q$27</formula>
    </cfRule>
    <cfRule type="cellIs" priority="29" dxfId="15" operator="equal" stopIfTrue="1">
      <formula>$Q$28</formula>
    </cfRule>
    <cfRule type="cellIs" priority="30" dxfId="14" operator="equal" stopIfTrue="1">
      <formula>$Q$29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11" r:id="rId1"/>
  <rowBreaks count="1" manualBreakCount="1">
    <brk id="17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57"/>
  <sheetViews>
    <sheetView zoomScalePageLayoutView="0" workbookViewId="0" topLeftCell="N1">
      <selection activeCell="AE1" sqref="AE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2" width="4.00390625" style="0" customWidth="1"/>
    <col min="33" max="33" width="3.28125" style="0" customWidth="1"/>
    <col min="34" max="34" width="14.57421875" style="0" customWidth="1"/>
    <col min="35" max="35" width="12.42187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.421875" style="0" customWidth="1"/>
    <col min="41" max="57" width="2.7109375" style="0" customWidth="1"/>
  </cols>
  <sheetData>
    <row r="1" ht="20.25">
      <c r="S1" s="424" t="s">
        <v>163</v>
      </c>
    </row>
    <row r="2" ht="6.75" customHeight="1"/>
    <row r="3" spans="14:36" ht="12.75">
      <c r="N3" s="425" t="s">
        <v>156</v>
      </c>
      <c r="AJ3" s="425" t="s">
        <v>320</v>
      </c>
    </row>
    <row r="4" spans="2:39" ht="26.25" customHeight="1">
      <c r="B4" s="426"/>
      <c r="C4" s="427"/>
      <c r="D4" s="725">
        <v>1</v>
      </c>
      <c r="E4" s="726"/>
      <c r="F4" s="727"/>
      <c r="G4" s="728">
        <v>2</v>
      </c>
      <c r="H4" s="720"/>
      <c r="I4" s="721"/>
      <c r="J4" s="725">
        <v>3</v>
      </c>
      <c r="K4" s="726"/>
      <c r="L4" s="727"/>
      <c r="M4" s="728">
        <v>4</v>
      </c>
      <c r="N4" s="720"/>
      <c r="O4" s="721"/>
      <c r="P4" s="725">
        <v>5</v>
      </c>
      <c r="Q4" s="726"/>
      <c r="R4" s="727"/>
      <c r="S4" s="728">
        <v>6</v>
      </c>
      <c r="T4" s="720"/>
      <c r="U4" s="721"/>
      <c r="V4" s="725">
        <v>7</v>
      </c>
      <c r="W4" s="726"/>
      <c r="X4" s="726"/>
      <c r="Y4" s="428" t="s">
        <v>157</v>
      </c>
      <c r="Z4" s="429" t="s">
        <v>158</v>
      </c>
      <c r="AA4" s="430" t="s">
        <v>159</v>
      </c>
      <c r="AB4" s="720" t="s">
        <v>160</v>
      </c>
      <c r="AC4" s="720"/>
      <c r="AD4" s="721"/>
      <c r="AE4" s="431" t="s">
        <v>161</v>
      </c>
      <c r="AH4" s="633" t="s">
        <v>297</v>
      </c>
      <c r="AI4" s="633" t="s">
        <v>298</v>
      </c>
      <c r="AJ4" s="633" t="s">
        <v>157</v>
      </c>
      <c r="AK4" s="634" t="s">
        <v>158</v>
      </c>
      <c r="AL4" s="635" t="s">
        <v>299</v>
      </c>
      <c r="AM4" s="635" t="s">
        <v>300</v>
      </c>
    </row>
    <row r="5" spans="2:54" ht="21.75" customHeight="1">
      <c r="B5" s="722" t="s">
        <v>26</v>
      </c>
      <c r="C5" s="476" t="s">
        <v>164</v>
      </c>
      <c r="D5" s="432">
        <v>2</v>
      </c>
      <c r="E5" s="433" t="s">
        <v>19</v>
      </c>
      <c r="F5" s="438">
        <v>0</v>
      </c>
      <c r="G5" s="435"/>
      <c r="H5" s="436" t="s">
        <v>19</v>
      </c>
      <c r="I5" s="437"/>
      <c r="J5" s="432">
        <v>2</v>
      </c>
      <c r="K5" s="433" t="s">
        <v>19</v>
      </c>
      <c r="L5" s="434">
        <v>0</v>
      </c>
      <c r="M5" s="435">
        <v>0</v>
      </c>
      <c r="N5" s="436" t="s">
        <v>19</v>
      </c>
      <c r="O5" s="437">
        <v>2</v>
      </c>
      <c r="P5" s="432">
        <v>2</v>
      </c>
      <c r="Q5" s="433" t="s">
        <v>19</v>
      </c>
      <c r="R5" s="434">
        <v>1</v>
      </c>
      <c r="S5" s="435">
        <v>2</v>
      </c>
      <c r="T5" s="436" t="s">
        <v>19</v>
      </c>
      <c r="U5" s="437">
        <v>1</v>
      </c>
      <c r="V5" s="432">
        <v>2</v>
      </c>
      <c r="W5" s="433" t="s">
        <v>19</v>
      </c>
      <c r="X5" s="438">
        <v>0</v>
      </c>
      <c r="Y5" s="581">
        <f aca="true" t="shared" si="0" ref="Y5:Y32">SUM(AO5:BB5)</f>
        <v>6</v>
      </c>
      <c r="Z5" s="440">
        <f aca="true" t="shared" si="1" ref="Z5:AA32">AO5+AQ5+AS5+AU5+AW5+AY5+BA5</f>
        <v>5</v>
      </c>
      <c r="AA5" s="441">
        <f t="shared" si="1"/>
        <v>1</v>
      </c>
      <c r="AB5" s="442">
        <f aca="true" t="shared" si="2" ref="AB5:AB32">D5+G5+J5+M5+P5+S5+V5</f>
        <v>10</v>
      </c>
      <c r="AC5" s="436" t="s">
        <v>19</v>
      </c>
      <c r="AD5" s="443">
        <f aca="true" t="shared" si="3" ref="AD5:AD32">F5+I5+L5+O5+R5+U5+X5</f>
        <v>4</v>
      </c>
      <c r="AE5" s="444">
        <f aca="true" t="shared" si="4" ref="AE5:AE32">IF(Y5&gt;0,Z5/Y5,0)</f>
        <v>0.8333333333333334</v>
      </c>
      <c r="AG5" s="636" t="s">
        <v>73</v>
      </c>
      <c r="AH5" s="637" t="s">
        <v>146</v>
      </c>
      <c r="AI5" s="637" t="s">
        <v>94</v>
      </c>
      <c r="AJ5" s="637">
        <v>7</v>
      </c>
      <c r="AK5" s="637">
        <v>6</v>
      </c>
      <c r="AL5" s="655">
        <v>0.8571428571428571</v>
      </c>
      <c r="AM5" s="639">
        <v>0.8</v>
      </c>
      <c r="AO5" s="445">
        <f aca="true" t="shared" si="5" ref="AO5:AO32">IF(D5&gt;F5,1,0)</f>
        <v>1</v>
      </c>
      <c r="AP5" s="445">
        <f aca="true" t="shared" si="6" ref="AP5:AP32">IF(F5&gt;D5,1,0)</f>
        <v>0</v>
      </c>
      <c r="AQ5" s="445">
        <f aca="true" t="shared" si="7" ref="AQ5:AQ32">IF(G5&gt;I5,1,0)</f>
        <v>0</v>
      </c>
      <c r="AR5" s="445">
        <f aca="true" t="shared" si="8" ref="AR5:AR32">IF(I5&gt;G5,1,0)</f>
        <v>0</v>
      </c>
      <c r="AS5" s="445">
        <f aca="true" t="shared" si="9" ref="AS5:AS32">IF(J5&gt;L5,1,0)</f>
        <v>1</v>
      </c>
      <c r="AT5" s="445">
        <f aca="true" t="shared" si="10" ref="AT5:AT32">IF(L5&gt;J5,1,0)</f>
        <v>0</v>
      </c>
      <c r="AU5" s="445">
        <f aca="true" t="shared" si="11" ref="AU5:AU32">IF(M5&gt;O5,1,0)</f>
        <v>0</v>
      </c>
      <c r="AV5" s="445">
        <f aca="true" t="shared" si="12" ref="AV5:AV32">IF(O5&gt;M5,1,0)</f>
        <v>1</v>
      </c>
      <c r="AW5" s="445">
        <f aca="true" t="shared" si="13" ref="AW5:AW32">IF(P5&gt;R5,1,)</f>
        <v>1</v>
      </c>
      <c r="AX5" s="445">
        <f aca="true" t="shared" si="14" ref="AX5:AX32">IF(R5&gt;P5,1,0)</f>
        <v>0</v>
      </c>
      <c r="AY5" s="445">
        <f aca="true" t="shared" si="15" ref="AY5:AY32">IF(S5&gt;U5,1,0)</f>
        <v>1</v>
      </c>
      <c r="AZ5" s="445">
        <f aca="true" t="shared" si="16" ref="AZ5:AZ32">IF(U5&gt;S5,1,0)</f>
        <v>0</v>
      </c>
      <c r="BA5" s="445">
        <f aca="true" t="shared" si="17" ref="BA5:BA32">IF(V5&gt;X5,1,0)</f>
        <v>1</v>
      </c>
      <c r="BB5" s="445">
        <f aca="true" t="shared" si="18" ref="BB5:BB32">IF(X5&gt;V5,1,0)</f>
        <v>0</v>
      </c>
    </row>
    <row r="6" spans="2:54" ht="21.75" customHeight="1">
      <c r="B6" s="723"/>
      <c r="C6" s="477" t="s">
        <v>166</v>
      </c>
      <c r="D6" s="446">
        <v>0</v>
      </c>
      <c r="E6" s="447" t="s">
        <v>19</v>
      </c>
      <c r="F6" s="452">
        <v>2</v>
      </c>
      <c r="G6" s="449">
        <v>2</v>
      </c>
      <c r="H6" s="450" t="s">
        <v>19</v>
      </c>
      <c r="I6" s="451">
        <v>0</v>
      </c>
      <c r="J6" s="446">
        <v>2</v>
      </c>
      <c r="K6" s="447" t="s">
        <v>19</v>
      </c>
      <c r="L6" s="448">
        <v>0</v>
      </c>
      <c r="M6" s="449">
        <v>2</v>
      </c>
      <c r="N6" s="450" t="s">
        <v>19</v>
      </c>
      <c r="O6" s="451">
        <v>0</v>
      </c>
      <c r="P6" s="446"/>
      <c r="Q6" s="447" t="s">
        <v>19</v>
      </c>
      <c r="R6" s="448"/>
      <c r="S6" s="449">
        <v>2</v>
      </c>
      <c r="T6" s="450" t="s">
        <v>19</v>
      </c>
      <c r="U6" s="451">
        <v>0</v>
      </c>
      <c r="V6" s="446">
        <v>0</v>
      </c>
      <c r="W6" s="447" t="s">
        <v>19</v>
      </c>
      <c r="X6" s="452">
        <v>2</v>
      </c>
      <c r="Y6" s="582">
        <f t="shared" si="0"/>
        <v>6</v>
      </c>
      <c r="Z6" s="454">
        <f t="shared" si="1"/>
        <v>4</v>
      </c>
      <c r="AA6" s="455">
        <f t="shared" si="1"/>
        <v>2</v>
      </c>
      <c r="AB6" s="456">
        <f t="shared" si="2"/>
        <v>8</v>
      </c>
      <c r="AC6" s="450" t="s">
        <v>19</v>
      </c>
      <c r="AD6" s="457">
        <f t="shared" si="3"/>
        <v>4</v>
      </c>
      <c r="AE6" s="458">
        <f t="shared" si="4"/>
        <v>0.6666666666666666</v>
      </c>
      <c r="AG6" s="640" t="s">
        <v>74</v>
      </c>
      <c r="AH6" s="641" t="s">
        <v>251</v>
      </c>
      <c r="AI6" s="641" t="s">
        <v>95</v>
      </c>
      <c r="AJ6" s="641">
        <v>6</v>
      </c>
      <c r="AK6" s="641">
        <v>5</v>
      </c>
      <c r="AL6" s="656">
        <v>0.8333333333333334</v>
      </c>
      <c r="AM6" s="643">
        <v>0.7857142857142857</v>
      </c>
      <c r="AO6" s="445">
        <f t="shared" si="5"/>
        <v>0</v>
      </c>
      <c r="AP6" s="445">
        <f t="shared" si="6"/>
        <v>1</v>
      </c>
      <c r="AQ6" s="445">
        <f t="shared" si="7"/>
        <v>1</v>
      </c>
      <c r="AR6" s="445">
        <f t="shared" si="8"/>
        <v>0</v>
      </c>
      <c r="AS6" s="445">
        <f t="shared" si="9"/>
        <v>1</v>
      </c>
      <c r="AT6" s="445">
        <f t="shared" si="10"/>
        <v>0</v>
      </c>
      <c r="AU6" s="445">
        <f t="shared" si="11"/>
        <v>1</v>
      </c>
      <c r="AV6" s="445">
        <f t="shared" si="12"/>
        <v>0</v>
      </c>
      <c r="AW6" s="445">
        <f t="shared" si="13"/>
        <v>0</v>
      </c>
      <c r="AX6" s="445">
        <f t="shared" si="14"/>
        <v>0</v>
      </c>
      <c r="AY6" s="445">
        <f t="shared" si="15"/>
        <v>1</v>
      </c>
      <c r="AZ6" s="445">
        <f t="shared" si="16"/>
        <v>0</v>
      </c>
      <c r="BA6" s="445">
        <f t="shared" si="17"/>
        <v>0</v>
      </c>
      <c r="BB6" s="445">
        <f t="shared" si="18"/>
        <v>1</v>
      </c>
    </row>
    <row r="7" spans="2:54" ht="21.75" customHeight="1">
      <c r="B7" s="723"/>
      <c r="C7" s="594" t="s">
        <v>268</v>
      </c>
      <c r="D7" s="539"/>
      <c r="E7" s="540"/>
      <c r="F7" s="545"/>
      <c r="G7" s="542"/>
      <c r="H7" s="543"/>
      <c r="I7" s="544"/>
      <c r="J7" s="539"/>
      <c r="K7" s="540"/>
      <c r="L7" s="541"/>
      <c r="M7" s="542"/>
      <c r="N7" s="543"/>
      <c r="O7" s="544"/>
      <c r="P7" s="539">
        <v>0</v>
      </c>
      <c r="Q7" s="540"/>
      <c r="R7" s="541">
        <v>2</v>
      </c>
      <c r="S7" s="542"/>
      <c r="T7" s="543"/>
      <c r="U7" s="544"/>
      <c r="V7" s="539"/>
      <c r="W7" s="540"/>
      <c r="X7" s="545"/>
      <c r="Y7" s="582">
        <f>SUM(AO7:BB7)</f>
        <v>1</v>
      </c>
      <c r="Z7" s="454">
        <f>AO7+AQ7+AS7+AU7+AW7+AY7+BA7</f>
        <v>0</v>
      </c>
      <c r="AA7" s="455">
        <f>AP7+AR7+AT7+AV7+AX7+AZ7+BB7</f>
        <v>1</v>
      </c>
      <c r="AB7" s="456">
        <f>D7+G7+J7+M7+P7+S7+V7</f>
        <v>0</v>
      </c>
      <c r="AC7" s="450" t="s">
        <v>19</v>
      </c>
      <c r="AD7" s="457">
        <f>F7+I7+L7+O7+R7+U7+X7</f>
        <v>2</v>
      </c>
      <c r="AE7" s="458">
        <f>IF(Y7&gt;0,Z7/Y7,0)</f>
        <v>0</v>
      </c>
      <c r="AG7" s="640" t="s">
        <v>75</v>
      </c>
      <c r="AH7" s="641" t="s">
        <v>164</v>
      </c>
      <c r="AI7" s="641" t="s">
        <v>26</v>
      </c>
      <c r="AJ7" s="641">
        <v>6</v>
      </c>
      <c r="AK7" s="641">
        <v>5</v>
      </c>
      <c r="AL7" s="656">
        <v>0.8333333333333334</v>
      </c>
      <c r="AM7" s="643">
        <v>0.7142857142857143</v>
      </c>
      <c r="AO7" s="445">
        <f>IF(D7&gt;F7,1,0)</f>
        <v>0</v>
      </c>
      <c r="AP7" s="445">
        <f>IF(F7&gt;D7,1,0)</f>
        <v>0</v>
      </c>
      <c r="AQ7" s="445">
        <f>IF(G7&gt;I7,1,0)</f>
        <v>0</v>
      </c>
      <c r="AR7" s="445">
        <f>IF(I7&gt;G7,1,0)</f>
        <v>0</v>
      </c>
      <c r="AS7" s="445">
        <f>IF(J7&gt;L7,1,0)</f>
        <v>0</v>
      </c>
      <c r="AT7" s="445">
        <f>IF(L7&gt;J7,1,0)</f>
        <v>0</v>
      </c>
      <c r="AU7" s="445">
        <f>IF(M7&gt;O7,1,0)</f>
        <v>0</v>
      </c>
      <c r="AV7" s="445">
        <f>IF(O7&gt;M7,1,0)</f>
        <v>0</v>
      </c>
      <c r="AW7" s="445">
        <f>IF(P7&gt;R7,1,)</f>
        <v>0</v>
      </c>
      <c r="AX7" s="445">
        <f>IF(R7&gt;P7,1,0)</f>
        <v>1</v>
      </c>
      <c r="AY7" s="445">
        <f>IF(S7&gt;U7,1,0)</f>
        <v>0</v>
      </c>
      <c r="AZ7" s="445">
        <f>IF(U7&gt;S7,1,0)</f>
        <v>0</v>
      </c>
      <c r="BA7" s="445">
        <f>IF(V7&gt;X7,1,0)</f>
        <v>0</v>
      </c>
      <c r="BB7" s="445">
        <f>IF(X7&gt;V7,1,0)</f>
        <v>0</v>
      </c>
    </row>
    <row r="8" spans="2:54" ht="21.75" customHeight="1">
      <c r="B8" s="724"/>
      <c r="C8" s="478" t="s">
        <v>167</v>
      </c>
      <c r="D8" s="459"/>
      <c r="E8" s="460" t="s">
        <v>19</v>
      </c>
      <c r="F8" s="461"/>
      <c r="G8" s="462">
        <v>0</v>
      </c>
      <c r="H8" s="463" t="s">
        <v>19</v>
      </c>
      <c r="I8" s="464">
        <v>2</v>
      </c>
      <c r="J8" s="459"/>
      <c r="K8" s="460" t="s">
        <v>19</v>
      </c>
      <c r="L8" s="461"/>
      <c r="M8" s="462"/>
      <c r="N8" s="463" t="s">
        <v>19</v>
      </c>
      <c r="O8" s="464"/>
      <c r="P8" s="459"/>
      <c r="Q8" s="460" t="s">
        <v>19</v>
      </c>
      <c r="R8" s="461"/>
      <c r="S8" s="462"/>
      <c r="T8" s="463" t="s">
        <v>19</v>
      </c>
      <c r="U8" s="464"/>
      <c r="V8" s="459"/>
      <c r="W8" s="460" t="s">
        <v>19</v>
      </c>
      <c r="X8" s="465"/>
      <c r="Y8" s="583">
        <f t="shared" si="0"/>
        <v>1</v>
      </c>
      <c r="Z8" s="467">
        <f t="shared" si="1"/>
        <v>0</v>
      </c>
      <c r="AA8" s="468">
        <f t="shared" si="1"/>
        <v>1</v>
      </c>
      <c r="AB8" s="469">
        <f t="shared" si="2"/>
        <v>0</v>
      </c>
      <c r="AC8" s="463" t="s">
        <v>19</v>
      </c>
      <c r="AD8" s="470">
        <f t="shared" si="3"/>
        <v>2</v>
      </c>
      <c r="AE8" s="471">
        <f t="shared" si="4"/>
        <v>0</v>
      </c>
      <c r="AG8" s="640" t="s">
        <v>263</v>
      </c>
      <c r="AH8" s="641" t="s">
        <v>169</v>
      </c>
      <c r="AI8" s="641" t="s">
        <v>16</v>
      </c>
      <c r="AJ8" s="641">
        <v>5</v>
      </c>
      <c r="AK8" s="641">
        <v>4</v>
      </c>
      <c r="AL8" s="656">
        <v>0.8</v>
      </c>
      <c r="AM8" s="643">
        <v>0.7272727272727273</v>
      </c>
      <c r="AO8" s="445">
        <f t="shared" si="5"/>
        <v>0</v>
      </c>
      <c r="AP8" s="445">
        <f t="shared" si="6"/>
        <v>0</v>
      </c>
      <c r="AQ8" s="445">
        <f t="shared" si="7"/>
        <v>0</v>
      </c>
      <c r="AR8" s="445">
        <f t="shared" si="8"/>
        <v>1</v>
      </c>
      <c r="AS8" s="445">
        <f t="shared" si="9"/>
        <v>0</v>
      </c>
      <c r="AT8" s="445">
        <f t="shared" si="10"/>
        <v>0</v>
      </c>
      <c r="AU8" s="445">
        <f t="shared" si="11"/>
        <v>0</v>
      </c>
      <c r="AV8" s="445">
        <f t="shared" si="12"/>
        <v>0</v>
      </c>
      <c r="AW8" s="445">
        <f t="shared" si="13"/>
        <v>0</v>
      </c>
      <c r="AX8" s="445">
        <f t="shared" si="14"/>
        <v>0</v>
      </c>
      <c r="AY8" s="445">
        <f t="shared" si="15"/>
        <v>0</v>
      </c>
      <c r="AZ8" s="445">
        <f t="shared" si="16"/>
        <v>0</v>
      </c>
      <c r="BA8" s="445">
        <f t="shared" si="17"/>
        <v>0</v>
      </c>
      <c r="BB8" s="445">
        <f t="shared" si="18"/>
        <v>0</v>
      </c>
    </row>
    <row r="9" spans="2:54" ht="21.75" customHeight="1">
      <c r="B9" s="722" t="s">
        <v>16</v>
      </c>
      <c r="C9" s="472" t="s">
        <v>169</v>
      </c>
      <c r="D9" s="432">
        <v>0</v>
      </c>
      <c r="E9" s="433" t="s">
        <v>19</v>
      </c>
      <c r="F9" s="434">
        <v>2</v>
      </c>
      <c r="G9" s="435">
        <v>2</v>
      </c>
      <c r="H9" s="436" t="s">
        <v>19</v>
      </c>
      <c r="I9" s="437">
        <v>0</v>
      </c>
      <c r="J9" s="432">
        <v>2</v>
      </c>
      <c r="K9" s="433" t="s">
        <v>19</v>
      </c>
      <c r="L9" s="434">
        <v>1</v>
      </c>
      <c r="M9" s="435">
        <v>2</v>
      </c>
      <c r="N9" s="436" t="s">
        <v>19</v>
      </c>
      <c r="O9" s="437">
        <v>0</v>
      </c>
      <c r="P9" s="432">
        <v>2</v>
      </c>
      <c r="Q9" s="433" t="s">
        <v>19</v>
      </c>
      <c r="R9" s="434">
        <v>0</v>
      </c>
      <c r="S9" s="435"/>
      <c r="T9" s="436" t="s">
        <v>19</v>
      </c>
      <c r="U9" s="437"/>
      <c r="V9" s="432"/>
      <c r="W9" s="433" t="s">
        <v>19</v>
      </c>
      <c r="X9" s="438"/>
      <c r="Y9" s="581">
        <f t="shared" si="0"/>
        <v>5</v>
      </c>
      <c r="Z9" s="440">
        <f t="shared" si="1"/>
        <v>4</v>
      </c>
      <c r="AA9" s="441">
        <f t="shared" si="1"/>
        <v>1</v>
      </c>
      <c r="AB9" s="442">
        <f t="shared" si="2"/>
        <v>8</v>
      </c>
      <c r="AC9" s="436" t="s">
        <v>19</v>
      </c>
      <c r="AD9" s="443">
        <f t="shared" si="3"/>
        <v>3</v>
      </c>
      <c r="AE9" s="444">
        <f t="shared" si="4"/>
        <v>0.8</v>
      </c>
      <c r="AG9" s="640" t="s">
        <v>264</v>
      </c>
      <c r="AH9" s="641" t="s">
        <v>166</v>
      </c>
      <c r="AI9" s="641" t="s">
        <v>26</v>
      </c>
      <c r="AJ9" s="641">
        <v>6</v>
      </c>
      <c r="AK9" s="641">
        <v>4</v>
      </c>
      <c r="AL9" s="656">
        <v>0.6666666666666666</v>
      </c>
      <c r="AM9" s="643">
        <v>0.6666666666666666</v>
      </c>
      <c r="AO9" s="445">
        <f t="shared" si="5"/>
        <v>0</v>
      </c>
      <c r="AP9" s="445">
        <f t="shared" si="6"/>
        <v>1</v>
      </c>
      <c r="AQ9" s="445">
        <f t="shared" si="7"/>
        <v>1</v>
      </c>
      <c r="AR9" s="445">
        <f t="shared" si="8"/>
        <v>0</v>
      </c>
      <c r="AS9" s="445">
        <f t="shared" si="9"/>
        <v>1</v>
      </c>
      <c r="AT9" s="445">
        <f t="shared" si="10"/>
        <v>0</v>
      </c>
      <c r="AU9" s="445">
        <f t="shared" si="11"/>
        <v>1</v>
      </c>
      <c r="AV9" s="445">
        <f t="shared" si="12"/>
        <v>0</v>
      </c>
      <c r="AW9" s="445">
        <f t="shared" si="13"/>
        <v>1</v>
      </c>
      <c r="AX9" s="445">
        <f t="shared" si="14"/>
        <v>0</v>
      </c>
      <c r="AY9" s="445">
        <f t="shared" si="15"/>
        <v>0</v>
      </c>
      <c r="AZ9" s="445">
        <f t="shared" si="16"/>
        <v>0</v>
      </c>
      <c r="BA9" s="445">
        <f t="shared" si="17"/>
        <v>0</v>
      </c>
      <c r="BB9" s="445">
        <f t="shared" si="18"/>
        <v>0</v>
      </c>
    </row>
    <row r="10" spans="2:54" ht="21.75" customHeight="1">
      <c r="B10" s="723"/>
      <c r="C10" s="473" t="s">
        <v>170</v>
      </c>
      <c r="D10" s="446">
        <v>0</v>
      </c>
      <c r="E10" s="447" t="s">
        <v>19</v>
      </c>
      <c r="F10" s="448">
        <v>2</v>
      </c>
      <c r="G10" s="449"/>
      <c r="H10" s="450" t="s">
        <v>19</v>
      </c>
      <c r="I10" s="451"/>
      <c r="J10" s="446"/>
      <c r="K10" s="447" t="s">
        <v>19</v>
      </c>
      <c r="L10" s="448"/>
      <c r="M10" s="449"/>
      <c r="N10" s="450" t="s">
        <v>19</v>
      </c>
      <c r="O10" s="451"/>
      <c r="P10" s="446"/>
      <c r="Q10" s="447" t="s">
        <v>19</v>
      </c>
      <c r="R10" s="448"/>
      <c r="S10" s="449">
        <v>2</v>
      </c>
      <c r="T10" s="450" t="s">
        <v>19</v>
      </c>
      <c r="U10" s="451">
        <v>1</v>
      </c>
      <c r="V10" s="446">
        <v>2</v>
      </c>
      <c r="W10" s="447" t="s">
        <v>19</v>
      </c>
      <c r="X10" s="452">
        <v>0</v>
      </c>
      <c r="Y10" s="582">
        <f t="shared" si="0"/>
        <v>3</v>
      </c>
      <c r="Z10" s="454">
        <f t="shared" si="1"/>
        <v>2</v>
      </c>
      <c r="AA10" s="455">
        <f t="shared" si="1"/>
        <v>1</v>
      </c>
      <c r="AB10" s="456">
        <f t="shared" si="2"/>
        <v>4</v>
      </c>
      <c r="AC10" s="450" t="s">
        <v>19</v>
      </c>
      <c r="AD10" s="457">
        <f t="shared" si="3"/>
        <v>3</v>
      </c>
      <c r="AE10" s="458">
        <f t="shared" si="4"/>
        <v>0.6666666666666666</v>
      </c>
      <c r="AG10" s="640" t="s">
        <v>285</v>
      </c>
      <c r="AH10" s="641" t="s">
        <v>171</v>
      </c>
      <c r="AI10" s="641" t="s">
        <v>16</v>
      </c>
      <c r="AJ10" s="641">
        <v>6</v>
      </c>
      <c r="AK10" s="641">
        <v>4</v>
      </c>
      <c r="AL10" s="656">
        <v>0.6666666666666666</v>
      </c>
      <c r="AM10" s="643">
        <v>0.6428571428571429</v>
      </c>
      <c r="AO10" s="445">
        <f t="shared" si="5"/>
        <v>0</v>
      </c>
      <c r="AP10" s="445">
        <f t="shared" si="6"/>
        <v>1</v>
      </c>
      <c r="AQ10" s="445">
        <f t="shared" si="7"/>
        <v>0</v>
      </c>
      <c r="AR10" s="445">
        <f t="shared" si="8"/>
        <v>0</v>
      </c>
      <c r="AS10" s="445">
        <f t="shared" si="9"/>
        <v>0</v>
      </c>
      <c r="AT10" s="445">
        <f t="shared" si="10"/>
        <v>0</v>
      </c>
      <c r="AU10" s="445">
        <f t="shared" si="11"/>
        <v>0</v>
      </c>
      <c r="AV10" s="445">
        <f t="shared" si="12"/>
        <v>0</v>
      </c>
      <c r="AW10" s="445">
        <f t="shared" si="13"/>
        <v>0</v>
      </c>
      <c r="AX10" s="445">
        <f t="shared" si="14"/>
        <v>0</v>
      </c>
      <c r="AY10" s="445">
        <f t="shared" si="15"/>
        <v>1</v>
      </c>
      <c r="AZ10" s="445">
        <f t="shared" si="16"/>
        <v>0</v>
      </c>
      <c r="BA10" s="445">
        <f t="shared" si="17"/>
        <v>1</v>
      </c>
      <c r="BB10" s="445">
        <f t="shared" si="18"/>
        <v>0</v>
      </c>
    </row>
    <row r="11" spans="2:54" ht="21.75" customHeight="1">
      <c r="B11" s="724"/>
      <c r="C11" s="474" t="s">
        <v>171</v>
      </c>
      <c r="D11" s="459"/>
      <c r="E11" s="460" t="s">
        <v>19</v>
      </c>
      <c r="F11" s="461"/>
      <c r="G11" s="462">
        <v>2</v>
      </c>
      <c r="H11" s="463" t="s">
        <v>19</v>
      </c>
      <c r="I11" s="464">
        <v>0</v>
      </c>
      <c r="J11" s="459">
        <v>1</v>
      </c>
      <c r="K11" s="460" t="s">
        <v>19</v>
      </c>
      <c r="L11" s="461">
        <v>2</v>
      </c>
      <c r="M11" s="462">
        <v>2</v>
      </c>
      <c r="N11" s="463" t="s">
        <v>19</v>
      </c>
      <c r="O11" s="464">
        <v>0</v>
      </c>
      <c r="P11" s="459">
        <v>2</v>
      </c>
      <c r="Q11" s="460" t="s">
        <v>19</v>
      </c>
      <c r="R11" s="461">
        <v>1</v>
      </c>
      <c r="S11" s="462">
        <v>2</v>
      </c>
      <c r="T11" s="463" t="s">
        <v>19</v>
      </c>
      <c r="U11" s="464">
        <v>0</v>
      </c>
      <c r="V11" s="459">
        <v>0</v>
      </c>
      <c r="W11" s="460" t="s">
        <v>19</v>
      </c>
      <c r="X11" s="465">
        <v>2</v>
      </c>
      <c r="Y11" s="583">
        <f t="shared" si="0"/>
        <v>6</v>
      </c>
      <c r="Z11" s="467">
        <f t="shared" si="1"/>
        <v>4</v>
      </c>
      <c r="AA11" s="468">
        <f t="shared" si="1"/>
        <v>2</v>
      </c>
      <c r="AB11" s="469">
        <f t="shared" si="2"/>
        <v>9</v>
      </c>
      <c r="AC11" s="463" t="s">
        <v>19</v>
      </c>
      <c r="AD11" s="470">
        <f t="shared" si="3"/>
        <v>5</v>
      </c>
      <c r="AE11" s="471">
        <f t="shared" si="4"/>
        <v>0.6666666666666666</v>
      </c>
      <c r="AG11" s="640" t="s">
        <v>288</v>
      </c>
      <c r="AH11" s="641" t="s">
        <v>136</v>
      </c>
      <c r="AI11" s="641" t="s">
        <v>34</v>
      </c>
      <c r="AJ11" s="641">
        <v>7</v>
      </c>
      <c r="AK11" s="641">
        <v>4</v>
      </c>
      <c r="AL11" s="656">
        <v>0.5714285714285714</v>
      </c>
      <c r="AM11" s="643">
        <v>0.5714285714285714</v>
      </c>
      <c r="AO11" s="445">
        <f t="shared" si="5"/>
        <v>0</v>
      </c>
      <c r="AP11" s="445">
        <f t="shared" si="6"/>
        <v>0</v>
      </c>
      <c r="AQ11" s="445">
        <f t="shared" si="7"/>
        <v>1</v>
      </c>
      <c r="AR11" s="445">
        <f t="shared" si="8"/>
        <v>0</v>
      </c>
      <c r="AS11" s="445">
        <f t="shared" si="9"/>
        <v>0</v>
      </c>
      <c r="AT11" s="445">
        <f t="shared" si="10"/>
        <v>1</v>
      </c>
      <c r="AU11" s="445">
        <f t="shared" si="11"/>
        <v>1</v>
      </c>
      <c r="AV11" s="445">
        <f t="shared" si="12"/>
        <v>0</v>
      </c>
      <c r="AW11" s="445">
        <f t="shared" si="13"/>
        <v>1</v>
      </c>
      <c r="AX11" s="445">
        <f t="shared" si="14"/>
        <v>0</v>
      </c>
      <c r="AY11" s="445">
        <f t="shared" si="15"/>
        <v>1</v>
      </c>
      <c r="AZ11" s="445">
        <f t="shared" si="16"/>
        <v>0</v>
      </c>
      <c r="BA11" s="445">
        <f t="shared" si="17"/>
        <v>0</v>
      </c>
      <c r="BB11" s="445">
        <f t="shared" si="18"/>
        <v>1</v>
      </c>
    </row>
    <row r="12" spans="2:54" ht="21.75" customHeight="1">
      <c r="B12" s="722" t="s">
        <v>94</v>
      </c>
      <c r="C12" s="472" t="s">
        <v>146</v>
      </c>
      <c r="D12" s="432">
        <v>2</v>
      </c>
      <c r="E12" s="433" t="s">
        <v>19</v>
      </c>
      <c r="F12" s="434">
        <v>0</v>
      </c>
      <c r="G12" s="435">
        <v>0</v>
      </c>
      <c r="H12" s="436" t="s">
        <v>19</v>
      </c>
      <c r="I12" s="437">
        <v>2</v>
      </c>
      <c r="J12" s="432">
        <v>2</v>
      </c>
      <c r="K12" s="433" t="s">
        <v>19</v>
      </c>
      <c r="L12" s="434">
        <v>0</v>
      </c>
      <c r="M12" s="435">
        <v>2</v>
      </c>
      <c r="N12" s="436" t="s">
        <v>19</v>
      </c>
      <c r="O12" s="437">
        <v>0</v>
      </c>
      <c r="P12" s="432">
        <v>2</v>
      </c>
      <c r="Q12" s="433" t="s">
        <v>19</v>
      </c>
      <c r="R12" s="434">
        <v>0</v>
      </c>
      <c r="S12" s="435">
        <v>2</v>
      </c>
      <c r="T12" s="436" t="s">
        <v>19</v>
      </c>
      <c r="U12" s="437">
        <v>1</v>
      </c>
      <c r="V12" s="432">
        <v>2</v>
      </c>
      <c r="W12" s="433" t="s">
        <v>19</v>
      </c>
      <c r="X12" s="434">
        <v>0</v>
      </c>
      <c r="Y12" s="581">
        <f t="shared" si="0"/>
        <v>7</v>
      </c>
      <c r="Z12" s="440">
        <f t="shared" si="1"/>
        <v>6</v>
      </c>
      <c r="AA12" s="441">
        <f t="shared" si="1"/>
        <v>1</v>
      </c>
      <c r="AB12" s="442">
        <f t="shared" si="2"/>
        <v>12</v>
      </c>
      <c r="AC12" s="436" t="s">
        <v>19</v>
      </c>
      <c r="AD12" s="443">
        <f t="shared" si="3"/>
        <v>3</v>
      </c>
      <c r="AE12" s="444">
        <f t="shared" si="4"/>
        <v>0.8571428571428571</v>
      </c>
      <c r="AG12" s="640" t="s">
        <v>289</v>
      </c>
      <c r="AH12" s="641" t="s">
        <v>162</v>
      </c>
      <c r="AI12" s="641" t="s">
        <v>23</v>
      </c>
      <c r="AJ12" s="641">
        <v>7</v>
      </c>
      <c r="AK12" s="641">
        <v>4</v>
      </c>
      <c r="AL12" s="656">
        <v>0.5714285714285714</v>
      </c>
      <c r="AM12" s="643">
        <v>0.5625</v>
      </c>
      <c r="AO12" s="445">
        <f t="shared" si="5"/>
        <v>1</v>
      </c>
      <c r="AP12" s="445">
        <f t="shared" si="6"/>
        <v>0</v>
      </c>
      <c r="AQ12" s="445">
        <f t="shared" si="7"/>
        <v>0</v>
      </c>
      <c r="AR12" s="445">
        <f t="shared" si="8"/>
        <v>1</v>
      </c>
      <c r="AS12" s="445">
        <f t="shared" si="9"/>
        <v>1</v>
      </c>
      <c r="AT12" s="445">
        <f t="shared" si="10"/>
        <v>0</v>
      </c>
      <c r="AU12" s="445">
        <f t="shared" si="11"/>
        <v>1</v>
      </c>
      <c r="AV12" s="445">
        <f t="shared" si="12"/>
        <v>0</v>
      </c>
      <c r="AW12" s="445">
        <f t="shared" si="13"/>
        <v>1</v>
      </c>
      <c r="AX12" s="445">
        <f t="shared" si="14"/>
        <v>0</v>
      </c>
      <c r="AY12" s="445">
        <f t="shared" si="15"/>
        <v>1</v>
      </c>
      <c r="AZ12" s="445">
        <f t="shared" si="16"/>
        <v>0</v>
      </c>
      <c r="BA12" s="445">
        <f t="shared" si="17"/>
        <v>1</v>
      </c>
      <c r="BB12" s="445">
        <f t="shared" si="18"/>
        <v>0</v>
      </c>
    </row>
    <row r="13" spans="2:54" ht="21.75" customHeight="1">
      <c r="B13" s="723"/>
      <c r="C13" s="473" t="s">
        <v>168</v>
      </c>
      <c r="D13" s="446">
        <v>2</v>
      </c>
      <c r="E13" s="447" t="s">
        <v>19</v>
      </c>
      <c r="F13" s="448">
        <v>0</v>
      </c>
      <c r="G13" s="449"/>
      <c r="H13" s="450" t="s">
        <v>19</v>
      </c>
      <c r="I13" s="451"/>
      <c r="J13" s="446"/>
      <c r="K13" s="447" t="s">
        <v>19</v>
      </c>
      <c r="L13" s="448"/>
      <c r="M13" s="449">
        <v>0</v>
      </c>
      <c r="N13" s="450" t="s">
        <v>19</v>
      </c>
      <c r="O13" s="451">
        <v>2</v>
      </c>
      <c r="P13" s="446"/>
      <c r="Q13" s="447" t="s">
        <v>19</v>
      </c>
      <c r="R13" s="448"/>
      <c r="S13" s="449">
        <v>2</v>
      </c>
      <c r="T13" s="450" t="s">
        <v>19</v>
      </c>
      <c r="U13" s="451">
        <v>0</v>
      </c>
      <c r="V13" s="446"/>
      <c r="W13" s="447" t="s">
        <v>19</v>
      </c>
      <c r="X13" s="452"/>
      <c r="Y13" s="582">
        <f t="shared" si="0"/>
        <v>3</v>
      </c>
      <c r="Z13" s="454">
        <f t="shared" si="1"/>
        <v>2</v>
      </c>
      <c r="AA13" s="455">
        <f t="shared" si="1"/>
        <v>1</v>
      </c>
      <c r="AB13" s="456">
        <f t="shared" si="2"/>
        <v>4</v>
      </c>
      <c r="AC13" s="450" t="s">
        <v>19</v>
      </c>
      <c r="AD13" s="457">
        <f t="shared" si="3"/>
        <v>2</v>
      </c>
      <c r="AE13" s="458">
        <f t="shared" si="4"/>
        <v>0.6666666666666666</v>
      </c>
      <c r="AG13" s="640" t="s">
        <v>301</v>
      </c>
      <c r="AH13" s="641" t="s">
        <v>175</v>
      </c>
      <c r="AI13" s="641" t="s">
        <v>23</v>
      </c>
      <c r="AJ13" s="641">
        <v>7</v>
      </c>
      <c r="AK13" s="641">
        <v>4</v>
      </c>
      <c r="AL13" s="656">
        <v>0.5714285714285714</v>
      </c>
      <c r="AM13" s="643">
        <v>0.5555555555555556</v>
      </c>
      <c r="AO13" s="445">
        <f t="shared" si="5"/>
        <v>1</v>
      </c>
      <c r="AP13" s="445">
        <f t="shared" si="6"/>
        <v>0</v>
      </c>
      <c r="AQ13" s="445">
        <f t="shared" si="7"/>
        <v>0</v>
      </c>
      <c r="AR13" s="445">
        <f t="shared" si="8"/>
        <v>0</v>
      </c>
      <c r="AS13" s="445">
        <f t="shared" si="9"/>
        <v>0</v>
      </c>
      <c r="AT13" s="445">
        <f t="shared" si="10"/>
        <v>0</v>
      </c>
      <c r="AU13" s="445">
        <f t="shared" si="11"/>
        <v>0</v>
      </c>
      <c r="AV13" s="445">
        <f t="shared" si="12"/>
        <v>1</v>
      </c>
      <c r="AW13" s="445">
        <f t="shared" si="13"/>
        <v>0</v>
      </c>
      <c r="AX13" s="445">
        <f t="shared" si="14"/>
        <v>0</v>
      </c>
      <c r="AY13" s="445">
        <f t="shared" si="15"/>
        <v>1</v>
      </c>
      <c r="AZ13" s="445">
        <f t="shared" si="16"/>
        <v>0</v>
      </c>
      <c r="BA13" s="445">
        <f t="shared" si="17"/>
        <v>0</v>
      </c>
      <c r="BB13" s="445">
        <f t="shared" si="18"/>
        <v>0</v>
      </c>
    </row>
    <row r="14" spans="2:54" ht="21.75" customHeight="1">
      <c r="B14" s="724"/>
      <c r="C14" s="474" t="s">
        <v>148</v>
      </c>
      <c r="D14" s="459"/>
      <c r="E14" s="460" t="s">
        <v>19</v>
      </c>
      <c r="F14" s="461"/>
      <c r="G14" s="462">
        <v>0</v>
      </c>
      <c r="H14" s="463" t="s">
        <v>19</v>
      </c>
      <c r="I14" s="464">
        <v>2</v>
      </c>
      <c r="J14" s="459">
        <v>2</v>
      </c>
      <c r="K14" s="460" t="s">
        <v>19</v>
      </c>
      <c r="L14" s="461">
        <v>0</v>
      </c>
      <c r="M14" s="462"/>
      <c r="N14" s="463" t="s">
        <v>19</v>
      </c>
      <c r="O14" s="464"/>
      <c r="P14" s="459">
        <v>2</v>
      </c>
      <c r="Q14" s="460" t="s">
        <v>19</v>
      </c>
      <c r="R14" s="461">
        <v>0</v>
      </c>
      <c r="S14" s="462"/>
      <c r="T14" s="463" t="s">
        <v>19</v>
      </c>
      <c r="U14" s="464"/>
      <c r="V14" s="459">
        <v>0</v>
      </c>
      <c r="W14" s="460" t="s">
        <v>19</v>
      </c>
      <c r="X14" s="465">
        <v>2</v>
      </c>
      <c r="Y14" s="583">
        <f t="shared" si="0"/>
        <v>4</v>
      </c>
      <c r="Z14" s="467">
        <f t="shared" si="1"/>
        <v>2</v>
      </c>
      <c r="AA14" s="468">
        <f t="shared" si="1"/>
        <v>2</v>
      </c>
      <c r="AB14" s="469">
        <f t="shared" si="2"/>
        <v>4</v>
      </c>
      <c r="AC14" s="463" t="s">
        <v>19</v>
      </c>
      <c r="AD14" s="470">
        <f t="shared" si="3"/>
        <v>4</v>
      </c>
      <c r="AE14" s="471">
        <f t="shared" si="4"/>
        <v>0.5</v>
      </c>
      <c r="AG14" s="640" t="s">
        <v>302</v>
      </c>
      <c r="AH14" s="641" t="s">
        <v>135</v>
      </c>
      <c r="AI14" s="641" t="s">
        <v>96</v>
      </c>
      <c r="AJ14" s="641">
        <v>7</v>
      </c>
      <c r="AK14" s="641">
        <v>4</v>
      </c>
      <c r="AL14" s="656">
        <v>0.5714285714285714</v>
      </c>
      <c r="AM14" s="643">
        <v>0.47058823529411764</v>
      </c>
      <c r="AO14" s="445">
        <f t="shared" si="5"/>
        <v>0</v>
      </c>
      <c r="AP14" s="445">
        <f t="shared" si="6"/>
        <v>0</v>
      </c>
      <c r="AQ14" s="445">
        <f t="shared" si="7"/>
        <v>0</v>
      </c>
      <c r="AR14" s="445">
        <f t="shared" si="8"/>
        <v>1</v>
      </c>
      <c r="AS14" s="445">
        <f t="shared" si="9"/>
        <v>1</v>
      </c>
      <c r="AT14" s="445">
        <f t="shared" si="10"/>
        <v>0</v>
      </c>
      <c r="AU14" s="445">
        <f t="shared" si="11"/>
        <v>0</v>
      </c>
      <c r="AV14" s="445">
        <f t="shared" si="12"/>
        <v>0</v>
      </c>
      <c r="AW14" s="445">
        <f t="shared" si="13"/>
        <v>1</v>
      </c>
      <c r="AX14" s="445">
        <f t="shared" si="14"/>
        <v>0</v>
      </c>
      <c r="AY14" s="445">
        <f t="shared" si="15"/>
        <v>0</v>
      </c>
      <c r="AZ14" s="445">
        <f t="shared" si="16"/>
        <v>0</v>
      </c>
      <c r="BA14" s="445">
        <f t="shared" si="17"/>
        <v>0</v>
      </c>
      <c r="BB14" s="445">
        <f t="shared" si="18"/>
        <v>1</v>
      </c>
    </row>
    <row r="15" spans="2:54" ht="25.5" customHeight="1">
      <c r="B15" s="722" t="s">
        <v>96</v>
      </c>
      <c r="C15" s="472" t="s">
        <v>135</v>
      </c>
      <c r="D15" s="432">
        <v>2</v>
      </c>
      <c r="E15" s="433" t="s">
        <v>19</v>
      </c>
      <c r="F15" s="434">
        <v>1</v>
      </c>
      <c r="G15" s="435">
        <v>2</v>
      </c>
      <c r="H15" s="436" t="s">
        <v>19</v>
      </c>
      <c r="I15" s="437">
        <v>1</v>
      </c>
      <c r="J15" s="432">
        <v>0</v>
      </c>
      <c r="K15" s="433" t="s">
        <v>19</v>
      </c>
      <c r="L15" s="434">
        <v>2</v>
      </c>
      <c r="M15" s="435">
        <v>0</v>
      </c>
      <c r="N15" s="436" t="s">
        <v>19</v>
      </c>
      <c r="O15" s="437">
        <v>2</v>
      </c>
      <c r="P15" s="432">
        <v>0</v>
      </c>
      <c r="Q15" s="433" t="s">
        <v>19</v>
      </c>
      <c r="R15" s="434">
        <v>2</v>
      </c>
      <c r="S15" s="435">
        <v>2</v>
      </c>
      <c r="T15" s="436" t="s">
        <v>19</v>
      </c>
      <c r="U15" s="437">
        <v>1</v>
      </c>
      <c r="V15" s="432">
        <v>2</v>
      </c>
      <c r="W15" s="433" t="s">
        <v>19</v>
      </c>
      <c r="X15" s="438">
        <v>0</v>
      </c>
      <c r="Y15" s="581">
        <f t="shared" si="0"/>
        <v>7</v>
      </c>
      <c r="Z15" s="440">
        <f t="shared" si="1"/>
        <v>4</v>
      </c>
      <c r="AA15" s="441">
        <f t="shared" si="1"/>
        <v>3</v>
      </c>
      <c r="AB15" s="442">
        <f t="shared" si="2"/>
        <v>8</v>
      </c>
      <c r="AC15" s="436" t="s">
        <v>19</v>
      </c>
      <c r="AD15" s="443">
        <f t="shared" si="3"/>
        <v>9</v>
      </c>
      <c r="AE15" s="444">
        <f t="shared" si="4"/>
        <v>0.5714285714285714</v>
      </c>
      <c r="AG15" s="640" t="s">
        <v>303</v>
      </c>
      <c r="AH15" s="641" t="s">
        <v>148</v>
      </c>
      <c r="AI15" s="641" t="s">
        <v>94</v>
      </c>
      <c r="AJ15" s="641">
        <v>4</v>
      </c>
      <c r="AK15" s="641">
        <v>2</v>
      </c>
      <c r="AL15" s="656">
        <v>0.5</v>
      </c>
      <c r="AM15" s="643">
        <v>0.5</v>
      </c>
      <c r="AO15" s="445">
        <f t="shared" si="5"/>
        <v>1</v>
      </c>
      <c r="AP15" s="445">
        <f t="shared" si="6"/>
        <v>0</v>
      </c>
      <c r="AQ15" s="445">
        <f t="shared" si="7"/>
        <v>1</v>
      </c>
      <c r="AR15" s="445">
        <f t="shared" si="8"/>
        <v>0</v>
      </c>
      <c r="AS15" s="445">
        <f t="shared" si="9"/>
        <v>0</v>
      </c>
      <c r="AT15" s="445">
        <f t="shared" si="10"/>
        <v>1</v>
      </c>
      <c r="AU15" s="445">
        <f t="shared" si="11"/>
        <v>0</v>
      </c>
      <c r="AV15" s="445">
        <f t="shared" si="12"/>
        <v>1</v>
      </c>
      <c r="AW15" s="445">
        <f t="shared" si="13"/>
        <v>0</v>
      </c>
      <c r="AX15" s="445">
        <f t="shared" si="14"/>
        <v>1</v>
      </c>
      <c r="AY15" s="445">
        <f t="shared" si="15"/>
        <v>1</v>
      </c>
      <c r="AZ15" s="445">
        <f t="shared" si="16"/>
        <v>0</v>
      </c>
      <c r="BA15" s="445">
        <f t="shared" si="17"/>
        <v>1</v>
      </c>
      <c r="BB15" s="445">
        <f t="shared" si="18"/>
        <v>0</v>
      </c>
    </row>
    <row r="16" spans="2:54" ht="25.5" customHeight="1">
      <c r="B16" s="723"/>
      <c r="C16" s="473" t="s">
        <v>223</v>
      </c>
      <c r="D16" s="446">
        <v>0</v>
      </c>
      <c r="E16" s="447" t="s">
        <v>19</v>
      </c>
      <c r="F16" s="448">
        <v>2</v>
      </c>
      <c r="G16" s="449"/>
      <c r="H16" s="450" t="s">
        <v>19</v>
      </c>
      <c r="I16" s="451"/>
      <c r="J16" s="446">
        <v>0</v>
      </c>
      <c r="K16" s="447" t="s">
        <v>19</v>
      </c>
      <c r="L16" s="448">
        <v>2</v>
      </c>
      <c r="M16" s="449">
        <v>0</v>
      </c>
      <c r="N16" s="450" t="s">
        <v>19</v>
      </c>
      <c r="O16" s="451">
        <v>2</v>
      </c>
      <c r="P16" s="446">
        <v>0</v>
      </c>
      <c r="Q16" s="447" t="s">
        <v>19</v>
      </c>
      <c r="R16" s="448">
        <v>2</v>
      </c>
      <c r="S16" s="449"/>
      <c r="T16" s="450" t="s">
        <v>19</v>
      </c>
      <c r="U16" s="451"/>
      <c r="V16" s="446">
        <v>0</v>
      </c>
      <c r="W16" s="447" t="s">
        <v>19</v>
      </c>
      <c r="X16" s="452">
        <v>2</v>
      </c>
      <c r="Y16" s="582">
        <f t="shared" si="0"/>
        <v>5</v>
      </c>
      <c r="Z16" s="454">
        <f t="shared" si="1"/>
        <v>0</v>
      </c>
      <c r="AA16" s="455">
        <f t="shared" si="1"/>
        <v>5</v>
      </c>
      <c r="AB16" s="456">
        <f t="shared" si="2"/>
        <v>0</v>
      </c>
      <c r="AC16" s="450" t="s">
        <v>19</v>
      </c>
      <c r="AD16" s="457">
        <f t="shared" si="3"/>
        <v>10</v>
      </c>
      <c r="AE16" s="458">
        <f t="shared" si="4"/>
        <v>0</v>
      </c>
      <c r="AG16" s="640" t="s">
        <v>304</v>
      </c>
      <c r="AH16" s="641" t="s">
        <v>172</v>
      </c>
      <c r="AI16" s="641" t="s">
        <v>66</v>
      </c>
      <c r="AJ16" s="641">
        <v>7</v>
      </c>
      <c r="AK16" s="641">
        <v>3</v>
      </c>
      <c r="AL16" s="656">
        <v>0.42857142857142855</v>
      </c>
      <c r="AM16" s="643">
        <v>0.47058823529411764</v>
      </c>
      <c r="AO16" s="445">
        <f t="shared" si="5"/>
        <v>0</v>
      </c>
      <c r="AP16" s="445">
        <f t="shared" si="6"/>
        <v>1</v>
      </c>
      <c r="AQ16" s="445">
        <f t="shared" si="7"/>
        <v>0</v>
      </c>
      <c r="AR16" s="445">
        <f t="shared" si="8"/>
        <v>0</v>
      </c>
      <c r="AS16" s="445">
        <f t="shared" si="9"/>
        <v>0</v>
      </c>
      <c r="AT16" s="445">
        <f t="shared" si="10"/>
        <v>1</v>
      </c>
      <c r="AU16" s="445">
        <f t="shared" si="11"/>
        <v>0</v>
      </c>
      <c r="AV16" s="445">
        <f t="shared" si="12"/>
        <v>1</v>
      </c>
      <c r="AW16" s="445">
        <f t="shared" si="13"/>
        <v>0</v>
      </c>
      <c r="AX16" s="445">
        <f t="shared" si="14"/>
        <v>1</v>
      </c>
      <c r="AY16" s="445">
        <f t="shared" si="15"/>
        <v>0</v>
      </c>
      <c r="AZ16" s="445">
        <f t="shared" si="16"/>
        <v>0</v>
      </c>
      <c r="BA16" s="445">
        <f t="shared" si="17"/>
        <v>0</v>
      </c>
      <c r="BB16" s="445">
        <f t="shared" si="18"/>
        <v>1</v>
      </c>
    </row>
    <row r="17" spans="2:54" ht="25.5" customHeight="1">
      <c r="B17" s="723"/>
      <c r="C17" s="538" t="s">
        <v>195</v>
      </c>
      <c r="D17" s="539"/>
      <c r="E17" s="540"/>
      <c r="F17" s="541"/>
      <c r="G17" s="542"/>
      <c r="H17" s="543"/>
      <c r="I17" s="544"/>
      <c r="J17" s="539"/>
      <c r="K17" s="540"/>
      <c r="L17" s="541"/>
      <c r="M17" s="542"/>
      <c r="N17" s="543"/>
      <c r="O17" s="544"/>
      <c r="P17" s="539"/>
      <c r="Q17" s="540"/>
      <c r="R17" s="541"/>
      <c r="S17" s="542">
        <v>0</v>
      </c>
      <c r="T17" s="543"/>
      <c r="U17" s="544">
        <v>2</v>
      </c>
      <c r="V17" s="539"/>
      <c r="W17" s="540"/>
      <c r="X17" s="545"/>
      <c r="Y17" s="582">
        <f>SUM(AO17:BB17)</f>
        <v>1</v>
      </c>
      <c r="Z17" s="454">
        <f>AO17+AQ17+AS17+AU17+AW17+AY17+BA17</f>
        <v>0</v>
      </c>
      <c r="AA17" s="455">
        <f>AP17+AR17+AT17+AV17+AX17+AZ17+BB17</f>
        <v>1</v>
      </c>
      <c r="AB17" s="456">
        <f>D17+G17+J17+M17+P17+S17+V17</f>
        <v>0</v>
      </c>
      <c r="AC17" s="450" t="s">
        <v>19</v>
      </c>
      <c r="AD17" s="457">
        <f>F17+I17+L17+O17+R17+U17+X17</f>
        <v>2</v>
      </c>
      <c r="AE17" s="458">
        <f>IF(Y17&gt;0,Z17/Y17,0)</f>
        <v>0</v>
      </c>
      <c r="AG17" s="640" t="s">
        <v>305</v>
      </c>
      <c r="AH17" s="641" t="s">
        <v>147</v>
      </c>
      <c r="AI17" s="641" t="s">
        <v>95</v>
      </c>
      <c r="AJ17" s="641">
        <v>6</v>
      </c>
      <c r="AK17" s="641">
        <v>2</v>
      </c>
      <c r="AL17" s="656">
        <v>0.3333333333333333</v>
      </c>
      <c r="AM17" s="643">
        <v>0.38461538461538464</v>
      </c>
      <c r="AO17" s="445">
        <f>IF(D17&gt;F17,1,0)</f>
        <v>0</v>
      </c>
      <c r="AP17" s="445">
        <f>IF(F17&gt;D17,1,0)</f>
        <v>0</v>
      </c>
      <c r="AQ17" s="445">
        <f>IF(G17&gt;I17,1,0)</f>
        <v>0</v>
      </c>
      <c r="AR17" s="445">
        <f>IF(I17&gt;G17,1,0)</f>
        <v>0</v>
      </c>
      <c r="AS17" s="445">
        <f>IF(J17&gt;L17,1,0)</f>
        <v>0</v>
      </c>
      <c r="AT17" s="445">
        <f>IF(L17&gt;J17,1,0)</f>
        <v>0</v>
      </c>
      <c r="AU17" s="445">
        <f>IF(M17&gt;O17,1,0)</f>
        <v>0</v>
      </c>
      <c r="AV17" s="445">
        <f>IF(O17&gt;M17,1,0)</f>
        <v>0</v>
      </c>
      <c r="AW17" s="445">
        <f>IF(P17&gt;R17,1,)</f>
        <v>0</v>
      </c>
      <c r="AX17" s="445">
        <f>IF(R17&gt;P17,1,0)</f>
        <v>0</v>
      </c>
      <c r="AY17" s="445">
        <f>IF(S17&gt;U17,1,0)</f>
        <v>0</v>
      </c>
      <c r="AZ17" s="445">
        <f>IF(U17&gt;S17,1,0)</f>
        <v>1</v>
      </c>
      <c r="BA17" s="445">
        <f>IF(V17&gt;X17,1,0)</f>
        <v>0</v>
      </c>
      <c r="BB17" s="445">
        <f>IF(X17&gt;V17,1,0)</f>
        <v>0</v>
      </c>
    </row>
    <row r="18" spans="2:54" ht="21.75" customHeight="1">
      <c r="B18" s="724"/>
      <c r="C18" s="474" t="s">
        <v>190</v>
      </c>
      <c r="D18" s="459"/>
      <c r="E18" s="460" t="s">
        <v>19</v>
      </c>
      <c r="F18" s="461"/>
      <c r="G18" s="462">
        <v>0</v>
      </c>
      <c r="H18" s="463" t="s">
        <v>19</v>
      </c>
      <c r="I18" s="464">
        <v>2</v>
      </c>
      <c r="J18" s="459"/>
      <c r="K18" s="460" t="s">
        <v>19</v>
      </c>
      <c r="L18" s="461"/>
      <c r="M18" s="462"/>
      <c r="N18" s="463" t="s">
        <v>19</v>
      </c>
      <c r="O18" s="464"/>
      <c r="P18" s="459"/>
      <c r="Q18" s="460" t="s">
        <v>19</v>
      </c>
      <c r="R18" s="461"/>
      <c r="S18" s="462"/>
      <c r="T18" s="463" t="s">
        <v>19</v>
      </c>
      <c r="U18" s="464"/>
      <c r="V18" s="459"/>
      <c r="W18" s="460" t="s">
        <v>19</v>
      </c>
      <c r="X18" s="465"/>
      <c r="Y18" s="583">
        <f t="shared" si="0"/>
        <v>1</v>
      </c>
      <c r="Z18" s="467">
        <f t="shared" si="1"/>
        <v>0</v>
      </c>
      <c r="AA18" s="468">
        <f t="shared" si="1"/>
        <v>1</v>
      </c>
      <c r="AB18" s="469">
        <f t="shared" si="2"/>
        <v>0</v>
      </c>
      <c r="AC18" s="463" t="s">
        <v>19</v>
      </c>
      <c r="AD18" s="470">
        <f t="shared" si="3"/>
        <v>2</v>
      </c>
      <c r="AE18" s="471">
        <f t="shared" si="4"/>
        <v>0</v>
      </c>
      <c r="AG18" s="640" t="s">
        <v>306</v>
      </c>
      <c r="AH18" s="641" t="s">
        <v>188</v>
      </c>
      <c r="AI18" s="641" t="s">
        <v>66</v>
      </c>
      <c r="AJ18" s="641">
        <v>4</v>
      </c>
      <c r="AK18" s="641">
        <v>1</v>
      </c>
      <c r="AL18" s="656">
        <v>0.25</v>
      </c>
      <c r="AM18" s="643">
        <v>0.3333333333333333</v>
      </c>
      <c r="AO18" s="445">
        <f t="shared" si="5"/>
        <v>0</v>
      </c>
      <c r="AP18" s="445">
        <f t="shared" si="6"/>
        <v>0</v>
      </c>
      <c r="AQ18" s="445">
        <f t="shared" si="7"/>
        <v>0</v>
      </c>
      <c r="AR18" s="445">
        <f t="shared" si="8"/>
        <v>1</v>
      </c>
      <c r="AS18" s="445">
        <f t="shared" si="9"/>
        <v>0</v>
      </c>
      <c r="AT18" s="445">
        <f t="shared" si="10"/>
        <v>0</v>
      </c>
      <c r="AU18" s="445">
        <f t="shared" si="11"/>
        <v>0</v>
      </c>
      <c r="AV18" s="445">
        <f t="shared" si="12"/>
        <v>0</v>
      </c>
      <c r="AW18" s="445">
        <f t="shared" si="13"/>
        <v>0</v>
      </c>
      <c r="AX18" s="445">
        <f t="shared" si="14"/>
        <v>0</v>
      </c>
      <c r="AY18" s="445">
        <f t="shared" si="15"/>
        <v>0</v>
      </c>
      <c r="AZ18" s="445">
        <f t="shared" si="16"/>
        <v>0</v>
      </c>
      <c r="BA18" s="445">
        <f t="shared" si="17"/>
        <v>0</v>
      </c>
      <c r="BB18" s="445">
        <f t="shared" si="18"/>
        <v>0</v>
      </c>
    </row>
    <row r="19" spans="2:54" ht="21.75" customHeight="1">
      <c r="B19" s="722" t="s">
        <v>95</v>
      </c>
      <c r="C19" s="472" t="s">
        <v>251</v>
      </c>
      <c r="D19" s="432">
        <v>2</v>
      </c>
      <c r="E19" s="433" t="s">
        <v>19</v>
      </c>
      <c r="F19" s="434">
        <v>0</v>
      </c>
      <c r="G19" s="435">
        <v>2</v>
      </c>
      <c r="H19" s="436" t="s">
        <v>19</v>
      </c>
      <c r="I19" s="437">
        <v>0</v>
      </c>
      <c r="J19" s="432">
        <v>2</v>
      </c>
      <c r="K19" s="433" t="s">
        <v>19</v>
      </c>
      <c r="L19" s="434">
        <v>0</v>
      </c>
      <c r="M19" s="435">
        <v>2</v>
      </c>
      <c r="N19" s="436" t="s">
        <v>19</v>
      </c>
      <c r="O19" s="437">
        <v>0</v>
      </c>
      <c r="P19" s="432"/>
      <c r="Q19" s="433" t="s">
        <v>19</v>
      </c>
      <c r="R19" s="434"/>
      <c r="S19" s="435">
        <v>1</v>
      </c>
      <c r="T19" s="436" t="s">
        <v>19</v>
      </c>
      <c r="U19" s="437">
        <v>2</v>
      </c>
      <c r="V19" s="432">
        <v>2</v>
      </c>
      <c r="W19" s="433" t="s">
        <v>19</v>
      </c>
      <c r="X19" s="438">
        <v>1</v>
      </c>
      <c r="Y19" s="581">
        <f t="shared" si="0"/>
        <v>6</v>
      </c>
      <c r="Z19" s="440">
        <f t="shared" si="1"/>
        <v>5</v>
      </c>
      <c r="AA19" s="441">
        <f t="shared" si="1"/>
        <v>1</v>
      </c>
      <c r="AB19" s="442">
        <f t="shared" si="2"/>
        <v>11</v>
      </c>
      <c r="AC19" s="436" t="s">
        <v>19</v>
      </c>
      <c r="AD19" s="443">
        <f t="shared" si="3"/>
        <v>3</v>
      </c>
      <c r="AE19" s="444">
        <f t="shared" si="4"/>
        <v>0.8333333333333334</v>
      </c>
      <c r="AG19" s="640" t="s">
        <v>307</v>
      </c>
      <c r="AH19" s="641" t="s">
        <v>165</v>
      </c>
      <c r="AI19" s="641" t="s">
        <v>34</v>
      </c>
      <c r="AJ19" s="641">
        <v>4</v>
      </c>
      <c r="AK19" s="641">
        <v>0</v>
      </c>
      <c r="AL19" s="656">
        <v>0</v>
      </c>
      <c r="AM19" s="643">
        <v>0.2</v>
      </c>
      <c r="AO19" s="445">
        <f t="shared" si="5"/>
        <v>1</v>
      </c>
      <c r="AP19" s="445">
        <f t="shared" si="6"/>
        <v>0</v>
      </c>
      <c r="AQ19" s="445">
        <f t="shared" si="7"/>
        <v>1</v>
      </c>
      <c r="AR19" s="445">
        <f t="shared" si="8"/>
        <v>0</v>
      </c>
      <c r="AS19" s="445">
        <f t="shared" si="9"/>
        <v>1</v>
      </c>
      <c r="AT19" s="445">
        <f t="shared" si="10"/>
        <v>0</v>
      </c>
      <c r="AU19" s="445">
        <f t="shared" si="11"/>
        <v>1</v>
      </c>
      <c r="AV19" s="445">
        <f t="shared" si="12"/>
        <v>0</v>
      </c>
      <c r="AW19" s="445">
        <f t="shared" si="13"/>
        <v>0</v>
      </c>
      <c r="AX19" s="445">
        <f t="shared" si="14"/>
        <v>0</v>
      </c>
      <c r="AY19" s="445">
        <f t="shared" si="15"/>
        <v>0</v>
      </c>
      <c r="AZ19" s="445">
        <f t="shared" si="16"/>
        <v>1</v>
      </c>
      <c r="BA19" s="445">
        <f t="shared" si="17"/>
        <v>1</v>
      </c>
      <c r="BB19" s="445">
        <f t="shared" si="18"/>
        <v>0</v>
      </c>
    </row>
    <row r="20" spans="2:54" ht="21.75" customHeight="1" thickBot="1">
      <c r="B20" s="723"/>
      <c r="C20" s="473" t="s">
        <v>147</v>
      </c>
      <c r="D20" s="446">
        <v>0</v>
      </c>
      <c r="E20" s="447" t="s">
        <v>19</v>
      </c>
      <c r="F20" s="452">
        <v>2</v>
      </c>
      <c r="G20" s="449">
        <v>2</v>
      </c>
      <c r="H20" s="450" t="s">
        <v>19</v>
      </c>
      <c r="I20" s="451">
        <v>0</v>
      </c>
      <c r="J20" s="446"/>
      <c r="K20" s="447" t="s">
        <v>19</v>
      </c>
      <c r="L20" s="448"/>
      <c r="M20" s="449">
        <v>1</v>
      </c>
      <c r="N20" s="450" t="s">
        <v>19</v>
      </c>
      <c r="O20" s="451">
        <v>2</v>
      </c>
      <c r="P20" s="446">
        <v>0</v>
      </c>
      <c r="Q20" s="447" t="s">
        <v>19</v>
      </c>
      <c r="R20" s="448">
        <v>2</v>
      </c>
      <c r="S20" s="449">
        <v>2</v>
      </c>
      <c r="T20" s="450" t="s">
        <v>19</v>
      </c>
      <c r="U20" s="451">
        <v>0</v>
      </c>
      <c r="V20" s="446">
        <v>0</v>
      </c>
      <c r="W20" s="447" t="s">
        <v>19</v>
      </c>
      <c r="X20" s="452">
        <v>2</v>
      </c>
      <c r="Y20" s="582">
        <f t="shared" si="0"/>
        <v>6</v>
      </c>
      <c r="Z20" s="454">
        <f t="shared" si="1"/>
        <v>2</v>
      </c>
      <c r="AA20" s="455">
        <f t="shared" si="1"/>
        <v>4</v>
      </c>
      <c r="AB20" s="456">
        <f t="shared" si="2"/>
        <v>5</v>
      </c>
      <c r="AC20" s="450" t="s">
        <v>19</v>
      </c>
      <c r="AD20" s="457">
        <f t="shared" si="3"/>
        <v>8</v>
      </c>
      <c r="AE20" s="458">
        <f t="shared" si="4"/>
        <v>0.3333333333333333</v>
      </c>
      <c r="AG20" s="652" t="s">
        <v>308</v>
      </c>
      <c r="AH20" s="653" t="s">
        <v>223</v>
      </c>
      <c r="AI20" s="653" t="s">
        <v>96</v>
      </c>
      <c r="AJ20" s="653">
        <v>5</v>
      </c>
      <c r="AK20" s="653">
        <v>0</v>
      </c>
      <c r="AL20" s="657">
        <v>0</v>
      </c>
      <c r="AM20" s="654">
        <v>0</v>
      </c>
      <c r="AO20" s="445">
        <f t="shared" si="5"/>
        <v>0</v>
      </c>
      <c r="AP20" s="445">
        <f t="shared" si="6"/>
        <v>1</v>
      </c>
      <c r="AQ20" s="445">
        <f t="shared" si="7"/>
        <v>1</v>
      </c>
      <c r="AR20" s="445">
        <f t="shared" si="8"/>
        <v>0</v>
      </c>
      <c r="AS20" s="445">
        <f t="shared" si="9"/>
        <v>0</v>
      </c>
      <c r="AT20" s="445">
        <f t="shared" si="10"/>
        <v>0</v>
      </c>
      <c r="AU20" s="445">
        <f t="shared" si="11"/>
        <v>0</v>
      </c>
      <c r="AV20" s="445">
        <f t="shared" si="12"/>
        <v>1</v>
      </c>
      <c r="AW20" s="445">
        <f t="shared" si="13"/>
        <v>0</v>
      </c>
      <c r="AX20" s="445">
        <f t="shared" si="14"/>
        <v>1</v>
      </c>
      <c r="AY20" s="445">
        <f t="shared" si="15"/>
        <v>1</v>
      </c>
      <c r="AZ20" s="445">
        <f t="shared" si="16"/>
        <v>0</v>
      </c>
      <c r="BA20" s="445">
        <f t="shared" si="17"/>
        <v>0</v>
      </c>
      <c r="BB20" s="445">
        <f t="shared" si="18"/>
        <v>1</v>
      </c>
    </row>
    <row r="21" spans="2:54" ht="21.75" customHeight="1">
      <c r="B21" s="724"/>
      <c r="C21" s="474" t="s">
        <v>189</v>
      </c>
      <c r="D21" s="459"/>
      <c r="E21" s="460" t="s">
        <v>19</v>
      </c>
      <c r="F21" s="461"/>
      <c r="G21" s="462"/>
      <c r="H21" s="463" t="s">
        <v>19</v>
      </c>
      <c r="I21" s="464"/>
      <c r="J21" s="459">
        <v>1</v>
      </c>
      <c r="K21" s="460" t="s">
        <v>19</v>
      </c>
      <c r="L21" s="461">
        <v>2</v>
      </c>
      <c r="M21" s="462"/>
      <c r="N21" s="463" t="s">
        <v>19</v>
      </c>
      <c r="O21" s="464"/>
      <c r="P21" s="459">
        <v>1</v>
      </c>
      <c r="Q21" s="460" t="s">
        <v>19</v>
      </c>
      <c r="R21" s="461">
        <v>2</v>
      </c>
      <c r="S21" s="462"/>
      <c r="T21" s="463" t="s">
        <v>19</v>
      </c>
      <c r="U21" s="464"/>
      <c r="V21" s="459"/>
      <c r="W21" s="460" t="s">
        <v>19</v>
      </c>
      <c r="X21" s="465"/>
      <c r="Y21" s="583">
        <f t="shared" si="0"/>
        <v>2</v>
      </c>
      <c r="Z21" s="467">
        <f t="shared" si="1"/>
        <v>0</v>
      </c>
      <c r="AA21" s="468">
        <f t="shared" si="1"/>
        <v>2</v>
      </c>
      <c r="AB21" s="469">
        <f t="shared" si="2"/>
        <v>2</v>
      </c>
      <c r="AC21" s="463" t="s">
        <v>19</v>
      </c>
      <c r="AD21" s="470">
        <f t="shared" si="3"/>
        <v>4</v>
      </c>
      <c r="AE21" s="471">
        <f t="shared" si="4"/>
        <v>0</v>
      </c>
      <c r="AG21" s="648" t="s">
        <v>309</v>
      </c>
      <c r="AH21" s="649" t="s">
        <v>170</v>
      </c>
      <c r="AI21" s="649" t="s">
        <v>16</v>
      </c>
      <c r="AJ21" s="649">
        <v>3</v>
      </c>
      <c r="AK21" s="649">
        <v>2</v>
      </c>
      <c r="AL21" s="650">
        <v>0.6666666666666666</v>
      </c>
      <c r="AM21" s="651">
        <v>0.5714285714285714</v>
      </c>
      <c r="AO21" s="445">
        <f t="shared" si="5"/>
        <v>0</v>
      </c>
      <c r="AP21" s="445">
        <f t="shared" si="6"/>
        <v>0</v>
      </c>
      <c r="AQ21" s="445">
        <f t="shared" si="7"/>
        <v>0</v>
      </c>
      <c r="AR21" s="445">
        <f t="shared" si="8"/>
        <v>0</v>
      </c>
      <c r="AS21" s="445">
        <f t="shared" si="9"/>
        <v>0</v>
      </c>
      <c r="AT21" s="445">
        <f t="shared" si="10"/>
        <v>1</v>
      </c>
      <c r="AU21" s="445">
        <f t="shared" si="11"/>
        <v>0</v>
      </c>
      <c r="AV21" s="445">
        <f t="shared" si="12"/>
        <v>0</v>
      </c>
      <c r="AW21" s="445">
        <f t="shared" si="13"/>
        <v>0</v>
      </c>
      <c r="AX21" s="445">
        <f t="shared" si="14"/>
        <v>1</v>
      </c>
      <c r="AY21" s="445">
        <f t="shared" si="15"/>
        <v>0</v>
      </c>
      <c r="AZ21" s="445">
        <f t="shared" si="16"/>
        <v>0</v>
      </c>
      <c r="BA21" s="445">
        <f t="shared" si="17"/>
        <v>0</v>
      </c>
      <c r="BB21" s="445">
        <f t="shared" si="18"/>
        <v>0</v>
      </c>
    </row>
    <row r="22" spans="2:54" ht="21.75" customHeight="1">
      <c r="B22" s="722" t="s">
        <v>66</v>
      </c>
      <c r="C22" s="472" t="s">
        <v>172</v>
      </c>
      <c r="D22" s="432">
        <v>1</v>
      </c>
      <c r="E22" s="433" t="s">
        <v>19</v>
      </c>
      <c r="F22" s="434">
        <v>2</v>
      </c>
      <c r="G22" s="435">
        <v>0</v>
      </c>
      <c r="H22" s="436" t="s">
        <v>19</v>
      </c>
      <c r="I22" s="437">
        <v>2</v>
      </c>
      <c r="J22" s="432">
        <v>2</v>
      </c>
      <c r="K22" s="433" t="s">
        <v>19</v>
      </c>
      <c r="L22" s="434">
        <v>1</v>
      </c>
      <c r="M22" s="435">
        <v>2</v>
      </c>
      <c r="N22" s="436" t="s">
        <v>19</v>
      </c>
      <c r="O22" s="437">
        <v>0</v>
      </c>
      <c r="P22" s="432">
        <v>2</v>
      </c>
      <c r="Q22" s="433" t="s">
        <v>19</v>
      </c>
      <c r="R22" s="434">
        <v>0</v>
      </c>
      <c r="S22" s="435">
        <v>1</v>
      </c>
      <c r="T22" s="436" t="s">
        <v>19</v>
      </c>
      <c r="U22" s="437">
        <v>2</v>
      </c>
      <c r="V22" s="432">
        <v>0</v>
      </c>
      <c r="W22" s="433" t="s">
        <v>19</v>
      </c>
      <c r="X22" s="438">
        <v>2</v>
      </c>
      <c r="Y22" s="581">
        <f t="shared" si="0"/>
        <v>7</v>
      </c>
      <c r="Z22" s="440">
        <f t="shared" si="1"/>
        <v>3</v>
      </c>
      <c r="AA22" s="441">
        <f t="shared" si="1"/>
        <v>4</v>
      </c>
      <c r="AB22" s="442">
        <f t="shared" si="2"/>
        <v>8</v>
      </c>
      <c r="AC22" s="436" t="s">
        <v>19</v>
      </c>
      <c r="AD22" s="443">
        <f t="shared" si="3"/>
        <v>9</v>
      </c>
      <c r="AE22" s="444">
        <f t="shared" si="4"/>
        <v>0.42857142857142855</v>
      </c>
      <c r="AG22" s="644" t="s">
        <v>310</v>
      </c>
      <c r="AH22" s="645" t="s">
        <v>168</v>
      </c>
      <c r="AI22" s="645" t="s">
        <v>94</v>
      </c>
      <c r="AJ22" s="645">
        <v>3</v>
      </c>
      <c r="AK22" s="645">
        <v>2</v>
      </c>
      <c r="AL22" s="646">
        <v>0.6666666666666666</v>
      </c>
      <c r="AM22" s="647">
        <v>0.6666666666666666</v>
      </c>
      <c r="AO22" s="445">
        <f t="shared" si="5"/>
        <v>0</v>
      </c>
      <c r="AP22" s="445">
        <f t="shared" si="6"/>
        <v>1</v>
      </c>
      <c r="AQ22" s="445">
        <f t="shared" si="7"/>
        <v>0</v>
      </c>
      <c r="AR22" s="445">
        <f t="shared" si="8"/>
        <v>1</v>
      </c>
      <c r="AS22" s="445">
        <f t="shared" si="9"/>
        <v>1</v>
      </c>
      <c r="AT22" s="445">
        <f t="shared" si="10"/>
        <v>0</v>
      </c>
      <c r="AU22" s="445">
        <f t="shared" si="11"/>
        <v>1</v>
      </c>
      <c r="AV22" s="445">
        <f t="shared" si="12"/>
        <v>0</v>
      </c>
      <c r="AW22" s="445">
        <f t="shared" si="13"/>
        <v>1</v>
      </c>
      <c r="AX22" s="445">
        <f t="shared" si="14"/>
        <v>0</v>
      </c>
      <c r="AY22" s="445">
        <f t="shared" si="15"/>
        <v>0</v>
      </c>
      <c r="AZ22" s="445">
        <f t="shared" si="16"/>
        <v>1</v>
      </c>
      <c r="BA22" s="445">
        <f t="shared" si="17"/>
        <v>0</v>
      </c>
      <c r="BB22" s="445">
        <f t="shared" si="18"/>
        <v>1</v>
      </c>
    </row>
    <row r="23" spans="2:54" ht="21.75" customHeight="1">
      <c r="B23" s="723"/>
      <c r="C23" s="473" t="s">
        <v>173</v>
      </c>
      <c r="D23" s="446"/>
      <c r="E23" s="447" t="s">
        <v>19</v>
      </c>
      <c r="F23" s="448"/>
      <c r="G23" s="449">
        <v>0</v>
      </c>
      <c r="H23" s="450" t="s">
        <v>19</v>
      </c>
      <c r="I23" s="451">
        <v>2</v>
      </c>
      <c r="J23" s="446"/>
      <c r="K23" s="447" t="s">
        <v>19</v>
      </c>
      <c r="L23" s="448"/>
      <c r="M23" s="449">
        <v>0</v>
      </c>
      <c r="N23" s="450" t="s">
        <v>19</v>
      </c>
      <c r="O23" s="451">
        <v>2</v>
      </c>
      <c r="P23" s="446"/>
      <c r="Q23" s="447" t="s">
        <v>19</v>
      </c>
      <c r="R23" s="448"/>
      <c r="S23" s="449"/>
      <c r="T23" s="450" t="s">
        <v>19</v>
      </c>
      <c r="U23" s="451"/>
      <c r="V23" s="446"/>
      <c r="W23" s="447" t="s">
        <v>19</v>
      </c>
      <c r="X23" s="452"/>
      <c r="Y23" s="582">
        <f t="shared" si="0"/>
        <v>2</v>
      </c>
      <c r="Z23" s="454">
        <f t="shared" si="1"/>
        <v>0</v>
      </c>
      <c r="AA23" s="455">
        <f t="shared" si="1"/>
        <v>2</v>
      </c>
      <c r="AB23" s="456">
        <f t="shared" si="2"/>
        <v>0</v>
      </c>
      <c r="AC23" s="450" t="s">
        <v>19</v>
      </c>
      <c r="AD23" s="457">
        <f t="shared" si="3"/>
        <v>4</v>
      </c>
      <c r="AE23" s="458">
        <f t="shared" si="4"/>
        <v>0</v>
      </c>
      <c r="AG23" s="636" t="s">
        <v>311</v>
      </c>
      <c r="AH23" s="637" t="s">
        <v>189</v>
      </c>
      <c r="AI23" s="637" t="s">
        <v>95</v>
      </c>
      <c r="AJ23" s="637">
        <v>2</v>
      </c>
      <c r="AK23" s="637">
        <v>0</v>
      </c>
      <c r="AL23" s="638">
        <v>0</v>
      </c>
      <c r="AM23" s="639">
        <v>0.3333333333333333</v>
      </c>
      <c r="AO23" s="445">
        <f t="shared" si="5"/>
        <v>0</v>
      </c>
      <c r="AP23" s="445">
        <f t="shared" si="6"/>
        <v>0</v>
      </c>
      <c r="AQ23" s="445">
        <f t="shared" si="7"/>
        <v>0</v>
      </c>
      <c r="AR23" s="445">
        <f t="shared" si="8"/>
        <v>1</v>
      </c>
      <c r="AS23" s="445">
        <f t="shared" si="9"/>
        <v>0</v>
      </c>
      <c r="AT23" s="445">
        <f t="shared" si="10"/>
        <v>0</v>
      </c>
      <c r="AU23" s="445">
        <f t="shared" si="11"/>
        <v>0</v>
      </c>
      <c r="AV23" s="445">
        <f t="shared" si="12"/>
        <v>1</v>
      </c>
      <c r="AW23" s="445">
        <f t="shared" si="13"/>
        <v>0</v>
      </c>
      <c r="AX23" s="445">
        <f t="shared" si="14"/>
        <v>0</v>
      </c>
      <c r="AY23" s="445">
        <f t="shared" si="15"/>
        <v>0</v>
      </c>
      <c r="AZ23" s="445">
        <f t="shared" si="16"/>
        <v>0</v>
      </c>
      <c r="BA23" s="445">
        <f t="shared" si="17"/>
        <v>0</v>
      </c>
      <c r="BB23" s="445">
        <f t="shared" si="18"/>
        <v>0</v>
      </c>
    </row>
    <row r="24" spans="2:54" ht="21.75" customHeight="1">
      <c r="B24" s="723"/>
      <c r="C24" s="538" t="s">
        <v>188</v>
      </c>
      <c r="D24" s="539">
        <v>0</v>
      </c>
      <c r="E24" s="540" t="s">
        <v>19</v>
      </c>
      <c r="F24" s="541">
        <v>2</v>
      </c>
      <c r="G24" s="542"/>
      <c r="H24" s="543" t="s">
        <v>19</v>
      </c>
      <c r="I24" s="544"/>
      <c r="J24" s="539">
        <v>0</v>
      </c>
      <c r="K24" s="540" t="s">
        <v>19</v>
      </c>
      <c r="L24" s="541">
        <v>2</v>
      </c>
      <c r="M24" s="542"/>
      <c r="N24" s="543"/>
      <c r="O24" s="544"/>
      <c r="P24" s="539">
        <v>1</v>
      </c>
      <c r="Q24" s="540"/>
      <c r="R24" s="541">
        <v>2</v>
      </c>
      <c r="S24" s="542"/>
      <c r="T24" s="543"/>
      <c r="U24" s="544"/>
      <c r="V24" s="539">
        <v>2</v>
      </c>
      <c r="W24" s="540"/>
      <c r="X24" s="545">
        <v>0</v>
      </c>
      <c r="Y24" s="582">
        <f>SUM(AO24:BB24)</f>
        <v>4</v>
      </c>
      <c r="Z24" s="454">
        <f>AO24+AQ24+AS24+AU24+AW24+AY24+BA24</f>
        <v>1</v>
      </c>
      <c r="AA24" s="455">
        <f>AP24+AR24+AT24+AV24+AX24+AZ24+BB24</f>
        <v>3</v>
      </c>
      <c r="AB24" s="456">
        <f>D24+G24+J24+M24+P24+S24+V24</f>
        <v>3</v>
      </c>
      <c r="AC24" s="450" t="s">
        <v>19</v>
      </c>
      <c r="AD24" s="457">
        <f>F24+I24+L24+O24+R24+U24+X24</f>
        <v>6</v>
      </c>
      <c r="AE24" s="458">
        <f>IF(Y24&gt;0,Z24/Y24,0)</f>
        <v>0.25</v>
      </c>
      <c r="AG24" s="640" t="s">
        <v>312</v>
      </c>
      <c r="AH24" s="641" t="s">
        <v>249</v>
      </c>
      <c r="AI24" s="641" t="s">
        <v>34</v>
      </c>
      <c r="AJ24" s="641">
        <v>2</v>
      </c>
      <c r="AK24" s="641">
        <v>0</v>
      </c>
      <c r="AL24" s="642">
        <v>0</v>
      </c>
      <c r="AM24" s="643">
        <v>0.2</v>
      </c>
      <c r="AO24" s="445">
        <f>IF(D24&gt;F24,1,0)</f>
        <v>0</v>
      </c>
      <c r="AP24" s="445">
        <f>IF(F24&gt;D24,1,0)</f>
        <v>1</v>
      </c>
      <c r="AQ24" s="445">
        <f>IF(G24&gt;I24,1,0)</f>
        <v>0</v>
      </c>
      <c r="AR24" s="445">
        <f>IF(I24&gt;G24,1,0)</f>
        <v>0</v>
      </c>
      <c r="AS24" s="445">
        <f>IF(J24&gt;L24,1,0)</f>
        <v>0</v>
      </c>
      <c r="AT24" s="445">
        <f>IF(L24&gt;J24,1,0)</f>
        <v>1</v>
      </c>
      <c r="AU24" s="445">
        <f>IF(M24&gt;O24,1,0)</f>
        <v>0</v>
      </c>
      <c r="AV24" s="445">
        <f>IF(O24&gt;M24,1,0)</f>
        <v>0</v>
      </c>
      <c r="AW24" s="445">
        <f>IF(P24&gt;R24,1,)</f>
        <v>0</v>
      </c>
      <c r="AX24" s="445">
        <f>IF(R24&gt;P24,1,0)</f>
        <v>1</v>
      </c>
      <c r="AY24" s="445">
        <f>IF(S24&gt;U24,1,0)</f>
        <v>0</v>
      </c>
      <c r="AZ24" s="445">
        <f>IF(U24&gt;S24,1,0)</f>
        <v>0</v>
      </c>
      <c r="BA24" s="445">
        <f>IF(V24&gt;X24,1,0)</f>
        <v>1</v>
      </c>
      <c r="BB24" s="445">
        <f>IF(X24&gt;V24,1,0)</f>
        <v>0</v>
      </c>
    </row>
    <row r="25" spans="2:54" ht="21.75" customHeight="1">
      <c r="B25" s="724"/>
      <c r="C25" s="474" t="s">
        <v>237</v>
      </c>
      <c r="D25" s="459"/>
      <c r="E25" s="460" t="s">
        <v>19</v>
      </c>
      <c r="F25" s="461"/>
      <c r="G25" s="462"/>
      <c r="H25" s="463" t="s">
        <v>19</v>
      </c>
      <c r="I25" s="464"/>
      <c r="J25" s="459"/>
      <c r="K25" s="460" t="s">
        <v>19</v>
      </c>
      <c r="L25" s="461"/>
      <c r="M25" s="462"/>
      <c r="N25" s="463" t="s">
        <v>19</v>
      </c>
      <c r="O25" s="464"/>
      <c r="P25" s="459"/>
      <c r="Q25" s="460" t="s">
        <v>19</v>
      </c>
      <c r="R25" s="461"/>
      <c r="S25" s="462">
        <v>0</v>
      </c>
      <c r="T25" s="463" t="s">
        <v>19</v>
      </c>
      <c r="U25" s="464">
        <v>2</v>
      </c>
      <c r="V25" s="459"/>
      <c r="W25" s="460" t="s">
        <v>19</v>
      </c>
      <c r="X25" s="465"/>
      <c r="Y25" s="583">
        <f t="shared" si="0"/>
        <v>1</v>
      </c>
      <c r="Z25" s="467">
        <f t="shared" si="1"/>
        <v>0</v>
      </c>
      <c r="AA25" s="468">
        <f t="shared" si="1"/>
        <v>1</v>
      </c>
      <c r="AB25" s="469">
        <f t="shared" si="2"/>
        <v>0</v>
      </c>
      <c r="AC25" s="463" t="s">
        <v>19</v>
      </c>
      <c r="AD25" s="470">
        <f t="shared" si="3"/>
        <v>2</v>
      </c>
      <c r="AE25" s="471">
        <f t="shared" si="4"/>
        <v>0</v>
      </c>
      <c r="AG25" s="644" t="s">
        <v>313</v>
      </c>
      <c r="AH25" s="645" t="s">
        <v>173</v>
      </c>
      <c r="AI25" s="645" t="s">
        <v>66</v>
      </c>
      <c r="AJ25" s="645">
        <v>2</v>
      </c>
      <c r="AK25" s="645">
        <v>0</v>
      </c>
      <c r="AL25" s="646">
        <v>0</v>
      </c>
      <c r="AM25" s="647">
        <v>0</v>
      </c>
      <c r="AO25" s="445">
        <f t="shared" si="5"/>
        <v>0</v>
      </c>
      <c r="AP25" s="445">
        <f t="shared" si="6"/>
        <v>0</v>
      </c>
      <c r="AQ25" s="445">
        <f t="shared" si="7"/>
        <v>0</v>
      </c>
      <c r="AR25" s="445">
        <f t="shared" si="8"/>
        <v>0</v>
      </c>
      <c r="AS25" s="445">
        <f t="shared" si="9"/>
        <v>0</v>
      </c>
      <c r="AT25" s="445">
        <f t="shared" si="10"/>
        <v>0</v>
      </c>
      <c r="AU25" s="445">
        <f t="shared" si="11"/>
        <v>0</v>
      </c>
      <c r="AV25" s="445">
        <f t="shared" si="12"/>
        <v>0</v>
      </c>
      <c r="AW25" s="445">
        <f t="shared" si="13"/>
        <v>0</v>
      </c>
      <c r="AX25" s="445">
        <f t="shared" si="14"/>
        <v>0</v>
      </c>
      <c r="AY25" s="445">
        <f t="shared" si="15"/>
        <v>0</v>
      </c>
      <c r="AZ25" s="445">
        <f t="shared" si="16"/>
        <v>1</v>
      </c>
      <c r="BA25" s="445">
        <f t="shared" si="17"/>
        <v>0</v>
      </c>
      <c r="BB25" s="445">
        <f t="shared" si="18"/>
        <v>0</v>
      </c>
    </row>
    <row r="26" spans="2:54" ht="25.5" customHeight="1">
      <c r="B26" s="722" t="s">
        <v>34</v>
      </c>
      <c r="C26" s="472" t="s">
        <v>136</v>
      </c>
      <c r="D26" s="432">
        <v>2</v>
      </c>
      <c r="E26" s="433" t="s">
        <v>19</v>
      </c>
      <c r="F26" s="434">
        <v>0</v>
      </c>
      <c r="G26" s="435">
        <v>2</v>
      </c>
      <c r="H26" s="436" t="s">
        <v>19</v>
      </c>
      <c r="I26" s="437">
        <v>0</v>
      </c>
      <c r="J26" s="432">
        <v>0</v>
      </c>
      <c r="K26" s="433" t="s">
        <v>19</v>
      </c>
      <c r="L26" s="434">
        <v>2</v>
      </c>
      <c r="M26" s="435">
        <v>2</v>
      </c>
      <c r="N26" s="436" t="s">
        <v>19</v>
      </c>
      <c r="O26" s="437">
        <v>0</v>
      </c>
      <c r="P26" s="432">
        <v>0</v>
      </c>
      <c r="Q26" s="433" t="s">
        <v>19</v>
      </c>
      <c r="R26" s="434">
        <v>2</v>
      </c>
      <c r="S26" s="435">
        <v>0</v>
      </c>
      <c r="T26" s="436" t="s">
        <v>19</v>
      </c>
      <c r="U26" s="437">
        <v>2</v>
      </c>
      <c r="V26" s="432">
        <v>2</v>
      </c>
      <c r="W26" s="433" t="s">
        <v>19</v>
      </c>
      <c r="X26" s="438">
        <v>0</v>
      </c>
      <c r="Y26" s="581">
        <f t="shared" si="0"/>
        <v>7</v>
      </c>
      <c r="Z26" s="440">
        <f t="shared" si="1"/>
        <v>4</v>
      </c>
      <c r="AA26" s="441">
        <f t="shared" si="1"/>
        <v>3</v>
      </c>
      <c r="AB26" s="442">
        <f t="shared" si="2"/>
        <v>8</v>
      </c>
      <c r="AC26" s="436" t="s">
        <v>19</v>
      </c>
      <c r="AD26" s="443">
        <f t="shared" si="3"/>
        <v>6</v>
      </c>
      <c r="AE26" s="444">
        <f t="shared" si="4"/>
        <v>0.5714285714285714</v>
      </c>
      <c r="AG26" s="636" t="s">
        <v>314</v>
      </c>
      <c r="AH26" s="637" t="s">
        <v>268</v>
      </c>
      <c r="AI26" s="637" t="s">
        <v>26</v>
      </c>
      <c r="AJ26" s="637">
        <v>1</v>
      </c>
      <c r="AK26" s="637">
        <v>0</v>
      </c>
      <c r="AL26" s="638">
        <v>0</v>
      </c>
      <c r="AM26" s="639">
        <v>0</v>
      </c>
      <c r="AO26" s="445">
        <f t="shared" si="5"/>
        <v>1</v>
      </c>
      <c r="AP26" s="445">
        <f t="shared" si="6"/>
        <v>0</v>
      </c>
      <c r="AQ26" s="445">
        <f t="shared" si="7"/>
        <v>1</v>
      </c>
      <c r="AR26" s="445">
        <f t="shared" si="8"/>
        <v>0</v>
      </c>
      <c r="AS26" s="445">
        <f t="shared" si="9"/>
        <v>0</v>
      </c>
      <c r="AT26" s="445">
        <f t="shared" si="10"/>
        <v>1</v>
      </c>
      <c r="AU26" s="445">
        <f t="shared" si="11"/>
        <v>1</v>
      </c>
      <c r="AV26" s="445">
        <f t="shared" si="12"/>
        <v>0</v>
      </c>
      <c r="AW26" s="445">
        <f t="shared" si="13"/>
        <v>0</v>
      </c>
      <c r="AX26" s="445">
        <f t="shared" si="14"/>
        <v>1</v>
      </c>
      <c r="AY26" s="445">
        <f t="shared" si="15"/>
        <v>0</v>
      </c>
      <c r="AZ26" s="445">
        <f t="shared" si="16"/>
        <v>1</v>
      </c>
      <c r="BA26" s="445">
        <f t="shared" si="17"/>
        <v>1</v>
      </c>
      <c r="BB26" s="445">
        <f t="shared" si="18"/>
        <v>0</v>
      </c>
    </row>
    <row r="27" spans="2:54" ht="25.5" customHeight="1">
      <c r="B27" s="723"/>
      <c r="C27" s="473" t="s">
        <v>165</v>
      </c>
      <c r="D27" s="446">
        <v>1</v>
      </c>
      <c r="E27" s="447" t="s">
        <v>19</v>
      </c>
      <c r="F27" s="448">
        <v>2</v>
      </c>
      <c r="G27" s="449">
        <v>0</v>
      </c>
      <c r="H27" s="450" t="s">
        <v>19</v>
      </c>
      <c r="I27" s="451">
        <v>2</v>
      </c>
      <c r="J27" s="446"/>
      <c r="K27" s="447" t="s">
        <v>19</v>
      </c>
      <c r="L27" s="448"/>
      <c r="M27" s="449"/>
      <c r="N27" s="450" t="s">
        <v>19</v>
      </c>
      <c r="O27" s="451"/>
      <c r="P27" s="539">
        <v>0</v>
      </c>
      <c r="Q27" s="540" t="s">
        <v>19</v>
      </c>
      <c r="R27" s="541">
        <v>2</v>
      </c>
      <c r="S27" s="449">
        <v>1</v>
      </c>
      <c r="T27" s="450" t="s">
        <v>19</v>
      </c>
      <c r="U27" s="451">
        <v>2</v>
      </c>
      <c r="V27" s="446"/>
      <c r="W27" s="447" t="s">
        <v>19</v>
      </c>
      <c r="X27" s="452"/>
      <c r="Y27" s="582">
        <f t="shared" si="0"/>
        <v>4</v>
      </c>
      <c r="Z27" s="454">
        <f t="shared" si="1"/>
        <v>0</v>
      </c>
      <c r="AA27" s="455">
        <f t="shared" si="1"/>
        <v>4</v>
      </c>
      <c r="AB27" s="456">
        <f t="shared" si="2"/>
        <v>2</v>
      </c>
      <c r="AC27" s="450" t="s">
        <v>19</v>
      </c>
      <c r="AD27" s="457">
        <f t="shared" si="3"/>
        <v>8</v>
      </c>
      <c r="AE27" s="458">
        <f t="shared" si="4"/>
        <v>0</v>
      </c>
      <c r="AG27" s="640" t="s">
        <v>315</v>
      </c>
      <c r="AH27" s="641" t="s">
        <v>190</v>
      </c>
      <c r="AI27" s="641" t="s">
        <v>96</v>
      </c>
      <c r="AJ27" s="641">
        <v>1</v>
      </c>
      <c r="AK27" s="641">
        <v>0</v>
      </c>
      <c r="AL27" s="642">
        <v>0</v>
      </c>
      <c r="AM27" s="643">
        <v>0</v>
      </c>
      <c r="AO27" s="445">
        <f t="shared" si="5"/>
        <v>0</v>
      </c>
      <c r="AP27" s="445">
        <f t="shared" si="6"/>
        <v>1</v>
      </c>
      <c r="AQ27" s="445">
        <f t="shared" si="7"/>
        <v>0</v>
      </c>
      <c r="AR27" s="445">
        <f t="shared" si="8"/>
        <v>1</v>
      </c>
      <c r="AS27" s="445">
        <f t="shared" si="9"/>
        <v>0</v>
      </c>
      <c r="AT27" s="445">
        <f t="shared" si="10"/>
        <v>0</v>
      </c>
      <c r="AU27" s="445">
        <f t="shared" si="11"/>
        <v>0</v>
      </c>
      <c r="AV27" s="445">
        <f t="shared" si="12"/>
        <v>0</v>
      </c>
      <c r="AW27" s="445">
        <f t="shared" si="13"/>
        <v>0</v>
      </c>
      <c r="AX27" s="445">
        <f t="shared" si="14"/>
        <v>1</v>
      </c>
      <c r="AY27" s="445">
        <f t="shared" si="15"/>
        <v>0</v>
      </c>
      <c r="AZ27" s="445">
        <f t="shared" si="16"/>
        <v>1</v>
      </c>
      <c r="BA27" s="445">
        <f t="shared" si="17"/>
        <v>0</v>
      </c>
      <c r="BB27" s="445">
        <f t="shared" si="18"/>
        <v>0</v>
      </c>
    </row>
    <row r="28" spans="2:54" ht="25.5" customHeight="1">
      <c r="B28" s="723"/>
      <c r="C28" s="538" t="s">
        <v>267</v>
      </c>
      <c r="D28" s="539"/>
      <c r="E28" s="540"/>
      <c r="F28" s="541"/>
      <c r="G28" s="542"/>
      <c r="H28" s="543"/>
      <c r="I28" s="544"/>
      <c r="J28" s="539"/>
      <c r="K28" s="540"/>
      <c r="L28" s="541"/>
      <c r="M28" s="542">
        <v>0</v>
      </c>
      <c r="N28" s="543"/>
      <c r="O28" s="544">
        <v>2</v>
      </c>
      <c r="P28" s="539"/>
      <c r="Q28" s="540"/>
      <c r="R28" s="541"/>
      <c r="S28" s="542"/>
      <c r="T28" s="543"/>
      <c r="U28" s="544"/>
      <c r="V28" s="539"/>
      <c r="W28" s="540"/>
      <c r="X28" s="545"/>
      <c r="Y28" s="582">
        <f>SUM(AO28:BB28)</f>
        <v>1</v>
      </c>
      <c r="Z28" s="454">
        <f>AO28+AQ28+AS28+AU28+AW28+AY28+BA28</f>
        <v>0</v>
      </c>
      <c r="AA28" s="455">
        <f>AP28+AR28+AT28+AV28+AX28+AZ28+BB28</f>
        <v>1</v>
      </c>
      <c r="AB28" s="456">
        <f>D28+G28+J28+M28+P28+S28+V28</f>
        <v>0</v>
      </c>
      <c r="AC28" s="450" t="s">
        <v>19</v>
      </c>
      <c r="AD28" s="457">
        <f>F28+I28+L28+O28+R28+U28+X28</f>
        <v>2</v>
      </c>
      <c r="AE28" s="458">
        <f>IF(Y28&gt;0,Z28/Y28,0)</f>
        <v>0</v>
      </c>
      <c r="AG28" s="640" t="s">
        <v>316</v>
      </c>
      <c r="AH28" s="641" t="s">
        <v>267</v>
      </c>
      <c r="AI28" s="641" t="s">
        <v>34</v>
      </c>
      <c r="AJ28" s="641">
        <v>1</v>
      </c>
      <c r="AK28" s="641">
        <v>0</v>
      </c>
      <c r="AL28" s="642">
        <v>0</v>
      </c>
      <c r="AM28" s="643">
        <v>0</v>
      </c>
      <c r="AO28" s="445">
        <f>IF(D28&gt;F28,1,0)</f>
        <v>0</v>
      </c>
      <c r="AP28" s="445">
        <f>IF(F28&gt;D28,1,0)</f>
        <v>0</v>
      </c>
      <c r="AQ28" s="445">
        <f>IF(G28&gt;I28,1,0)</f>
        <v>0</v>
      </c>
      <c r="AR28" s="445">
        <f>IF(I28&gt;G28,1,0)</f>
        <v>0</v>
      </c>
      <c r="AS28" s="445">
        <f>IF(J28&gt;L28,1,0)</f>
        <v>0</v>
      </c>
      <c r="AT28" s="445">
        <f>IF(L28&gt;J28,1,0)</f>
        <v>0</v>
      </c>
      <c r="AU28" s="445">
        <f>IF(M28&gt;O28,1,0)</f>
        <v>0</v>
      </c>
      <c r="AV28" s="445">
        <f>IF(O28&gt;M28,1,0)</f>
        <v>1</v>
      </c>
      <c r="AW28" s="445">
        <f>IF(P28&gt;R28,1,)</f>
        <v>0</v>
      </c>
      <c r="AX28" s="445">
        <f>IF(R28&gt;P28,1,0)</f>
        <v>0</v>
      </c>
      <c r="AY28" s="445">
        <f>IF(S28&gt;U28,1,0)</f>
        <v>0</v>
      </c>
      <c r="AZ28" s="445">
        <f>IF(U28&gt;S28,1,0)</f>
        <v>0</v>
      </c>
      <c r="BA28" s="445">
        <f>IF(V28&gt;X28,1,0)</f>
        <v>0</v>
      </c>
      <c r="BB28" s="445">
        <f>IF(X28&gt;V28,1,0)</f>
        <v>0</v>
      </c>
    </row>
    <row r="29" spans="2:54" ht="24" customHeight="1">
      <c r="B29" s="724"/>
      <c r="C29" s="474" t="s">
        <v>249</v>
      </c>
      <c r="D29" s="459"/>
      <c r="E29" s="460" t="s">
        <v>19</v>
      </c>
      <c r="F29" s="461"/>
      <c r="G29" s="462"/>
      <c r="H29" s="463" t="s">
        <v>19</v>
      </c>
      <c r="I29" s="464"/>
      <c r="J29" s="459">
        <v>0</v>
      </c>
      <c r="K29" s="460" t="s">
        <v>19</v>
      </c>
      <c r="L29" s="461">
        <v>2</v>
      </c>
      <c r="M29" s="462"/>
      <c r="N29" s="463" t="s">
        <v>19</v>
      </c>
      <c r="O29" s="464"/>
      <c r="P29" s="459"/>
      <c r="Q29" s="460" t="s">
        <v>19</v>
      </c>
      <c r="R29" s="461"/>
      <c r="S29" s="462"/>
      <c r="T29" s="463" t="s">
        <v>19</v>
      </c>
      <c r="U29" s="464"/>
      <c r="V29" s="459">
        <v>1</v>
      </c>
      <c r="W29" s="460" t="s">
        <v>19</v>
      </c>
      <c r="X29" s="465">
        <v>2</v>
      </c>
      <c r="Y29" s="583">
        <f t="shared" si="0"/>
        <v>2</v>
      </c>
      <c r="Z29" s="467">
        <f t="shared" si="1"/>
        <v>0</v>
      </c>
      <c r="AA29" s="468">
        <f t="shared" si="1"/>
        <v>2</v>
      </c>
      <c r="AB29" s="469">
        <f t="shared" si="2"/>
        <v>1</v>
      </c>
      <c r="AC29" s="463" t="s">
        <v>19</v>
      </c>
      <c r="AD29" s="470">
        <f t="shared" si="3"/>
        <v>4</v>
      </c>
      <c r="AE29" s="471">
        <f t="shared" si="4"/>
        <v>0</v>
      </c>
      <c r="AG29" s="640" t="s">
        <v>317</v>
      </c>
      <c r="AH29" s="641" t="s">
        <v>237</v>
      </c>
      <c r="AI29" s="641" t="s">
        <v>66</v>
      </c>
      <c r="AJ29" s="641">
        <v>1</v>
      </c>
      <c r="AK29" s="641">
        <v>0</v>
      </c>
      <c r="AL29" s="642">
        <v>0</v>
      </c>
      <c r="AM29" s="643">
        <v>0</v>
      </c>
      <c r="AO29" s="445">
        <f t="shared" si="5"/>
        <v>0</v>
      </c>
      <c r="AP29" s="445">
        <f t="shared" si="6"/>
        <v>0</v>
      </c>
      <c r="AQ29" s="445">
        <f t="shared" si="7"/>
        <v>0</v>
      </c>
      <c r="AR29" s="445">
        <f t="shared" si="8"/>
        <v>0</v>
      </c>
      <c r="AS29" s="445">
        <f t="shared" si="9"/>
        <v>0</v>
      </c>
      <c r="AT29" s="445">
        <f t="shared" si="10"/>
        <v>1</v>
      </c>
      <c r="AU29" s="445">
        <f t="shared" si="11"/>
        <v>0</v>
      </c>
      <c r="AV29" s="445">
        <f t="shared" si="12"/>
        <v>0</v>
      </c>
      <c r="AW29" s="445">
        <f t="shared" si="13"/>
        <v>0</v>
      </c>
      <c r="AX29" s="445">
        <f t="shared" si="14"/>
        <v>0</v>
      </c>
      <c r="AY29" s="445">
        <f t="shared" si="15"/>
        <v>0</v>
      </c>
      <c r="AZ29" s="445">
        <f t="shared" si="16"/>
        <v>0</v>
      </c>
      <c r="BA29" s="445">
        <f t="shared" si="17"/>
        <v>0</v>
      </c>
      <c r="BB29" s="445">
        <f t="shared" si="18"/>
        <v>1</v>
      </c>
    </row>
    <row r="30" spans="2:54" ht="24" customHeight="1">
      <c r="B30" s="722" t="s">
        <v>23</v>
      </c>
      <c r="C30" s="472" t="s">
        <v>162</v>
      </c>
      <c r="D30" s="432">
        <v>2</v>
      </c>
      <c r="E30" s="433" t="s">
        <v>19</v>
      </c>
      <c r="F30" s="434">
        <v>0</v>
      </c>
      <c r="G30" s="435">
        <v>1</v>
      </c>
      <c r="H30" s="436" t="s">
        <v>19</v>
      </c>
      <c r="I30" s="437">
        <v>2</v>
      </c>
      <c r="J30" s="432">
        <v>2</v>
      </c>
      <c r="K30" s="433" t="s">
        <v>19</v>
      </c>
      <c r="L30" s="434">
        <v>1</v>
      </c>
      <c r="M30" s="435">
        <v>0</v>
      </c>
      <c r="N30" s="436" t="s">
        <v>19</v>
      </c>
      <c r="O30" s="437">
        <v>2</v>
      </c>
      <c r="P30" s="432">
        <v>2</v>
      </c>
      <c r="Q30" s="433" t="s">
        <v>19</v>
      </c>
      <c r="R30" s="434">
        <v>0</v>
      </c>
      <c r="S30" s="435">
        <v>0</v>
      </c>
      <c r="T30" s="436" t="s">
        <v>19</v>
      </c>
      <c r="U30" s="437">
        <v>2</v>
      </c>
      <c r="V30" s="432">
        <v>2</v>
      </c>
      <c r="W30" s="433" t="s">
        <v>19</v>
      </c>
      <c r="X30" s="438">
        <v>0</v>
      </c>
      <c r="Y30" s="581">
        <f t="shared" si="0"/>
        <v>7</v>
      </c>
      <c r="Z30" s="440">
        <f t="shared" si="1"/>
        <v>4</v>
      </c>
      <c r="AA30" s="441">
        <f t="shared" si="1"/>
        <v>3</v>
      </c>
      <c r="AB30" s="442">
        <f t="shared" si="2"/>
        <v>9</v>
      </c>
      <c r="AC30" s="436" t="s">
        <v>19</v>
      </c>
      <c r="AD30" s="443">
        <f t="shared" si="3"/>
        <v>7</v>
      </c>
      <c r="AE30" s="444">
        <f t="shared" si="4"/>
        <v>0.5714285714285714</v>
      </c>
      <c r="AG30" s="640" t="s">
        <v>318</v>
      </c>
      <c r="AH30" s="641" t="s">
        <v>195</v>
      </c>
      <c r="AI30" s="641" t="s">
        <v>96</v>
      </c>
      <c r="AJ30" s="641">
        <v>1</v>
      </c>
      <c r="AK30" s="641">
        <v>0</v>
      </c>
      <c r="AL30" s="642">
        <v>0</v>
      </c>
      <c r="AM30" s="643">
        <v>0</v>
      </c>
      <c r="AO30" s="445">
        <f t="shared" si="5"/>
        <v>1</v>
      </c>
      <c r="AP30" s="445">
        <f t="shared" si="6"/>
        <v>0</v>
      </c>
      <c r="AQ30" s="445">
        <f t="shared" si="7"/>
        <v>0</v>
      </c>
      <c r="AR30" s="445">
        <f t="shared" si="8"/>
        <v>1</v>
      </c>
      <c r="AS30" s="445">
        <f t="shared" si="9"/>
        <v>1</v>
      </c>
      <c r="AT30" s="445">
        <f t="shared" si="10"/>
        <v>0</v>
      </c>
      <c r="AU30" s="445">
        <f t="shared" si="11"/>
        <v>0</v>
      </c>
      <c r="AV30" s="445">
        <f t="shared" si="12"/>
        <v>1</v>
      </c>
      <c r="AW30" s="445">
        <f t="shared" si="13"/>
        <v>1</v>
      </c>
      <c r="AX30" s="445">
        <f t="shared" si="14"/>
        <v>0</v>
      </c>
      <c r="AY30" s="445">
        <f t="shared" si="15"/>
        <v>0</v>
      </c>
      <c r="AZ30" s="445">
        <f t="shared" si="16"/>
        <v>1</v>
      </c>
      <c r="BA30" s="445">
        <f t="shared" si="17"/>
        <v>1</v>
      </c>
      <c r="BB30" s="445">
        <f t="shared" si="18"/>
        <v>0</v>
      </c>
    </row>
    <row r="31" spans="2:54" ht="24.75" customHeight="1">
      <c r="B31" s="723"/>
      <c r="C31" s="473" t="s">
        <v>175</v>
      </c>
      <c r="D31" s="446">
        <v>2</v>
      </c>
      <c r="E31" s="447" t="s">
        <v>19</v>
      </c>
      <c r="F31" s="448">
        <v>1</v>
      </c>
      <c r="G31" s="449">
        <v>2</v>
      </c>
      <c r="H31" s="450" t="s">
        <v>19</v>
      </c>
      <c r="I31" s="451">
        <v>0</v>
      </c>
      <c r="J31" s="446">
        <v>1</v>
      </c>
      <c r="K31" s="447" t="s">
        <v>19</v>
      </c>
      <c r="L31" s="448">
        <v>2</v>
      </c>
      <c r="M31" s="449">
        <v>2</v>
      </c>
      <c r="N31" s="450" t="s">
        <v>19</v>
      </c>
      <c r="O31" s="451">
        <v>1</v>
      </c>
      <c r="P31" s="446">
        <v>2</v>
      </c>
      <c r="Q31" s="447" t="s">
        <v>19</v>
      </c>
      <c r="R31" s="448">
        <v>0</v>
      </c>
      <c r="S31" s="449">
        <v>1</v>
      </c>
      <c r="T31" s="450" t="s">
        <v>19</v>
      </c>
      <c r="U31" s="451">
        <v>2</v>
      </c>
      <c r="V31" s="446">
        <v>0</v>
      </c>
      <c r="W31" s="447" t="s">
        <v>19</v>
      </c>
      <c r="X31" s="452">
        <v>2</v>
      </c>
      <c r="Y31" s="582">
        <f t="shared" si="0"/>
        <v>7</v>
      </c>
      <c r="Z31" s="454">
        <f t="shared" si="1"/>
        <v>4</v>
      </c>
      <c r="AA31" s="455">
        <f t="shared" si="1"/>
        <v>3</v>
      </c>
      <c r="AB31" s="456">
        <f t="shared" si="2"/>
        <v>10</v>
      </c>
      <c r="AC31" s="450" t="s">
        <v>19</v>
      </c>
      <c r="AD31" s="457">
        <f t="shared" si="3"/>
        <v>8</v>
      </c>
      <c r="AE31" s="458">
        <f t="shared" si="4"/>
        <v>0.5714285714285714</v>
      </c>
      <c r="AG31" s="644" t="s">
        <v>319</v>
      </c>
      <c r="AH31" s="645" t="s">
        <v>167</v>
      </c>
      <c r="AI31" s="645" t="s">
        <v>26</v>
      </c>
      <c r="AJ31" s="645">
        <v>1</v>
      </c>
      <c r="AK31" s="645">
        <v>0</v>
      </c>
      <c r="AL31" s="646">
        <v>0</v>
      </c>
      <c r="AM31" s="647">
        <v>0</v>
      </c>
      <c r="AO31" s="445">
        <f t="shared" si="5"/>
        <v>1</v>
      </c>
      <c r="AP31" s="445">
        <f t="shared" si="6"/>
        <v>0</v>
      </c>
      <c r="AQ31" s="445">
        <f t="shared" si="7"/>
        <v>1</v>
      </c>
      <c r="AR31" s="445">
        <f t="shared" si="8"/>
        <v>0</v>
      </c>
      <c r="AS31" s="445">
        <f t="shared" si="9"/>
        <v>0</v>
      </c>
      <c r="AT31" s="445">
        <f t="shared" si="10"/>
        <v>1</v>
      </c>
      <c r="AU31" s="445">
        <f t="shared" si="11"/>
        <v>1</v>
      </c>
      <c r="AV31" s="445">
        <f t="shared" si="12"/>
        <v>0</v>
      </c>
      <c r="AW31" s="445">
        <f t="shared" si="13"/>
        <v>1</v>
      </c>
      <c r="AX31" s="445">
        <f t="shared" si="14"/>
        <v>0</v>
      </c>
      <c r="AY31" s="445">
        <f t="shared" si="15"/>
        <v>0</v>
      </c>
      <c r="AZ31" s="445">
        <f t="shared" si="16"/>
        <v>1</v>
      </c>
      <c r="BA31" s="445">
        <f t="shared" si="17"/>
        <v>0</v>
      </c>
      <c r="BB31" s="445">
        <f t="shared" si="18"/>
        <v>1</v>
      </c>
    </row>
    <row r="32" spans="2:54" ht="24.75" customHeight="1">
      <c r="B32" s="724"/>
      <c r="C32" s="474"/>
      <c r="D32" s="459"/>
      <c r="E32" s="460" t="s">
        <v>19</v>
      </c>
      <c r="F32" s="461"/>
      <c r="G32" s="462"/>
      <c r="H32" s="463" t="s">
        <v>19</v>
      </c>
      <c r="I32" s="464"/>
      <c r="J32" s="459"/>
      <c r="K32" s="460" t="s">
        <v>19</v>
      </c>
      <c r="L32" s="461"/>
      <c r="M32" s="462"/>
      <c r="N32" s="463" t="s">
        <v>19</v>
      </c>
      <c r="O32" s="464"/>
      <c r="P32" s="459"/>
      <c r="Q32" s="460" t="s">
        <v>19</v>
      </c>
      <c r="R32" s="461"/>
      <c r="S32" s="462"/>
      <c r="T32" s="463" t="s">
        <v>19</v>
      </c>
      <c r="U32" s="464"/>
      <c r="V32" s="459"/>
      <c r="W32" s="460" t="s">
        <v>19</v>
      </c>
      <c r="X32" s="465"/>
      <c r="Y32" s="583">
        <f t="shared" si="0"/>
        <v>0</v>
      </c>
      <c r="Z32" s="467">
        <f t="shared" si="1"/>
        <v>0</v>
      </c>
      <c r="AA32" s="468">
        <f t="shared" si="1"/>
        <v>0</v>
      </c>
      <c r="AB32" s="469">
        <f t="shared" si="2"/>
        <v>0</v>
      </c>
      <c r="AC32" s="463" t="s">
        <v>19</v>
      </c>
      <c r="AD32" s="470">
        <f t="shared" si="3"/>
        <v>0</v>
      </c>
      <c r="AE32" s="471">
        <f t="shared" si="4"/>
        <v>0</v>
      </c>
      <c r="AG32" s="287"/>
      <c r="AO32" s="445">
        <f t="shared" si="5"/>
        <v>0</v>
      </c>
      <c r="AP32" s="445">
        <f t="shared" si="6"/>
        <v>0</v>
      </c>
      <c r="AQ32" s="445">
        <f t="shared" si="7"/>
        <v>0</v>
      </c>
      <c r="AR32" s="445">
        <f t="shared" si="8"/>
        <v>0</v>
      </c>
      <c r="AS32" s="445">
        <f t="shared" si="9"/>
        <v>0</v>
      </c>
      <c r="AT32" s="445">
        <f t="shared" si="10"/>
        <v>0</v>
      </c>
      <c r="AU32" s="445">
        <f t="shared" si="11"/>
        <v>0</v>
      </c>
      <c r="AV32" s="445">
        <f t="shared" si="12"/>
        <v>0</v>
      </c>
      <c r="AW32" s="445">
        <f t="shared" si="13"/>
        <v>0</v>
      </c>
      <c r="AX32" s="445">
        <f t="shared" si="14"/>
        <v>0</v>
      </c>
      <c r="AY32" s="445">
        <f t="shared" si="15"/>
        <v>0</v>
      </c>
      <c r="AZ32" s="445">
        <f t="shared" si="16"/>
        <v>0</v>
      </c>
      <c r="BA32" s="445">
        <f t="shared" si="17"/>
        <v>0</v>
      </c>
      <c r="BB32" s="445">
        <f t="shared" si="18"/>
        <v>0</v>
      </c>
    </row>
    <row r="33" spans="2:33" ht="15" customHeight="1">
      <c r="B33" s="475"/>
      <c r="AG33" s="287"/>
    </row>
    <row r="34" spans="2:33" ht="15" customHeight="1">
      <c r="B34" s="475"/>
      <c r="AG34" s="287"/>
    </row>
    <row r="35" ht="15" customHeight="1">
      <c r="B35" s="475"/>
    </row>
    <row r="36" ht="24.75" customHeight="1">
      <c r="S36" s="424" t="s">
        <v>176</v>
      </c>
    </row>
    <row r="37" ht="15" customHeight="1"/>
    <row r="38" ht="15" customHeight="1">
      <c r="N38" s="425" t="s">
        <v>156</v>
      </c>
    </row>
    <row r="39" spans="2:39" ht="15" customHeight="1">
      <c r="B39" s="426"/>
      <c r="C39" s="427"/>
      <c r="D39" s="725">
        <v>1</v>
      </c>
      <c r="E39" s="726"/>
      <c r="F39" s="727"/>
      <c r="G39" s="728">
        <v>2</v>
      </c>
      <c r="H39" s="720"/>
      <c r="I39" s="721"/>
      <c r="J39" s="725">
        <v>3</v>
      </c>
      <c r="K39" s="726"/>
      <c r="L39" s="727"/>
      <c r="M39" s="728">
        <v>4</v>
      </c>
      <c r="N39" s="720"/>
      <c r="O39" s="721"/>
      <c r="P39" s="725">
        <v>5</v>
      </c>
      <c r="Q39" s="726"/>
      <c r="R39" s="727"/>
      <c r="S39" s="728" t="s">
        <v>242</v>
      </c>
      <c r="T39" s="720"/>
      <c r="U39" s="721"/>
      <c r="V39" s="728" t="s">
        <v>274</v>
      </c>
      <c r="W39" s="720"/>
      <c r="X39" s="721"/>
      <c r="Y39" s="428" t="s">
        <v>157</v>
      </c>
      <c r="Z39" s="429" t="s">
        <v>158</v>
      </c>
      <c r="AA39" s="430" t="s">
        <v>159</v>
      </c>
      <c r="AB39" s="720" t="s">
        <v>160</v>
      </c>
      <c r="AC39" s="720"/>
      <c r="AD39" s="721"/>
      <c r="AE39" s="431" t="s">
        <v>161</v>
      </c>
      <c r="AH39" s="428" t="s">
        <v>297</v>
      </c>
      <c r="AI39" s="428" t="s">
        <v>298</v>
      </c>
      <c r="AJ39" s="428" t="s">
        <v>157</v>
      </c>
      <c r="AK39" s="429" t="s">
        <v>158</v>
      </c>
      <c r="AL39" s="431" t="s">
        <v>299</v>
      </c>
      <c r="AM39" s="431" t="s">
        <v>300</v>
      </c>
    </row>
    <row r="40" spans="2:54" ht="19.5" customHeight="1">
      <c r="B40" s="722" t="s">
        <v>33</v>
      </c>
      <c r="C40" s="476" t="s">
        <v>123</v>
      </c>
      <c r="D40" s="432">
        <v>2</v>
      </c>
      <c r="E40" s="433" t="s">
        <v>19</v>
      </c>
      <c r="F40" s="434">
        <v>0</v>
      </c>
      <c r="G40" s="435">
        <v>2</v>
      </c>
      <c r="H40" s="436" t="s">
        <v>19</v>
      </c>
      <c r="I40" s="437">
        <v>0</v>
      </c>
      <c r="J40" s="432"/>
      <c r="K40" s="433" t="s">
        <v>19</v>
      </c>
      <c r="L40" s="434"/>
      <c r="M40" s="435">
        <v>2</v>
      </c>
      <c r="N40" s="436" t="s">
        <v>19</v>
      </c>
      <c r="O40" s="437">
        <v>0</v>
      </c>
      <c r="P40" s="432">
        <v>2</v>
      </c>
      <c r="Q40" s="433" t="s">
        <v>19</v>
      </c>
      <c r="R40" s="434">
        <v>0</v>
      </c>
      <c r="S40" s="435">
        <v>2</v>
      </c>
      <c r="T40" s="436" t="s">
        <v>19</v>
      </c>
      <c r="U40" s="437">
        <v>0</v>
      </c>
      <c r="V40" s="432"/>
      <c r="W40" s="433" t="s">
        <v>19</v>
      </c>
      <c r="X40" s="438"/>
      <c r="Y40" s="439">
        <f aca="true" t="shared" si="19" ref="Y40:Y57">SUM(AO40:BB40)</f>
        <v>5</v>
      </c>
      <c r="Z40" s="440">
        <f aca="true" t="shared" si="20" ref="Z40:Z57">AO40+AQ40+AS40+AU40+AW40+AY40+BA40</f>
        <v>5</v>
      </c>
      <c r="AA40" s="441">
        <f aca="true" t="shared" si="21" ref="AA40:AA57">AP40+AR40+AT40+AV40+AX40+AZ40+BB40</f>
        <v>0</v>
      </c>
      <c r="AB40" s="442">
        <f aca="true" t="shared" si="22" ref="AB40:AB57">D40+G40+J40+M40+P40+S40+V40</f>
        <v>10</v>
      </c>
      <c r="AC40" s="436" t="s">
        <v>19</v>
      </c>
      <c r="AD40" s="443">
        <f aca="true" t="shared" si="23" ref="AD40:AD57">F40+I40+L40+O40+R40+U40+X40</f>
        <v>0</v>
      </c>
      <c r="AE40" s="444">
        <f aca="true" t="shared" si="24" ref="AE40:AE57">IF(Y40&gt;0,Z40/Y40,0)</f>
        <v>1</v>
      </c>
      <c r="AG40" s="287" t="s">
        <v>73</v>
      </c>
      <c r="AH40" t="s">
        <v>123</v>
      </c>
      <c r="AI40" t="s">
        <v>33</v>
      </c>
      <c r="AJ40">
        <v>5</v>
      </c>
      <c r="AK40">
        <v>5</v>
      </c>
      <c r="AL40" s="632">
        <v>1</v>
      </c>
      <c r="AM40" s="632">
        <v>1</v>
      </c>
      <c r="AO40" s="445">
        <f aca="true" t="shared" si="25" ref="AO40:AO57">IF(D40&gt;F40,1,0)</f>
        <v>1</v>
      </c>
      <c r="AP40" s="445">
        <f aca="true" t="shared" si="26" ref="AP40:AP57">IF(F40&gt;D40,1,0)</f>
        <v>0</v>
      </c>
      <c r="AQ40" s="445">
        <f aca="true" t="shared" si="27" ref="AQ40:AQ57">IF(G40&gt;I40,1,0)</f>
        <v>1</v>
      </c>
      <c r="AR40" s="445">
        <f aca="true" t="shared" si="28" ref="AR40:AR57">IF(I40&gt;G40,1,0)</f>
        <v>0</v>
      </c>
      <c r="AS40" s="445">
        <f aca="true" t="shared" si="29" ref="AS40:AS57">IF(J40&gt;L40,1,0)</f>
        <v>0</v>
      </c>
      <c r="AT40" s="445">
        <f aca="true" t="shared" si="30" ref="AT40:AT57">IF(L40&gt;J40,1,0)</f>
        <v>0</v>
      </c>
      <c r="AU40" s="445">
        <f aca="true" t="shared" si="31" ref="AU40:AU57">IF(M40&gt;O40,1,0)</f>
        <v>1</v>
      </c>
      <c r="AV40" s="445">
        <f aca="true" t="shared" si="32" ref="AV40:AV57">IF(O40&gt;M40,1,0)</f>
        <v>0</v>
      </c>
      <c r="AW40" s="445">
        <f aca="true" t="shared" si="33" ref="AW40:AW57">IF(P40&gt;R40,1,)</f>
        <v>1</v>
      </c>
      <c r="AX40" s="445">
        <f aca="true" t="shared" si="34" ref="AX40:AX57">IF(R40&gt;P40,1,0)</f>
        <v>0</v>
      </c>
      <c r="AY40" s="445">
        <f aca="true" t="shared" si="35" ref="AY40:AY57">IF(S40&gt;U40,1,0)</f>
        <v>1</v>
      </c>
      <c r="AZ40" s="445">
        <f aca="true" t="shared" si="36" ref="AZ40:AZ57">IF(U40&gt;S40,1,0)</f>
        <v>0</v>
      </c>
      <c r="BA40" s="445">
        <f aca="true" t="shared" si="37" ref="BA40:BA57">IF(V40&gt;X40,1,0)</f>
        <v>0</v>
      </c>
      <c r="BB40" s="445">
        <f aca="true" t="shared" si="38" ref="BB40:BB57">IF(X40&gt;V40,1,0)</f>
        <v>0</v>
      </c>
    </row>
    <row r="41" spans="2:54" ht="19.5" customHeight="1">
      <c r="B41" s="723"/>
      <c r="C41" s="477" t="s">
        <v>185</v>
      </c>
      <c r="D41" s="446">
        <v>2</v>
      </c>
      <c r="E41" s="447" t="s">
        <v>19</v>
      </c>
      <c r="F41" s="448">
        <v>1</v>
      </c>
      <c r="G41" s="449"/>
      <c r="H41" s="450" t="s">
        <v>19</v>
      </c>
      <c r="I41" s="451"/>
      <c r="J41" s="446"/>
      <c r="K41" s="447" t="s">
        <v>19</v>
      </c>
      <c r="L41" s="448"/>
      <c r="M41" s="449">
        <v>2</v>
      </c>
      <c r="N41" s="450" t="s">
        <v>19</v>
      </c>
      <c r="O41" s="451">
        <v>0</v>
      </c>
      <c r="P41" s="446">
        <v>1</v>
      </c>
      <c r="Q41" s="447" t="s">
        <v>19</v>
      </c>
      <c r="R41" s="448">
        <v>2</v>
      </c>
      <c r="S41" s="449"/>
      <c r="T41" s="450" t="s">
        <v>19</v>
      </c>
      <c r="U41" s="451"/>
      <c r="V41" s="446"/>
      <c r="W41" s="447" t="s">
        <v>19</v>
      </c>
      <c r="X41" s="452"/>
      <c r="Y41" s="453">
        <f t="shared" si="19"/>
        <v>3</v>
      </c>
      <c r="Z41" s="454">
        <f t="shared" si="20"/>
        <v>2</v>
      </c>
      <c r="AA41" s="455">
        <f t="shared" si="21"/>
        <v>1</v>
      </c>
      <c r="AB41" s="456">
        <f t="shared" si="22"/>
        <v>5</v>
      </c>
      <c r="AC41" s="450" t="s">
        <v>19</v>
      </c>
      <c r="AD41" s="457">
        <f t="shared" si="23"/>
        <v>3</v>
      </c>
      <c r="AE41" s="458">
        <f t="shared" si="24"/>
        <v>0.6666666666666666</v>
      </c>
      <c r="AG41" s="287" t="s">
        <v>74</v>
      </c>
      <c r="AH41" t="s">
        <v>185</v>
      </c>
      <c r="AI41" t="s">
        <v>33</v>
      </c>
      <c r="AJ41">
        <v>3</v>
      </c>
      <c r="AK41">
        <v>2</v>
      </c>
      <c r="AL41" s="632">
        <v>0.6666666666666666</v>
      </c>
      <c r="AM41" s="632">
        <v>0.625</v>
      </c>
      <c r="AO41" s="445">
        <f t="shared" si="25"/>
        <v>1</v>
      </c>
      <c r="AP41" s="445">
        <f t="shared" si="26"/>
        <v>0</v>
      </c>
      <c r="AQ41" s="445">
        <f t="shared" si="27"/>
        <v>0</v>
      </c>
      <c r="AR41" s="445">
        <f t="shared" si="28"/>
        <v>0</v>
      </c>
      <c r="AS41" s="445">
        <f t="shared" si="29"/>
        <v>0</v>
      </c>
      <c r="AT41" s="445">
        <f t="shared" si="30"/>
        <v>0</v>
      </c>
      <c r="AU41" s="445">
        <f t="shared" si="31"/>
        <v>1</v>
      </c>
      <c r="AV41" s="445">
        <f t="shared" si="32"/>
        <v>0</v>
      </c>
      <c r="AW41" s="445">
        <f t="shared" si="33"/>
        <v>0</v>
      </c>
      <c r="AX41" s="445">
        <f t="shared" si="34"/>
        <v>1</v>
      </c>
      <c r="AY41" s="445">
        <f t="shared" si="35"/>
        <v>0</v>
      </c>
      <c r="AZ41" s="445">
        <f t="shared" si="36"/>
        <v>0</v>
      </c>
      <c r="BA41" s="445">
        <f t="shared" si="37"/>
        <v>0</v>
      </c>
      <c r="BB41" s="445">
        <f t="shared" si="38"/>
        <v>0</v>
      </c>
    </row>
    <row r="42" spans="2:54" ht="19.5" customHeight="1">
      <c r="B42" s="724"/>
      <c r="C42" s="478" t="s">
        <v>200</v>
      </c>
      <c r="D42" s="459"/>
      <c r="E42" s="460" t="s">
        <v>19</v>
      </c>
      <c r="F42" s="461"/>
      <c r="G42" s="462">
        <v>2</v>
      </c>
      <c r="H42" s="463" t="s">
        <v>19</v>
      </c>
      <c r="I42" s="464">
        <v>1</v>
      </c>
      <c r="J42" s="459"/>
      <c r="K42" s="460" t="s">
        <v>19</v>
      </c>
      <c r="L42" s="461"/>
      <c r="M42" s="462"/>
      <c r="N42" s="463" t="s">
        <v>19</v>
      </c>
      <c r="O42" s="464"/>
      <c r="P42" s="459"/>
      <c r="Q42" s="460" t="s">
        <v>19</v>
      </c>
      <c r="R42" s="461"/>
      <c r="S42" s="462">
        <v>0</v>
      </c>
      <c r="T42" s="463" t="s">
        <v>19</v>
      </c>
      <c r="U42" s="464">
        <v>2</v>
      </c>
      <c r="V42" s="459"/>
      <c r="W42" s="460" t="s">
        <v>19</v>
      </c>
      <c r="X42" s="465"/>
      <c r="Y42" s="466">
        <f t="shared" si="19"/>
        <v>2</v>
      </c>
      <c r="Z42" s="467">
        <f t="shared" si="20"/>
        <v>1</v>
      </c>
      <c r="AA42" s="468">
        <f t="shared" si="21"/>
        <v>1</v>
      </c>
      <c r="AB42" s="469">
        <f t="shared" si="22"/>
        <v>2</v>
      </c>
      <c r="AC42" s="463" t="s">
        <v>19</v>
      </c>
      <c r="AD42" s="470">
        <f t="shared" si="23"/>
        <v>3</v>
      </c>
      <c r="AE42" s="471">
        <f t="shared" si="24"/>
        <v>0.5</v>
      </c>
      <c r="AG42" s="287" t="s">
        <v>75</v>
      </c>
      <c r="AH42" t="s">
        <v>200</v>
      </c>
      <c r="AI42" t="s">
        <v>33</v>
      </c>
      <c r="AJ42">
        <v>2</v>
      </c>
      <c r="AK42">
        <v>1</v>
      </c>
      <c r="AL42" s="632">
        <v>0.5</v>
      </c>
      <c r="AM42" s="632">
        <v>0.4</v>
      </c>
      <c r="AO42" s="445">
        <f t="shared" si="25"/>
        <v>0</v>
      </c>
      <c r="AP42" s="445">
        <f t="shared" si="26"/>
        <v>0</v>
      </c>
      <c r="AQ42" s="445">
        <f t="shared" si="27"/>
        <v>1</v>
      </c>
      <c r="AR42" s="445">
        <f t="shared" si="28"/>
        <v>0</v>
      </c>
      <c r="AS42" s="445">
        <f t="shared" si="29"/>
        <v>0</v>
      </c>
      <c r="AT42" s="445">
        <f t="shared" si="30"/>
        <v>0</v>
      </c>
      <c r="AU42" s="445">
        <f t="shared" si="31"/>
        <v>0</v>
      </c>
      <c r="AV42" s="445">
        <f t="shared" si="32"/>
        <v>0</v>
      </c>
      <c r="AW42" s="445">
        <f t="shared" si="33"/>
        <v>0</v>
      </c>
      <c r="AX42" s="445">
        <f t="shared" si="34"/>
        <v>0</v>
      </c>
      <c r="AY42" s="445">
        <f t="shared" si="35"/>
        <v>0</v>
      </c>
      <c r="AZ42" s="445">
        <f t="shared" si="36"/>
        <v>1</v>
      </c>
      <c r="BA42" s="445">
        <f t="shared" si="37"/>
        <v>0</v>
      </c>
      <c r="BB42" s="445">
        <f t="shared" si="38"/>
        <v>0</v>
      </c>
    </row>
    <row r="43" spans="2:54" ht="19.5" customHeight="1">
      <c r="B43" s="722" t="s">
        <v>97</v>
      </c>
      <c r="C43" s="472" t="s">
        <v>183</v>
      </c>
      <c r="D43" s="432">
        <v>0</v>
      </c>
      <c r="E43" s="433" t="s">
        <v>19</v>
      </c>
      <c r="F43" s="434">
        <v>2</v>
      </c>
      <c r="G43" s="435"/>
      <c r="H43" s="436" t="s">
        <v>19</v>
      </c>
      <c r="I43" s="437"/>
      <c r="J43" s="432">
        <v>2</v>
      </c>
      <c r="K43" s="433" t="s">
        <v>19</v>
      </c>
      <c r="L43" s="434">
        <v>0</v>
      </c>
      <c r="M43" s="435">
        <v>0</v>
      </c>
      <c r="N43" s="436" t="s">
        <v>19</v>
      </c>
      <c r="O43" s="437">
        <v>2</v>
      </c>
      <c r="P43" s="432"/>
      <c r="Q43" s="433" t="s">
        <v>19</v>
      </c>
      <c r="R43" s="434"/>
      <c r="S43" s="435"/>
      <c r="T43" s="436" t="s">
        <v>19</v>
      </c>
      <c r="U43" s="437"/>
      <c r="V43" s="432"/>
      <c r="W43" s="433" t="s">
        <v>19</v>
      </c>
      <c r="X43" s="438"/>
      <c r="Y43" s="439">
        <f t="shared" si="19"/>
        <v>3</v>
      </c>
      <c r="Z43" s="440">
        <f t="shared" si="20"/>
        <v>1</v>
      </c>
      <c r="AA43" s="441">
        <f t="shared" si="21"/>
        <v>2</v>
      </c>
      <c r="AB43" s="442">
        <f t="shared" si="22"/>
        <v>2</v>
      </c>
      <c r="AC43" s="436" t="s">
        <v>19</v>
      </c>
      <c r="AD43" s="443">
        <f t="shared" si="23"/>
        <v>4</v>
      </c>
      <c r="AE43" s="444">
        <f t="shared" si="24"/>
        <v>0.3333333333333333</v>
      </c>
      <c r="AG43" s="287" t="s">
        <v>263</v>
      </c>
      <c r="AH43" t="s">
        <v>183</v>
      </c>
      <c r="AI43" t="s">
        <v>97</v>
      </c>
      <c r="AJ43">
        <v>3</v>
      </c>
      <c r="AK43">
        <v>1</v>
      </c>
      <c r="AL43" s="632">
        <v>0.3333333333333333</v>
      </c>
      <c r="AM43" s="632">
        <v>0.3333333333333333</v>
      </c>
      <c r="AO43" s="445">
        <f t="shared" si="25"/>
        <v>0</v>
      </c>
      <c r="AP43" s="445">
        <f t="shared" si="26"/>
        <v>1</v>
      </c>
      <c r="AQ43" s="445">
        <f t="shared" si="27"/>
        <v>0</v>
      </c>
      <c r="AR43" s="445">
        <f t="shared" si="28"/>
        <v>0</v>
      </c>
      <c r="AS43" s="445">
        <f t="shared" si="29"/>
        <v>1</v>
      </c>
      <c r="AT43" s="445">
        <f t="shared" si="30"/>
        <v>0</v>
      </c>
      <c r="AU43" s="445">
        <f t="shared" si="31"/>
        <v>0</v>
      </c>
      <c r="AV43" s="445">
        <f t="shared" si="32"/>
        <v>1</v>
      </c>
      <c r="AW43" s="445">
        <f t="shared" si="33"/>
        <v>0</v>
      </c>
      <c r="AX43" s="445">
        <f t="shared" si="34"/>
        <v>0</v>
      </c>
      <c r="AY43" s="445">
        <f t="shared" si="35"/>
        <v>0</v>
      </c>
      <c r="AZ43" s="445">
        <f t="shared" si="36"/>
        <v>0</v>
      </c>
      <c r="BA43" s="445">
        <f t="shared" si="37"/>
        <v>0</v>
      </c>
      <c r="BB43" s="445">
        <f t="shared" si="38"/>
        <v>0</v>
      </c>
    </row>
    <row r="44" spans="2:54" ht="19.5" customHeight="1">
      <c r="B44" s="723"/>
      <c r="C44" s="473" t="s">
        <v>184</v>
      </c>
      <c r="D44" s="446">
        <v>1</v>
      </c>
      <c r="E44" s="447" t="s">
        <v>19</v>
      </c>
      <c r="F44" s="448">
        <v>2</v>
      </c>
      <c r="G44" s="449">
        <v>1</v>
      </c>
      <c r="H44" s="450" t="s">
        <v>19</v>
      </c>
      <c r="I44" s="451">
        <v>2</v>
      </c>
      <c r="J44" s="446">
        <v>2</v>
      </c>
      <c r="K44" s="447" t="s">
        <v>19</v>
      </c>
      <c r="L44" s="448">
        <v>0</v>
      </c>
      <c r="M44" s="449"/>
      <c r="N44" s="450" t="s">
        <v>19</v>
      </c>
      <c r="O44" s="451"/>
      <c r="P44" s="446"/>
      <c r="Q44" s="447" t="s">
        <v>19</v>
      </c>
      <c r="R44" s="448"/>
      <c r="S44" s="449">
        <v>2</v>
      </c>
      <c r="T44" s="450" t="s">
        <v>19</v>
      </c>
      <c r="U44" s="451">
        <v>0</v>
      </c>
      <c r="V44" s="446"/>
      <c r="W44" s="447" t="s">
        <v>19</v>
      </c>
      <c r="X44" s="452"/>
      <c r="Y44" s="453">
        <f t="shared" si="19"/>
        <v>4</v>
      </c>
      <c r="Z44" s="454">
        <f t="shared" si="20"/>
        <v>2</v>
      </c>
      <c r="AA44" s="455">
        <f t="shared" si="21"/>
        <v>2</v>
      </c>
      <c r="AB44" s="456">
        <f t="shared" si="22"/>
        <v>6</v>
      </c>
      <c r="AC44" s="450" t="s">
        <v>19</v>
      </c>
      <c r="AD44" s="457">
        <f t="shared" si="23"/>
        <v>4</v>
      </c>
      <c r="AE44" s="458">
        <f t="shared" si="24"/>
        <v>0.5</v>
      </c>
      <c r="AG44" s="287" t="s">
        <v>264</v>
      </c>
      <c r="AH44" t="s">
        <v>184</v>
      </c>
      <c r="AI44" t="s">
        <v>97</v>
      </c>
      <c r="AJ44">
        <v>4</v>
      </c>
      <c r="AK44">
        <v>2</v>
      </c>
      <c r="AL44" s="632">
        <v>0.5</v>
      </c>
      <c r="AM44" s="632">
        <v>0.6</v>
      </c>
      <c r="AO44" s="445">
        <f t="shared" si="25"/>
        <v>0</v>
      </c>
      <c r="AP44" s="445">
        <f t="shared" si="26"/>
        <v>1</v>
      </c>
      <c r="AQ44" s="445">
        <f t="shared" si="27"/>
        <v>0</v>
      </c>
      <c r="AR44" s="445">
        <f t="shared" si="28"/>
        <v>1</v>
      </c>
      <c r="AS44" s="445">
        <f t="shared" si="29"/>
        <v>1</v>
      </c>
      <c r="AT44" s="445">
        <f t="shared" si="30"/>
        <v>0</v>
      </c>
      <c r="AU44" s="445">
        <f t="shared" si="31"/>
        <v>0</v>
      </c>
      <c r="AV44" s="445">
        <f t="shared" si="32"/>
        <v>0</v>
      </c>
      <c r="AW44" s="445">
        <f t="shared" si="33"/>
        <v>0</v>
      </c>
      <c r="AX44" s="445">
        <f t="shared" si="34"/>
        <v>0</v>
      </c>
      <c r="AY44" s="445">
        <f t="shared" si="35"/>
        <v>1</v>
      </c>
      <c r="AZ44" s="445">
        <f t="shared" si="36"/>
        <v>0</v>
      </c>
      <c r="BA44" s="445">
        <f t="shared" si="37"/>
        <v>0</v>
      </c>
      <c r="BB44" s="445">
        <f t="shared" si="38"/>
        <v>0</v>
      </c>
    </row>
    <row r="45" spans="2:54" ht="19.5" customHeight="1">
      <c r="B45" s="723"/>
      <c r="C45" s="538" t="s">
        <v>280</v>
      </c>
      <c r="D45" s="539"/>
      <c r="E45" s="540"/>
      <c r="F45" s="541"/>
      <c r="G45" s="542"/>
      <c r="H45" s="543"/>
      <c r="I45" s="544"/>
      <c r="J45" s="539"/>
      <c r="K45" s="540"/>
      <c r="L45" s="541"/>
      <c r="M45" s="542"/>
      <c r="N45" s="543"/>
      <c r="O45" s="544"/>
      <c r="P45" s="539"/>
      <c r="Q45" s="540"/>
      <c r="R45" s="541"/>
      <c r="S45" s="542">
        <v>2</v>
      </c>
      <c r="T45" s="543"/>
      <c r="U45" s="544">
        <v>1</v>
      </c>
      <c r="V45" s="539"/>
      <c r="W45" s="540"/>
      <c r="X45" s="545"/>
      <c r="Y45" s="453">
        <f>SUM(AO45:BB45)</f>
        <v>1</v>
      </c>
      <c r="Z45" s="454">
        <f>AO45+AQ45+AS45+AU45+AW45+AY45+BA45</f>
        <v>1</v>
      </c>
      <c r="AA45" s="455">
        <f>AP45+AR45+AT45+AV45+AX45+AZ45+BB45</f>
        <v>0</v>
      </c>
      <c r="AB45" s="456">
        <f>D45+G45+J45+M45+P45+S45+V45</f>
        <v>2</v>
      </c>
      <c r="AC45" s="450" t="s">
        <v>19</v>
      </c>
      <c r="AD45" s="457">
        <f>F45+I45+L45+O45+R45+U45+X45</f>
        <v>1</v>
      </c>
      <c r="AE45" s="458">
        <f>IF(Y45&gt;0,Z45/Y45,0)</f>
        <v>1</v>
      </c>
      <c r="AG45" s="287" t="s">
        <v>285</v>
      </c>
      <c r="AH45" t="s">
        <v>280</v>
      </c>
      <c r="AI45" t="s">
        <v>97</v>
      </c>
      <c r="AJ45">
        <v>1</v>
      </c>
      <c r="AK45">
        <v>1</v>
      </c>
      <c r="AL45" s="632">
        <v>1</v>
      </c>
      <c r="AM45" s="632">
        <v>0.6666666666666666</v>
      </c>
      <c r="AO45" s="445">
        <f>IF(D45&gt;F45,1,0)</f>
        <v>0</v>
      </c>
      <c r="AP45" s="445">
        <f>IF(F45&gt;D45,1,0)</f>
        <v>0</v>
      </c>
      <c r="AQ45" s="445">
        <f>IF(G45&gt;I45,1,0)</f>
        <v>0</v>
      </c>
      <c r="AR45" s="445">
        <f>IF(I45&gt;G45,1,0)</f>
        <v>0</v>
      </c>
      <c r="AS45" s="445">
        <f>IF(J45&gt;L45,1,0)</f>
        <v>0</v>
      </c>
      <c r="AT45" s="445">
        <f>IF(L45&gt;J45,1,0)</f>
        <v>0</v>
      </c>
      <c r="AU45" s="445">
        <f>IF(M45&gt;O45,1,0)</f>
        <v>0</v>
      </c>
      <c r="AV45" s="445">
        <f>IF(O45&gt;M45,1,0)</f>
        <v>0</v>
      </c>
      <c r="AW45" s="445">
        <f>IF(P45&gt;R45,1,)</f>
        <v>0</v>
      </c>
      <c r="AX45" s="445">
        <f>IF(R45&gt;P45,1,0)</f>
        <v>0</v>
      </c>
      <c r="AY45" s="445">
        <f>IF(S45&gt;U45,1,0)</f>
        <v>1</v>
      </c>
      <c r="AZ45" s="445">
        <f>IF(U45&gt;S45,1,0)</f>
        <v>0</v>
      </c>
      <c r="BA45" s="445">
        <f>IF(V45&gt;X45,1,0)</f>
        <v>0</v>
      </c>
      <c r="BB45" s="445">
        <f>IF(X45&gt;V45,1,0)</f>
        <v>0</v>
      </c>
    </row>
    <row r="46" spans="2:54" ht="19.5" customHeight="1">
      <c r="B46" s="724"/>
      <c r="C46" s="474" t="s">
        <v>186</v>
      </c>
      <c r="D46" s="459"/>
      <c r="E46" s="460" t="s">
        <v>19</v>
      </c>
      <c r="F46" s="461"/>
      <c r="G46" s="462">
        <v>0</v>
      </c>
      <c r="H46" s="463" t="s">
        <v>19</v>
      </c>
      <c r="I46" s="464">
        <v>2</v>
      </c>
      <c r="J46" s="459"/>
      <c r="K46" s="460" t="s">
        <v>19</v>
      </c>
      <c r="L46" s="461"/>
      <c r="M46" s="462">
        <v>2</v>
      </c>
      <c r="N46" s="463" t="s">
        <v>19</v>
      </c>
      <c r="O46" s="464">
        <v>1</v>
      </c>
      <c r="P46" s="459"/>
      <c r="Q46" s="460" t="s">
        <v>19</v>
      </c>
      <c r="R46" s="461"/>
      <c r="S46" s="462"/>
      <c r="T46" s="463" t="s">
        <v>19</v>
      </c>
      <c r="U46" s="464"/>
      <c r="V46" s="459"/>
      <c r="W46" s="460" t="s">
        <v>19</v>
      </c>
      <c r="X46" s="465"/>
      <c r="Y46" s="466">
        <f t="shared" si="19"/>
        <v>2</v>
      </c>
      <c r="Z46" s="467">
        <f t="shared" si="20"/>
        <v>1</v>
      </c>
      <c r="AA46" s="468">
        <f t="shared" si="21"/>
        <v>1</v>
      </c>
      <c r="AB46" s="469">
        <f t="shared" si="22"/>
        <v>2</v>
      </c>
      <c r="AC46" s="463" t="s">
        <v>19</v>
      </c>
      <c r="AD46" s="470">
        <f t="shared" si="23"/>
        <v>3</v>
      </c>
      <c r="AE46" s="471">
        <f t="shared" si="24"/>
        <v>0.5</v>
      </c>
      <c r="AG46" s="287" t="s">
        <v>288</v>
      </c>
      <c r="AH46" t="s">
        <v>186</v>
      </c>
      <c r="AI46" t="s">
        <v>97</v>
      </c>
      <c r="AJ46">
        <v>2</v>
      </c>
      <c r="AK46">
        <v>1</v>
      </c>
      <c r="AL46" s="632">
        <v>0.5</v>
      </c>
      <c r="AM46" s="632">
        <v>0.4</v>
      </c>
      <c r="AO46" s="445">
        <f t="shared" si="25"/>
        <v>0</v>
      </c>
      <c r="AP46" s="445">
        <f t="shared" si="26"/>
        <v>0</v>
      </c>
      <c r="AQ46" s="445">
        <f t="shared" si="27"/>
        <v>0</v>
      </c>
      <c r="AR46" s="445">
        <f t="shared" si="28"/>
        <v>1</v>
      </c>
      <c r="AS46" s="445">
        <f t="shared" si="29"/>
        <v>0</v>
      </c>
      <c r="AT46" s="445">
        <f t="shared" si="30"/>
        <v>0</v>
      </c>
      <c r="AU46" s="445">
        <f t="shared" si="31"/>
        <v>1</v>
      </c>
      <c r="AV46" s="445">
        <f t="shared" si="32"/>
        <v>0</v>
      </c>
      <c r="AW46" s="445">
        <f t="shared" si="33"/>
        <v>0</v>
      </c>
      <c r="AX46" s="445">
        <f t="shared" si="34"/>
        <v>0</v>
      </c>
      <c r="AY46" s="445">
        <f t="shared" si="35"/>
        <v>0</v>
      </c>
      <c r="AZ46" s="445">
        <f t="shared" si="36"/>
        <v>0</v>
      </c>
      <c r="BA46" s="445">
        <f t="shared" si="37"/>
        <v>0</v>
      </c>
      <c r="BB46" s="445">
        <f t="shared" si="38"/>
        <v>0</v>
      </c>
    </row>
    <row r="47" spans="2:54" ht="19.5" customHeight="1">
      <c r="B47" s="722" t="s">
        <v>59</v>
      </c>
      <c r="C47" s="472" t="s">
        <v>179</v>
      </c>
      <c r="D47" s="432">
        <v>2</v>
      </c>
      <c r="E47" s="433" t="s">
        <v>19</v>
      </c>
      <c r="F47" s="434">
        <v>0</v>
      </c>
      <c r="G47" s="435"/>
      <c r="H47" s="436" t="s">
        <v>19</v>
      </c>
      <c r="I47" s="437"/>
      <c r="J47" s="432">
        <v>2</v>
      </c>
      <c r="K47" s="433" t="s">
        <v>19</v>
      </c>
      <c r="L47" s="434">
        <v>0</v>
      </c>
      <c r="M47" s="435"/>
      <c r="N47" s="436" t="s">
        <v>19</v>
      </c>
      <c r="O47" s="437"/>
      <c r="P47" s="432">
        <v>2</v>
      </c>
      <c r="Q47" s="433" t="s">
        <v>19</v>
      </c>
      <c r="R47" s="434">
        <v>1</v>
      </c>
      <c r="S47" s="435">
        <v>0</v>
      </c>
      <c r="T47" s="436" t="s">
        <v>19</v>
      </c>
      <c r="U47" s="437">
        <v>2</v>
      </c>
      <c r="V47" s="432"/>
      <c r="W47" s="433" t="s">
        <v>19</v>
      </c>
      <c r="X47" s="438"/>
      <c r="Y47" s="439">
        <f t="shared" si="19"/>
        <v>4</v>
      </c>
      <c r="Z47" s="440">
        <f t="shared" si="20"/>
        <v>3</v>
      </c>
      <c r="AA47" s="441">
        <f t="shared" si="21"/>
        <v>1</v>
      </c>
      <c r="AB47" s="442">
        <f t="shared" si="22"/>
        <v>6</v>
      </c>
      <c r="AC47" s="436" t="s">
        <v>19</v>
      </c>
      <c r="AD47" s="443">
        <f t="shared" si="23"/>
        <v>3</v>
      </c>
      <c r="AE47" s="444">
        <f t="shared" si="24"/>
        <v>0.75</v>
      </c>
      <c r="AG47" s="287" t="s">
        <v>289</v>
      </c>
      <c r="AH47" t="s">
        <v>179</v>
      </c>
      <c r="AI47" t="s">
        <v>59</v>
      </c>
      <c r="AJ47">
        <v>4</v>
      </c>
      <c r="AK47">
        <v>3</v>
      </c>
      <c r="AL47" s="632">
        <v>0.75</v>
      </c>
      <c r="AM47" s="632">
        <v>0.6666666666666666</v>
      </c>
      <c r="AO47" s="445">
        <f t="shared" si="25"/>
        <v>1</v>
      </c>
      <c r="AP47" s="445">
        <f t="shared" si="26"/>
        <v>0</v>
      </c>
      <c r="AQ47" s="445">
        <f t="shared" si="27"/>
        <v>0</v>
      </c>
      <c r="AR47" s="445">
        <f t="shared" si="28"/>
        <v>0</v>
      </c>
      <c r="AS47" s="445">
        <f t="shared" si="29"/>
        <v>1</v>
      </c>
      <c r="AT47" s="445">
        <f t="shared" si="30"/>
        <v>0</v>
      </c>
      <c r="AU47" s="445">
        <f t="shared" si="31"/>
        <v>0</v>
      </c>
      <c r="AV47" s="445">
        <f t="shared" si="32"/>
        <v>0</v>
      </c>
      <c r="AW47" s="445">
        <f t="shared" si="33"/>
        <v>1</v>
      </c>
      <c r="AX47" s="445">
        <f t="shared" si="34"/>
        <v>0</v>
      </c>
      <c r="AY47" s="445">
        <f t="shared" si="35"/>
        <v>0</v>
      </c>
      <c r="AZ47" s="445">
        <f t="shared" si="36"/>
        <v>1</v>
      </c>
      <c r="BA47" s="445">
        <f t="shared" si="37"/>
        <v>0</v>
      </c>
      <c r="BB47" s="445">
        <f t="shared" si="38"/>
        <v>0</v>
      </c>
    </row>
    <row r="48" spans="2:54" ht="19.5" customHeight="1">
      <c r="B48" s="723"/>
      <c r="C48" s="473" t="s">
        <v>180</v>
      </c>
      <c r="D48" s="446">
        <v>2</v>
      </c>
      <c r="E48" s="447" t="s">
        <v>19</v>
      </c>
      <c r="F48" s="448">
        <v>0</v>
      </c>
      <c r="G48" s="483"/>
      <c r="H48" s="484"/>
      <c r="I48" s="485"/>
      <c r="J48" s="480"/>
      <c r="K48" s="481"/>
      <c r="L48" s="482"/>
      <c r="M48" s="483"/>
      <c r="N48" s="484"/>
      <c r="O48" s="485"/>
      <c r="P48" s="480"/>
      <c r="Q48" s="481"/>
      <c r="R48" s="482"/>
      <c r="S48" s="483"/>
      <c r="T48" s="484"/>
      <c r="U48" s="485"/>
      <c r="V48" s="480">
        <v>1</v>
      </c>
      <c r="W48" s="481"/>
      <c r="X48" s="486">
        <v>2</v>
      </c>
      <c r="Y48" s="439">
        <f>SUM(AO48:BB48)</f>
        <v>2</v>
      </c>
      <c r="Z48" s="440">
        <f>AO48+AQ48+AS48+AU48+AW48+AY48+BA48</f>
        <v>1</v>
      </c>
      <c r="AA48" s="441">
        <f>AP48+AR48+AT48+AV48+AX48+AZ48+BB48</f>
        <v>1</v>
      </c>
      <c r="AB48" s="442">
        <f>D48+G48+J48+M48+P48+S48+V48</f>
        <v>3</v>
      </c>
      <c r="AC48" s="436" t="s">
        <v>19</v>
      </c>
      <c r="AD48" s="443">
        <f>F48+I48+L48+O48+R48+U48+X48</f>
        <v>2</v>
      </c>
      <c r="AE48" s="444">
        <f>IF(Y48&gt;0,Z48/Y48,0)</f>
        <v>0.5</v>
      </c>
      <c r="AG48" s="287" t="s">
        <v>301</v>
      </c>
      <c r="AH48" t="s">
        <v>180</v>
      </c>
      <c r="AI48" t="s">
        <v>59</v>
      </c>
      <c r="AJ48">
        <v>2</v>
      </c>
      <c r="AK48">
        <v>1</v>
      </c>
      <c r="AL48" s="632">
        <v>0.5</v>
      </c>
      <c r="AM48" s="632">
        <v>0.6</v>
      </c>
      <c r="AO48" s="445">
        <f>IF(D48&gt;F48,1,0)</f>
        <v>1</v>
      </c>
      <c r="AP48" s="445">
        <f>IF(F48&gt;D48,1,0)</f>
        <v>0</v>
      </c>
      <c r="AQ48" s="445">
        <f>IF(G48&gt;I48,1,0)</f>
        <v>0</v>
      </c>
      <c r="AR48" s="445">
        <f>IF(I48&gt;G48,1,0)</f>
        <v>0</v>
      </c>
      <c r="AS48" s="445">
        <f>IF(J48&gt;L48,1,0)</f>
        <v>0</v>
      </c>
      <c r="AT48" s="445">
        <f>IF(L48&gt;J48,1,0)</f>
        <v>0</v>
      </c>
      <c r="AU48" s="445">
        <f>IF(M48&gt;O48,1,0)</f>
        <v>0</v>
      </c>
      <c r="AV48" s="445">
        <f>IF(O48&gt;M48,1,0)</f>
        <v>0</v>
      </c>
      <c r="AW48" s="445">
        <f>IF(P48&gt;R48,1,)</f>
        <v>0</v>
      </c>
      <c r="AX48" s="445">
        <f>IF(R48&gt;P48,1,0)</f>
        <v>0</v>
      </c>
      <c r="AY48" s="445">
        <f>IF(S48&gt;U48,1,0)</f>
        <v>0</v>
      </c>
      <c r="AZ48" s="445">
        <f>IF(U48&gt;S48,1,0)</f>
        <v>0</v>
      </c>
      <c r="BA48" s="445">
        <f>IF(V48&gt;X48,1,0)</f>
        <v>0</v>
      </c>
      <c r="BB48" s="445">
        <f>IF(X48&gt;V48,1,0)</f>
        <v>1</v>
      </c>
    </row>
    <row r="49" spans="2:54" ht="19.5" customHeight="1">
      <c r="B49" s="723"/>
      <c r="C49" s="473" t="s">
        <v>187</v>
      </c>
      <c r="D49" s="446"/>
      <c r="E49" s="447" t="s">
        <v>19</v>
      </c>
      <c r="F49" s="448"/>
      <c r="G49" s="449">
        <v>2</v>
      </c>
      <c r="H49" s="450" t="s">
        <v>19</v>
      </c>
      <c r="I49" s="451">
        <v>1</v>
      </c>
      <c r="J49" s="446"/>
      <c r="K49" s="447" t="s">
        <v>19</v>
      </c>
      <c r="L49" s="448"/>
      <c r="M49" s="449"/>
      <c r="N49" s="450" t="s">
        <v>19</v>
      </c>
      <c r="O49" s="451"/>
      <c r="P49" s="446"/>
      <c r="Q49" s="447" t="s">
        <v>19</v>
      </c>
      <c r="R49" s="448"/>
      <c r="S49" s="449"/>
      <c r="T49" s="450" t="s">
        <v>19</v>
      </c>
      <c r="U49" s="451"/>
      <c r="V49" s="446">
        <v>0</v>
      </c>
      <c r="W49" s="447" t="s">
        <v>19</v>
      </c>
      <c r="X49" s="452">
        <v>2</v>
      </c>
      <c r="Y49" s="453">
        <f t="shared" si="19"/>
        <v>2</v>
      </c>
      <c r="Z49" s="454">
        <f t="shared" si="20"/>
        <v>1</v>
      </c>
      <c r="AA49" s="455">
        <f t="shared" si="21"/>
        <v>1</v>
      </c>
      <c r="AB49" s="456">
        <f t="shared" si="22"/>
        <v>2</v>
      </c>
      <c r="AC49" s="450" t="s">
        <v>19</v>
      </c>
      <c r="AD49" s="457">
        <f t="shared" si="23"/>
        <v>3</v>
      </c>
      <c r="AE49" s="458">
        <f t="shared" si="24"/>
        <v>0.5</v>
      </c>
      <c r="AG49" s="287" t="s">
        <v>302</v>
      </c>
      <c r="AH49" t="s">
        <v>187</v>
      </c>
      <c r="AI49" t="s">
        <v>59</v>
      </c>
      <c r="AJ49">
        <v>2</v>
      </c>
      <c r="AK49">
        <v>1</v>
      </c>
      <c r="AL49" s="632">
        <v>0.5</v>
      </c>
      <c r="AM49" s="632">
        <v>0.4</v>
      </c>
      <c r="AO49" s="445">
        <f t="shared" si="25"/>
        <v>0</v>
      </c>
      <c r="AP49" s="445">
        <f t="shared" si="26"/>
        <v>0</v>
      </c>
      <c r="AQ49" s="445">
        <f t="shared" si="27"/>
        <v>1</v>
      </c>
      <c r="AR49" s="445">
        <f t="shared" si="28"/>
        <v>0</v>
      </c>
      <c r="AS49" s="445">
        <f t="shared" si="29"/>
        <v>0</v>
      </c>
      <c r="AT49" s="445">
        <f t="shared" si="30"/>
        <v>0</v>
      </c>
      <c r="AU49" s="445">
        <f t="shared" si="31"/>
        <v>0</v>
      </c>
      <c r="AV49" s="445">
        <f t="shared" si="32"/>
        <v>0</v>
      </c>
      <c r="AW49" s="445">
        <f t="shared" si="33"/>
        <v>0</v>
      </c>
      <c r="AX49" s="445">
        <f t="shared" si="34"/>
        <v>0</v>
      </c>
      <c r="AY49" s="445">
        <f t="shared" si="35"/>
        <v>0</v>
      </c>
      <c r="AZ49" s="445">
        <f t="shared" si="36"/>
        <v>0</v>
      </c>
      <c r="BA49" s="445">
        <f t="shared" si="37"/>
        <v>0</v>
      </c>
      <c r="BB49" s="445">
        <f t="shared" si="38"/>
        <v>1</v>
      </c>
    </row>
    <row r="50" spans="2:54" ht="19.5" customHeight="1">
      <c r="B50" s="724"/>
      <c r="C50" s="474" t="s">
        <v>128</v>
      </c>
      <c r="D50" s="459"/>
      <c r="E50" s="460" t="s">
        <v>19</v>
      </c>
      <c r="F50" s="461"/>
      <c r="G50" s="462">
        <v>2</v>
      </c>
      <c r="H50" s="463" t="s">
        <v>19</v>
      </c>
      <c r="I50" s="464">
        <v>0</v>
      </c>
      <c r="J50" s="459">
        <v>2</v>
      </c>
      <c r="K50" s="460" t="s">
        <v>19</v>
      </c>
      <c r="L50" s="461">
        <v>0</v>
      </c>
      <c r="M50" s="462"/>
      <c r="N50" s="463" t="s">
        <v>19</v>
      </c>
      <c r="O50" s="464"/>
      <c r="P50" s="459">
        <v>0</v>
      </c>
      <c r="Q50" s="460" t="s">
        <v>19</v>
      </c>
      <c r="R50" s="461">
        <v>2</v>
      </c>
      <c r="S50" s="462">
        <v>2</v>
      </c>
      <c r="T50" s="463" t="s">
        <v>19</v>
      </c>
      <c r="U50" s="464">
        <v>0</v>
      </c>
      <c r="V50" s="459"/>
      <c r="W50" s="460" t="s">
        <v>19</v>
      </c>
      <c r="X50" s="465"/>
      <c r="Y50" s="466">
        <f t="shared" si="19"/>
        <v>4</v>
      </c>
      <c r="Z50" s="467">
        <f t="shared" si="20"/>
        <v>3</v>
      </c>
      <c r="AA50" s="468">
        <f t="shared" si="21"/>
        <v>1</v>
      </c>
      <c r="AB50" s="469">
        <f t="shared" si="22"/>
        <v>6</v>
      </c>
      <c r="AC50" s="463" t="s">
        <v>19</v>
      </c>
      <c r="AD50" s="470">
        <f t="shared" si="23"/>
        <v>2</v>
      </c>
      <c r="AE50" s="471">
        <f t="shared" si="24"/>
        <v>0.75</v>
      </c>
      <c r="AG50" s="287" t="s">
        <v>303</v>
      </c>
      <c r="AH50" t="s">
        <v>128</v>
      </c>
      <c r="AI50" t="s">
        <v>59</v>
      </c>
      <c r="AJ50">
        <v>4</v>
      </c>
      <c r="AK50">
        <v>3</v>
      </c>
      <c r="AL50" s="632">
        <v>0.75</v>
      </c>
      <c r="AM50" s="632">
        <v>0.75</v>
      </c>
      <c r="AO50" s="445">
        <f t="shared" si="25"/>
        <v>0</v>
      </c>
      <c r="AP50" s="445">
        <f t="shared" si="26"/>
        <v>0</v>
      </c>
      <c r="AQ50" s="445">
        <f t="shared" si="27"/>
        <v>1</v>
      </c>
      <c r="AR50" s="445">
        <f t="shared" si="28"/>
        <v>0</v>
      </c>
      <c r="AS50" s="445">
        <f t="shared" si="29"/>
        <v>1</v>
      </c>
      <c r="AT50" s="445">
        <f t="shared" si="30"/>
        <v>0</v>
      </c>
      <c r="AU50" s="445">
        <f t="shared" si="31"/>
        <v>0</v>
      </c>
      <c r="AV50" s="445">
        <f t="shared" si="32"/>
        <v>0</v>
      </c>
      <c r="AW50" s="445">
        <f t="shared" si="33"/>
        <v>0</v>
      </c>
      <c r="AX50" s="445">
        <f t="shared" si="34"/>
        <v>1</v>
      </c>
      <c r="AY50" s="445">
        <f t="shared" si="35"/>
        <v>1</v>
      </c>
      <c r="AZ50" s="445">
        <f t="shared" si="36"/>
        <v>0</v>
      </c>
      <c r="BA50" s="445">
        <f t="shared" si="37"/>
        <v>0</v>
      </c>
      <c r="BB50" s="445">
        <f t="shared" si="38"/>
        <v>0</v>
      </c>
    </row>
    <row r="51" spans="2:54" ht="23.25" customHeight="1">
      <c r="B51" s="722" t="s">
        <v>178</v>
      </c>
      <c r="C51" s="472" t="s">
        <v>181</v>
      </c>
      <c r="D51" s="432">
        <v>0</v>
      </c>
      <c r="E51" s="433" t="s">
        <v>19</v>
      </c>
      <c r="F51" s="434">
        <v>2</v>
      </c>
      <c r="G51" s="435"/>
      <c r="H51" s="436" t="s">
        <v>19</v>
      </c>
      <c r="I51" s="437"/>
      <c r="J51" s="432">
        <v>0</v>
      </c>
      <c r="K51" s="433" t="s">
        <v>19</v>
      </c>
      <c r="L51" s="434">
        <v>2</v>
      </c>
      <c r="M51" s="435">
        <v>0</v>
      </c>
      <c r="N51" s="436" t="s">
        <v>19</v>
      </c>
      <c r="O51" s="437">
        <v>2</v>
      </c>
      <c r="P51" s="432">
        <v>2</v>
      </c>
      <c r="Q51" s="433" t="s">
        <v>19</v>
      </c>
      <c r="R51" s="434">
        <v>1</v>
      </c>
      <c r="S51" s="435"/>
      <c r="T51" s="436" t="s">
        <v>19</v>
      </c>
      <c r="U51" s="437"/>
      <c r="V51" s="432"/>
      <c r="W51" s="433" t="s">
        <v>19</v>
      </c>
      <c r="X51" s="438"/>
      <c r="Y51" s="439">
        <f t="shared" si="19"/>
        <v>4</v>
      </c>
      <c r="Z51" s="440">
        <f t="shared" si="20"/>
        <v>1</v>
      </c>
      <c r="AA51" s="441">
        <f t="shared" si="21"/>
        <v>3</v>
      </c>
      <c r="AB51" s="442">
        <f t="shared" si="22"/>
        <v>2</v>
      </c>
      <c r="AC51" s="436" t="s">
        <v>19</v>
      </c>
      <c r="AD51" s="443">
        <f t="shared" si="23"/>
        <v>7</v>
      </c>
      <c r="AE51" s="444">
        <f t="shared" si="24"/>
        <v>0.25</v>
      </c>
      <c r="AG51" s="287" t="s">
        <v>304</v>
      </c>
      <c r="AH51" t="s">
        <v>181</v>
      </c>
      <c r="AI51" t="s">
        <v>178</v>
      </c>
      <c r="AJ51">
        <v>4</v>
      </c>
      <c r="AK51">
        <v>1</v>
      </c>
      <c r="AL51" s="632">
        <v>0.25</v>
      </c>
      <c r="AM51" s="632">
        <v>0.2222222222222222</v>
      </c>
      <c r="AO51" s="445">
        <f t="shared" si="25"/>
        <v>0</v>
      </c>
      <c r="AP51" s="445">
        <f t="shared" si="26"/>
        <v>1</v>
      </c>
      <c r="AQ51" s="445">
        <f t="shared" si="27"/>
        <v>0</v>
      </c>
      <c r="AR51" s="445">
        <f t="shared" si="28"/>
        <v>0</v>
      </c>
      <c r="AS51" s="445">
        <f t="shared" si="29"/>
        <v>0</v>
      </c>
      <c r="AT51" s="445">
        <f t="shared" si="30"/>
        <v>1</v>
      </c>
      <c r="AU51" s="445">
        <f t="shared" si="31"/>
        <v>0</v>
      </c>
      <c r="AV51" s="445">
        <f t="shared" si="32"/>
        <v>1</v>
      </c>
      <c r="AW51" s="445">
        <f t="shared" si="33"/>
        <v>1</v>
      </c>
      <c r="AX51" s="445">
        <f t="shared" si="34"/>
        <v>0</v>
      </c>
      <c r="AY51" s="445">
        <f t="shared" si="35"/>
        <v>0</v>
      </c>
      <c r="AZ51" s="445">
        <f t="shared" si="36"/>
        <v>0</v>
      </c>
      <c r="BA51" s="445">
        <f t="shared" si="37"/>
        <v>0</v>
      </c>
      <c r="BB51" s="445">
        <f t="shared" si="38"/>
        <v>0</v>
      </c>
    </row>
    <row r="52" spans="2:54" ht="22.5" customHeight="1">
      <c r="B52" s="723"/>
      <c r="C52" s="473" t="s">
        <v>182</v>
      </c>
      <c r="D52" s="446">
        <v>0</v>
      </c>
      <c r="E52" s="447" t="s">
        <v>19</v>
      </c>
      <c r="F52" s="448">
        <v>2</v>
      </c>
      <c r="G52" s="449"/>
      <c r="H52" s="450" t="s">
        <v>19</v>
      </c>
      <c r="I52" s="451"/>
      <c r="J52" s="446"/>
      <c r="K52" s="447" t="s">
        <v>19</v>
      </c>
      <c r="L52" s="448"/>
      <c r="M52" s="449">
        <v>0</v>
      </c>
      <c r="N52" s="450" t="s">
        <v>19</v>
      </c>
      <c r="O52" s="451">
        <v>2</v>
      </c>
      <c r="P52" s="446"/>
      <c r="Q52" s="447" t="s">
        <v>19</v>
      </c>
      <c r="R52" s="448"/>
      <c r="S52" s="449"/>
      <c r="T52" s="450" t="s">
        <v>19</v>
      </c>
      <c r="U52" s="451"/>
      <c r="V52" s="446"/>
      <c r="W52" s="447" t="s">
        <v>19</v>
      </c>
      <c r="X52" s="452"/>
      <c r="Y52" s="453">
        <f t="shared" si="19"/>
        <v>2</v>
      </c>
      <c r="Z52" s="454">
        <f t="shared" si="20"/>
        <v>0</v>
      </c>
      <c r="AA52" s="455">
        <f t="shared" si="21"/>
        <v>2</v>
      </c>
      <c r="AB52" s="456">
        <f t="shared" si="22"/>
        <v>0</v>
      </c>
      <c r="AC52" s="450" t="s">
        <v>19</v>
      </c>
      <c r="AD52" s="457">
        <f t="shared" si="23"/>
        <v>4</v>
      </c>
      <c r="AE52" s="458">
        <f t="shared" si="24"/>
        <v>0</v>
      </c>
      <c r="AG52" s="287" t="s">
        <v>305</v>
      </c>
      <c r="AH52" t="s">
        <v>182</v>
      </c>
      <c r="AI52" t="s">
        <v>178</v>
      </c>
      <c r="AJ52">
        <v>2</v>
      </c>
      <c r="AK52">
        <v>0</v>
      </c>
      <c r="AL52" s="632">
        <v>0</v>
      </c>
      <c r="AM52" s="632">
        <v>0</v>
      </c>
      <c r="AO52" s="445">
        <f t="shared" si="25"/>
        <v>0</v>
      </c>
      <c r="AP52" s="445">
        <f t="shared" si="26"/>
        <v>1</v>
      </c>
      <c r="AQ52" s="445">
        <f t="shared" si="27"/>
        <v>0</v>
      </c>
      <c r="AR52" s="445">
        <f t="shared" si="28"/>
        <v>0</v>
      </c>
      <c r="AS52" s="445">
        <f t="shared" si="29"/>
        <v>0</v>
      </c>
      <c r="AT52" s="445">
        <f t="shared" si="30"/>
        <v>0</v>
      </c>
      <c r="AU52" s="445">
        <f t="shared" si="31"/>
        <v>0</v>
      </c>
      <c r="AV52" s="445">
        <f t="shared" si="32"/>
        <v>1</v>
      </c>
      <c r="AW52" s="445">
        <f t="shared" si="33"/>
        <v>0</v>
      </c>
      <c r="AX52" s="445">
        <f t="shared" si="34"/>
        <v>0</v>
      </c>
      <c r="AY52" s="445">
        <f t="shared" si="35"/>
        <v>0</v>
      </c>
      <c r="AZ52" s="445">
        <f t="shared" si="36"/>
        <v>0</v>
      </c>
      <c r="BA52" s="445">
        <f t="shared" si="37"/>
        <v>0</v>
      </c>
      <c r="BB52" s="445">
        <f t="shared" si="38"/>
        <v>0</v>
      </c>
    </row>
    <row r="53" spans="2:54" ht="24" customHeight="1">
      <c r="B53" s="724"/>
      <c r="C53" s="474" t="s">
        <v>231</v>
      </c>
      <c r="D53" s="459"/>
      <c r="E53" s="460" t="s">
        <v>19</v>
      </c>
      <c r="F53" s="461"/>
      <c r="G53" s="462"/>
      <c r="H53" s="463" t="s">
        <v>19</v>
      </c>
      <c r="I53" s="464"/>
      <c r="J53" s="459">
        <v>0</v>
      </c>
      <c r="K53" s="460" t="s">
        <v>19</v>
      </c>
      <c r="L53" s="461">
        <v>2</v>
      </c>
      <c r="M53" s="462"/>
      <c r="N53" s="463" t="s">
        <v>19</v>
      </c>
      <c r="O53" s="464"/>
      <c r="P53" s="459">
        <v>0</v>
      </c>
      <c r="Q53" s="460" t="s">
        <v>19</v>
      </c>
      <c r="R53" s="461">
        <v>2</v>
      </c>
      <c r="S53" s="462"/>
      <c r="T53" s="463" t="s">
        <v>19</v>
      </c>
      <c r="U53" s="464"/>
      <c r="V53" s="459"/>
      <c r="W53" s="460" t="s">
        <v>19</v>
      </c>
      <c r="X53" s="465"/>
      <c r="Y53" s="466">
        <f t="shared" si="19"/>
        <v>2</v>
      </c>
      <c r="Z53" s="467">
        <f t="shared" si="20"/>
        <v>0</v>
      </c>
      <c r="AA53" s="468">
        <f t="shared" si="21"/>
        <v>2</v>
      </c>
      <c r="AB53" s="469">
        <f t="shared" si="22"/>
        <v>0</v>
      </c>
      <c r="AC53" s="463" t="s">
        <v>19</v>
      </c>
      <c r="AD53" s="470">
        <f t="shared" si="23"/>
        <v>4</v>
      </c>
      <c r="AE53" s="471">
        <f t="shared" si="24"/>
        <v>0</v>
      </c>
      <c r="AG53" s="287" t="s">
        <v>306</v>
      </c>
      <c r="AH53" t="s">
        <v>231</v>
      </c>
      <c r="AI53" t="s">
        <v>178</v>
      </c>
      <c r="AJ53">
        <v>2</v>
      </c>
      <c r="AK53">
        <v>0</v>
      </c>
      <c r="AL53" s="632">
        <v>0</v>
      </c>
      <c r="AM53" s="632">
        <v>0</v>
      </c>
      <c r="AO53" s="445">
        <f t="shared" si="25"/>
        <v>0</v>
      </c>
      <c r="AP53" s="445">
        <f t="shared" si="26"/>
        <v>0</v>
      </c>
      <c r="AQ53" s="445">
        <f t="shared" si="27"/>
        <v>0</v>
      </c>
      <c r="AR53" s="445">
        <f t="shared" si="28"/>
        <v>0</v>
      </c>
      <c r="AS53" s="445">
        <f t="shared" si="29"/>
        <v>0</v>
      </c>
      <c r="AT53" s="445">
        <f t="shared" si="30"/>
        <v>1</v>
      </c>
      <c r="AU53" s="445">
        <f t="shared" si="31"/>
        <v>0</v>
      </c>
      <c r="AV53" s="445">
        <f t="shared" si="32"/>
        <v>0</v>
      </c>
      <c r="AW53" s="445">
        <f t="shared" si="33"/>
        <v>0</v>
      </c>
      <c r="AX53" s="445">
        <f t="shared" si="34"/>
        <v>1</v>
      </c>
      <c r="AY53" s="445">
        <f t="shared" si="35"/>
        <v>0</v>
      </c>
      <c r="AZ53" s="445">
        <f t="shared" si="36"/>
        <v>0</v>
      </c>
      <c r="BA53" s="445">
        <f t="shared" si="37"/>
        <v>0</v>
      </c>
      <c r="BB53" s="445">
        <f t="shared" si="38"/>
        <v>0</v>
      </c>
    </row>
    <row r="54" spans="2:54" ht="19.5" customHeight="1">
      <c r="B54" s="722" t="s">
        <v>177</v>
      </c>
      <c r="C54" s="472" t="s">
        <v>195</v>
      </c>
      <c r="D54" s="432"/>
      <c r="E54" s="433" t="s">
        <v>19</v>
      </c>
      <c r="F54" s="434"/>
      <c r="G54" s="435">
        <v>1</v>
      </c>
      <c r="H54" s="436" t="s">
        <v>19</v>
      </c>
      <c r="I54" s="437">
        <v>2</v>
      </c>
      <c r="J54" s="432">
        <v>0</v>
      </c>
      <c r="K54" s="433" t="s">
        <v>19</v>
      </c>
      <c r="L54" s="434">
        <v>2</v>
      </c>
      <c r="M54" s="435">
        <v>1</v>
      </c>
      <c r="N54" s="436" t="s">
        <v>19</v>
      </c>
      <c r="O54" s="437">
        <v>2</v>
      </c>
      <c r="P54" s="432">
        <v>1</v>
      </c>
      <c r="Q54" s="433" t="s">
        <v>19</v>
      </c>
      <c r="R54" s="434">
        <v>2</v>
      </c>
      <c r="S54" s="435"/>
      <c r="T54" s="436" t="s">
        <v>19</v>
      </c>
      <c r="U54" s="437"/>
      <c r="V54" s="432"/>
      <c r="W54" s="433" t="s">
        <v>19</v>
      </c>
      <c r="X54" s="438"/>
      <c r="Y54" s="439">
        <f t="shared" si="19"/>
        <v>4</v>
      </c>
      <c r="Z54" s="440">
        <f t="shared" si="20"/>
        <v>0</v>
      </c>
      <c r="AA54" s="441">
        <f t="shared" si="21"/>
        <v>4</v>
      </c>
      <c r="AB54" s="442">
        <f t="shared" si="22"/>
        <v>3</v>
      </c>
      <c r="AC54" s="436" t="s">
        <v>19</v>
      </c>
      <c r="AD54" s="443">
        <f t="shared" si="23"/>
        <v>8</v>
      </c>
      <c r="AE54" s="444">
        <f t="shared" si="24"/>
        <v>0</v>
      </c>
      <c r="AG54" s="287" t="s">
        <v>307</v>
      </c>
      <c r="AH54" t="s">
        <v>195</v>
      </c>
      <c r="AI54" t="s">
        <v>177</v>
      </c>
      <c r="AJ54">
        <v>4</v>
      </c>
      <c r="AK54">
        <v>0</v>
      </c>
      <c r="AL54" s="632">
        <v>0</v>
      </c>
      <c r="AM54" s="632">
        <v>0.2727272727272727</v>
      </c>
      <c r="AO54" s="445">
        <f t="shared" si="25"/>
        <v>0</v>
      </c>
      <c r="AP54" s="445">
        <f t="shared" si="26"/>
        <v>0</v>
      </c>
      <c r="AQ54" s="445">
        <f t="shared" si="27"/>
        <v>0</v>
      </c>
      <c r="AR54" s="445">
        <f t="shared" si="28"/>
        <v>1</v>
      </c>
      <c r="AS54" s="445">
        <f t="shared" si="29"/>
        <v>0</v>
      </c>
      <c r="AT54" s="445">
        <f t="shared" si="30"/>
        <v>1</v>
      </c>
      <c r="AU54" s="445">
        <f t="shared" si="31"/>
        <v>0</v>
      </c>
      <c r="AV54" s="445">
        <f t="shared" si="32"/>
        <v>1</v>
      </c>
      <c r="AW54" s="445">
        <f t="shared" si="33"/>
        <v>0</v>
      </c>
      <c r="AX54" s="445">
        <f t="shared" si="34"/>
        <v>1</v>
      </c>
      <c r="AY54" s="445">
        <f t="shared" si="35"/>
        <v>0</v>
      </c>
      <c r="AZ54" s="445">
        <f t="shared" si="36"/>
        <v>0</v>
      </c>
      <c r="BA54" s="445">
        <f t="shared" si="37"/>
        <v>0</v>
      </c>
      <c r="BB54" s="445">
        <f t="shared" si="38"/>
        <v>0</v>
      </c>
    </row>
    <row r="55" spans="2:54" ht="19.5" customHeight="1">
      <c r="B55" s="723"/>
      <c r="C55" s="479" t="s">
        <v>196</v>
      </c>
      <c r="D55" s="480"/>
      <c r="E55" s="481"/>
      <c r="F55" s="482"/>
      <c r="G55" s="483">
        <v>0</v>
      </c>
      <c r="H55" s="484"/>
      <c r="I55" s="485">
        <v>2</v>
      </c>
      <c r="J55" s="480">
        <v>0</v>
      </c>
      <c r="K55" s="481"/>
      <c r="L55" s="482">
        <v>2</v>
      </c>
      <c r="M55" s="483">
        <v>2</v>
      </c>
      <c r="N55" s="484"/>
      <c r="O55" s="485">
        <v>0</v>
      </c>
      <c r="P55" s="480">
        <v>2</v>
      </c>
      <c r="Q55" s="481"/>
      <c r="R55" s="482">
        <v>0</v>
      </c>
      <c r="S55" s="483"/>
      <c r="T55" s="484"/>
      <c r="U55" s="485"/>
      <c r="V55" s="480"/>
      <c r="W55" s="481"/>
      <c r="X55" s="486"/>
      <c r="Y55" s="453">
        <f>SUM(AO55:BB55)</f>
        <v>4</v>
      </c>
      <c r="Z55" s="454">
        <f>AO55+AQ55+AS55+AU55+AW55+AY55+BA55</f>
        <v>2</v>
      </c>
      <c r="AA55" s="455">
        <f>AP55+AR55+AT55+AV55+AX55+AZ55+BB55</f>
        <v>2</v>
      </c>
      <c r="AB55" s="456">
        <f>D55+G55+J55+M55+P55+S55+V55</f>
        <v>4</v>
      </c>
      <c r="AC55" s="450" t="s">
        <v>19</v>
      </c>
      <c r="AD55" s="457">
        <f>F55+I55+L55+O55+R55+U55+X55</f>
        <v>4</v>
      </c>
      <c r="AE55" s="458">
        <f>IF(Y55&gt;0,Z55/Y55,0)</f>
        <v>0.5</v>
      </c>
      <c r="AG55" s="287" t="s">
        <v>308</v>
      </c>
      <c r="AH55" t="s">
        <v>196</v>
      </c>
      <c r="AI55" t="s">
        <v>177</v>
      </c>
      <c r="AJ55">
        <v>4</v>
      </c>
      <c r="AK55">
        <v>2</v>
      </c>
      <c r="AL55" s="632">
        <v>0.5</v>
      </c>
      <c r="AM55" s="632">
        <v>0.5</v>
      </c>
      <c r="AO55" s="445">
        <f>IF(D55&gt;F55,1,0)</f>
        <v>0</v>
      </c>
      <c r="AP55" s="445">
        <f>IF(F55&gt;D55,1,0)</f>
        <v>0</v>
      </c>
      <c r="AQ55" s="445">
        <f>IF(G55&gt;I55,1,0)</f>
        <v>0</v>
      </c>
      <c r="AR55" s="445">
        <f>IF(I55&gt;G55,1,0)</f>
        <v>1</v>
      </c>
      <c r="AS55" s="445">
        <f>IF(J55&gt;L55,1,0)</f>
        <v>0</v>
      </c>
      <c r="AT55" s="445">
        <f>IF(L55&gt;J55,1,0)</f>
        <v>1</v>
      </c>
      <c r="AU55" s="445">
        <f>IF(M55&gt;O55,1,0)</f>
        <v>1</v>
      </c>
      <c r="AV55" s="445">
        <f>IF(O55&gt;M55,1,0)</f>
        <v>0</v>
      </c>
      <c r="AW55" s="445">
        <f>IF(P55&gt;R55,1,)</f>
        <v>1</v>
      </c>
      <c r="AX55" s="445">
        <f>IF(R55&gt;P55,1,0)</f>
        <v>0</v>
      </c>
      <c r="AY55" s="445">
        <f>IF(S55&gt;U55,1,0)</f>
        <v>0</v>
      </c>
      <c r="AZ55" s="445">
        <f>IF(U55&gt;S55,1,0)</f>
        <v>0</v>
      </c>
      <c r="BA55" s="445">
        <f>IF(V55&gt;X55,1,0)</f>
        <v>0</v>
      </c>
      <c r="BB55" s="445">
        <f>IF(X55&gt;V55,1,0)</f>
        <v>0</v>
      </c>
    </row>
    <row r="56" spans="2:54" ht="19.5" customHeight="1">
      <c r="B56" s="723"/>
      <c r="C56" s="473"/>
      <c r="D56" s="446"/>
      <c r="E56" s="447" t="s">
        <v>19</v>
      </c>
      <c r="F56" s="448"/>
      <c r="G56" s="449"/>
      <c r="H56" s="450" t="s">
        <v>19</v>
      </c>
      <c r="I56" s="451"/>
      <c r="J56" s="446"/>
      <c r="K56" s="447" t="s">
        <v>19</v>
      </c>
      <c r="L56" s="448"/>
      <c r="M56" s="449"/>
      <c r="N56" s="450" t="s">
        <v>19</v>
      </c>
      <c r="O56" s="451"/>
      <c r="P56" s="446"/>
      <c r="Q56" s="447" t="s">
        <v>19</v>
      </c>
      <c r="R56" s="448"/>
      <c r="S56" s="449"/>
      <c r="T56" s="450" t="s">
        <v>19</v>
      </c>
      <c r="U56" s="451"/>
      <c r="V56" s="446"/>
      <c r="W56" s="447" t="s">
        <v>19</v>
      </c>
      <c r="X56" s="452"/>
      <c r="Y56" s="453">
        <f t="shared" si="19"/>
        <v>0</v>
      </c>
      <c r="Z56" s="454">
        <f t="shared" si="20"/>
        <v>0</v>
      </c>
      <c r="AA56" s="455">
        <f t="shared" si="21"/>
        <v>0</v>
      </c>
      <c r="AB56" s="456">
        <f t="shared" si="22"/>
        <v>0</v>
      </c>
      <c r="AC56" s="450" t="s">
        <v>19</v>
      </c>
      <c r="AD56" s="457">
        <f t="shared" si="23"/>
        <v>0</v>
      </c>
      <c r="AE56" s="458">
        <f t="shared" si="24"/>
        <v>0</v>
      </c>
      <c r="AG56" s="287"/>
      <c r="AL56" s="632"/>
      <c r="AM56" s="632"/>
      <c r="AO56" s="445">
        <f t="shared" si="25"/>
        <v>0</v>
      </c>
      <c r="AP56" s="445">
        <f t="shared" si="26"/>
        <v>0</v>
      </c>
      <c r="AQ56" s="445">
        <f t="shared" si="27"/>
        <v>0</v>
      </c>
      <c r="AR56" s="445">
        <f t="shared" si="28"/>
        <v>0</v>
      </c>
      <c r="AS56" s="445">
        <f t="shared" si="29"/>
        <v>0</v>
      </c>
      <c r="AT56" s="445">
        <f t="shared" si="30"/>
        <v>0</v>
      </c>
      <c r="AU56" s="445">
        <f t="shared" si="31"/>
        <v>0</v>
      </c>
      <c r="AV56" s="445">
        <f t="shared" si="32"/>
        <v>0</v>
      </c>
      <c r="AW56" s="445">
        <f t="shared" si="33"/>
        <v>0</v>
      </c>
      <c r="AX56" s="445">
        <f t="shared" si="34"/>
        <v>0</v>
      </c>
      <c r="AY56" s="445">
        <f t="shared" si="35"/>
        <v>0</v>
      </c>
      <c r="AZ56" s="445">
        <f t="shared" si="36"/>
        <v>0</v>
      </c>
      <c r="BA56" s="445">
        <f t="shared" si="37"/>
        <v>0</v>
      </c>
      <c r="BB56" s="445">
        <f t="shared" si="38"/>
        <v>0</v>
      </c>
    </row>
    <row r="57" spans="2:54" ht="19.5" customHeight="1">
      <c r="B57" s="724"/>
      <c r="C57" s="474"/>
      <c r="D57" s="459"/>
      <c r="E57" s="460" t="s">
        <v>19</v>
      </c>
      <c r="F57" s="461"/>
      <c r="G57" s="462"/>
      <c r="H57" s="463" t="s">
        <v>19</v>
      </c>
      <c r="I57" s="464"/>
      <c r="J57" s="459"/>
      <c r="K57" s="460" t="s">
        <v>19</v>
      </c>
      <c r="L57" s="461"/>
      <c r="M57" s="462"/>
      <c r="N57" s="463" t="s">
        <v>19</v>
      </c>
      <c r="O57" s="464"/>
      <c r="P57" s="459"/>
      <c r="Q57" s="460" t="s">
        <v>19</v>
      </c>
      <c r="R57" s="461"/>
      <c r="S57" s="462"/>
      <c r="T57" s="463" t="s">
        <v>19</v>
      </c>
      <c r="U57" s="464"/>
      <c r="V57" s="459"/>
      <c r="W57" s="460" t="s">
        <v>19</v>
      </c>
      <c r="X57" s="465"/>
      <c r="Y57" s="466">
        <f t="shared" si="19"/>
        <v>0</v>
      </c>
      <c r="Z57" s="467">
        <f t="shared" si="20"/>
        <v>0</v>
      </c>
      <c r="AA57" s="468">
        <f t="shared" si="21"/>
        <v>0</v>
      </c>
      <c r="AB57" s="469">
        <f t="shared" si="22"/>
        <v>0</v>
      </c>
      <c r="AC57" s="463" t="s">
        <v>19</v>
      </c>
      <c r="AD57" s="470">
        <f t="shared" si="23"/>
        <v>0</v>
      </c>
      <c r="AE57" s="471">
        <f t="shared" si="24"/>
        <v>0</v>
      </c>
      <c r="AG57" s="287"/>
      <c r="AL57" s="632"/>
      <c r="AM57" s="632"/>
      <c r="AO57" s="445">
        <f t="shared" si="25"/>
        <v>0</v>
      </c>
      <c r="AP57" s="445">
        <f t="shared" si="26"/>
        <v>0</v>
      </c>
      <c r="AQ57" s="445">
        <f t="shared" si="27"/>
        <v>0</v>
      </c>
      <c r="AR57" s="445">
        <f t="shared" si="28"/>
        <v>0</v>
      </c>
      <c r="AS57" s="445">
        <f t="shared" si="29"/>
        <v>0</v>
      </c>
      <c r="AT57" s="445">
        <f t="shared" si="30"/>
        <v>0</v>
      </c>
      <c r="AU57" s="445">
        <f t="shared" si="31"/>
        <v>0</v>
      </c>
      <c r="AV57" s="445">
        <f t="shared" si="32"/>
        <v>0</v>
      </c>
      <c r="AW57" s="445">
        <f t="shared" si="33"/>
        <v>0</v>
      </c>
      <c r="AX57" s="445">
        <f t="shared" si="34"/>
        <v>0</v>
      </c>
      <c r="AY57" s="445">
        <f t="shared" si="35"/>
        <v>0</v>
      </c>
      <c r="AZ57" s="445">
        <f t="shared" si="36"/>
        <v>0</v>
      </c>
      <c r="BA57" s="445">
        <f t="shared" si="37"/>
        <v>0</v>
      </c>
      <c r="BB57" s="445">
        <f t="shared" si="38"/>
        <v>0</v>
      </c>
    </row>
  </sheetData>
  <sheetProtection/>
  <mergeCells count="29">
    <mergeCell ref="AB4:AD4"/>
    <mergeCell ref="B19:B21"/>
    <mergeCell ref="B22:B25"/>
    <mergeCell ref="D4:F4"/>
    <mergeCell ref="G4:I4"/>
    <mergeCell ref="B12:B14"/>
    <mergeCell ref="B15:B18"/>
    <mergeCell ref="B5:B8"/>
    <mergeCell ref="B9:B11"/>
    <mergeCell ref="V39:X39"/>
    <mergeCell ref="P4:R4"/>
    <mergeCell ref="S4:U4"/>
    <mergeCell ref="J4:L4"/>
    <mergeCell ref="M4:O4"/>
    <mergeCell ref="V4:X4"/>
    <mergeCell ref="P39:R39"/>
    <mergeCell ref="S39:U39"/>
    <mergeCell ref="B26:B29"/>
    <mergeCell ref="B30:B32"/>
    <mergeCell ref="AB39:AD39"/>
    <mergeCell ref="B54:B57"/>
    <mergeCell ref="B40:B42"/>
    <mergeCell ref="B43:B46"/>
    <mergeCell ref="B47:B50"/>
    <mergeCell ref="B51:B53"/>
    <mergeCell ref="D39:F39"/>
    <mergeCell ref="G39:I39"/>
    <mergeCell ref="J39:L39"/>
    <mergeCell ref="M39:O39"/>
  </mergeCells>
  <conditionalFormatting sqref="AE5:AE32 AE40:AE57">
    <cfRule type="cellIs" priority="1" dxfId="13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52">
      <selection activeCell="D89" sqref="D89:D93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41" t="s">
        <v>47</v>
      </c>
      <c r="H1" s="142"/>
      <c r="I1" s="142"/>
    </row>
    <row r="2" spans="6:9" ht="4.5" customHeight="1">
      <c r="F2" s="141"/>
      <c r="H2" s="142"/>
      <c r="I2" s="142"/>
    </row>
    <row r="3" spans="3:24" ht="21">
      <c r="C3" s="143" t="s">
        <v>48</v>
      </c>
      <c r="D3" s="144" t="s">
        <v>49</v>
      </c>
      <c r="E3" s="143"/>
      <c r="F3" s="143"/>
      <c r="G3" s="143"/>
      <c r="H3" s="143"/>
      <c r="I3" s="143"/>
      <c r="J3" s="143"/>
      <c r="K3" s="143"/>
      <c r="L3" s="143"/>
      <c r="P3" s="778" t="s">
        <v>50</v>
      </c>
      <c r="Q3" s="778"/>
      <c r="R3" s="145"/>
      <c r="S3" s="145"/>
      <c r="T3" s="773">
        <f>'Rozlosování-přehled'!$L$1</f>
        <v>2010</v>
      </c>
      <c r="U3" s="773"/>
      <c r="X3" s="146" t="s">
        <v>1</v>
      </c>
    </row>
    <row r="4" spans="3:31" ht="18.75">
      <c r="C4" s="147" t="s">
        <v>51</v>
      </c>
      <c r="D4" s="148"/>
      <c r="N4" s="149">
        <v>1</v>
      </c>
      <c r="P4" s="774" t="str">
        <f>IF(N4=1,P6,IF(N4=2,P7,IF(N4=3,P8,IF(N4=4,P9,IF(N4=5,P10," ")))))</f>
        <v>MUŽI  I.</v>
      </c>
      <c r="Q4" s="775"/>
      <c r="R4" s="775"/>
      <c r="S4" s="775"/>
      <c r="T4" s="775"/>
      <c r="U4" s="776"/>
      <c r="W4" s="150" t="s">
        <v>2</v>
      </c>
      <c r="X4" s="151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47"/>
      <c r="D5" s="152"/>
      <c r="E5" s="152"/>
      <c r="F5" s="152"/>
      <c r="G5" s="147"/>
      <c r="H5" s="147"/>
      <c r="I5" s="147"/>
      <c r="J5" s="152"/>
      <c r="K5" s="152"/>
      <c r="L5" s="152"/>
      <c r="M5" s="147"/>
      <c r="N5" s="147"/>
      <c r="O5" s="147"/>
      <c r="P5" s="153"/>
      <c r="Q5" s="153"/>
      <c r="R5" s="153"/>
      <c r="S5" s="147"/>
      <c r="T5" s="147"/>
      <c r="U5" s="152"/>
    </row>
    <row r="6" spans="3:27" ht="14.25" customHeight="1">
      <c r="C6" s="147" t="s">
        <v>57</v>
      </c>
      <c r="D6" s="205" t="s">
        <v>69</v>
      </c>
      <c r="E6" s="154"/>
      <c r="F6" s="154"/>
      <c r="N6" s="155">
        <v>1</v>
      </c>
      <c r="P6" s="777" t="s">
        <v>58</v>
      </c>
      <c r="Q6" s="777"/>
      <c r="R6" s="777"/>
      <c r="S6" s="777"/>
      <c r="T6" s="777"/>
      <c r="U6" s="777"/>
      <c r="W6" s="156">
        <v>1</v>
      </c>
      <c r="X6" s="157" t="str">
        <f aca="true" t="shared" si="0" ref="X6:X13">IF($N$4=1,AA6,IF($N$4=2,AB6,IF($N$4=3,AC6,IF($N$4=4,AD6,IF($N$4=5,AE6," ")))))</f>
        <v>Výškovice A</v>
      </c>
      <c r="AA6" s="1" t="s">
        <v>92</v>
      </c>
    </row>
    <row r="7" spans="3:27" ht="16.5" customHeight="1">
      <c r="C7" s="147" t="s">
        <v>60</v>
      </c>
      <c r="D7" s="383">
        <v>40306</v>
      </c>
      <c r="E7" s="159"/>
      <c r="F7" s="159"/>
      <c r="N7" s="155">
        <v>2</v>
      </c>
      <c r="P7" s="777" t="s">
        <v>61</v>
      </c>
      <c r="Q7" s="777"/>
      <c r="R7" s="777"/>
      <c r="S7" s="777"/>
      <c r="T7" s="777"/>
      <c r="U7" s="777"/>
      <c r="W7" s="156">
        <v>2</v>
      </c>
      <c r="X7" s="157" t="str">
        <f t="shared" si="0"/>
        <v>Brušperk A</v>
      </c>
      <c r="AA7" s="1" t="s">
        <v>26</v>
      </c>
    </row>
    <row r="8" spans="3:27" ht="15" customHeight="1">
      <c r="C8" s="147"/>
      <c r="N8" s="155">
        <v>3</v>
      </c>
      <c r="P8" s="767" t="s">
        <v>62</v>
      </c>
      <c r="Q8" s="767"/>
      <c r="R8" s="767"/>
      <c r="S8" s="767"/>
      <c r="T8" s="767"/>
      <c r="U8" s="767"/>
      <c r="W8" s="156">
        <v>3</v>
      </c>
      <c r="X8" s="157" t="str">
        <f t="shared" si="0"/>
        <v>N.Bělá  B</v>
      </c>
      <c r="AA8" s="1" t="s">
        <v>94</v>
      </c>
    </row>
    <row r="9" spans="2:27" ht="18.75">
      <c r="B9" s="160">
        <v>4</v>
      </c>
      <c r="C9" s="143" t="s">
        <v>64</v>
      </c>
      <c r="D9" s="784" t="s">
        <v>92</v>
      </c>
      <c r="E9" s="785"/>
      <c r="F9" s="785"/>
      <c r="G9" s="785"/>
      <c r="H9" s="785"/>
      <c r="I9" s="786"/>
      <c r="N9" s="155">
        <v>4</v>
      </c>
      <c r="P9" s="767" t="s">
        <v>65</v>
      </c>
      <c r="Q9" s="767"/>
      <c r="R9" s="767"/>
      <c r="S9" s="767"/>
      <c r="T9" s="767"/>
      <c r="U9" s="767"/>
      <c r="W9" s="156">
        <v>4</v>
      </c>
      <c r="X9" s="157" t="str">
        <f t="shared" si="0"/>
        <v>Vratimov</v>
      </c>
      <c r="AA9" s="1" t="s">
        <v>66</v>
      </c>
    </row>
    <row r="10" spans="2:27" ht="19.5" customHeight="1">
      <c r="B10" s="160">
        <v>2</v>
      </c>
      <c r="C10" s="143" t="s">
        <v>67</v>
      </c>
      <c r="D10" s="784" t="s">
        <v>35</v>
      </c>
      <c r="E10" s="785"/>
      <c r="F10" s="785"/>
      <c r="G10" s="785"/>
      <c r="H10" s="785"/>
      <c r="I10" s="786"/>
      <c r="N10" s="155">
        <v>5</v>
      </c>
      <c r="P10" s="767" t="s">
        <v>68</v>
      </c>
      <c r="Q10" s="767"/>
      <c r="R10" s="767"/>
      <c r="S10" s="767"/>
      <c r="T10" s="767"/>
      <c r="U10" s="767"/>
      <c r="W10" s="156">
        <v>5</v>
      </c>
      <c r="X10" s="157" t="str">
        <f t="shared" si="0"/>
        <v>Výškovice B</v>
      </c>
      <c r="AA10" s="1" t="s">
        <v>93</v>
      </c>
    </row>
    <row r="11" spans="23:27" ht="15.75" customHeight="1">
      <c r="W11" s="156">
        <v>6</v>
      </c>
      <c r="X11" s="157" t="str">
        <f t="shared" si="0"/>
        <v>Hrabová</v>
      </c>
      <c r="AA11" s="1" t="s">
        <v>16</v>
      </c>
    </row>
    <row r="12" spans="3:37" ht="15">
      <c r="C12" s="161" t="s">
        <v>70</v>
      </c>
      <c r="D12" s="162"/>
      <c r="E12" s="771" t="s">
        <v>71</v>
      </c>
      <c r="F12" s="772"/>
      <c r="G12" s="772"/>
      <c r="H12" s="772"/>
      <c r="I12" s="772"/>
      <c r="J12" s="772"/>
      <c r="K12" s="772"/>
      <c r="L12" s="772"/>
      <c r="M12" s="772"/>
      <c r="N12" s="772" t="s">
        <v>72</v>
      </c>
      <c r="O12" s="772"/>
      <c r="P12" s="772"/>
      <c r="Q12" s="772"/>
      <c r="R12" s="772"/>
      <c r="S12" s="772"/>
      <c r="T12" s="772"/>
      <c r="U12" s="772"/>
      <c r="V12" s="163"/>
      <c r="W12" s="156">
        <v>7</v>
      </c>
      <c r="X12" s="157" t="str">
        <f t="shared" si="0"/>
        <v>Stará Bělá  </v>
      </c>
      <c r="AA12" s="1" t="s">
        <v>95</v>
      </c>
      <c r="AF12" s="147"/>
      <c r="AG12" s="164"/>
      <c r="AH12" s="164"/>
      <c r="AI12" s="146" t="s">
        <v>1</v>
      </c>
      <c r="AJ12" s="164"/>
      <c r="AK12" s="164"/>
    </row>
    <row r="13" spans="2:37" ht="21" customHeight="1">
      <c r="B13" s="165"/>
      <c r="C13" s="166" t="s">
        <v>8</v>
      </c>
      <c r="D13" s="167" t="s">
        <v>9</v>
      </c>
      <c r="E13" s="763" t="s">
        <v>73</v>
      </c>
      <c r="F13" s="764"/>
      <c r="G13" s="765"/>
      <c r="H13" s="766" t="s">
        <v>74</v>
      </c>
      <c r="I13" s="764"/>
      <c r="J13" s="765" t="s">
        <v>74</v>
      </c>
      <c r="K13" s="766" t="s">
        <v>75</v>
      </c>
      <c r="L13" s="764"/>
      <c r="M13" s="764" t="s">
        <v>75</v>
      </c>
      <c r="N13" s="766" t="s">
        <v>76</v>
      </c>
      <c r="O13" s="764"/>
      <c r="P13" s="765"/>
      <c r="Q13" s="766" t="s">
        <v>77</v>
      </c>
      <c r="R13" s="764"/>
      <c r="S13" s="765"/>
      <c r="T13" s="168" t="s">
        <v>78</v>
      </c>
      <c r="U13" s="169"/>
      <c r="V13" s="170"/>
      <c r="W13" s="156">
        <v>8</v>
      </c>
      <c r="X13" s="157" t="str">
        <f t="shared" si="0"/>
        <v>Proskovice  A</v>
      </c>
      <c r="AA13" s="1" t="s">
        <v>96</v>
      </c>
      <c r="AF13" s="12" t="s">
        <v>73</v>
      </c>
      <c r="AG13" s="12" t="s">
        <v>74</v>
      </c>
      <c r="AH13" s="12" t="s">
        <v>75</v>
      </c>
      <c r="AI13" s="12" t="s">
        <v>73</v>
      </c>
      <c r="AJ13" s="12" t="s">
        <v>74</v>
      </c>
      <c r="AK13" s="12" t="s">
        <v>75</v>
      </c>
    </row>
    <row r="14" spans="2:37" ht="24.75" customHeight="1">
      <c r="B14" s="171" t="s">
        <v>73</v>
      </c>
      <c r="C14" s="172" t="s">
        <v>133</v>
      </c>
      <c r="D14" s="186" t="s">
        <v>223</v>
      </c>
      <c r="E14" s="174">
        <v>6</v>
      </c>
      <c r="F14" s="175" t="s">
        <v>19</v>
      </c>
      <c r="G14" s="176">
        <v>1</v>
      </c>
      <c r="H14" s="177">
        <v>6</v>
      </c>
      <c r="I14" s="175" t="s">
        <v>19</v>
      </c>
      <c r="J14" s="176">
        <v>1</v>
      </c>
      <c r="K14" s="177"/>
      <c r="L14" s="175" t="s">
        <v>19</v>
      </c>
      <c r="M14" s="178"/>
      <c r="N14" s="219">
        <f>E14+H14+K14</f>
        <v>12</v>
      </c>
      <c r="O14" s="220" t="s">
        <v>19</v>
      </c>
      <c r="P14" s="221">
        <f>G14+J14+M14</f>
        <v>2</v>
      </c>
      <c r="Q14" s="219">
        <f>SUM(AF14:AH14)</f>
        <v>2</v>
      </c>
      <c r="R14" s="220" t="s">
        <v>19</v>
      </c>
      <c r="S14" s="221">
        <f>SUM(AI14:AK14)</f>
        <v>0</v>
      </c>
      <c r="T14" s="182">
        <f>IF(Q14&gt;S14,1,0)</f>
        <v>1</v>
      </c>
      <c r="U14" s="183">
        <f>IF(S14&gt;Q14,1,0)</f>
        <v>0</v>
      </c>
      <c r="V14" s="163"/>
      <c r="X14" s="184"/>
      <c r="AF14" s="185">
        <f>IF(E14&gt;G14,1,0)</f>
        <v>1</v>
      </c>
      <c r="AG14" s="185">
        <f>IF(H14&gt;J14,1,0)</f>
        <v>1</v>
      </c>
      <c r="AH14" s="185">
        <f>IF(K14+M14&gt;0,IF(K14&gt;M14,1,0),0)</f>
        <v>0</v>
      </c>
      <c r="AI14" s="185">
        <f>IF(G14&gt;E14,1,0)</f>
        <v>0</v>
      </c>
      <c r="AJ14" s="185">
        <f>IF(J14&gt;H14,1,0)</f>
        <v>0</v>
      </c>
      <c r="AK14" s="185">
        <f>IF(K14+M14&gt;0,IF(M14&gt;K14,1,0),0)</f>
        <v>0</v>
      </c>
    </row>
    <row r="15" spans="2:37" ht="24" customHeight="1">
      <c r="B15" s="171" t="s">
        <v>74</v>
      </c>
      <c r="C15" s="187" t="s">
        <v>134</v>
      </c>
      <c r="D15" s="172" t="s">
        <v>135</v>
      </c>
      <c r="E15" s="174">
        <v>6</v>
      </c>
      <c r="F15" s="175" t="s">
        <v>19</v>
      </c>
      <c r="G15" s="176">
        <v>3</v>
      </c>
      <c r="H15" s="177">
        <v>4</v>
      </c>
      <c r="I15" s="175" t="s">
        <v>19</v>
      </c>
      <c r="J15" s="176">
        <v>6</v>
      </c>
      <c r="K15" s="177">
        <v>4</v>
      </c>
      <c r="L15" s="175" t="s">
        <v>19</v>
      </c>
      <c r="M15" s="178">
        <v>6</v>
      </c>
      <c r="N15" s="219">
        <f>E15+H15+K15</f>
        <v>14</v>
      </c>
      <c r="O15" s="220" t="s">
        <v>19</v>
      </c>
      <c r="P15" s="221">
        <f>G15+J15+M15</f>
        <v>15</v>
      </c>
      <c r="Q15" s="219">
        <f>SUM(AF15:AH15)</f>
        <v>1</v>
      </c>
      <c r="R15" s="220" t="s">
        <v>19</v>
      </c>
      <c r="S15" s="221">
        <f>SUM(AI15:AK15)</f>
        <v>2</v>
      </c>
      <c r="T15" s="182">
        <f>IF(Q15&gt;S15,1,0)</f>
        <v>0</v>
      </c>
      <c r="U15" s="183">
        <f>IF(S15&gt;Q15,1,0)</f>
        <v>1</v>
      </c>
      <c r="V15" s="163"/>
      <c r="AF15" s="185">
        <f>IF(E15&gt;G15,1,0)</f>
        <v>1</v>
      </c>
      <c r="AG15" s="185">
        <f>IF(H15&gt;J15,1,0)</f>
        <v>0</v>
      </c>
      <c r="AH15" s="185">
        <f>IF(K15+M15&gt;0,IF(K15&gt;M15,1,0),0)</f>
        <v>0</v>
      </c>
      <c r="AI15" s="185">
        <f>IF(G15&gt;E15,1,0)</f>
        <v>0</v>
      </c>
      <c r="AJ15" s="185">
        <f>IF(J15&gt;H15,1,0)</f>
        <v>1</v>
      </c>
      <c r="AK15" s="185">
        <f>IF(K15+M15&gt;0,IF(M15&gt;K15,1,0),0)</f>
        <v>1</v>
      </c>
    </row>
    <row r="16" spans="2:37" ht="20.25" customHeight="1">
      <c r="B16" s="753" t="s">
        <v>75</v>
      </c>
      <c r="C16" s="187" t="s">
        <v>136</v>
      </c>
      <c r="D16" s="186" t="s">
        <v>223</v>
      </c>
      <c r="E16" s="787">
        <v>6</v>
      </c>
      <c r="F16" s="779" t="s">
        <v>19</v>
      </c>
      <c r="G16" s="781">
        <v>3</v>
      </c>
      <c r="H16" s="789">
        <v>7</v>
      </c>
      <c r="I16" s="779" t="s">
        <v>19</v>
      </c>
      <c r="J16" s="781">
        <v>5</v>
      </c>
      <c r="K16" s="789"/>
      <c r="L16" s="779" t="s">
        <v>19</v>
      </c>
      <c r="M16" s="798"/>
      <c r="N16" s="745">
        <f>E16+H16+K16</f>
        <v>13</v>
      </c>
      <c r="O16" s="747" t="s">
        <v>19</v>
      </c>
      <c r="P16" s="741">
        <f>G16+J16+M16</f>
        <v>8</v>
      </c>
      <c r="Q16" s="745">
        <f>SUM(AF16:AH16)</f>
        <v>2</v>
      </c>
      <c r="R16" s="747" t="s">
        <v>19</v>
      </c>
      <c r="S16" s="741">
        <f>SUM(AI16:AK16)</f>
        <v>0</v>
      </c>
      <c r="T16" s="751">
        <f>IF(Q16&gt;S16,1,0)</f>
        <v>1</v>
      </c>
      <c r="U16" s="743">
        <f>IF(S16&gt;Q16,1,0)</f>
        <v>0</v>
      </c>
      <c r="V16" s="188"/>
      <c r="AF16" s="185">
        <f>IF(E16&gt;G16,1,0)</f>
        <v>1</v>
      </c>
      <c r="AG16" s="185">
        <f>IF(H16&gt;J16,1,0)</f>
        <v>1</v>
      </c>
      <c r="AH16" s="185">
        <f>IF(K16+M16&gt;0,IF(K16&gt;M16,1,0),0)</f>
        <v>0</v>
      </c>
      <c r="AI16" s="185">
        <f>IF(G16&gt;E16,1,0)</f>
        <v>0</v>
      </c>
      <c r="AJ16" s="185">
        <f>IF(J16&gt;H16,1,0)</f>
        <v>0</v>
      </c>
      <c r="AK16" s="185">
        <f>IF(K16+M16&gt;0,IF(M16&gt;K16,1,0),0)</f>
        <v>0</v>
      </c>
    </row>
    <row r="17" spans="2:22" ht="21" customHeight="1">
      <c r="B17" s="754"/>
      <c r="C17" s="189" t="s">
        <v>134</v>
      </c>
      <c r="D17" s="190" t="s">
        <v>227</v>
      </c>
      <c r="E17" s="788"/>
      <c r="F17" s="780"/>
      <c r="G17" s="782"/>
      <c r="H17" s="790"/>
      <c r="I17" s="780"/>
      <c r="J17" s="782"/>
      <c r="K17" s="790"/>
      <c r="L17" s="780"/>
      <c r="M17" s="799"/>
      <c r="N17" s="730"/>
      <c r="O17" s="732"/>
      <c r="P17" s="750"/>
      <c r="Q17" s="730"/>
      <c r="R17" s="732"/>
      <c r="S17" s="750"/>
      <c r="T17" s="752"/>
      <c r="U17" s="744"/>
      <c r="V17" s="188"/>
    </row>
    <row r="18" spans="2:22" ht="23.25" customHeight="1">
      <c r="B18" s="191"/>
      <c r="C18" s="226" t="s">
        <v>79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>
        <f>SUM(N14:N17)</f>
        <v>39</v>
      </c>
      <c r="O18" s="220" t="s">
        <v>19</v>
      </c>
      <c r="P18" s="229">
        <f>SUM(P14:P17)</f>
        <v>25</v>
      </c>
      <c r="Q18" s="228">
        <f>SUM(Q14:Q17)</f>
        <v>5</v>
      </c>
      <c r="R18" s="230" t="s">
        <v>19</v>
      </c>
      <c r="S18" s="229">
        <f>SUM(S14:S17)</f>
        <v>2</v>
      </c>
      <c r="T18" s="182">
        <f>SUM(T14:T17)</f>
        <v>2</v>
      </c>
      <c r="U18" s="183">
        <f>SUM(U14:U17)</f>
        <v>1</v>
      </c>
      <c r="V18" s="163"/>
    </row>
    <row r="19" spans="2:27" ht="21" customHeight="1">
      <c r="B19" s="191"/>
      <c r="C19" s="11" t="s">
        <v>80</v>
      </c>
      <c r="D19" s="197" t="str">
        <f>IF(T18&gt;U18,D9,IF(U18&gt;T18,D10,IF(U18+T18=0," ","CHYBA ZADÁNÍ")))</f>
        <v>Výškovice A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1"/>
      <c r="V19" s="198"/>
      <c r="AA19" s="199"/>
    </row>
    <row r="20" spans="2:22" ht="19.5" customHeight="1">
      <c r="B20" s="191"/>
      <c r="C20" s="11" t="s">
        <v>81</v>
      </c>
      <c r="G20" s="200"/>
      <c r="H20" s="200"/>
      <c r="I20" s="200"/>
      <c r="J20" s="200"/>
      <c r="K20" s="200"/>
      <c r="L20" s="200"/>
      <c r="M20" s="200"/>
      <c r="N20" s="198"/>
      <c r="O20" s="198"/>
      <c r="Q20" s="201"/>
      <c r="R20" s="201"/>
      <c r="S20" s="200"/>
      <c r="T20" s="200"/>
      <c r="U20" s="200"/>
      <c r="V20" s="198"/>
    </row>
    <row r="21" spans="10:20" ht="15">
      <c r="J21" s="8" t="s">
        <v>64</v>
      </c>
      <c r="K21" s="8"/>
      <c r="L21" s="8"/>
      <c r="T21" s="8" t="s">
        <v>67</v>
      </c>
    </row>
    <row r="22" spans="3:21" ht="15">
      <c r="C22" s="147" t="s">
        <v>82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3:21" ht="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3:21" ht="15"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3:21" ht="15"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2:21" ht="28.5" customHeight="1">
      <c r="B26" s="162"/>
      <c r="C26" s="162"/>
      <c r="D26" s="162"/>
      <c r="E26" s="162"/>
      <c r="F26" s="202" t="s">
        <v>47</v>
      </c>
      <c r="G26" s="162"/>
      <c r="H26" s="203"/>
      <c r="I26" s="20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6:9" ht="8.25" customHeight="1">
      <c r="F27" s="141"/>
      <c r="H27" s="142"/>
      <c r="I27" s="142"/>
    </row>
    <row r="28" spans="3:24" ht="21">
      <c r="C28" s="143" t="s">
        <v>48</v>
      </c>
      <c r="D28" s="144" t="s">
        <v>49</v>
      </c>
      <c r="E28" s="143"/>
      <c r="F28" s="143"/>
      <c r="G28" s="143"/>
      <c r="H28" s="143"/>
      <c r="I28" s="143"/>
      <c r="J28" s="143"/>
      <c r="K28" s="143"/>
      <c r="L28" s="143"/>
      <c r="P28" s="778" t="s">
        <v>50</v>
      </c>
      <c r="Q28" s="778"/>
      <c r="R28" s="145"/>
      <c r="S28" s="145"/>
      <c r="T28" s="773">
        <f>'Rozlosování-přehled'!$L$1</f>
        <v>2010</v>
      </c>
      <c r="U28" s="773"/>
      <c r="X28" s="146" t="s">
        <v>1</v>
      </c>
    </row>
    <row r="29" spans="3:31" ht="18.75">
      <c r="C29" s="147" t="s">
        <v>51</v>
      </c>
      <c r="D29" s="204"/>
      <c r="N29" s="149">
        <v>1</v>
      </c>
      <c r="P29" s="774" t="str">
        <f>IF(N29=1,P31,IF(N29=2,P32,IF(N29=3,P33,IF(N29=4,P34,IF(N29=5,P35," ")))))</f>
        <v>MUŽI  I.</v>
      </c>
      <c r="Q29" s="775"/>
      <c r="R29" s="775"/>
      <c r="S29" s="775"/>
      <c r="T29" s="775"/>
      <c r="U29" s="776"/>
      <c r="W29" s="150" t="s">
        <v>2</v>
      </c>
      <c r="X29" s="147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47"/>
      <c r="D30" s="152"/>
      <c r="E30" s="152"/>
      <c r="F30" s="152"/>
      <c r="G30" s="147"/>
      <c r="H30" s="147"/>
      <c r="I30" s="147"/>
      <c r="J30" s="152"/>
      <c r="K30" s="152"/>
      <c r="L30" s="152"/>
      <c r="M30" s="147"/>
      <c r="N30" s="147"/>
      <c r="O30" s="147"/>
      <c r="P30" s="153"/>
      <c r="Q30" s="153"/>
      <c r="R30" s="153"/>
      <c r="S30" s="147"/>
      <c r="T30" s="147"/>
      <c r="U30" s="152"/>
    </row>
    <row r="31" spans="3:31" ht="15.75">
      <c r="C31" s="147" t="s">
        <v>57</v>
      </c>
      <c r="D31" s="205"/>
      <c r="E31" s="154"/>
      <c r="F31" s="154"/>
      <c r="N31" s="1">
        <v>1</v>
      </c>
      <c r="P31" s="777" t="s">
        <v>58</v>
      </c>
      <c r="Q31" s="777"/>
      <c r="R31" s="777"/>
      <c r="S31" s="777"/>
      <c r="T31" s="777"/>
      <c r="U31" s="777"/>
      <c r="W31" s="156">
        <v>1</v>
      </c>
      <c r="X31" s="157" t="str">
        <f aca="true" t="shared" si="1" ref="X31:X38">IF($N$29=1,AA31,IF($N$29=2,AB31,IF($N$29=3,AC31,IF($N$29=4,AD31,IF($N$29=5,AE31," ")))))</f>
        <v>Výškovice A</v>
      </c>
      <c r="AA31" s="1" t="str">
        <f aca="true" t="shared" si="2" ref="AA31:AE38">AA6</f>
        <v>Výškovice A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47" t="s">
        <v>60</v>
      </c>
      <c r="D32" s="158"/>
      <c r="E32" s="159"/>
      <c r="F32" s="159"/>
      <c r="N32" s="1">
        <v>2</v>
      </c>
      <c r="P32" s="777" t="s">
        <v>61</v>
      </c>
      <c r="Q32" s="777"/>
      <c r="R32" s="777"/>
      <c r="S32" s="777"/>
      <c r="T32" s="777"/>
      <c r="U32" s="777"/>
      <c r="W32" s="156">
        <v>2</v>
      </c>
      <c r="X32" s="157" t="str">
        <f t="shared" si="1"/>
        <v>Brušperk A</v>
      </c>
      <c r="AA32" s="1" t="str">
        <f t="shared" si="2"/>
        <v>Brušperk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47"/>
      <c r="N33" s="1">
        <v>3</v>
      </c>
      <c r="P33" s="767" t="s">
        <v>62</v>
      </c>
      <c r="Q33" s="767"/>
      <c r="R33" s="767"/>
      <c r="S33" s="767"/>
      <c r="T33" s="767"/>
      <c r="U33" s="767"/>
      <c r="W33" s="156">
        <v>3</v>
      </c>
      <c r="X33" s="157" t="str">
        <f t="shared" si="1"/>
        <v>N.Bělá  B</v>
      </c>
      <c r="AA33" s="1" t="str">
        <f t="shared" si="2"/>
        <v>N.Bělá  B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60">
        <v>2</v>
      </c>
      <c r="C34" s="143" t="s">
        <v>64</v>
      </c>
      <c r="D34" s="768" t="str">
        <f>IF(B34=1,X31,IF(B34=2,X32,IF(B34=3,X33,IF(B34=4,X34,IF(B34=5,X35,IF(B34=6,X36,IF(B34=7,X37,IF(B34=8,X38," "))))))))</f>
        <v>Brušperk A</v>
      </c>
      <c r="E34" s="769"/>
      <c r="F34" s="769"/>
      <c r="G34" s="769"/>
      <c r="H34" s="769"/>
      <c r="I34" s="770"/>
      <c r="N34" s="1">
        <v>4</v>
      </c>
      <c r="P34" s="767" t="s">
        <v>65</v>
      </c>
      <c r="Q34" s="767"/>
      <c r="R34" s="767"/>
      <c r="S34" s="767"/>
      <c r="T34" s="767"/>
      <c r="U34" s="767"/>
      <c r="W34" s="156">
        <v>4</v>
      </c>
      <c r="X34" s="157" t="str">
        <f t="shared" si="1"/>
        <v>Vratimov</v>
      </c>
      <c r="AA34" s="1" t="str">
        <f t="shared" si="2"/>
        <v>Vratimov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60">
        <v>7</v>
      </c>
      <c r="C35" s="143" t="s">
        <v>67</v>
      </c>
      <c r="D35" s="768" t="str">
        <f>IF(B35=1,X31,IF(B35=2,X32,IF(B35=3,X33,IF(B35=4,X34,IF(B35=5,X35,IF(B35=6,X36,IF(B35=7,X37,IF(B35=8,X38," "))))))))</f>
        <v>Stará Bělá  </v>
      </c>
      <c r="E35" s="769"/>
      <c r="F35" s="769"/>
      <c r="G35" s="769"/>
      <c r="H35" s="769"/>
      <c r="I35" s="770"/>
      <c r="N35" s="1">
        <v>5</v>
      </c>
      <c r="P35" s="767" t="s">
        <v>68</v>
      </c>
      <c r="Q35" s="767"/>
      <c r="R35" s="767"/>
      <c r="S35" s="767"/>
      <c r="T35" s="767"/>
      <c r="U35" s="767"/>
      <c r="W35" s="156">
        <v>5</v>
      </c>
      <c r="X35" s="157" t="str">
        <f t="shared" si="1"/>
        <v>Výškovice B</v>
      </c>
      <c r="AA35" s="1" t="str">
        <f t="shared" si="2"/>
        <v>Výškovice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56">
        <v>6</v>
      </c>
      <c r="X36" s="157" t="str">
        <f t="shared" si="1"/>
        <v>Hrabová</v>
      </c>
      <c r="AA36" s="1" t="str">
        <f t="shared" si="2"/>
        <v>Hrabová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61" t="s">
        <v>70</v>
      </c>
      <c r="D37" s="162"/>
      <c r="E37" s="771" t="s">
        <v>71</v>
      </c>
      <c r="F37" s="772"/>
      <c r="G37" s="772"/>
      <c r="H37" s="772"/>
      <c r="I37" s="772"/>
      <c r="J37" s="772"/>
      <c r="K37" s="772"/>
      <c r="L37" s="772"/>
      <c r="M37" s="772"/>
      <c r="N37" s="772" t="s">
        <v>72</v>
      </c>
      <c r="O37" s="772"/>
      <c r="P37" s="772"/>
      <c r="Q37" s="772"/>
      <c r="R37" s="772"/>
      <c r="S37" s="772"/>
      <c r="T37" s="772"/>
      <c r="U37" s="772"/>
      <c r="V37" s="163"/>
      <c r="W37" s="156">
        <v>7</v>
      </c>
      <c r="X37" s="157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65"/>
      <c r="C38" s="166" t="s">
        <v>8</v>
      </c>
      <c r="D38" s="167" t="s">
        <v>9</v>
      </c>
      <c r="E38" s="763" t="s">
        <v>73</v>
      </c>
      <c r="F38" s="764"/>
      <c r="G38" s="765"/>
      <c r="H38" s="766" t="s">
        <v>74</v>
      </c>
      <c r="I38" s="764"/>
      <c r="J38" s="765" t="s">
        <v>74</v>
      </c>
      <c r="K38" s="766" t="s">
        <v>75</v>
      </c>
      <c r="L38" s="764"/>
      <c r="M38" s="764" t="s">
        <v>75</v>
      </c>
      <c r="N38" s="766" t="s">
        <v>76</v>
      </c>
      <c r="O38" s="764"/>
      <c r="P38" s="765"/>
      <c r="Q38" s="766" t="s">
        <v>77</v>
      </c>
      <c r="R38" s="764"/>
      <c r="S38" s="765"/>
      <c r="T38" s="168" t="s">
        <v>78</v>
      </c>
      <c r="U38" s="169"/>
      <c r="V38" s="170"/>
      <c r="W38" s="156">
        <v>8</v>
      </c>
      <c r="X38" s="157" t="str">
        <f t="shared" si="1"/>
        <v>Proskovice  A</v>
      </c>
      <c r="AA38" s="1" t="str">
        <f t="shared" si="2"/>
        <v>Proskovice 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2" t="s">
        <v>73</v>
      </c>
      <c r="AG38" s="12" t="s">
        <v>74</v>
      </c>
      <c r="AH38" s="12" t="s">
        <v>75</v>
      </c>
      <c r="AI38" s="12" t="s">
        <v>73</v>
      </c>
      <c r="AJ38" s="12" t="s">
        <v>74</v>
      </c>
      <c r="AK38" s="12" t="s">
        <v>75</v>
      </c>
    </row>
    <row r="39" spans="2:37" ht="24.75" customHeight="1">
      <c r="B39" s="171" t="s">
        <v>73</v>
      </c>
      <c r="C39" s="172" t="s">
        <v>256</v>
      </c>
      <c r="D39" s="186" t="s">
        <v>257</v>
      </c>
      <c r="E39" s="174">
        <v>5</v>
      </c>
      <c r="F39" s="175" t="s">
        <v>19</v>
      </c>
      <c r="G39" s="176">
        <v>7</v>
      </c>
      <c r="H39" s="177">
        <v>4</v>
      </c>
      <c r="I39" s="175" t="s">
        <v>19</v>
      </c>
      <c r="J39" s="176">
        <v>6</v>
      </c>
      <c r="K39" s="177"/>
      <c r="L39" s="175" t="s">
        <v>19</v>
      </c>
      <c r="M39" s="178"/>
      <c r="N39" s="179">
        <f>E39+H39+K39</f>
        <v>9</v>
      </c>
      <c r="O39" s="180" t="s">
        <v>19</v>
      </c>
      <c r="P39" s="181">
        <f>G39+J39+M39</f>
        <v>13</v>
      </c>
      <c r="Q39" s="179">
        <f>SUM(AF39:AH39)</f>
        <v>0</v>
      </c>
      <c r="R39" s="180" t="s">
        <v>19</v>
      </c>
      <c r="S39" s="181">
        <f>SUM(AI39:AK39)</f>
        <v>2</v>
      </c>
      <c r="T39" s="182">
        <f>IF(Q39&gt;S39,1,0)</f>
        <v>0</v>
      </c>
      <c r="U39" s="183">
        <f>IF(S39&gt;Q39,1,0)</f>
        <v>1</v>
      </c>
      <c r="V39" s="163"/>
      <c r="X39" s="184"/>
      <c r="AF39" s="185">
        <f>IF(E39&gt;G39,1,0)</f>
        <v>0</v>
      </c>
      <c r="AG39" s="185">
        <f>IF(H39&gt;J39,1,0)</f>
        <v>0</v>
      </c>
      <c r="AH39" s="185">
        <f>IF(K39+M39&gt;0,IF(K39&gt;M39,1,0),0)</f>
        <v>0</v>
      </c>
      <c r="AI39" s="185">
        <f>IF(G39&gt;E39,1,0)</f>
        <v>1</v>
      </c>
      <c r="AJ39" s="185">
        <f>IF(J39&gt;H39,1,0)</f>
        <v>1</v>
      </c>
      <c r="AK39" s="185">
        <f>IF(K39+M39&gt;0,IF(M39&gt;K39,1,0),0)</f>
        <v>0</v>
      </c>
    </row>
    <row r="40" spans="2:37" ht="24.75" customHeight="1">
      <c r="B40" s="171" t="s">
        <v>74</v>
      </c>
      <c r="C40" s="187" t="s">
        <v>164</v>
      </c>
      <c r="D40" s="172" t="s">
        <v>258</v>
      </c>
      <c r="E40" s="174">
        <v>6</v>
      </c>
      <c r="F40" s="175" t="s">
        <v>19</v>
      </c>
      <c r="G40" s="176">
        <v>4</v>
      </c>
      <c r="H40" s="177">
        <v>7</v>
      </c>
      <c r="I40" s="175" t="s">
        <v>19</v>
      </c>
      <c r="J40" s="176">
        <v>5</v>
      </c>
      <c r="K40" s="177"/>
      <c r="L40" s="175" t="s">
        <v>19</v>
      </c>
      <c r="M40" s="178"/>
      <c r="N40" s="179">
        <f>E40+H40+K40</f>
        <v>13</v>
      </c>
      <c r="O40" s="180" t="s">
        <v>19</v>
      </c>
      <c r="P40" s="181">
        <f>G40+J40+M40</f>
        <v>9</v>
      </c>
      <c r="Q40" s="179">
        <f>SUM(AF40:AH40)</f>
        <v>2</v>
      </c>
      <c r="R40" s="180" t="s">
        <v>19</v>
      </c>
      <c r="S40" s="181">
        <f>SUM(AI40:AK40)</f>
        <v>0</v>
      </c>
      <c r="T40" s="182">
        <f>IF(Q40&gt;S40,1,0)</f>
        <v>1</v>
      </c>
      <c r="U40" s="183">
        <f>IF(S40&gt;Q40,1,0)</f>
        <v>0</v>
      </c>
      <c r="V40" s="163"/>
      <c r="AF40" s="185">
        <f>IF(E40&gt;G40,1,0)</f>
        <v>1</v>
      </c>
      <c r="AG40" s="185">
        <f>IF(H40&gt;J40,1,0)</f>
        <v>1</v>
      </c>
      <c r="AH40" s="185">
        <f>IF(K40+M40&gt;0,IF(K40&gt;M40,1,0),0)</f>
        <v>0</v>
      </c>
      <c r="AI40" s="185">
        <f>IF(G40&gt;E40,1,0)</f>
        <v>0</v>
      </c>
      <c r="AJ40" s="185">
        <f>IF(J40&gt;H40,1,0)</f>
        <v>0</v>
      </c>
      <c r="AK40" s="185">
        <f>IF(K40+M40&gt;0,IF(M40&gt;K40,1,0),0)</f>
        <v>0</v>
      </c>
    </row>
    <row r="41" spans="2:37" ht="24.75" customHeight="1">
      <c r="B41" s="753" t="s">
        <v>75</v>
      </c>
      <c r="C41" s="187" t="s">
        <v>256</v>
      </c>
      <c r="D41" s="186" t="s">
        <v>259</v>
      </c>
      <c r="E41" s="787">
        <v>6</v>
      </c>
      <c r="F41" s="779" t="s">
        <v>19</v>
      </c>
      <c r="G41" s="781">
        <v>4</v>
      </c>
      <c r="H41" s="789">
        <v>6</v>
      </c>
      <c r="I41" s="779" t="s">
        <v>19</v>
      </c>
      <c r="J41" s="781">
        <v>3</v>
      </c>
      <c r="K41" s="791"/>
      <c r="L41" s="779" t="s">
        <v>19</v>
      </c>
      <c r="M41" s="798"/>
      <c r="N41" s="792">
        <f>E41+H41+K41</f>
        <v>12</v>
      </c>
      <c r="O41" s="794" t="s">
        <v>19</v>
      </c>
      <c r="P41" s="796">
        <f>G41+J41+M41</f>
        <v>7</v>
      </c>
      <c r="Q41" s="792">
        <f>SUM(AF41:AH41)</f>
        <v>2</v>
      </c>
      <c r="R41" s="794" t="s">
        <v>19</v>
      </c>
      <c r="S41" s="796">
        <f>SUM(AI41:AK41)</f>
        <v>0</v>
      </c>
      <c r="T41" s="751">
        <f>IF(Q41&gt;S41,1,0)</f>
        <v>1</v>
      </c>
      <c r="U41" s="743">
        <f>IF(S41&gt;Q41,1,0)</f>
        <v>0</v>
      </c>
      <c r="V41" s="188"/>
      <c r="AF41" s="185">
        <f>IF(E41&gt;G41,1,0)</f>
        <v>1</v>
      </c>
      <c r="AG41" s="185">
        <f>IF(H41&gt;J41,1,0)</f>
        <v>1</v>
      </c>
      <c r="AH41" s="185">
        <f>IF(K41+M41&gt;0,IF(K41&gt;M41,1,0),0)</f>
        <v>0</v>
      </c>
      <c r="AI41" s="185">
        <f>IF(G41&gt;E41,1,0)</f>
        <v>0</v>
      </c>
      <c r="AJ41" s="185">
        <f>IF(J41&gt;H41,1,0)</f>
        <v>0</v>
      </c>
      <c r="AK41" s="185">
        <f>IF(K41+M41&gt;0,IF(M41&gt;K41,1,0),0)</f>
        <v>0</v>
      </c>
    </row>
    <row r="42" spans="2:22" ht="24.75" customHeight="1">
      <c r="B42" s="754"/>
      <c r="C42" s="189" t="s">
        <v>164</v>
      </c>
      <c r="D42" s="190" t="s">
        <v>260</v>
      </c>
      <c r="E42" s="788"/>
      <c r="F42" s="780"/>
      <c r="G42" s="782"/>
      <c r="H42" s="790"/>
      <c r="I42" s="780"/>
      <c r="J42" s="782"/>
      <c r="K42" s="790"/>
      <c r="L42" s="780"/>
      <c r="M42" s="799"/>
      <c r="N42" s="793"/>
      <c r="O42" s="795"/>
      <c r="P42" s="797"/>
      <c r="Q42" s="793"/>
      <c r="R42" s="795"/>
      <c r="S42" s="797"/>
      <c r="T42" s="752"/>
      <c r="U42" s="744"/>
      <c r="V42" s="188"/>
    </row>
    <row r="43" spans="2:22" ht="24.75" customHeight="1">
      <c r="B43" s="191"/>
      <c r="C43" s="192" t="s">
        <v>79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4">
        <f>SUM(N39:N42)</f>
        <v>34</v>
      </c>
      <c r="O43" s="180" t="s">
        <v>19</v>
      </c>
      <c r="P43" s="195">
        <f>SUM(P39:P42)</f>
        <v>29</v>
      </c>
      <c r="Q43" s="194">
        <f>SUM(Q39:Q42)</f>
        <v>4</v>
      </c>
      <c r="R43" s="196" t="s">
        <v>19</v>
      </c>
      <c r="S43" s="195">
        <f>SUM(S39:S42)</f>
        <v>2</v>
      </c>
      <c r="T43" s="182">
        <f>SUM(T39:T42)</f>
        <v>2</v>
      </c>
      <c r="U43" s="183">
        <f>SUM(U39:U42)</f>
        <v>1</v>
      </c>
      <c r="V43" s="163"/>
    </row>
    <row r="44" spans="2:22" ht="24.75" customHeight="1">
      <c r="B44" s="191"/>
      <c r="C44" s="11" t="s">
        <v>80</v>
      </c>
      <c r="D44" s="197" t="str">
        <f>IF(T43&gt;U43,D34,IF(U43&gt;T43,D35,IF(U43+T43=0," ","CHYBA ZADÁNÍ")))</f>
        <v>Brušperk A</v>
      </c>
      <c r="E44" s="192"/>
      <c r="F44" s="192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1"/>
      <c r="V44" s="198"/>
    </row>
    <row r="45" spans="2:22" ht="15">
      <c r="B45" s="191"/>
      <c r="C45" s="11" t="s">
        <v>81</v>
      </c>
      <c r="G45" s="200"/>
      <c r="H45" s="200"/>
      <c r="I45" s="200"/>
      <c r="J45" s="200"/>
      <c r="K45" s="200"/>
      <c r="L45" s="200"/>
      <c r="M45" s="200"/>
      <c r="N45" s="198"/>
      <c r="O45" s="198"/>
      <c r="Q45" s="201"/>
      <c r="R45" s="201"/>
      <c r="S45" s="200"/>
      <c r="T45" s="200"/>
      <c r="U45" s="200"/>
      <c r="V45" s="198"/>
    </row>
    <row r="46" spans="3:21" ht="15">
      <c r="C46" s="201"/>
      <c r="D46" s="201"/>
      <c r="E46" s="201"/>
      <c r="F46" s="201"/>
      <c r="G46" s="201"/>
      <c r="H46" s="201"/>
      <c r="I46" s="201"/>
      <c r="J46" s="206" t="s">
        <v>64</v>
      </c>
      <c r="K46" s="206"/>
      <c r="L46" s="206"/>
      <c r="M46" s="201"/>
      <c r="N46" s="201"/>
      <c r="O46" s="201"/>
      <c r="P46" s="201"/>
      <c r="Q46" s="201"/>
      <c r="R46" s="201"/>
      <c r="S46" s="201"/>
      <c r="T46" s="206" t="s">
        <v>67</v>
      </c>
      <c r="U46" s="201"/>
    </row>
    <row r="47" spans="3:21" ht="15">
      <c r="C47" s="207" t="s">
        <v>82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3:21" ht="15">
      <c r="C48" s="201"/>
      <c r="D48" s="20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3:21" ht="15"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</row>
    <row r="50" spans="3:21" ht="15"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</row>
    <row r="51" spans="6:9" ht="26.25">
      <c r="F51" s="141" t="s">
        <v>47</v>
      </c>
      <c r="H51" s="142"/>
      <c r="I51" s="142"/>
    </row>
    <row r="52" spans="6:9" ht="26.25">
      <c r="F52" s="141"/>
      <c r="H52" s="142"/>
      <c r="I52" s="142"/>
    </row>
    <row r="53" spans="3:24" ht="21">
      <c r="C53" s="143" t="s">
        <v>48</v>
      </c>
      <c r="D53" s="144" t="s">
        <v>49</v>
      </c>
      <c r="E53" s="143"/>
      <c r="F53" s="143"/>
      <c r="G53" s="143"/>
      <c r="H53" s="143"/>
      <c r="I53" s="143"/>
      <c r="J53" s="143"/>
      <c r="K53" s="143"/>
      <c r="L53" s="143"/>
      <c r="P53" s="778" t="s">
        <v>50</v>
      </c>
      <c r="Q53" s="778"/>
      <c r="R53" s="145"/>
      <c r="S53" s="145"/>
      <c r="T53" s="773">
        <f>'Rozlosování-přehled'!$L$1</f>
        <v>2010</v>
      </c>
      <c r="U53" s="773"/>
      <c r="X53" s="146" t="s">
        <v>1</v>
      </c>
    </row>
    <row r="54" spans="3:31" ht="18.75">
      <c r="C54" s="147" t="s">
        <v>51</v>
      </c>
      <c r="D54" s="148"/>
      <c r="N54" s="149">
        <v>1</v>
      </c>
      <c r="P54" s="774" t="str">
        <f>IF(N54=1,P56,IF(N54=2,P57,IF(N54=3,P58,IF(N54=4,P59,IF(N54=5,P60," ")))))</f>
        <v>MUŽI  I.</v>
      </c>
      <c r="Q54" s="775"/>
      <c r="R54" s="775"/>
      <c r="S54" s="775"/>
      <c r="T54" s="775"/>
      <c r="U54" s="776"/>
      <c r="W54" s="150" t="s">
        <v>2</v>
      </c>
      <c r="X54" s="151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47"/>
      <c r="D55" s="152"/>
      <c r="E55" s="152"/>
      <c r="F55" s="152"/>
      <c r="G55" s="147"/>
      <c r="H55" s="147"/>
      <c r="I55" s="147"/>
      <c r="J55" s="152"/>
      <c r="K55" s="152"/>
      <c r="L55" s="152"/>
      <c r="M55" s="147"/>
      <c r="N55" s="147"/>
      <c r="O55" s="147"/>
      <c r="P55" s="153"/>
      <c r="Q55" s="153"/>
      <c r="R55" s="153"/>
      <c r="S55" s="147"/>
      <c r="T55" s="147"/>
      <c r="U55" s="152"/>
    </row>
    <row r="56" spans="3:31" ht="15.75">
      <c r="C56" s="147" t="s">
        <v>57</v>
      </c>
      <c r="D56" s="205" t="s">
        <v>63</v>
      </c>
      <c r="E56" s="154"/>
      <c r="F56" s="154"/>
      <c r="N56" s="155">
        <v>1</v>
      </c>
      <c r="P56" s="777" t="s">
        <v>58</v>
      </c>
      <c r="Q56" s="777"/>
      <c r="R56" s="777"/>
      <c r="S56" s="777"/>
      <c r="T56" s="777"/>
      <c r="U56" s="777"/>
      <c r="W56" s="156">
        <v>1</v>
      </c>
      <c r="X56" s="157" t="str">
        <f aca="true" t="shared" si="3" ref="X56:X63">IF($N$4=1,AA56,IF($N$4=2,AB56,IF($N$4=3,AC56,IF($N$4=4,AD56,IF($N$4=5,AE56," ")))))</f>
        <v>Výškovice A</v>
      </c>
      <c r="AA56" s="1" t="str">
        <f aca="true" t="shared" si="4" ref="AA56:AE61">AA6</f>
        <v>Výškovice A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47" t="s">
        <v>60</v>
      </c>
      <c r="D57" s="383">
        <v>40306</v>
      </c>
      <c r="E57" s="159"/>
      <c r="F57" s="159"/>
      <c r="N57" s="155">
        <v>2</v>
      </c>
      <c r="P57" s="777" t="s">
        <v>61</v>
      </c>
      <c r="Q57" s="777"/>
      <c r="R57" s="777"/>
      <c r="S57" s="777"/>
      <c r="T57" s="777"/>
      <c r="U57" s="777"/>
      <c r="W57" s="156">
        <v>2</v>
      </c>
      <c r="X57" s="157" t="str">
        <f t="shared" si="3"/>
        <v>Brušperk A</v>
      </c>
      <c r="AA57" s="1" t="str">
        <f t="shared" si="4"/>
        <v>Brušperk A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47"/>
      <c r="N58" s="155">
        <v>3</v>
      </c>
      <c r="P58" s="767" t="s">
        <v>62</v>
      </c>
      <c r="Q58" s="767"/>
      <c r="R58" s="767"/>
      <c r="S58" s="767"/>
      <c r="T58" s="767"/>
      <c r="U58" s="767"/>
      <c r="W58" s="156">
        <v>3</v>
      </c>
      <c r="X58" s="157" t="str">
        <f t="shared" si="3"/>
        <v>N.Bělá  B</v>
      </c>
      <c r="AA58" s="1" t="str">
        <f t="shared" si="4"/>
        <v>N.Bělá  B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60">
        <v>3</v>
      </c>
      <c r="C59" s="143" t="s">
        <v>64</v>
      </c>
      <c r="D59" s="784" t="str">
        <f>IF(B59=1,X56,IF(B59=2,X57,IF(B59=3,X58,IF(B59=4,X59,IF(B59=5,X60,IF(B59=6,X61,IF(B59=7,X62,IF(B59=8,X63," "))))))))</f>
        <v>N.Bělá  B</v>
      </c>
      <c r="E59" s="785"/>
      <c r="F59" s="785"/>
      <c r="G59" s="785"/>
      <c r="H59" s="785"/>
      <c r="I59" s="786"/>
      <c r="N59" s="155">
        <v>4</v>
      </c>
      <c r="P59" s="767" t="s">
        <v>65</v>
      </c>
      <c r="Q59" s="767"/>
      <c r="R59" s="767"/>
      <c r="S59" s="767"/>
      <c r="T59" s="767"/>
      <c r="U59" s="767"/>
      <c r="W59" s="156">
        <v>4</v>
      </c>
      <c r="X59" s="157" t="str">
        <f t="shared" si="3"/>
        <v>Vratimov</v>
      </c>
      <c r="AA59" s="1" t="str">
        <f t="shared" si="4"/>
        <v>Vratimov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60">
        <v>6</v>
      </c>
      <c r="C60" s="143" t="s">
        <v>67</v>
      </c>
      <c r="D60" s="784" t="str">
        <f>IF(B60=1,X56,IF(B60=2,X57,IF(B60=3,X58,IF(B60=4,X59,IF(B60=5,X60,IF(B60=6,X61,IF(B60=7,X62,IF(B60=8,X63," "))))))))</f>
        <v>Hrabová</v>
      </c>
      <c r="E60" s="785"/>
      <c r="F60" s="785"/>
      <c r="G60" s="785"/>
      <c r="H60" s="785"/>
      <c r="I60" s="786"/>
      <c r="N60" s="155">
        <v>5</v>
      </c>
      <c r="P60" s="767" t="s">
        <v>68</v>
      </c>
      <c r="Q60" s="767"/>
      <c r="R60" s="767"/>
      <c r="S60" s="767"/>
      <c r="T60" s="767"/>
      <c r="U60" s="767"/>
      <c r="W60" s="156">
        <v>5</v>
      </c>
      <c r="X60" s="157" t="str">
        <f t="shared" si="3"/>
        <v>Výškovice B</v>
      </c>
      <c r="AA60" s="1" t="str">
        <f t="shared" si="4"/>
        <v>Výškovice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56">
        <v>6</v>
      </c>
      <c r="X61" s="157" t="str">
        <f t="shared" si="3"/>
        <v>Hrabová</v>
      </c>
      <c r="AA61" s="1" t="str">
        <f t="shared" si="4"/>
        <v>Hrabová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61" t="s">
        <v>70</v>
      </c>
      <c r="D62" s="162"/>
      <c r="E62" s="771" t="s">
        <v>71</v>
      </c>
      <c r="F62" s="772"/>
      <c r="G62" s="772"/>
      <c r="H62" s="772"/>
      <c r="I62" s="772"/>
      <c r="J62" s="772"/>
      <c r="K62" s="772"/>
      <c r="L62" s="772"/>
      <c r="M62" s="772"/>
      <c r="N62" s="772" t="s">
        <v>72</v>
      </c>
      <c r="O62" s="772"/>
      <c r="P62" s="772"/>
      <c r="Q62" s="772"/>
      <c r="R62" s="772"/>
      <c r="S62" s="772"/>
      <c r="T62" s="772"/>
      <c r="U62" s="772"/>
      <c r="V62" s="163"/>
      <c r="W62" s="156">
        <v>7</v>
      </c>
      <c r="X62" s="157" t="str">
        <f t="shared" si="3"/>
        <v>Stará Bělá  </v>
      </c>
      <c r="AA62" s="1" t="str">
        <f aca="true" t="shared" si="5" ref="AA62:AE63">AA12</f>
        <v>Stará Bělá  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47"/>
      <c r="AG62" s="164"/>
      <c r="AH62" s="164"/>
      <c r="AI62" s="146" t="s">
        <v>1</v>
      </c>
      <c r="AJ62" s="164"/>
      <c r="AK62" s="164"/>
    </row>
    <row r="63" spans="2:37" ht="15">
      <c r="B63" s="165"/>
      <c r="C63" s="166" t="s">
        <v>8</v>
      </c>
      <c r="D63" s="167" t="s">
        <v>9</v>
      </c>
      <c r="E63" s="763" t="s">
        <v>73</v>
      </c>
      <c r="F63" s="764"/>
      <c r="G63" s="765"/>
      <c r="H63" s="766" t="s">
        <v>74</v>
      </c>
      <c r="I63" s="764"/>
      <c r="J63" s="765" t="s">
        <v>74</v>
      </c>
      <c r="K63" s="766" t="s">
        <v>75</v>
      </c>
      <c r="L63" s="764"/>
      <c r="M63" s="764" t="s">
        <v>75</v>
      </c>
      <c r="N63" s="766" t="s">
        <v>76</v>
      </c>
      <c r="O63" s="764"/>
      <c r="P63" s="765"/>
      <c r="Q63" s="766" t="s">
        <v>77</v>
      </c>
      <c r="R63" s="764"/>
      <c r="S63" s="765"/>
      <c r="T63" s="168" t="s">
        <v>78</v>
      </c>
      <c r="U63" s="169"/>
      <c r="V63" s="170"/>
      <c r="W63" s="156">
        <v>8</v>
      </c>
      <c r="X63" s="157" t="str">
        <f t="shared" si="3"/>
        <v>Proskovice  A</v>
      </c>
      <c r="AA63" s="1" t="str">
        <f t="shared" si="5"/>
        <v>Proskovice 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2" t="s">
        <v>73</v>
      </c>
      <c r="AG63" s="12" t="s">
        <v>74</v>
      </c>
      <c r="AH63" s="12" t="s">
        <v>75</v>
      </c>
      <c r="AI63" s="12" t="s">
        <v>73</v>
      </c>
      <c r="AJ63" s="12" t="s">
        <v>74</v>
      </c>
      <c r="AK63" s="12" t="s">
        <v>75</v>
      </c>
    </row>
    <row r="64" spans="2:37" ht="24.75" customHeight="1">
      <c r="B64" s="171" t="s">
        <v>73</v>
      </c>
      <c r="C64" s="172" t="s">
        <v>115</v>
      </c>
      <c r="D64" s="186" t="s">
        <v>116</v>
      </c>
      <c r="E64" s="174">
        <v>7</v>
      </c>
      <c r="F64" s="175" t="s">
        <v>19</v>
      </c>
      <c r="G64" s="176">
        <v>6</v>
      </c>
      <c r="H64" s="177">
        <v>6</v>
      </c>
      <c r="I64" s="175" t="s">
        <v>19</v>
      </c>
      <c r="J64" s="176">
        <v>4</v>
      </c>
      <c r="K64" s="217"/>
      <c r="L64" s="215" t="s">
        <v>19</v>
      </c>
      <c r="M64" s="218"/>
      <c r="N64" s="219">
        <f>E64+H64+K64</f>
        <v>13</v>
      </c>
      <c r="O64" s="220" t="s">
        <v>19</v>
      </c>
      <c r="P64" s="221">
        <f>G64+J64+M64</f>
        <v>10</v>
      </c>
      <c r="Q64" s="219">
        <f>SUM(AF64:AH64)</f>
        <v>2</v>
      </c>
      <c r="R64" s="220" t="s">
        <v>19</v>
      </c>
      <c r="S64" s="221">
        <f>SUM(AI64:AK64)</f>
        <v>0</v>
      </c>
      <c r="T64" s="182">
        <f>IF(Q64&gt;S64,1,0)</f>
        <v>1</v>
      </c>
      <c r="U64" s="183">
        <f>IF(S64&gt;Q64,1,0)</f>
        <v>0</v>
      </c>
      <c r="V64" s="163"/>
      <c r="X64" s="184"/>
      <c r="AF64" s="185">
        <f>IF(E64&gt;G64,1,0)</f>
        <v>1</v>
      </c>
      <c r="AG64" s="185">
        <f>IF(H64&gt;J64,1,0)</f>
        <v>1</v>
      </c>
      <c r="AH64" s="185">
        <f>IF(K64+M64&gt;0,IF(K64&gt;M64,1,0),0)</f>
        <v>0</v>
      </c>
      <c r="AI64" s="185">
        <f>IF(G64&gt;E64,1,0)</f>
        <v>0</v>
      </c>
      <c r="AJ64" s="185">
        <f>IF(J64&gt;H64,1,0)</f>
        <v>0</v>
      </c>
      <c r="AK64" s="185">
        <f>IF(K64+M64&gt;0,IF(M64&gt;K64,1,0),0)</f>
        <v>0</v>
      </c>
    </row>
    <row r="65" spans="2:37" ht="24.75" customHeight="1">
      <c r="B65" s="171" t="s">
        <v>74</v>
      </c>
      <c r="C65" s="187" t="s">
        <v>117</v>
      </c>
      <c r="D65" s="172" t="s">
        <v>118</v>
      </c>
      <c r="E65" s="174">
        <v>6</v>
      </c>
      <c r="F65" s="175" t="s">
        <v>19</v>
      </c>
      <c r="G65" s="176">
        <v>4</v>
      </c>
      <c r="H65" s="177">
        <v>6</v>
      </c>
      <c r="I65" s="175" t="s">
        <v>19</v>
      </c>
      <c r="J65" s="176">
        <v>4</v>
      </c>
      <c r="K65" s="217"/>
      <c r="L65" s="215" t="s">
        <v>19</v>
      </c>
      <c r="M65" s="218"/>
      <c r="N65" s="219">
        <f>E65+H65+K65</f>
        <v>12</v>
      </c>
      <c r="O65" s="220" t="s">
        <v>19</v>
      </c>
      <c r="P65" s="221">
        <f>G65+J65+M65</f>
        <v>8</v>
      </c>
      <c r="Q65" s="219">
        <f>SUM(AF65:AH65)</f>
        <v>2</v>
      </c>
      <c r="R65" s="220" t="s">
        <v>19</v>
      </c>
      <c r="S65" s="221">
        <f>SUM(AI65:AK65)</f>
        <v>0</v>
      </c>
      <c r="T65" s="182">
        <f>IF(Q65&gt;S65,1,0)</f>
        <v>1</v>
      </c>
      <c r="U65" s="183">
        <f>IF(S65&gt;Q65,1,0)</f>
        <v>0</v>
      </c>
      <c r="V65" s="163"/>
      <c r="AF65" s="185">
        <f>IF(E65&gt;G65,1,0)</f>
        <v>1</v>
      </c>
      <c r="AG65" s="185">
        <f>IF(H65&gt;J65,1,0)</f>
        <v>1</v>
      </c>
      <c r="AH65" s="185">
        <f>IF(K65+M65&gt;0,IF(K65&gt;M65,1,0),0)</f>
        <v>0</v>
      </c>
      <c r="AI65" s="185">
        <f>IF(G65&gt;E65,1,0)</f>
        <v>0</v>
      </c>
      <c r="AJ65" s="185">
        <f>IF(J65&gt;H65,1,0)</f>
        <v>0</v>
      </c>
      <c r="AK65" s="185">
        <f>IF(K65+M65&gt;0,IF(M65&gt;K65,1,0),0)</f>
        <v>0</v>
      </c>
    </row>
    <row r="66" spans="2:37" ht="24.75" customHeight="1">
      <c r="B66" s="753" t="s">
        <v>75</v>
      </c>
      <c r="C66" s="187" t="s">
        <v>119</v>
      </c>
      <c r="D66" s="186" t="s">
        <v>120</v>
      </c>
      <c r="E66" s="787">
        <v>6</v>
      </c>
      <c r="F66" s="779" t="s">
        <v>19</v>
      </c>
      <c r="G66" s="781">
        <v>7</v>
      </c>
      <c r="H66" s="789">
        <v>1</v>
      </c>
      <c r="I66" s="779" t="s">
        <v>19</v>
      </c>
      <c r="J66" s="781">
        <v>6</v>
      </c>
      <c r="K66" s="735"/>
      <c r="L66" s="737" t="s">
        <v>19</v>
      </c>
      <c r="M66" s="783"/>
      <c r="N66" s="745">
        <f>E66+H66+K66</f>
        <v>7</v>
      </c>
      <c r="O66" s="747" t="s">
        <v>19</v>
      </c>
      <c r="P66" s="741">
        <f>G66+J66+M66</f>
        <v>13</v>
      </c>
      <c r="Q66" s="745">
        <f>SUM(AF66:AH66)</f>
        <v>0</v>
      </c>
      <c r="R66" s="747" t="s">
        <v>19</v>
      </c>
      <c r="S66" s="741">
        <f>SUM(AI66:AK66)</f>
        <v>2</v>
      </c>
      <c r="T66" s="751">
        <f>IF(Q66&gt;S66,1,0)</f>
        <v>0</v>
      </c>
      <c r="U66" s="743">
        <f>IF(S66&gt;Q66,1,0)</f>
        <v>1</v>
      </c>
      <c r="V66" s="188"/>
      <c r="AF66" s="185">
        <f>IF(E66&gt;G66,1,0)</f>
        <v>0</v>
      </c>
      <c r="AG66" s="185">
        <f>IF(H66&gt;J66,1,0)</f>
        <v>0</v>
      </c>
      <c r="AH66" s="185">
        <f>IF(K66+M66&gt;0,IF(K66&gt;M66,1,0),0)</f>
        <v>0</v>
      </c>
      <c r="AI66" s="185">
        <f>IF(G66&gt;E66,1,0)</f>
        <v>1</v>
      </c>
      <c r="AJ66" s="185">
        <f>IF(J66&gt;H66,1,0)</f>
        <v>1</v>
      </c>
      <c r="AK66" s="185">
        <f>IF(K66+M66&gt;0,IF(M66&gt;K66,1,0),0)</f>
        <v>0</v>
      </c>
    </row>
    <row r="67" spans="2:22" ht="24.75" customHeight="1">
      <c r="B67" s="754"/>
      <c r="C67" s="189" t="s">
        <v>117</v>
      </c>
      <c r="D67" s="190" t="s">
        <v>116</v>
      </c>
      <c r="E67" s="788"/>
      <c r="F67" s="780"/>
      <c r="G67" s="782"/>
      <c r="H67" s="790"/>
      <c r="I67" s="780"/>
      <c r="J67" s="782"/>
      <c r="K67" s="760"/>
      <c r="L67" s="762"/>
      <c r="M67" s="740"/>
      <c r="N67" s="730"/>
      <c r="O67" s="732"/>
      <c r="P67" s="750"/>
      <c r="Q67" s="730"/>
      <c r="R67" s="732"/>
      <c r="S67" s="750"/>
      <c r="T67" s="752"/>
      <c r="U67" s="744"/>
      <c r="V67" s="188"/>
    </row>
    <row r="68" spans="2:22" ht="24.75" customHeight="1">
      <c r="B68" s="191"/>
      <c r="C68" s="226" t="s">
        <v>79</v>
      </c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8">
        <f>SUM(N64:N67)</f>
        <v>32</v>
      </c>
      <c r="O68" s="220" t="s">
        <v>19</v>
      </c>
      <c r="P68" s="229">
        <f>SUM(P64:P67)</f>
        <v>31</v>
      </c>
      <c r="Q68" s="228">
        <f>SUM(Q64:Q67)</f>
        <v>4</v>
      </c>
      <c r="R68" s="230" t="s">
        <v>19</v>
      </c>
      <c r="S68" s="229">
        <f>SUM(S64:S67)</f>
        <v>2</v>
      </c>
      <c r="T68" s="182">
        <f>SUM(T64:T67)</f>
        <v>2</v>
      </c>
      <c r="U68" s="183">
        <f>SUM(U64:U67)</f>
        <v>1</v>
      </c>
      <c r="V68" s="163"/>
    </row>
    <row r="69" spans="2:27" ht="24.75" customHeight="1">
      <c r="B69" s="191"/>
      <c r="C69" s="11" t="s">
        <v>80</v>
      </c>
      <c r="D69" s="197" t="str">
        <f>IF(T68&gt;U68,D59,IF(U68&gt;T68,D60,IF(U68+T68=0," ","CHYBA ZADÁNÍ")))</f>
        <v>N.Bělá  B</v>
      </c>
      <c r="E69" s="192"/>
      <c r="F69" s="192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1"/>
      <c r="V69" s="198"/>
      <c r="AA69" s="199"/>
    </row>
    <row r="70" spans="2:22" ht="15">
      <c r="B70" s="191"/>
      <c r="C70" s="11" t="s">
        <v>81</v>
      </c>
      <c r="G70" s="200"/>
      <c r="H70" s="200"/>
      <c r="I70" s="200"/>
      <c r="J70" s="200"/>
      <c r="K70" s="200"/>
      <c r="L70" s="200"/>
      <c r="M70" s="200"/>
      <c r="N70" s="198"/>
      <c r="O70" s="198"/>
      <c r="Q70" s="201"/>
      <c r="R70" s="201"/>
      <c r="S70" s="200"/>
      <c r="T70" s="200"/>
      <c r="U70" s="200"/>
      <c r="V70" s="198"/>
    </row>
    <row r="71" spans="10:20" ht="15">
      <c r="J71" s="8" t="s">
        <v>64</v>
      </c>
      <c r="K71" s="8"/>
      <c r="L71" s="8"/>
      <c r="T71" s="8" t="s">
        <v>67</v>
      </c>
    </row>
    <row r="72" spans="3:21" ht="15">
      <c r="C72" s="147" t="s">
        <v>82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</row>
    <row r="73" spans="3:21" ht="15"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</row>
    <row r="74" spans="3:21" ht="15"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</row>
    <row r="75" spans="3:21" ht="15"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</row>
    <row r="76" spans="2:21" ht="26.25">
      <c r="B76" s="162"/>
      <c r="C76" s="162"/>
      <c r="D76" s="162"/>
      <c r="E76" s="162"/>
      <c r="F76" s="202" t="s">
        <v>47</v>
      </c>
      <c r="G76" s="162"/>
      <c r="H76" s="203"/>
      <c r="I76" s="203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</row>
    <row r="77" spans="6:9" ht="26.25">
      <c r="F77" s="141"/>
      <c r="H77" s="142"/>
      <c r="I77" s="142"/>
    </row>
    <row r="78" spans="3:24" ht="21">
      <c r="C78" s="143" t="s">
        <v>48</v>
      </c>
      <c r="D78" s="144" t="s">
        <v>49</v>
      </c>
      <c r="E78" s="143"/>
      <c r="F78" s="143"/>
      <c r="G78" s="143"/>
      <c r="H78" s="143"/>
      <c r="I78" s="143"/>
      <c r="J78" s="143"/>
      <c r="K78" s="143"/>
      <c r="L78" s="143"/>
      <c r="P78" s="778" t="s">
        <v>50</v>
      </c>
      <c r="Q78" s="778"/>
      <c r="R78" s="145"/>
      <c r="S78" s="145"/>
      <c r="T78" s="773">
        <f>'Rozlosování-přehled'!$L$1</f>
        <v>2010</v>
      </c>
      <c r="U78" s="773"/>
      <c r="X78" s="146" t="s">
        <v>1</v>
      </c>
    </row>
    <row r="79" spans="3:31" ht="18.75">
      <c r="C79" s="147" t="s">
        <v>51</v>
      </c>
      <c r="D79" s="204"/>
      <c r="N79" s="149">
        <v>1</v>
      </c>
      <c r="P79" s="774" t="str">
        <f>IF(N79=1,P81,IF(N79=2,P82,IF(N79=3,P83,IF(N79=4,P84,IF(N79=5,P85," ")))))</f>
        <v>MUŽI  I.</v>
      </c>
      <c r="Q79" s="775"/>
      <c r="R79" s="775"/>
      <c r="S79" s="775"/>
      <c r="T79" s="775"/>
      <c r="U79" s="776"/>
      <c r="W79" s="150" t="s">
        <v>2</v>
      </c>
      <c r="X79" s="147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47"/>
      <c r="D80" s="152"/>
      <c r="E80" s="152"/>
      <c r="F80" s="152"/>
      <c r="G80" s="147"/>
      <c r="H80" s="147"/>
      <c r="I80" s="147"/>
      <c r="J80" s="152"/>
      <c r="K80" s="152"/>
      <c r="L80" s="152"/>
      <c r="M80" s="147"/>
      <c r="N80" s="147"/>
      <c r="O80" s="147"/>
      <c r="P80" s="153"/>
      <c r="Q80" s="153"/>
      <c r="R80" s="153"/>
      <c r="S80" s="147"/>
      <c r="T80" s="147"/>
      <c r="U80" s="152"/>
    </row>
    <row r="81" spans="3:31" ht="15.75">
      <c r="C81" s="147" t="s">
        <v>57</v>
      </c>
      <c r="D81" s="205"/>
      <c r="E81" s="154"/>
      <c r="F81" s="154"/>
      <c r="N81" s="1">
        <v>1</v>
      </c>
      <c r="P81" s="777" t="s">
        <v>58</v>
      </c>
      <c r="Q81" s="777"/>
      <c r="R81" s="777"/>
      <c r="S81" s="777"/>
      <c r="T81" s="777"/>
      <c r="U81" s="777"/>
      <c r="W81" s="156">
        <v>1</v>
      </c>
      <c r="X81" s="157" t="str">
        <f aca="true" t="shared" si="6" ref="X81:X88">IF($N$29=1,AA81,IF($N$29=2,AB81,IF($N$29=3,AC81,IF($N$29=4,AD81,IF($N$29=5,AE81," ")))))</f>
        <v>Výškovice A</v>
      </c>
      <c r="AA81" s="1" t="str">
        <f aca="true" t="shared" si="7" ref="AA81:AE88">AA56</f>
        <v>Výškovice A</v>
      </c>
      <c r="AB81" s="1">
        <f t="shared" si="7"/>
        <v>0</v>
      </c>
      <c r="AC81" s="1">
        <f t="shared" si="7"/>
        <v>0</v>
      </c>
      <c r="AD81" s="1">
        <f t="shared" si="7"/>
        <v>0</v>
      </c>
      <c r="AE81" s="1">
        <f t="shared" si="7"/>
        <v>0</v>
      </c>
    </row>
    <row r="82" spans="3:31" ht="15">
      <c r="C82" s="147" t="s">
        <v>60</v>
      </c>
      <c r="D82" s="158"/>
      <c r="E82" s="159"/>
      <c r="F82" s="159"/>
      <c r="N82" s="1">
        <v>2</v>
      </c>
      <c r="P82" s="777" t="s">
        <v>61</v>
      </c>
      <c r="Q82" s="777"/>
      <c r="R82" s="777"/>
      <c r="S82" s="777"/>
      <c r="T82" s="777"/>
      <c r="U82" s="777"/>
      <c r="W82" s="156">
        <v>2</v>
      </c>
      <c r="X82" s="157" t="str">
        <f t="shared" si="6"/>
        <v>Brušperk A</v>
      </c>
      <c r="AA82" s="1" t="str">
        <f t="shared" si="7"/>
        <v>Brušperk A</v>
      </c>
      <c r="AB82" s="1">
        <f t="shared" si="7"/>
        <v>0</v>
      </c>
      <c r="AC82" s="1">
        <f t="shared" si="7"/>
        <v>0</v>
      </c>
      <c r="AD82" s="1">
        <f t="shared" si="7"/>
        <v>0</v>
      </c>
      <c r="AE82" s="1">
        <f t="shared" si="7"/>
        <v>0</v>
      </c>
    </row>
    <row r="83" spans="3:31" ht="15">
      <c r="C83" s="147"/>
      <c r="N83" s="1">
        <v>3</v>
      </c>
      <c r="P83" s="767" t="s">
        <v>62</v>
      </c>
      <c r="Q83" s="767"/>
      <c r="R83" s="767"/>
      <c r="S83" s="767"/>
      <c r="T83" s="767"/>
      <c r="U83" s="767"/>
      <c r="W83" s="156">
        <v>3</v>
      </c>
      <c r="X83" s="157" t="str">
        <f t="shared" si="6"/>
        <v>N.Bělá  B</v>
      </c>
      <c r="AA83" s="1" t="str">
        <f t="shared" si="7"/>
        <v>N.Bělá  B</v>
      </c>
      <c r="AB83" s="1">
        <f t="shared" si="7"/>
        <v>0</v>
      </c>
      <c r="AC83" s="1">
        <f t="shared" si="7"/>
        <v>0</v>
      </c>
      <c r="AD83" s="1">
        <f t="shared" si="7"/>
        <v>0</v>
      </c>
      <c r="AE83" s="1">
        <f t="shared" si="7"/>
        <v>0</v>
      </c>
    </row>
    <row r="84" spans="2:31" ht="18">
      <c r="B84" s="160">
        <v>4</v>
      </c>
      <c r="C84" s="143" t="s">
        <v>64</v>
      </c>
      <c r="D84" s="768" t="str">
        <f>IF(B84=1,X81,IF(B84=2,X82,IF(B84=3,X83,IF(B84=4,X84,IF(B84=5,X85,IF(B84=6,X86,IF(B84=7,X87,IF(B84=8,X88," "))))))))</f>
        <v>Vratimov</v>
      </c>
      <c r="E84" s="769"/>
      <c r="F84" s="769"/>
      <c r="G84" s="769"/>
      <c r="H84" s="769"/>
      <c r="I84" s="770"/>
      <c r="N84" s="1">
        <v>4</v>
      </c>
      <c r="P84" s="767" t="s">
        <v>65</v>
      </c>
      <c r="Q84" s="767"/>
      <c r="R84" s="767"/>
      <c r="S84" s="767"/>
      <c r="T84" s="767"/>
      <c r="U84" s="767"/>
      <c r="W84" s="156">
        <v>4</v>
      </c>
      <c r="X84" s="157" t="str">
        <f t="shared" si="6"/>
        <v>Vratimov</v>
      </c>
      <c r="AA84" s="1" t="str">
        <f t="shared" si="7"/>
        <v>Vratimov</v>
      </c>
      <c r="AB84" s="1">
        <f t="shared" si="7"/>
        <v>0</v>
      </c>
      <c r="AC84" s="1">
        <f t="shared" si="7"/>
        <v>0</v>
      </c>
      <c r="AD84" s="1">
        <f t="shared" si="7"/>
        <v>0</v>
      </c>
      <c r="AE84" s="1">
        <f t="shared" si="7"/>
        <v>0</v>
      </c>
    </row>
    <row r="85" spans="2:31" ht="18">
      <c r="B85" s="160">
        <v>5</v>
      </c>
      <c r="C85" s="143" t="s">
        <v>67</v>
      </c>
      <c r="D85" s="768" t="str">
        <f>IF(B85=1,X81,IF(B85=2,X82,IF(B85=3,X83,IF(B85=4,X84,IF(B85=5,X85,IF(B85=6,X86,IF(B85=7,X87,IF(B85=8,X88," "))))))))</f>
        <v>Výškovice B</v>
      </c>
      <c r="E85" s="769"/>
      <c r="F85" s="769"/>
      <c r="G85" s="769"/>
      <c r="H85" s="769"/>
      <c r="I85" s="770"/>
      <c r="N85" s="1">
        <v>5</v>
      </c>
      <c r="P85" s="767" t="s">
        <v>68</v>
      </c>
      <c r="Q85" s="767"/>
      <c r="R85" s="767"/>
      <c r="S85" s="767"/>
      <c r="T85" s="767"/>
      <c r="U85" s="767"/>
      <c r="W85" s="156">
        <v>5</v>
      </c>
      <c r="X85" s="157" t="str">
        <f t="shared" si="6"/>
        <v>Výškovice B</v>
      </c>
      <c r="AA85" s="1" t="str">
        <f t="shared" si="7"/>
        <v>Výškovice B</v>
      </c>
      <c r="AB85" s="1">
        <f t="shared" si="7"/>
        <v>0</v>
      </c>
      <c r="AC85" s="1">
        <f t="shared" si="7"/>
        <v>0</v>
      </c>
      <c r="AD85" s="1">
        <f t="shared" si="7"/>
        <v>0</v>
      </c>
      <c r="AE85" s="1">
        <f t="shared" si="7"/>
        <v>0</v>
      </c>
    </row>
    <row r="86" spans="23:31" ht="14.25">
      <c r="W86" s="156">
        <v>6</v>
      </c>
      <c r="X86" s="157" t="str">
        <f t="shared" si="6"/>
        <v>Hrabová</v>
      </c>
      <c r="AA86" s="1" t="str">
        <f t="shared" si="7"/>
        <v>Hrabová</v>
      </c>
      <c r="AB86" s="1">
        <f t="shared" si="7"/>
        <v>0</v>
      </c>
      <c r="AC86" s="1">
        <f t="shared" si="7"/>
        <v>0</v>
      </c>
      <c r="AD86" s="1">
        <f t="shared" si="7"/>
        <v>0</v>
      </c>
      <c r="AE86" s="1">
        <f t="shared" si="7"/>
        <v>0</v>
      </c>
    </row>
    <row r="87" spans="3:31" ht="14.25">
      <c r="C87" s="161" t="s">
        <v>70</v>
      </c>
      <c r="D87" s="162"/>
      <c r="E87" s="771" t="s">
        <v>71</v>
      </c>
      <c r="F87" s="772"/>
      <c r="G87" s="772"/>
      <c r="H87" s="772"/>
      <c r="I87" s="772"/>
      <c r="J87" s="772"/>
      <c r="K87" s="772"/>
      <c r="L87" s="772"/>
      <c r="M87" s="772"/>
      <c r="N87" s="772" t="s">
        <v>72</v>
      </c>
      <c r="O87" s="772"/>
      <c r="P87" s="772"/>
      <c r="Q87" s="772"/>
      <c r="R87" s="772"/>
      <c r="S87" s="772"/>
      <c r="T87" s="772"/>
      <c r="U87" s="772"/>
      <c r="V87" s="163"/>
      <c r="W87" s="156">
        <v>7</v>
      </c>
      <c r="X87" s="157" t="str">
        <f t="shared" si="6"/>
        <v>Stará Bělá  </v>
      </c>
      <c r="AA87" s="1" t="str">
        <f t="shared" si="7"/>
        <v>Stará Bělá  </v>
      </c>
      <c r="AB87" s="1">
        <f t="shared" si="7"/>
        <v>0</v>
      </c>
      <c r="AC87" s="1">
        <f t="shared" si="7"/>
        <v>0</v>
      </c>
      <c r="AD87" s="1">
        <f t="shared" si="7"/>
        <v>0</v>
      </c>
      <c r="AE87" s="1">
        <f t="shared" si="7"/>
        <v>0</v>
      </c>
    </row>
    <row r="88" spans="2:37" ht="15">
      <c r="B88" s="165"/>
      <c r="C88" s="166" t="s">
        <v>8</v>
      </c>
      <c r="D88" s="167" t="s">
        <v>9</v>
      </c>
      <c r="E88" s="763" t="s">
        <v>73</v>
      </c>
      <c r="F88" s="764"/>
      <c r="G88" s="765"/>
      <c r="H88" s="766" t="s">
        <v>74</v>
      </c>
      <c r="I88" s="764"/>
      <c r="J88" s="765" t="s">
        <v>74</v>
      </c>
      <c r="K88" s="766" t="s">
        <v>75</v>
      </c>
      <c r="L88" s="764"/>
      <c r="M88" s="764" t="s">
        <v>75</v>
      </c>
      <c r="N88" s="766" t="s">
        <v>76</v>
      </c>
      <c r="O88" s="764"/>
      <c r="P88" s="765"/>
      <c r="Q88" s="766" t="s">
        <v>77</v>
      </c>
      <c r="R88" s="764"/>
      <c r="S88" s="765"/>
      <c r="T88" s="168" t="s">
        <v>78</v>
      </c>
      <c r="U88" s="169"/>
      <c r="V88" s="170"/>
      <c r="W88" s="156">
        <v>8</v>
      </c>
      <c r="X88" s="157" t="str">
        <f t="shared" si="6"/>
        <v>Proskovice  A</v>
      </c>
      <c r="AA88" s="1" t="str">
        <f t="shared" si="7"/>
        <v>Proskovice  A</v>
      </c>
      <c r="AB88" s="1">
        <f t="shared" si="7"/>
        <v>0</v>
      </c>
      <c r="AC88" s="1">
        <f t="shared" si="7"/>
        <v>0</v>
      </c>
      <c r="AD88" s="1">
        <f t="shared" si="7"/>
        <v>0</v>
      </c>
      <c r="AE88" s="1">
        <f t="shared" si="7"/>
        <v>0</v>
      </c>
      <c r="AF88" s="12" t="s">
        <v>73</v>
      </c>
      <c r="AG88" s="12" t="s">
        <v>74</v>
      </c>
      <c r="AH88" s="12" t="s">
        <v>75</v>
      </c>
      <c r="AI88" s="12" t="s">
        <v>73</v>
      </c>
      <c r="AJ88" s="12" t="s">
        <v>74</v>
      </c>
      <c r="AK88" s="12" t="s">
        <v>75</v>
      </c>
    </row>
    <row r="89" spans="2:37" ht="24.75" customHeight="1">
      <c r="B89" s="171" t="s">
        <v>73</v>
      </c>
      <c r="C89" s="212" t="s">
        <v>188</v>
      </c>
      <c r="D89" s="222" t="s">
        <v>162</v>
      </c>
      <c r="E89" s="214">
        <v>1</v>
      </c>
      <c r="F89" s="215" t="s">
        <v>19</v>
      </c>
      <c r="G89" s="507">
        <v>6</v>
      </c>
      <c r="H89" s="508">
        <v>2</v>
      </c>
      <c r="I89" s="509" t="s">
        <v>19</v>
      </c>
      <c r="J89" s="216">
        <v>6</v>
      </c>
      <c r="K89" s="217"/>
      <c r="L89" s="215" t="s">
        <v>19</v>
      </c>
      <c r="M89" s="510"/>
      <c r="N89" s="260">
        <f>E89+H89+K89</f>
        <v>3</v>
      </c>
      <c r="O89" s="511" t="s">
        <v>19</v>
      </c>
      <c r="P89" s="221">
        <f>G89+J89+M89</f>
        <v>12</v>
      </c>
      <c r="Q89" s="219">
        <f>SUM(AF89:AH89)</f>
        <v>0</v>
      </c>
      <c r="R89" s="220" t="s">
        <v>19</v>
      </c>
      <c r="S89" s="261">
        <f>SUM(AI89:AK89)</f>
        <v>2</v>
      </c>
      <c r="T89" s="182">
        <f>IF(Q89&gt;S89,1,0)</f>
        <v>0</v>
      </c>
      <c r="U89" s="183">
        <f>IF(S89&gt;Q89,1,0)</f>
        <v>1</v>
      </c>
      <c r="V89" s="163"/>
      <c r="X89" s="184"/>
      <c r="AF89" s="185">
        <f>IF(E89&gt;G89,1,0)</f>
        <v>0</v>
      </c>
      <c r="AG89" s="185">
        <f>IF(H89&gt;J89,1,0)</f>
        <v>0</v>
      </c>
      <c r="AH89" s="185">
        <f>IF(K89+M89&gt;0,IF(K89&gt;M89,1,0),0)</f>
        <v>0</v>
      </c>
      <c r="AI89" s="185">
        <f>IF(G89&gt;E89,1,0)</f>
        <v>1</v>
      </c>
      <c r="AJ89" s="185">
        <f>IF(J89&gt;H89,1,0)</f>
        <v>1</v>
      </c>
      <c r="AK89" s="185">
        <f>IF(K89+M89&gt;0,IF(M89&gt;K89,1,0),0)</f>
        <v>0</v>
      </c>
    </row>
    <row r="90" spans="2:37" ht="24.75" customHeight="1">
      <c r="B90" s="171" t="s">
        <v>74</v>
      </c>
      <c r="C90" s="512" t="s">
        <v>172</v>
      </c>
      <c r="D90" s="513" t="s">
        <v>191</v>
      </c>
      <c r="E90" s="514">
        <v>6</v>
      </c>
      <c r="F90" s="509" t="s">
        <v>19</v>
      </c>
      <c r="G90" s="216">
        <v>3</v>
      </c>
      <c r="H90" s="217">
        <v>2</v>
      </c>
      <c r="I90" s="215">
        <v>2</v>
      </c>
      <c r="J90" s="507">
        <v>6</v>
      </c>
      <c r="K90" s="508">
        <v>4</v>
      </c>
      <c r="L90" s="509" t="s">
        <v>19</v>
      </c>
      <c r="M90" s="218">
        <v>6</v>
      </c>
      <c r="N90" s="219">
        <f>E90+H90+K90</f>
        <v>12</v>
      </c>
      <c r="O90" s="220" t="s">
        <v>19</v>
      </c>
      <c r="P90" s="261">
        <f>G90+J90+M90</f>
        <v>15</v>
      </c>
      <c r="Q90" s="260">
        <f>SUM(AF90:AH90)</f>
        <v>1</v>
      </c>
      <c r="R90" s="511" t="s">
        <v>19</v>
      </c>
      <c r="S90" s="221">
        <f>SUM(AI90:AK90)</f>
        <v>2</v>
      </c>
      <c r="T90" s="182">
        <f>IF(Q90&gt;S90,1,0)</f>
        <v>0</v>
      </c>
      <c r="U90" s="183">
        <f>IF(S90&gt;Q90,1,0)</f>
        <v>1</v>
      </c>
      <c r="V90" s="163"/>
      <c r="AF90" s="185">
        <f>IF(E90&gt;G90,1,0)</f>
        <v>1</v>
      </c>
      <c r="AG90" s="185">
        <f>IF(H90&gt;J90,1,0)</f>
        <v>0</v>
      </c>
      <c r="AH90" s="185">
        <f>IF(K90+M90&gt;0,IF(K90&gt;M90,1,0),0)</f>
        <v>0</v>
      </c>
      <c r="AI90" s="185">
        <f>IF(G90&gt;E90,1,0)</f>
        <v>0</v>
      </c>
      <c r="AJ90" s="185">
        <f>IF(J90&gt;H90,1,0)</f>
        <v>1</v>
      </c>
      <c r="AK90" s="185">
        <f>IF(K90+M90&gt;0,IF(M90&gt;K90,1,0),0)</f>
        <v>1</v>
      </c>
    </row>
    <row r="91" spans="2:37" ht="24.75" customHeight="1">
      <c r="B91" s="753" t="s">
        <v>75</v>
      </c>
      <c r="C91" s="223" t="s">
        <v>188</v>
      </c>
      <c r="D91" s="222" t="s">
        <v>162</v>
      </c>
      <c r="E91" s="755">
        <v>3</v>
      </c>
      <c r="F91" s="737" t="s">
        <v>19</v>
      </c>
      <c r="G91" s="757">
        <v>6</v>
      </c>
      <c r="H91" s="759">
        <v>4</v>
      </c>
      <c r="I91" s="761" t="s">
        <v>19</v>
      </c>
      <c r="J91" s="733">
        <v>6</v>
      </c>
      <c r="K91" s="735"/>
      <c r="L91" s="737" t="s">
        <v>19</v>
      </c>
      <c r="M91" s="739"/>
      <c r="N91" s="729">
        <f>E91+H91+K91</f>
        <v>7</v>
      </c>
      <c r="O91" s="731" t="s">
        <v>19</v>
      </c>
      <c r="P91" s="741">
        <f>G91+J91+M91</f>
        <v>12</v>
      </c>
      <c r="Q91" s="745">
        <f>SUM(AF91:AH91)</f>
        <v>0</v>
      </c>
      <c r="R91" s="747" t="s">
        <v>19</v>
      </c>
      <c r="S91" s="749">
        <f>SUM(AI91:AK91)</f>
        <v>2</v>
      </c>
      <c r="T91" s="751">
        <f>IF(Q91&gt;S91,1,0)</f>
        <v>0</v>
      </c>
      <c r="U91" s="743">
        <f>IF(S91&gt;Q91,1,0)</f>
        <v>1</v>
      </c>
      <c r="V91" s="188"/>
      <c r="AF91" s="185">
        <f>IF(E91&gt;G91,1,0)</f>
        <v>0</v>
      </c>
      <c r="AG91" s="185">
        <f>IF(H91&gt;J91,1,0)</f>
        <v>0</v>
      </c>
      <c r="AH91" s="185">
        <f>IF(K91+M91&gt;0,IF(K91&gt;M91,1,0),0)</f>
        <v>0</v>
      </c>
      <c r="AI91" s="185">
        <f>IF(G91&gt;E91,1,0)</f>
        <v>1</v>
      </c>
      <c r="AJ91" s="185">
        <f>IF(J91&gt;H91,1,0)</f>
        <v>1</v>
      </c>
      <c r="AK91" s="185">
        <f>IF(K91+M91&gt;0,IF(M91&gt;K91,1,0),0)</f>
        <v>0</v>
      </c>
    </row>
    <row r="92" spans="2:22" ht="24.75" customHeight="1">
      <c r="B92" s="754"/>
      <c r="C92" s="515" t="s">
        <v>172</v>
      </c>
      <c r="D92" s="516" t="s">
        <v>213</v>
      </c>
      <c r="E92" s="756"/>
      <c r="F92" s="738"/>
      <c r="G92" s="758"/>
      <c r="H92" s="760"/>
      <c r="I92" s="762"/>
      <c r="J92" s="734"/>
      <c r="K92" s="736"/>
      <c r="L92" s="738"/>
      <c r="M92" s="740"/>
      <c r="N92" s="730"/>
      <c r="O92" s="732"/>
      <c r="P92" s="742"/>
      <c r="Q92" s="746"/>
      <c r="R92" s="748"/>
      <c r="S92" s="750"/>
      <c r="T92" s="752"/>
      <c r="U92" s="744"/>
      <c r="V92" s="188"/>
    </row>
    <row r="93" spans="2:22" ht="24.75" customHeight="1">
      <c r="B93" s="191"/>
      <c r="C93" s="226" t="s">
        <v>79</v>
      </c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3">
        <f>SUM(N89:N92)</f>
        <v>22</v>
      </c>
      <c r="O93" s="511" t="s">
        <v>19</v>
      </c>
      <c r="P93" s="229">
        <f>SUM(P89:P92)</f>
        <v>39</v>
      </c>
      <c r="Q93" s="228">
        <f>SUM(Q89:Q92)</f>
        <v>1</v>
      </c>
      <c r="R93" s="230" t="s">
        <v>19</v>
      </c>
      <c r="S93" s="264">
        <f>SUM(S89:S92)</f>
        <v>6</v>
      </c>
      <c r="T93" s="182">
        <f>SUM(T89:T92)</f>
        <v>0</v>
      </c>
      <c r="U93" s="183">
        <f>SUM(U89:U92)</f>
        <v>3</v>
      </c>
      <c r="V93" s="163"/>
    </row>
    <row r="94" spans="2:22" ht="24.75" customHeight="1">
      <c r="B94" s="191"/>
      <c r="C94" s="11" t="s">
        <v>80</v>
      </c>
      <c r="D94" s="197" t="str">
        <f>IF(T93&gt;U93,D84,IF(U93&gt;T93,D85,IF(U93+T93=0," ","CHYBA ZADÁNÍ")))</f>
        <v>Výškovice B</v>
      </c>
      <c r="E94" s="192"/>
      <c r="F94" s="192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1"/>
      <c r="V94" s="198"/>
    </row>
    <row r="95" spans="2:22" ht="24.75" customHeight="1">
      <c r="B95" s="191"/>
      <c r="C95" s="11" t="s">
        <v>81</v>
      </c>
      <c r="G95" s="200"/>
      <c r="H95" s="200"/>
      <c r="I95" s="200"/>
      <c r="J95" s="200"/>
      <c r="K95" s="200"/>
      <c r="L95" s="200"/>
      <c r="M95" s="200"/>
      <c r="N95" s="198"/>
      <c r="O95" s="198"/>
      <c r="Q95" s="201"/>
      <c r="R95" s="201"/>
      <c r="S95" s="200"/>
      <c r="T95" s="200"/>
      <c r="U95" s="200"/>
      <c r="V95" s="198"/>
    </row>
    <row r="96" spans="3:21" ht="14.25">
      <c r="C96" s="201"/>
      <c r="D96" s="201"/>
      <c r="E96" s="201"/>
      <c r="F96" s="201"/>
      <c r="G96" s="201"/>
      <c r="H96" s="201"/>
      <c r="I96" s="201"/>
      <c r="J96" s="206" t="s">
        <v>64</v>
      </c>
      <c r="K96" s="206"/>
      <c r="L96" s="206"/>
      <c r="M96" s="201"/>
      <c r="N96" s="201"/>
      <c r="O96" s="201"/>
      <c r="P96" s="201"/>
      <c r="Q96" s="201"/>
      <c r="R96" s="201"/>
      <c r="S96" s="201"/>
      <c r="T96" s="206" t="s">
        <v>67</v>
      </c>
      <c r="U96" s="201"/>
    </row>
    <row r="97" spans="3:21" ht="15">
      <c r="C97" s="207" t="s">
        <v>82</v>
      </c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</row>
  </sheetData>
  <sheetProtection selectLockedCells="1"/>
  <mergeCells count="140">
    <mergeCell ref="P6:U6"/>
    <mergeCell ref="P10:U10"/>
    <mergeCell ref="P9:U9"/>
    <mergeCell ref="P8:U8"/>
    <mergeCell ref="P7:U7"/>
    <mergeCell ref="K13:M13"/>
    <mergeCell ref="Q16:Q17"/>
    <mergeCell ref="S16:S17"/>
    <mergeCell ref="R16:R17"/>
    <mergeCell ref="N13:P13"/>
    <mergeCell ref="K16:K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H16:H17"/>
    <mergeCell ref="I16:I17"/>
    <mergeCell ref="G16:G17"/>
    <mergeCell ref="J16:J17"/>
    <mergeCell ref="T28:U28"/>
    <mergeCell ref="L16:L17"/>
    <mergeCell ref="M16:M17"/>
    <mergeCell ref="P16:P17"/>
    <mergeCell ref="N16:N17"/>
    <mergeCell ref="O16:O17"/>
    <mergeCell ref="E38:G38"/>
    <mergeCell ref="D9:I9"/>
    <mergeCell ref="D10:I10"/>
    <mergeCell ref="P28:Q28"/>
    <mergeCell ref="Q13:S13"/>
    <mergeCell ref="P29:U29"/>
    <mergeCell ref="F16:F17"/>
    <mergeCell ref="E16:E17"/>
    <mergeCell ref="E13:G13"/>
    <mergeCell ref="H13:J13"/>
    <mergeCell ref="Q38:S38"/>
    <mergeCell ref="P31:U31"/>
    <mergeCell ref="P32:U32"/>
    <mergeCell ref="P33:U33"/>
    <mergeCell ref="P34:U34"/>
    <mergeCell ref="E37:M37"/>
    <mergeCell ref="N37:U37"/>
    <mergeCell ref="D35:I35"/>
    <mergeCell ref="P35:U35"/>
    <mergeCell ref="B41:B42"/>
    <mergeCell ref="E41:E42"/>
    <mergeCell ref="F41:F42"/>
    <mergeCell ref="G41:G42"/>
    <mergeCell ref="H38:J38"/>
    <mergeCell ref="K38:M38"/>
    <mergeCell ref="N38:P38"/>
    <mergeCell ref="M41:M42"/>
    <mergeCell ref="H41:H42"/>
    <mergeCell ref="I41:I42"/>
    <mergeCell ref="J41:J42"/>
    <mergeCell ref="K41:K42"/>
    <mergeCell ref="L41:L42"/>
    <mergeCell ref="U41:U42"/>
    <mergeCell ref="N41:N42"/>
    <mergeCell ref="O41:O42"/>
    <mergeCell ref="P41:P42"/>
    <mergeCell ref="Q41:Q42"/>
    <mergeCell ref="R41:R42"/>
    <mergeCell ref="S41:S42"/>
    <mergeCell ref="T41:T42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B66:B67"/>
    <mergeCell ref="E66:E67"/>
    <mergeCell ref="F66:F67"/>
    <mergeCell ref="G66:G67"/>
    <mergeCell ref="P59:U59"/>
    <mergeCell ref="D60:I60"/>
    <mergeCell ref="P60:U60"/>
    <mergeCell ref="Q63:S63"/>
    <mergeCell ref="E63:G63"/>
    <mergeCell ref="H63:J63"/>
    <mergeCell ref="K63:M63"/>
    <mergeCell ref="N63:P63"/>
    <mergeCell ref="S66:S67"/>
    <mergeCell ref="M66:M67"/>
    <mergeCell ref="N66:N67"/>
    <mergeCell ref="O66:O67"/>
    <mergeCell ref="P66:P67"/>
    <mergeCell ref="H66:H67"/>
    <mergeCell ref="I66:I67"/>
    <mergeCell ref="J66:J67"/>
    <mergeCell ref="K66:K67"/>
    <mergeCell ref="L66:L67"/>
    <mergeCell ref="P81:U81"/>
    <mergeCell ref="P82:U82"/>
    <mergeCell ref="P85:U85"/>
    <mergeCell ref="U66:U67"/>
    <mergeCell ref="P78:Q78"/>
    <mergeCell ref="T66:T67"/>
    <mergeCell ref="T78:U78"/>
    <mergeCell ref="P79:U79"/>
    <mergeCell ref="Q66:Q67"/>
    <mergeCell ref="R66:R67"/>
    <mergeCell ref="K88:M88"/>
    <mergeCell ref="N88:P88"/>
    <mergeCell ref="P83:U83"/>
    <mergeCell ref="D84:I84"/>
    <mergeCell ref="P84:U84"/>
    <mergeCell ref="E87:M87"/>
    <mergeCell ref="N87:U87"/>
    <mergeCell ref="D85:I85"/>
    <mergeCell ref="Q88:S88"/>
    <mergeCell ref="H91:H92"/>
    <mergeCell ref="I91:I92"/>
    <mergeCell ref="E88:G88"/>
    <mergeCell ref="H88:J88"/>
    <mergeCell ref="B91:B92"/>
    <mergeCell ref="E91:E92"/>
    <mergeCell ref="F91:F92"/>
    <mergeCell ref="G91:G92"/>
    <mergeCell ref="P91:P92"/>
    <mergeCell ref="U91:U92"/>
    <mergeCell ref="Q91:Q92"/>
    <mergeCell ref="R91:R92"/>
    <mergeCell ref="S91:S92"/>
    <mergeCell ref="T91:T92"/>
    <mergeCell ref="N91:N92"/>
    <mergeCell ref="O91:O92"/>
    <mergeCell ref="J91:J92"/>
    <mergeCell ref="K91:K92"/>
    <mergeCell ref="L91:L92"/>
    <mergeCell ref="M91:M92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1">
      <selection activeCell="D64" sqref="D64:D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41" t="s">
        <v>47</v>
      </c>
      <c r="H1" s="142"/>
      <c r="I1" s="142"/>
    </row>
    <row r="2" spans="6:9" ht="4.5" customHeight="1">
      <c r="F2" s="141"/>
      <c r="H2" s="142"/>
      <c r="I2" s="142"/>
    </row>
    <row r="3" spans="3:24" ht="21">
      <c r="C3" s="143" t="s">
        <v>48</v>
      </c>
      <c r="D3" s="144" t="s">
        <v>49</v>
      </c>
      <c r="E3" s="143"/>
      <c r="F3" s="143"/>
      <c r="G3" s="143"/>
      <c r="H3" s="143"/>
      <c r="I3" s="143"/>
      <c r="J3" s="143"/>
      <c r="K3" s="143"/>
      <c r="L3" s="143"/>
      <c r="P3" s="778" t="s">
        <v>50</v>
      </c>
      <c r="Q3" s="778"/>
      <c r="R3" s="145"/>
      <c r="S3" s="145"/>
      <c r="T3" s="773">
        <f>'Rozlosování-přehled'!$L$1</f>
        <v>2010</v>
      </c>
      <c r="U3" s="773"/>
      <c r="X3" s="146" t="s">
        <v>1</v>
      </c>
    </row>
    <row r="4" spans="3:31" ht="18.75">
      <c r="C4" s="147" t="s">
        <v>51</v>
      </c>
      <c r="D4" s="148"/>
      <c r="N4" s="149">
        <v>1</v>
      </c>
      <c r="P4" s="774" t="str">
        <f>IF(N4=1,P6,IF(N4=2,P7,IF(N4=3,P8,IF(N4=4,P9,IF(N4=5,P10," ")))))</f>
        <v>MUŽI  I.</v>
      </c>
      <c r="Q4" s="775"/>
      <c r="R4" s="775"/>
      <c r="S4" s="775"/>
      <c r="T4" s="775"/>
      <c r="U4" s="776"/>
      <c r="W4" s="150" t="s">
        <v>2</v>
      </c>
      <c r="X4" s="151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47"/>
      <c r="D5" s="152"/>
      <c r="E5" s="152"/>
      <c r="F5" s="152"/>
      <c r="G5" s="147"/>
      <c r="H5" s="147"/>
      <c r="I5" s="147"/>
      <c r="J5" s="152"/>
      <c r="K5" s="152"/>
      <c r="L5" s="152"/>
      <c r="M5" s="147"/>
      <c r="N5" s="147"/>
      <c r="O5" s="147"/>
      <c r="P5" s="153"/>
      <c r="Q5" s="153"/>
      <c r="R5" s="153"/>
      <c r="S5" s="147"/>
      <c r="T5" s="147"/>
      <c r="U5" s="152"/>
    </row>
    <row r="6" spans="3:31" ht="14.25" customHeight="1">
      <c r="C6" s="147" t="s">
        <v>57</v>
      </c>
      <c r="D6" s="238"/>
      <c r="E6" s="154"/>
      <c r="F6" s="154"/>
      <c r="N6" s="155">
        <v>1</v>
      </c>
      <c r="P6" s="777" t="s">
        <v>58</v>
      </c>
      <c r="Q6" s="777"/>
      <c r="R6" s="777"/>
      <c r="S6" s="777"/>
      <c r="T6" s="777"/>
      <c r="U6" s="777"/>
      <c r="W6" s="156">
        <v>1</v>
      </c>
      <c r="X6" s="157" t="str">
        <f aca="true" t="shared" si="0" ref="X6:X13">IF($N$4=1,AA6,IF($N$4=2,AB6,IF($N$4=3,AC6,IF($N$4=4,AD6,IF($N$4=5,AE6," ")))))</f>
        <v>Výškovice A</v>
      </c>
      <c r="AA6" s="1" t="str">
        <f>'1.M1'!AA6</f>
        <v>Výškovice A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</row>
    <row r="7" spans="3:31" ht="16.5" customHeight="1">
      <c r="C7" s="147" t="s">
        <v>60</v>
      </c>
      <c r="D7" s="158"/>
      <c r="E7" s="159"/>
      <c r="F7" s="159"/>
      <c r="N7" s="155">
        <v>2</v>
      </c>
      <c r="P7" s="777" t="s">
        <v>61</v>
      </c>
      <c r="Q7" s="777"/>
      <c r="R7" s="777"/>
      <c r="S7" s="777"/>
      <c r="T7" s="777"/>
      <c r="U7" s="777"/>
      <c r="W7" s="156">
        <v>2</v>
      </c>
      <c r="X7" s="157" t="str">
        <f t="shared" si="0"/>
        <v>Brušperk A</v>
      </c>
      <c r="AA7" s="1" t="str">
        <f>'1.M1'!AA7</f>
        <v>Brušperk A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</row>
    <row r="8" spans="3:31" ht="15" customHeight="1">
      <c r="C8" s="147"/>
      <c r="N8" s="155">
        <v>3</v>
      </c>
      <c r="P8" s="767" t="s">
        <v>62</v>
      </c>
      <c r="Q8" s="767"/>
      <c r="R8" s="767"/>
      <c r="S8" s="767"/>
      <c r="T8" s="767"/>
      <c r="U8" s="767"/>
      <c r="W8" s="156">
        <v>3</v>
      </c>
      <c r="X8" s="157" t="str">
        <f t="shared" si="0"/>
        <v>N.Bělá  B</v>
      </c>
      <c r="AA8" s="1" t="str">
        <f>'1.M1'!AA8</f>
        <v>N.Bělá  B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</row>
    <row r="9" spans="2:31" ht="18.75">
      <c r="B9" s="160">
        <v>8</v>
      </c>
      <c r="C9" s="143" t="s">
        <v>64</v>
      </c>
      <c r="D9" s="784" t="str">
        <f>IF(B9=1,X6,IF(B9=2,X7,IF(B9=3,X8,IF(B9=4,X9,IF(B9=5,X10,IF(B9=6,X11,IF(B9=7,X12,IF(B9=8,X13," "))))))))</f>
        <v>Proskovice  A</v>
      </c>
      <c r="E9" s="785"/>
      <c r="F9" s="785"/>
      <c r="G9" s="785"/>
      <c r="H9" s="785"/>
      <c r="I9" s="786"/>
      <c r="N9" s="155">
        <v>4</v>
      </c>
      <c r="P9" s="767" t="s">
        <v>65</v>
      </c>
      <c r="Q9" s="767"/>
      <c r="R9" s="767"/>
      <c r="S9" s="767"/>
      <c r="T9" s="767"/>
      <c r="U9" s="767"/>
      <c r="W9" s="156">
        <v>4</v>
      </c>
      <c r="X9" s="157" t="str">
        <f t="shared" si="0"/>
        <v>Vratimov</v>
      </c>
      <c r="AA9" s="1" t="str">
        <f>'1.M1'!AA9</f>
        <v>Vratimov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</row>
    <row r="10" spans="2:31" ht="19.5" customHeight="1">
      <c r="B10" s="160">
        <v>5</v>
      </c>
      <c r="C10" s="143" t="s">
        <v>67</v>
      </c>
      <c r="D10" s="784" t="str">
        <f>IF(B10=1,X6,IF(B10=2,X7,IF(B10=3,X8,IF(B10=4,X9,IF(B10=5,X10,IF(B10=6,X11,IF(B10=7,X12,IF(B10=8,X13," "))))))))</f>
        <v>Výškovice B</v>
      </c>
      <c r="E10" s="785"/>
      <c r="F10" s="785"/>
      <c r="G10" s="785"/>
      <c r="H10" s="785"/>
      <c r="I10" s="786"/>
      <c r="N10" s="155">
        <v>5</v>
      </c>
      <c r="P10" s="767" t="s">
        <v>68</v>
      </c>
      <c r="Q10" s="767"/>
      <c r="R10" s="767"/>
      <c r="S10" s="767"/>
      <c r="T10" s="767"/>
      <c r="U10" s="767"/>
      <c r="W10" s="156">
        <v>5</v>
      </c>
      <c r="X10" s="157" t="str">
        <f t="shared" si="0"/>
        <v>Výškovice B</v>
      </c>
      <c r="AA10" s="1" t="str">
        <f>'1.M1'!AA10</f>
        <v>Výškovice B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</row>
    <row r="11" spans="23:31" ht="15.75" customHeight="1">
      <c r="W11" s="156">
        <v>6</v>
      </c>
      <c r="X11" s="157" t="str">
        <f t="shared" si="0"/>
        <v>Hrabová</v>
      </c>
      <c r="AA11" s="1" t="str">
        <f>'1.M1'!AA11</f>
        <v>Hrabová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</row>
    <row r="12" spans="3:37" ht="15">
      <c r="C12" s="161" t="s">
        <v>70</v>
      </c>
      <c r="D12" s="162"/>
      <c r="E12" s="771" t="s">
        <v>71</v>
      </c>
      <c r="F12" s="772"/>
      <c r="G12" s="772"/>
      <c r="H12" s="772"/>
      <c r="I12" s="772"/>
      <c r="J12" s="772"/>
      <c r="K12" s="772"/>
      <c r="L12" s="772"/>
      <c r="M12" s="772"/>
      <c r="N12" s="772" t="s">
        <v>72</v>
      </c>
      <c r="O12" s="772"/>
      <c r="P12" s="772"/>
      <c r="Q12" s="772"/>
      <c r="R12" s="772"/>
      <c r="S12" s="772"/>
      <c r="T12" s="772"/>
      <c r="U12" s="772"/>
      <c r="V12" s="163"/>
      <c r="W12" s="156">
        <v>7</v>
      </c>
      <c r="X12" s="157" t="str">
        <f t="shared" si="0"/>
        <v>Stará Bělá  </v>
      </c>
      <c r="AA12" s="1" t="str">
        <f>'1.M1'!AA12</f>
        <v>Stará Bělá  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47"/>
      <c r="AG12" s="164"/>
      <c r="AH12" s="164"/>
      <c r="AI12" s="146" t="s">
        <v>1</v>
      </c>
      <c r="AJ12" s="164"/>
      <c r="AK12" s="164"/>
    </row>
    <row r="13" spans="2:37" ht="21" customHeight="1">
      <c r="B13" s="165"/>
      <c r="C13" s="166" t="s">
        <v>8</v>
      </c>
      <c r="D13" s="167" t="s">
        <v>9</v>
      </c>
      <c r="E13" s="763" t="s">
        <v>73</v>
      </c>
      <c r="F13" s="764"/>
      <c r="G13" s="765"/>
      <c r="H13" s="766" t="s">
        <v>74</v>
      </c>
      <c r="I13" s="764"/>
      <c r="J13" s="765" t="s">
        <v>74</v>
      </c>
      <c r="K13" s="766" t="s">
        <v>75</v>
      </c>
      <c r="L13" s="764"/>
      <c r="M13" s="764" t="s">
        <v>75</v>
      </c>
      <c r="N13" s="766" t="s">
        <v>76</v>
      </c>
      <c r="O13" s="764"/>
      <c r="P13" s="765"/>
      <c r="Q13" s="766" t="s">
        <v>77</v>
      </c>
      <c r="R13" s="764"/>
      <c r="S13" s="765"/>
      <c r="T13" s="168" t="s">
        <v>78</v>
      </c>
      <c r="U13" s="169"/>
      <c r="V13" s="170"/>
      <c r="W13" s="156">
        <v>8</v>
      </c>
      <c r="X13" s="157" t="str">
        <f t="shared" si="0"/>
        <v>Proskovice  A</v>
      </c>
      <c r="AA13" s="1" t="str">
        <f>'1.M1'!AA13</f>
        <v>Proskovice 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12" t="s">
        <v>73</v>
      </c>
      <c r="AG13" s="12" t="s">
        <v>74</v>
      </c>
      <c r="AH13" s="12" t="s">
        <v>75</v>
      </c>
      <c r="AI13" s="12" t="s">
        <v>73</v>
      </c>
      <c r="AJ13" s="12" t="s">
        <v>74</v>
      </c>
      <c r="AK13" s="12" t="s">
        <v>75</v>
      </c>
    </row>
    <row r="14" spans="2:37" ht="24.75" customHeight="1">
      <c r="B14" s="171" t="s">
        <v>73</v>
      </c>
      <c r="C14" s="212" t="s">
        <v>135</v>
      </c>
      <c r="D14" s="213" t="s">
        <v>162</v>
      </c>
      <c r="E14" s="214">
        <v>6</v>
      </c>
      <c r="F14" s="215" t="s">
        <v>19</v>
      </c>
      <c r="G14" s="216">
        <v>4</v>
      </c>
      <c r="H14" s="217">
        <v>3</v>
      </c>
      <c r="I14" s="215" t="s">
        <v>19</v>
      </c>
      <c r="J14" s="216">
        <v>6</v>
      </c>
      <c r="K14" s="217">
        <v>6</v>
      </c>
      <c r="L14" s="215" t="s">
        <v>19</v>
      </c>
      <c r="M14" s="218">
        <v>3</v>
      </c>
      <c r="N14" s="250">
        <f>E14+H14+K14</f>
        <v>15</v>
      </c>
      <c r="O14" s="251" t="s">
        <v>19</v>
      </c>
      <c r="P14" s="252">
        <f>G14+J14+M14</f>
        <v>13</v>
      </c>
      <c r="Q14" s="250">
        <f>SUM(AF14:AH14)</f>
        <v>2</v>
      </c>
      <c r="R14" s="251" t="s">
        <v>19</v>
      </c>
      <c r="S14" s="252">
        <f>SUM(AI14:AK14)</f>
        <v>1</v>
      </c>
      <c r="T14" s="253">
        <f>IF(Q14&gt;S14,1,0)</f>
        <v>1</v>
      </c>
      <c r="U14" s="254">
        <f>IF(S14&gt;Q14,1,0)</f>
        <v>0</v>
      </c>
      <c r="V14" s="163"/>
      <c r="X14" s="148" t="s">
        <v>214</v>
      </c>
      <c r="AF14" s="185">
        <f>IF(E14&gt;G14,1,0)</f>
        <v>1</v>
      </c>
      <c r="AG14" s="185">
        <f>IF(H14&gt;J14,1,0)</f>
        <v>0</v>
      </c>
      <c r="AH14" s="185">
        <f>IF(K14+M14&gt;0,IF(K14&gt;M14,1,0),0)</f>
        <v>1</v>
      </c>
      <c r="AI14" s="185">
        <f>IF(G14&gt;E14,1,0)</f>
        <v>0</v>
      </c>
      <c r="AJ14" s="185">
        <f>IF(J14&gt;H14,1,0)</f>
        <v>1</v>
      </c>
      <c r="AK14" s="185">
        <f>IF(K14+M14&gt;0,IF(M14&gt;K14,1,0),0)</f>
        <v>0</v>
      </c>
    </row>
    <row r="15" spans="2:37" ht="24" customHeight="1">
      <c r="B15" s="171" t="s">
        <v>74</v>
      </c>
      <c r="C15" s="212" t="s">
        <v>190</v>
      </c>
      <c r="D15" s="213" t="s">
        <v>191</v>
      </c>
      <c r="E15" s="214">
        <v>2</v>
      </c>
      <c r="F15" s="215" t="s">
        <v>19</v>
      </c>
      <c r="G15" s="216">
        <v>6</v>
      </c>
      <c r="H15" s="217">
        <v>6</v>
      </c>
      <c r="I15" s="215" t="s">
        <v>19</v>
      </c>
      <c r="J15" s="216">
        <v>7</v>
      </c>
      <c r="K15" s="217"/>
      <c r="L15" s="215" t="s">
        <v>19</v>
      </c>
      <c r="M15" s="218"/>
      <c r="N15" s="250">
        <f>E15+H15+K15</f>
        <v>8</v>
      </c>
      <c r="O15" s="251" t="s">
        <v>19</v>
      </c>
      <c r="P15" s="252">
        <f>G15+J15+M15</f>
        <v>13</v>
      </c>
      <c r="Q15" s="250">
        <f>SUM(AF15:AH15)</f>
        <v>0</v>
      </c>
      <c r="R15" s="251" t="s">
        <v>19</v>
      </c>
      <c r="S15" s="252">
        <f>SUM(AI15:AK15)</f>
        <v>2</v>
      </c>
      <c r="T15" s="253">
        <f>IF(Q15&gt;S15,1,0)</f>
        <v>0</v>
      </c>
      <c r="U15" s="254">
        <f>IF(S15&gt;Q15,1,0)</f>
        <v>1</v>
      </c>
      <c r="V15" s="163"/>
      <c r="X15" s="148" t="s">
        <v>216</v>
      </c>
      <c r="AF15" s="185">
        <f>IF(E15&gt;G15,1,0)</f>
        <v>0</v>
      </c>
      <c r="AG15" s="185">
        <f>IF(H15&gt;J15,1,0)</f>
        <v>0</v>
      </c>
      <c r="AH15" s="185">
        <f>IF(K15+M15&gt;0,IF(K15&gt;M15,1,0),0)</f>
        <v>0</v>
      </c>
      <c r="AI15" s="185">
        <f>IF(G15&gt;E15,1,0)</f>
        <v>1</v>
      </c>
      <c r="AJ15" s="185">
        <f>IF(J15&gt;H15,1,0)</f>
        <v>1</v>
      </c>
      <c r="AK15" s="185">
        <f>IF(K15+M15&gt;0,IF(M15&gt;K15,1,0),0)</f>
        <v>0</v>
      </c>
    </row>
    <row r="16" spans="2:37" ht="20.25" customHeight="1">
      <c r="B16" s="753" t="s">
        <v>75</v>
      </c>
      <c r="C16" s="223" t="s">
        <v>135</v>
      </c>
      <c r="D16" s="222" t="s">
        <v>162</v>
      </c>
      <c r="E16" s="755">
        <v>6</v>
      </c>
      <c r="F16" s="737" t="s">
        <v>19</v>
      </c>
      <c r="G16" s="733">
        <v>4</v>
      </c>
      <c r="H16" s="735">
        <v>4</v>
      </c>
      <c r="I16" s="737" t="s">
        <v>19</v>
      </c>
      <c r="J16" s="733">
        <v>6</v>
      </c>
      <c r="K16" s="735">
        <v>7</v>
      </c>
      <c r="L16" s="737" t="s">
        <v>19</v>
      </c>
      <c r="M16" s="783">
        <v>6</v>
      </c>
      <c r="N16" s="804">
        <f>E16+H16+K16</f>
        <v>17</v>
      </c>
      <c r="O16" s="800" t="s">
        <v>19</v>
      </c>
      <c r="P16" s="802">
        <f>G16+J16+M16</f>
        <v>16</v>
      </c>
      <c r="Q16" s="804">
        <f>SUM(AF16:AH16)</f>
        <v>2</v>
      </c>
      <c r="R16" s="800" t="s">
        <v>19</v>
      </c>
      <c r="S16" s="802">
        <f>SUM(AI16:AK16)</f>
        <v>1</v>
      </c>
      <c r="T16" s="806">
        <f>IF(Q16&gt;S16,1,0)</f>
        <v>1</v>
      </c>
      <c r="U16" s="808">
        <f>IF(S16&gt;Q16,1,0)</f>
        <v>0</v>
      </c>
      <c r="V16" s="188"/>
      <c r="X16" s="148" t="s">
        <v>214</v>
      </c>
      <c r="AF16" s="185">
        <f>IF(E16&gt;G16,1,0)</f>
        <v>1</v>
      </c>
      <c r="AG16" s="185">
        <f>IF(H16&gt;J16,1,0)</f>
        <v>0</v>
      </c>
      <c r="AH16" s="185">
        <f>IF(K16+M16&gt;0,IF(K16&gt;M16,1,0),0)</f>
        <v>1</v>
      </c>
      <c r="AI16" s="185">
        <f>IF(G16&gt;E16,1,0)</f>
        <v>0</v>
      </c>
      <c r="AJ16" s="185">
        <f>IF(J16&gt;H16,1,0)</f>
        <v>1</v>
      </c>
      <c r="AK16" s="185">
        <f>IF(K16+M16&gt;0,IF(M16&gt;K16,1,0),0)</f>
        <v>0</v>
      </c>
    </row>
    <row r="17" spans="2:22" ht="21" customHeight="1">
      <c r="B17" s="754"/>
      <c r="C17" s="224" t="s">
        <v>190</v>
      </c>
      <c r="D17" s="225" t="s">
        <v>213</v>
      </c>
      <c r="E17" s="810"/>
      <c r="F17" s="762"/>
      <c r="G17" s="758"/>
      <c r="H17" s="760"/>
      <c r="I17" s="762"/>
      <c r="J17" s="758"/>
      <c r="K17" s="760"/>
      <c r="L17" s="762"/>
      <c r="M17" s="740"/>
      <c r="N17" s="805"/>
      <c r="O17" s="801"/>
      <c r="P17" s="803"/>
      <c r="Q17" s="805"/>
      <c r="R17" s="801"/>
      <c r="S17" s="803"/>
      <c r="T17" s="807"/>
      <c r="U17" s="809"/>
      <c r="V17" s="188"/>
    </row>
    <row r="18" spans="2:24" ht="23.25" customHeight="1">
      <c r="B18" s="191"/>
      <c r="C18" s="255" t="s">
        <v>79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>
        <f>SUM(N14:N17)</f>
        <v>40</v>
      </c>
      <c r="O18" s="251" t="s">
        <v>19</v>
      </c>
      <c r="P18" s="258">
        <f>SUM(P14:P17)</f>
        <v>42</v>
      </c>
      <c r="Q18" s="257">
        <f>SUM(Q14:Q17)</f>
        <v>4</v>
      </c>
      <c r="R18" s="259" t="s">
        <v>19</v>
      </c>
      <c r="S18" s="258">
        <f>SUM(S14:S17)</f>
        <v>4</v>
      </c>
      <c r="T18" s="253">
        <f>SUM(T14:T17)</f>
        <v>2</v>
      </c>
      <c r="U18" s="254">
        <f>SUM(U14:U17)</f>
        <v>1</v>
      </c>
      <c r="V18" s="163"/>
      <c r="X18" s="110" t="s">
        <v>215</v>
      </c>
    </row>
    <row r="19" spans="2:27" ht="21" customHeight="1">
      <c r="B19" s="191"/>
      <c r="C19" s="11" t="s">
        <v>80</v>
      </c>
      <c r="D19" s="197" t="str">
        <f>IF(T18&gt;U18,D9,IF(U18&gt;T18,D10,IF(U18+T18=0," ","CHYBA ZADÁNÍ")))</f>
        <v>Proskovice  A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1"/>
      <c r="V19" s="198"/>
      <c r="AA19" s="199"/>
    </row>
    <row r="20" spans="2:22" ht="19.5" customHeight="1">
      <c r="B20" s="191"/>
      <c r="C20" s="11" t="s">
        <v>81</v>
      </c>
      <c r="G20" s="200"/>
      <c r="H20" s="200"/>
      <c r="I20" s="200"/>
      <c r="J20" s="200"/>
      <c r="K20" s="200"/>
      <c r="L20" s="200"/>
      <c r="M20" s="200"/>
      <c r="N20" s="198"/>
      <c r="O20" s="198"/>
      <c r="Q20" s="201"/>
      <c r="R20" s="201"/>
      <c r="S20" s="200"/>
      <c r="T20" s="200"/>
      <c r="U20" s="200"/>
      <c r="V20" s="198"/>
    </row>
    <row r="21" spans="10:20" ht="15">
      <c r="J21" s="8" t="s">
        <v>64</v>
      </c>
      <c r="K21" s="8"/>
      <c r="L21" s="8"/>
      <c r="T21" s="8" t="s">
        <v>67</v>
      </c>
    </row>
    <row r="22" spans="3:21" ht="15">
      <c r="C22" s="147" t="s">
        <v>82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3:21" ht="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3:21" ht="15"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3:21" ht="15"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2:21" ht="28.5" customHeight="1">
      <c r="B26" s="162"/>
      <c r="C26" s="162"/>
      <c r="D26" s="162"/>
      <c r="E26" s="162"/>
      <c r="F26" s="202" t="s">
        <v>47</v>
      </c>
      <c r="G26" s="162"/>
      <c r="H26" s="203"/>
      <c r="I26" s="20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6:9" ht="8.25" customHeight="1">
      <c r="F27" s="141"/>
      <c r="H27" s="142"/>
      <c r="I27" s="142"/>
    </row>
    <row r="28" spans="3:24" ht="21">
      <c r="C28" s="143" t="s">
        <v>48</v>
      </c>
      <c r="D28" s="144" t="s">
        <v>49</v>
      </c>
      <c r="E28" s="143"/>
      <c r="F28" s="143"/>
      <c r="G28" s="143"/>
      <c r="H28" s="143"/>
      <c r="I28" s="143"/>
      <c r="J28" s="143"/>
      <c r="K28" s="143"/>
      <c r="L28" s="143"/>
      <c r="P28" s="778" t="s">
        <v>50</v>
      </c>
      <c r="Q28" s="778"/>
      <c r="R28" s="145"/>
      <c r="S28" s="145"/>
      <c r="T28" s="773">
        <f>'Rozlosování-přehled'!$L$1</f>
        <v>2010</v>
      </c>
      <c r="U28" s="773"/>
      <c r="X28" s="146" t="s">
        <v>1</v>
      </c>
    </row>
    <row r="29" spans="3:31" ht="18.75">
      <c r="C29" s="147" t="s">
        <v>51</v>
      </c>
      <c r="D29" s="204"/>
      <c r="N29" s="149">
        <v>1</v>
      </c>
      <c r="P29" s="774" t="str">
        <f>IF(N29=1,P31,IF(N29=2,P32,IF(N29=3,P33,IF(N29=4,P34,IF(N29=5,P35," ")))))</f>
        <v>MUŽI  I.</v>
      </c>
      <c r="Q29" s="775"/>
      <c r="R29" s="775"/>
      <c r="S29" s="775"/>
      <c r="T29" s="775"/>
      <c r="U29" s="776"/>
      <c r="W29" s="150" t="s">
        <v>2</v>
      </c>
      <c r="X29" s="147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47"/>
      <c r="D30" s="152"/>
      <c r="E30" s="152"/>
      <c r="F30" s="152"/>
      <c r="G30" s="147"/>
      <c r="H30" s="147"/>
      <c r="I30" s="147"/>
      <c r="J30" s="152"/>
      <c r="K30" s="152"/>
      <c r="L30" s="152"/>
      <c r="M30" s="147"/>
      <c r="N30" s="147"/>
      <c r="O30" s="147"/>
      <c r="P30" s="153"/>
      <c r="Q30" s="153"/>
      <c r="R30" s="153"/>
      <c r="S30" s="147"/>
      <c r="T30" s="147"/>
      <c r="U30" s="152"/>
    </row>
    <row r="31" spans="3:31" ht="15.75">
      <c r="C31" s="147" t="s">
        <v>57</v>
      </c>
      <c r="D31" s="205"/>
      <c r="E31" s="154"/>
      <c r="F31" s="154"/>
      <c r="N31" s="1">
        <v>1</v>
      </c>
      <c r="P31" s="777" t="s">
        <v>58</v>
      </c>
      <c r="Q31" s="777"/>
      <c r="R31" s="777"/>
      <c r="S31" s="777"/>
      <c r="T31" s="777"/>
      <c r="U31" s="777"/>
      <c r="W31" s="156">
        <v>1</v>
      </c>
      <c r="X31" s="157" t="str">
        <f aca="true" t="shared" si="1" ref="X31:X38">IF($N$29=1,AA31,IF($N$29=2,AB31,IF($N$29=3,AC31,IF($N$29=4,AD31,IF($N$29=5,AE31," ")))))</f>
        <v>Výškovice A</v>
      </c>
      <c r="AA31" s="1" t="str">
        <f aca="true" t="shared" si="2" ref="AA31:AE38">AA6</f>
        <v>Výškovice A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47" t="s">
        <v>60</v>
      </c>
      <c r="D32" s="158"/>
      <c r="E32" s="159"/>
      <c r="F32" s="159"/>
      <c r="N32" s="1">
        <v>2</v>
      </c>
      <c r="P32" s="777" t="s">
        <v>61</v>
      </c>
      <c r="Q32" s="777"/>
      <c r="R32" s="777"/>
      <c r="S32" s="777"/>
      <c r="T32" s="777"/>
      <c r="U32" s="777"/>
      <c r="W32" s="156">
        <v>2</v>
      </c>
      <c r="X32" s="157" t="str">
        <f t="shared" si="1"/>
        <v>Brušperk A</v>
      </c>
      <c r="AA32" s="1" t="str">
        <f t="shared" si="2"/>
        <v>Brušperk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47"/>
      <c r="N33" s="1">
        <v>3</v>
      </c>
      <c r="P33" s="767" t="s">
        <v>62</v>
      </c>
      <c r="Q33" s="767"/>
      <c r="R33" s="767"/>
      <c r="S33" s="767"/>
      <c r="T33" s="767"/>
      <c r="U33" s="767"/>
      <c r="W33" s="156">
        <v>3</v>
      </c>
      <c r="X33" s="157" t="str">
        <f t="shared" si="1"/>
        <v>N.Bělá  B</v>
      </c>
      <c r="AA33" s="1" t="str">
        <f t="shared" si="2"/>
        <v>N.Bělá  B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60">
        <v>6</v>
      </c>
      <c r="C34" s="143" t="s">
        <v>64</v>
      </c>
      <c r="D34" s="768" t="str">
        <f>IF(B34=1,X31,IF(B34=2,X32,IF(B34=3,X33,IF(B34=4,X34,IF(B34=5,X35,IF(B34=6,X36,IF(B34=7,X37,IF(B34=8,X38," "))))))))</f>
        <v>Hrabová</v>
      </c>
      <c r="E34" s="769"/>
      <c r="F34" s="769"/>
      <c r="G34" s="769"/>
      <c r="H34" s="769"/>
      <c r="I34" s="770"/>
      <c r="N34" s="1">
        <v>4</v>
      </c>
      <c r="P34" s="767" t="s">
        <v>65</v>
      </c>
      <c r="Q34" s="767"/>
      <c r="R34" s="767"/>
      <c r="S34" s="767"/>
      <c r="T34" s="767"/>
      <c r="U34" s="767"/>
      <c r="W34" s="156">
        <v>4</v>
      </c>
      <c r="X34" s="157" t="str">
        <f t="shared" si="1"/>
        <v>Vratimov</v>
      </c>
      <c r="AA34" s="1" t="str">
        <f t="shared" si="2"/>
        <v>Vratimov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60">
        <v>4</v>
      </c>
      <c r="C35" s="143" t="s">
        <v>67</v>
      </c>
      <c r="D35" s="768" t="str">
        <f>IF(B35=1,X31,IF(B35=2,X32,IF(B35=3,X33,IF(B35=4,X34,IF(B35=5,X35,IF(B35=6,X36,IF(B35=7,X37,IF(B35=8,X38," "))))))))</f>
        <v>Vratimov</v>
      </c>
      <c r="E35" s="769"/>
      <c r="F35" s="769"/>
      <c r="G35" s="769"/>
      <c r="H35" s="769"/>
      <c r="I35" s="770"/>
      <c r="N35" s="1">
        <v>5</v>
      </c>
      <c r="P35" s="767" t="s">
        <v>68</v>
      </c>
      <c r="Q35" s="767"/>
      <c r="R35" s="767"/>
      <c r="S35" s="767"/>
      <c r="T35" s="767"/>
      <c r="U35" s="767"/>
      <c r="W35" s="156">
        <v>5</v>
      </c>
      <c r="X35" s="157" t="str">
        <f t="shared" si="1"/>
        <v>Výškovice B</v>
      </c>
      <c r="AA35" s="1" t="str">
        <f t="shared" si="2"/>
        <v>Výškovice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56">
        <v>6</v>
      </c>
      <c r="X36" s="157" t="str">
        <f t="shared" si="1"/>
        <v>Hrabová</v>
      </c>
      <c r="AA36" s="1" t="str">
        <f t="shared" si="2"/>
        <v>Hrabová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61" t="s">
        <v>70</v>
      </c>
      <c r="D37" s="162"/>
      <c r="E37" s="771" t="s">
        <v>71</v>
      </c>
      <c r="F37" s="772"/>
      <c r="G37" s="772"/>
      <c r="H37" s="772"/>
      <c r="I37" s="772"/>
      <c r="J37" s="772"/>
      <c r="K37" s="772"/>
      <c r="L37" s="772"/>
      <c r="M37" s="772"/>
      <c r="N37" s="772" t="s">
        <v>72</v>
      </c>
      <c r="O37" s="772"/>
      <c r="P37" s="772"/>
      <c r="Q37" s="772"/>
      <c r="R37" s="772"/>
      <c r="S37" s="772"/>
      <c r="T37" s="772"/>
      <c r="U37" s="772"/>
      <c r="V37" s="163"/>
      <c r="W37" s="156">
        <v>7</v>
      </c>
      <c r="X37" s="157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65"/>
      <c r="C38" s="166" t="s">
        <v>8</v>
      </c>
      <c r="D38" s="167" t="s">
        <v>9</v>
      </c>
      <c r="E38" s="763" t="s">
        <v>73</v>
      </c>
      <c r="F38" s="764"/>
      <c r="G38" s="765"/>
      <c r="H38" s="766" t="s">
        <v>74</v>
      </c>
      <c r="I38" s="764"/>
      <c r="J38" s="765" t="s">
        <v>74</v>
      </c>
      <c r="K38" s="766" t="s">
        <v>75</v>
      </c>
      <c r="L38" s="764"/>
      <c r="M38" s="764" t="s">
        <v>75</v>
      </c>
      <c r="N38" s="766" t="s">
        <v>76</v>
      </c>
      <c r="O38" s="764"/>
      <c r="P38" s="765"/>
      <c r="Q38" s="766" t="s">
        <v>77</v>
      </c>
      <c r="R38" s="764"/>
      <c r="S38" s="765"/>
      <c r="T38" s="168" t="s">
        <v>78</v>
      </c>
      <c r="U38" s="169"/>
      <c r="V38" s="170"/>
      <c r="W38" s="156">
        <v>8</v>
      </c>
      <c r="X38" s="157" t="str">
        <f t="shared" si="1"/>
        <v>Proskovice  A</v>
      </c>
      <c r="AA38" s="1" t="str">
        <f t="shared" si="2"/>
        <v>Proskovice 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2" t="s">
        <v>73</v>
      </c>
      <c r="AG38" s="12" t="s">
        <v>74</v>
      </c>
      <c r="AH38" s="12" t="s">
        <v>75</v>
      </c>
      <c r="AI38" s="12" t="s">
        <v>73</v>
      </c>
      <c r="AJ38" s="12" t="s">
        <v>74</v>
      </c>
      <c r="AK38" s="12" t="s">
        <v>75</v>
      </c>
    </row>
    <row r="39" spans="2:37" ht="24.75" customHeight="1">
      <c r="B39" s="171" t="s">
        <v>73</v>
      </c>
      <c r="C39" s="172" t="s">
        <v>140</v>
      </c>
      <c r="D39" s="186" t="s">
        <v>141</v>
      </c>
      <c r="E39" s="174">
        <v>6</v>
      </c>
      <c r="F39" s="175" t="s">
        <v>19</v>
      </c>
      <c r="G39" s="176">
        <v>4</v>
      </c>
      <c r="H39" s="177">
        <v>6</v>
      </c>
      <c r="I39" s="175" t="s">
        <v>19</v>
      </c>
      <c r="J39" s="176">
        <v>0</v>
      </c>
      <c r="K39" s="177"/>
      <c r="L39" s="175" t="s">
        <v>19</v>
      </c>
      <c r="M39" s="178"/>
      <c r="N39" s="260">
        <f>E39+H39+K39</f>
        <v>12</v>
      </c>
      <c r="O39" s="220" t="s">
        <v>19</v>
      </c>
      <c r="P39" s="261">
        <f>G39+J39+M39</f>
        <v>4</v>
      </c>
      <c r="Q39" s="260">
        <f>SUM(AF39:AH39)</f>
        <v>2</v>
      </c>
      <c r="R39" s="220" t="s">
        <v>19</v>
      </c>
      <c r="S39" s="261">
        <f>SUM(AI39:AK39)</f>
        <v>0</v>
      </c>
      <c r="T39" s="182">
        <f>IF(Q39&gt;S39,1,0)</f>
        <v>1</v>
      </c>
      <c r="U39" s="183">
        <f>IF(S39&gt;Q39,1,0)</f>
        <v>0</v>
      </c>
      <c r="V39" s="163"/>
      <c r="X39" s="184"/>
      <c r="AF39" s="185">
        <f>IF(E39&gt;G39,1,0)</f>
        <v>1</v>
      </c>
      <c r="AG39" s="185">
        <f>IF(H39&gt;J39,1,0)</f>
        <v>1</v>
      </c>
      <c r="AH39" s="185">
        <f>IF(K39+M39&gt;0,IF(K39&gt;M39,1,0),0)</f>
        <v>0</v>
      </c>
      <c r="AI39" s="185">
        <f>IF(G39&gt;E39,1,0)</f>
        <v>0</v>
      </c>
      <c r="AJ39" s="185">
        <f>IF(J39&gt;H39,1,0)</f>
        <v>0</v>
      </c>
      <c r="AK39" s="185">
        <f>IF(K39+M39&gt;0,IF(M39&gt;K39,1,0),0)</f>
        <v>0</v>
      </c>
    </row>
    <row r="40" spans="2:37" ht="24.75" customHeight="1">
      <c r="B40" s="171" t="s">
        <v>74</v>
      </c>
      <c r="C40" s="187" t="s">
        <v>142</v>
      </c>
      <c r="D40" s="172" t="s">
        <v>143</v>
      </c>
      <c r="E40" s="174">
        <v>6</v>
      </c>
      <c r="F40" s="175" t="s">
        <v>19</v>
      </c>
      <c r="G40" s="176">
        <v>2</v>
      </c>
      <c r="H40" s="177">
        <v>6</v>
      </c>
      <c r="I40" s="175" t="s">
        <v>19</v>
      </c>
      <c r="J40" s="176">
        <v>3</v>
      </c>
      <c r="K40" s="177"/>
      <c r="L40" s="175" t="s">
        <v>19</v>
      </c>
      <c r="M40" s="178"/>
      <c r="N40" s="260">
        <f>E40+H40+K40</f>
        <v>12</v>
      </c>
      <c r="O40" s="220" t="s">
        <v>19</v>
      </c>
      <c r="P40" s="261">
        <f>G40+J40+M40</f>
        <v>5</v>
      </c>
      <c r="Q40" s="260">
        <f>SUM(AF40:AH40)</f>
        <v>2</v>
      </c>
      <c r="R40" s="220" t="s">
        <v>19</v>
      </c>
      <c r="S40" s="261">
        <f>SUM(AI40:AK40)</f>
        <v>0</v>
      </c>
      <c r="T40" s="182">
        <f>IF(Q40&gt;S40,1,0)</f>
        <v>1</v>
      </c>
      <c r="U40" s="183">
        <f>IF(S40&gt;Q40,1,0)</f>
        <v>0</v>
      </c>
      <c r="V40" s="163"/>
      <c r="AF40" s="185">
        <f>IF(E40&gt;G40,1,0)</f>
        <v>1</v>
      </c>
      <c r="AG40" s="185">
        <f>IF(H40&gt;J40,1,0)</f>
        <v>1</v>
      </c>
      <c r="AH40" s="185">
        <f>IF(K40+M40&gt;0,IF(K40&gt;M40,1,0),0)</f>
        <v>0</v>
      </c>
      <c r="AI40" s="185">
        <f>IF(G40&gt;E40,1,0)</f>
        <v>0</v>
      </c>
      <c r="AJ40" s="185">
        <f>IF(J40&gt;H40,1,0)</f>
        <v>0</v>
      </c>
      <c r="AK40" s="185">
        <f>IF(K40+M40&gt;0,IF(M40&gt;K40,1,0),0)</f>
        <v>0</v>
      </c>
    </row>
    <row r="41" spans="2:37" ht="24.75" customHeight="1">
      <c r="B41" s="753" t="s">
        <v>75</v>
      </c>
      <c r="C41" s="187" t="s">
        <v>140</v>
      </c>
      <c r="D41" s="186" t="s">
        <v>141</v>
      </c>
      <c r="E41" s="787">
        <v>6</v>
      </c>
      <c r="F41" s="779" t="s">
        <v>19</v>
      </c>
      <c r="G41" s="781">
        <v>3</v>
      </c>
      <c r="H41" s="789">
        <v>5</v>
      </c>
      <c r="I41" s="779" t="s">
        <v>19</v>
      </c>
      <c r="J41" s="781">
        <v>7</v>
      </c>
      <c r="K41" s="789">
        <v>6</v>
      </c>
      <c r="L41" s="779" t="s">
        <v>19</v>
      </c>
      <c r="M41" s="798">
        <v>1</v>
      </c>
      <c r="N41" s="729">
        <f>E41+H41+K41</f>
        <v>17</v>
      </c>
      <c r="O41" s="747" t="s">
        <v>19</v>
      </c>
      <c r="P41" s="749">
        <f>G41+J41+M41</f>
        <v>11</v>
      </c>
      <c r="Q41" s="729">
        <f>SUM(AF41:AH41)</f>
        <v>2</v>
      </c>
      <c r="R41" s="747" t="s">
        <v>19</v>
      </c>
      <c r="S41" s="749">
        <f>SUM(AI41:AK41)</f>
        <v>1</v>
      </c>
      <c r="T41" s="751">
        <f>IF(Q41&gt;S41,1,0)</f>
        <v>1</v>
      </c>
      <c r="U41" s="743">
        <f>IF(S41&gt;Q41,1,0)</f>
        <v>0</v>
      </c>
      <c r="V41" s="188"/>
      <c r="AF41" s="185">
        <f>IF(E41&gt;G41,1,0)</f>
        <v>1</v>
      </c>
      <c r="AG41" s="185">
        <f>IF(H41&gt;J41,1,0)</f>
        <v>0</v>
      </c>
      <c r="AH41" s="185">
        <f>IF(K41+M41&gt;0,IF(K41&gt;M41,1,0),0)</f>
        <v>1</v>
      </c>
      <c r="AI41" s="185">
        <f>IF(G41&gt;E41,1,0)</f>
        <v>0</v>
      </c>
      <c r="AJ41" s="185">
        <f>IF(J41&gt;H41,1,0)</f>
        <v>1</v>
      </c>
      <c r="AK41" s="185">
        <f>IF(K41+M41&gt;0,IF(M41&gt;K41,1,0),0)</f>
        <v>0</v>
      </c>
    </row>
    <row r="42" spans="2:22" ht="24.75" customHeight="1">
      <c r="B42" s="754"/>
      <c r="C42" s="189" t="s">
        <v>144</v>
      </c>
      <c r="D42" s="190" t="s">
        <v>143</v>
      </c>
      <c r="E42" s="788"/>
      <c r="F42" s="780"/>
      <c r="G42" s="782"/>
      <c r="H42" s="790"/>
      <c r="I42" s="780"/>
      <c r="J42" s="782"/>
      <c r="K42" s="790"/>
      <c r="L42" s="780"/>
      <c r="M42" s="799"/>
      <c r="N42" s="746"/>
      <c r="O42" s="732"/>
      <c r="P42" s="742"/>
      <c r="Q42" s="746"/>
      <c r="R42" s="732"/>
      <c r="S42" s="742"/>
      <c r="T42" s="752"/>
      <c r="U42" s="744"/>
      <c r="V42" s="188"/>
    </row>
    <row r="43" spans="2:22" ht="24.75" customHeight="1">
      <c r="B43" s="191"/>
      <c r="C43" s="226" t="s">
        <v>79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3">
        <f>SUM(N39:N42)</f>
        <v>41</v>
      </c>
      <c r="O43" s="220" t="s">
        <v>19</v>
      </c>
      <c r="P43" s="264">
        <f>SUM(P39:P42)</f>
        <v>20</v>
      </c>
      <c r="Q43" s="263">
        <f>SUM(Q39:Q42)</f>
        <v>6</v>
      </c>
      <c r="R43" s="230" t="s">
        <v>19</v>
      </c>
      <c r="S43" s="264">
        <f>SUM(S39:S42)</f>
        <v>1</v>
      </c>
      <c r="T43" s="182">
        <f>SUM(T39:T42)</f>
        <v>3</v>
      </c>
      <c r="U43" s="183">
        <f>SUM(U39:U42)</f>
        <v>0</v>
      </c>
      <c r="V43" s="163"/>
    </row>
    <row r="44" spans="2:22" ht="24.75" customHeight="1">
      <c r="B44" s="191"/>
      <c r="C44" s="265" t="s">
        <v>80</v>
      </c>
      <c r="D44" s="266" t="str">
        <f>IF(T43&gt;U43,D34,IF(U43&gt;T43,D35,IF(U43+T43=0," ","CHYBA ZADÁNÍ")))</f>
        <v>Hrabová</v>
      </c>
      <c r="E44" s="226"/>
      <c r="F44" s="226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5"/>
      <c r="V44" s="198"/>
    </row>
    <row r="45" spans="2:22" ht="15">
      <c r="B45" s="191"/>
      <c r="C45" s="11" t="s">
        <v>81</v>
      </c>
      <c r="G45" s="200"/>
      <c r="H45" s="200"/>
      <c r="I45" s="200"/>
      <c r="J45" s="200"/>
      <c r="K45" s="200"/>
      <c r="L45" s="200"/>
      <c r="M45" s="200"/>
      <c r="N45" s="198"/>
      <c r="O45" s="198"/>
      <c r="Q45" s="201"/>
      <c r="R45" s="201"/>
      <c r="S45" s="200"/>
      <c r="T45" s="200"/>
      <c r="U45" s="200"/>
      <c r="V45" s="198"/>
    </row>
    <row r="46" spans="3:21" ht="15">
      <c r="C46" s="201"/>
      <c r="D46" s="201"/>
      <c r="E46" s="201"/>
      <c r="F46" s="201"/>
      <c r="G46" s="201"/>
      <c r="H46" s="201"/>
      <c r="I46" s="201"/>
      <c r="J46" s="206" t="s">
        <v>64</v>
      </c>
      <c r="K46" s="206"/>
      <c r="L46" s="206"/>
      <c r="M46" s="201"/>
      <c r="N46" s="201"/>
      <c r="O46" s="201"/>
      <c r="P46" s="201"/>
      <c r="Q46" s="201"/>
      <c r="R46" s="201"/>
      <c r="S46" s="201"/>
      <c r="T46" s="206" t="s">
        <v>67</v>
      </c>
      <c r="U46" s="201"/>
    </row>
    <row r="47" spans="3:21" ht="15">
      <c r="C47" s="207" t="s">
        <v>82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3:21" ht="15">
      <c r="C48" s="201"/>
      <c r="D48" s="20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3:21" ht="15"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</row>
    <row r="50" spans="3:21" ht="15"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</row>
    <row r="51" spans="6:9" ht="26.25">
      <c r="F51" s="141" t="s">
        <v>47</v>
      </c>
      <c r="H51" s="142"/>
      <c r="I51" s="142"/>
    </row>
    <row r="52" spans="6:9" ht="26.25">
      <c r="F52" s="141"/>
      <c r="H52" s="142"/>
      <c r="I52" s="142"/>
    </row>
    <row r="53" spans="3:24" ht="21">
      <c r="C53" s="143" t="s">
        <v>48</v>
      </c>
      <c r="D53" s="144" t="s">
        <v>49</v>
      </c>
      <c r="E53" s="143"/>
      <c r="F53" s="143"/>
      <c r="G53" s="143"/>
      <c r="H53" s="143"/>
      <c r="I53" s="143"/>
      <c r="J53" s="143"/>
      <c r="K53" s="143"/>
      <c r="L53" s="143"/>
      <c r="P53" s="778" t="s">
        <v>50</v>
      </c>
      <c r="Q53" s="778"/>
      <c r="R53" s="145"/>
      <c r="S53" s="145"/>
      <c r="T53" s="773">
        <f>'Rozlosování-přehled'!$L$1</f>
        <v>2010</v>
      </c>
      <c r="U53" s="773"/>
      <c r="X53" s="146" t="s">
        <v>1</v>
      </c>
    </row>
    <row r="54" spans="3:31" ht="18.75">
      <c r="C54" s="147" t="s">
        <v>51</v>
      </c>
      <c r="D54" s="148"/>
      <c r="N54" s="149">
        <v>1</v>
      </c>
      <c r="P54" s="774" t="str">
        <f>IF(N54=1,P56,IF(N54=2,P57,IF(N54=3,P58,IF(N54=4,P59,IF(N54=5,P60," ")))))</f>
        <v>MUŽI  I.</v>
      </c>
      <c r="Q54" s="775"/>
      <c r="R54" s="775"/>
      <c r="S54" s="775"/>
      <c r="T54" s="775"/>
      <c r="U54" s="776"/>
      <c r="W54" s="150" t="s">
        <v>2</v>
      </c>
      <c r="X54" s="151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47"/>
      <c r="D55" s="152"/>
      <c r="E55" s="152"/>
      <c r="F55" s="152"/>
      <c r="G55" s="147"/>
      <c r="H55" s="147"/>
      <c r="I55" s="147"/>
      <c r="J55" s="152"/>
      <c r="K55" s="152"/>
      <c r="L55" s="152"/>
      <c r="M55" s="147"/>
      <c r="N55" s="147"/>
      <c r="O55" s="147"/>
      <c r="P55" s="153"/>
      <c r="Q55" s="153"/>
      <c r="R55" s="153"/>
      <c r="S55" s="147"/>
      <c r="T55" s="147"/>
      <c r="U55" s="152"/>
    </row>
    <row r="56" spans="3:31" ht="15.75">
      <c r="C56" s="147" t="s">
        <v>57</v>
      </c>
      <c r="D56" s="238"/>
      <c r="E56" s="154"/>
      <c r="F56" s="154"/>
      <c r="N56" s="155">
        <v>1</v>
      </c>
      <c r="P56" s="777" t="s">
        <v>58</v>
      </c>
      <c r="Q56" s="777"/>
      <c r="R56" s="777"/>
      <c r="S56" s="777"/>
      <c r="T56" s="777"/>
      <c r="U56" s="777"/>
      <c r="W56" s="156">
        <v>1</v>
      </c>
      <c r="X56" s="157" t="str">
        <f aca="true" t="shared" si="3" ref="X56:X63">IF($N$4=1,AA56,IF($N$4=2,AB56,IF($N$4=3,AC56,IF($N$4=4,AD56,IF($N$4=5,AE56," ")))))</f>
        <v>Výškovice A</v>
      </c>
      <c r="AA56" s="1" t="str">
        <f aca="true" t="shared" si="4" ref="AA56:AE63">AA6</f>
        <v>Výškovice A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47" t="s">
        <v>60</v>
      </c>
      <c r="D57" s="158"/>
      <c r="E57" s="159"/>
      <c r="F57" s="159"/>
      <c r="N57" s="155">
        <v>2</v>
      </c>
      <c r="P57" s="777" t="s">
        <v>61</v>
      </c>
      <c r="Q57" s="777"/>
      <c r="R57" s="777"/>
      <c r="S57" s="777"/>
      <c r="T57" s="777"/>
      <c r="U57" s="777"/>
      <c r="W57" s="156">
        <v>2</v>
      </c>
      <c r="X57" s="157" t="str">
        <f t="shared" si="3"/>
        <v>Brušperk A</v>
      </c>
      <c r="AA57" s="1" t="str">
        <f t="shared" si="4"/>
        <v>Brušperk A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47"/>
      <c r="N58" s="155">
        <v>3</v>
      </c>
      <c r="P58" s="767" t="s">
        <v>62</v>
      </c>
      <c r="Q58" s="767"/>
      <c r="R58" s="767"/>
      <c r="S58" s="767"/>
      <c r="T58" s="767"/>
      <c r="U58" s="767"/>
      <c r="W58" s="156">
        <v>3</v>
      </c>
      <c r="X58" s="157" t="str">
        <f t="shared" si="3"/>
        <v>N.Bělá  B</v>
      </c>
      <c r="AA58" s="1" t="str">
        <f t="shared" si="4"/>
        <v>N.Bělá  B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60">
        <v>7</v>
      </c>
      <c r="C59" s="143" t="s">
        <v>64</v>
      </c>
      <c r="D59" s="784" t="str">
        <f>IF(B59=1,X56,IF(B59=2,X57,IF(B59=3,X58,IF(B59=4,X59,IF(B59=5,X60,IF(B59=6,X61,IF(B59=7,X62,IF(B59=8,X63," "))))))))</f>
        <v>Stará Bělá  </v>
      </c>
      <c r="E59" s="785"/>
      <c r="F59" s="785"/>
      <c r="G59" s="785"/>
      <c r="H59" s="785"/>
      <c r="I59" s="786"/>
      <c r="N59" s="155">
        <v>4</v>
      </c>
      <c r="P59" s="767" t="s">
        <v>65</v>
      </c>
      <c r="Q59" s="767"/>
      <c r="R59" s="767"/>
      <c r="S59" s="767"/>
      <c r="T59" s="767"/>
      <c r="U59" s="767"/>
      <c r="W59" s="156">
        <v>4</v>
      </c>
      <c r="X59" s="157" t="str">
        <f t="shared" si="3"/>
        <v>Vratimov</v>
      </c>
      <c r="AA59" s="1" t="str">
        <f t="shared" si="4"/>
        <v>Vratimov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60">
        <v>3</v>
      </c>
      <c r="C60" s="143" t="s">
        <v>67</v>
      </c>
      <c r="D60" s="784" t="str">
        <f>IF(B60=1,X56,IF(B60=2,X57,IF(B60=3,X58,IF(B60=4,X59,IF(B60=5,X60,IF(B60=6,X61,IF(B60=7,X62,IF(B60=8,X63," "))))))))</f>
        <v>N.Bělá  B</v>
      </c>
      <c r="E60" s="785"/>
      <c r="F60" s="785"/>
      <c r="G60" s="785"/>
      <c r="H60" s="785"/>
      <c r="I60" s="786"/>
      <c r="N60" s="155">
        <v>5</v>
      </c>
      <c r="P60" s="767" t="s">
        <v>68</v>
      </c>
      <c r="Q60" s="767"/>
      <c r="R60" s="767"/>
      <c r="S60" s="767"/>
      <c r="T60" s="767"/>
      <c r="U60" s="767"/>
      <c r="W60" s="156">
        <v>5</v>
      </c>
      <c r="X60" s="157" t="str">
        <f t="shared" si="3"/>
        <v>Výškovice B</v>
      </c>
      <c r="AA60" s="1" t="str">
        <f t="shared" si="4"/>
        <v>Výškovice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56">
        <v>6</v>
      </c>
      <c r="X61" s="157" t="str">
        <f t="shared" si="3"/>
        <v>Hrabová</v>
      </c>
      <c r="AA61" s="1" t="str">
        <f t="shared" si="4"/>
        <v>Hrabová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61" t="s">
        <v>70</v>
      </c>
      <c r="D62" s="162"/>
      <c r="E62" s="771" t="s">
        <v>71</v>
      </c>
      <c r="F62" s="772"/>
      <c r="G62" s="772"/>
      <c r="H62" s="772"/>
      <c r="I62" s="772"/>
      <c r="J62" s="772"/>
      <c r="K62" s="772"/>
      <c r="L62" s="772"/>
      <c r="M62" s="772"/>
      <c r="N62" s="772" t="s">
        <v>72</v>
      </c>
      <c r="O62" s="772"/>
      <c r="P62" s="772"/>
      <c r="Q62" s="772"/>
      <c r="R62" s="772"/>
      <c r="S62" s="772"/>
      <c r="T62" s="772"/>
      <c r="U62" s="772"/>
      <c r="V62" s="163"/>
      <c r="W62" s="156">
        <v>7</v>
      </c>
      <c r="X62" s="157" t="str">
        <f t="shared" si="3"/>
        <v>Stará Bělá  </v>
      </c>
      <c r="AA62" s="1" t="str">
        <f t="shared" si="4"/>
        <v>Stará Bělá  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47"/>
      <c r="AG62" s="164"/>
      <c r="AH62" s="164"/>
      <c r="AI62" s="146" t="s">
        <v>1</v>
      </c>
      <c r="AJ62" s="164"/>
      <c r="AK62" s="164"/>
    </row>
    <row r="63" spans="2:37" ht="15">
      <c r="B63" s="165"/>
      <c r="C63" s="166" t="s">
        <v>8</v>
      </c>
      <c r="D63" s="167" t="s">
        <v>9</v>
      </c>
      <c r="E63" s="763" t="s">
        <v>73</v>
      </c>
      <c r="F63" s="764"/>
      <c r="G63" s="765"/>
      <c r="H63" s="766" t="s">
        <v>74</v>
      </c>
      <c r="I63" s="764"/>
      <c r="J63" s="765" t="s">
        <v>74</v>
      </c>
      <c r="K63" s="766" t="s">
        <v>75</v>
      </c>
      <c r="L63" s="764"/>
      <c r="M63" s="764" t="s">
        <v>75</v>
      </c>
      <c r="N63" s="766" t="s">
        <v>76</v>
      </c>
      <c r="O63" s="764"/>
      <c r="P63" s="765"/>
      <c r="Q63" s="766" t="s">
        <v>77</v>
      </c>
      <c r="R63" s="764"/>
      <c r="S63" s="765"/>
      <c r="T63" s="168" t="s">
        <v>78</v>
      </c>
      <c r="U63" s="169"/>
      <c r="V63" s="170"/>
      <c r="W63" s="156">
        <v>8</v>
      </c>
      <c r="X63" s="157" t="str">
        <f t="shared" si="3"/>
        <v>Proskovice  A</v>
      </c>
      <c r="AA63" s="1" t="str">
        <f t="shared" si="4"/>
        <v>Proskovice  A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2" t="s">
        <v>73</v>
      </c>
      <c r="AG63" s="12" t="s">
        <v>74</v>
      </c>
      <c r="AH63" s="12" t="s">
        <v>75</v>
      </c>
      <c r="AI63" s="12" t="s">
        <v>73</v>
      </c>
      <c r="AJ63" s="12" t="s">
        <v>74</v>
      </c>
      <c r="AK63" s="12" t="s">
        <v>75</v>
      </c>
    </row>
    <row r="64" spans="2:37" ht="24.75" customHeight="1">
      <c r="B64" s="171" t="s">
        <v>73</v>
      </c>
      <c r="C64" s="172" t="s">
        <v>145</v>
      </c>
      <c r="D64" s="186" t="s">
        <v>146</v>
      </c>
      <c r="E64" s="174">
        <v>7</v>
      </c>
      <c r="F64" s="175" t="s">
        <v>19</v>
      </c>
      <c r="G64" s="176">
        <v>6</v>
      </c>
      <c r="H64" s="177">
        <v>6</v>
      </c>
      <c r="I64" s="175" t="s">
        <v>19</v>
      </c>
      <c r="J64" s="176">
        <v>4</v>
      </c>
      <c r="K64" s="177"/>
      <c r="L64" s="175" t="s">
        <v>19</v>
      </c>
      <c r="M64" s="178"/>
      <c r="N64" s="219">
        <f>E64+H64+K64</f>
        <v>13</v>
      </c>
      <c r="O64" s="220" t="s">
        <v>19</v>
      </c>
      <c r="P64" s="221">
        <f>G64+J64+M64</f>
        <v>10</v>
      </c>
      <c r="Q64" s="219">
        <f>SUM(AF64:AH64)</f>
        <v>2</v>
      </c>
      <c r="R64" s="220" t="s">
        <v>19</v>
      </c>
      <c r="S64" s="221">
        <f>SUM(AI64:AK64)</f>
        <v>0</v>
      </c>
      <c r="T64" s="182">
        <f>IF(Q64&gt;S64,1,0)</f>
        <v>1</v>
      </c>
      <c r="U64" s="183">
        <f>IF(S64&gt;Q64,1,0)</f>
        <v>0</v>
      </c>
      <c r="V64" s="163"/>
      <c r="X64" s="184"/>
      <c r="AF64" s="185">
        <f>IF(E64&gt;G64,1,0)</f>
        <v>1</v>
      </c>
      <c r="AG64" s="185">
        <f>IF(H64&gt;J64,1,0)</f>
        <v>1</v>
      </c>
      <c r="AH64" s="185">
        <f>IF(K64+M64&gt;0,IF(K64&gt;M64,1,0),0)</f>
        <v>0</v>
      </c>
      <c r="AI64" s="185">
        <f>IF(G64&gt;E64,1,0)</f>
        <v>0</v>
      </c>
      <c r="AJ64" s="185">
        <f>IF(J64&gt;H64,1,0)</f>
        <v>0</v>
      </c>
      <c r="AK64" s="185">
        <f>IF(K64+M64&gt;0,IF(M64&gt;K64,1,0),0)</f>
        <v>0</v>
      </c>
    </row>
    <row r="65" spans="2:37" ht="24.75" customHeight="1">
      <c r="B65" s="171" t="s">
        <v>74</v>
      </c>
      <c r="C65" s="187" t="s">
        <v>147</v>
      </c>
      <c r="D65" s="172" t="s">
        <v>148</v>
      </c>
      <c r="E65" s="174">
        <v>6</v>
      </c>
      <c r="F65" s="175" t="s">
        <v>19</v>
      </c>
      <c r="G65" s="176">
        <v>1</v>
      </c>
      <c r="H65" s="177">
        <v>6</v>
      </c>
      <c r="I65" s="175" t="s">
        <v>19</v>
      </c>
      <c r="J65" s="176">
        <v>0</v>
      </c>
      <c r="K65" s="177"/>
      <c r="L65" s="175" t="s">
        <v>19</v>
      </c>
      <c r="M65" s="178"/>
      <c r="N65" s="219">
        <f>E65+H65+K65</f>
        <v>12</v>
      </c>
      <c r="O65" s="220" t="s">
        <v>19</v>
      </c>
      <c r="P65" s="221">
        <f>G65+J65+M65</f>
        <v>1</v>
      </c>
      <c r="Q65" s="219">
        <f>SUM(AF65:AH65)</f>
        <v>2</v>
      </c>
      <c r="R65" s="220" t="s">
        <v>19</v>
      </c>
      <c r="S65" s="221">
        <f>SUM(AI65:AK65)</f>
        <v>0</v>
      </c>
      <c r="T65" s="182">
        <f>IF(Q65&gt;S65,1,0)</f>
        <v>1</v>
      </c>
      <c r="U65" s="183">
        <f>IF(S65&gt;Q65,1,0)</f>
        <v>0</v>
      </c>
      <c r="V65" s="163"/>
      <c r="AF65" s="185">
        <f>IF(E65&gt;G65,1,0)</f>
        <v>1</v>
      </c>
      <c r="AG65" s="185">
        <f>IF(H65&gt;J65,1,0)</f>
        <v>1</v>
      </c>
      <c r="AH65" s="185">
        <f>IF(K65+M65&gt;0,IF(K65&gt;M65,1,0),0)</f>
        <v>0</v>
      </c>
      <c r="AI65" s="185">
        <f>IF(G65&gt;E65,1,0)</f>
        <v>0</v>
      </c>
      <c r="AJ65" s="185">
        <f>IF(J65&gt;H65,1,0)</f>
        <v>0</v>
      </c>
      <c r="AK65" s="185">
        <f>IF(K65+M65&gt;0,IF(M65&gt;K65,1,0),0)</f>
        <v>0</v>
      </c>
    </row>
    <row r="66" spans="2:37" ht="24.75" customHeight="1">
      <c r="B66" s="753" t="s">
        <v>75</v>
      </c>
      <c r="C66" s="187" t="s">
        <v>145</v>
      </c>
      <c r="D66" s="186" t="s">
        <v>146</v>
      </c>
      <c r="E66" s="787">
        <v>7</v>
      </c>
      <c r="F66" s="779" t="s">
        <v>19</v>
      </c>
      <c r="G66" s="781">
        <v>6</v>
      </c>
      <c r="H66" s="789">
        <v>4</v>
      </c>
      <c r="I66" s="779" t="s">
        <v>19</v>
      </c>
      <c r="J66" s="781">
        <v>6</v>
      </c>
      <c r="K66" s="789">
        <v>6</v>
      </c>
      <c r="L66" s="779" t="s">
        <v>19</v>
      </c>
      <c r="M66" s="798">
        <v>3</v>
      </c>
      <c r="N66" s="745">
        <f>E66+H66+K66</f>
        <v>17</v>
      </c>
      <c r="O66" s="747" t="s">
        <v>19</v>
      </c>
      <c r="P66" s="741">
        <f>G66+J66+M66</f>
        <v>15</v>
      </c>
      <c r="Q66" s="745">
        <f>SUM(AF66:AH66)</f>
        <v>2</v>
      </c>
      <c r="R66" s="747" t="s">
        <v>19</v>
      </c>
      <c r="S66" s="741">
        <f>SUM(AI66:AK66)</f>
        <v>1</v>
      </c>
      <c r="T66" s="751">
        <f>IF(Q66&gt;S66,1,0)</f>
        <v>1</v>
      </c>
      <c r="U66" s="743">
        <f>IF(S66&gt;Q66,1,0)</f>
        <v>0</v>
      </c>
      <c r="V66" s="188"/>
      <c r="AF66" s="185">
        <f>IF(E66&gt;G66,1,0)</f>
        <v>1</v>
      </c>
      <c r="AG66" s="185">
        <f>IF(H66&gt;J66,1,0)</f>
        <v>0</v>
      </c>
      <c r="AH66" s="185">
        <f>IF(K66+M66&gt;0,IF(K66&gt;M66,1,0),0)</f>
        <v>1</v>
      </c>
      <c r="AI66" s="185">
        <f>IF(G66&gt;E66,1,0)</f>
        <v>0</v>
      </c>
      <c r="AJ66" s="185">
        <f>IF(J66&gt;H66,1,0)</f>
        <v>1</v>
      </c>
      <c r="AK66" s="185">
        <f>IF(K66+M66&gt;0,IF(M66&gt;K66,1,0),0)</f>
        <v>0</v>
      </c>
    </row>
    <row r="67" spans="2:22" ht="24.75" customHeight="1">
      <c r="B67" s="754"/>
      <c r="C67" s="189" t="s">
        <v>149</v>
      </c>
      <c r="D67" s="190" t="s">
        <v>148</v>
      </c>
      <c r="E67" s="788"/>
      <c r="F67" s="780"/>
      <c r="G67" s="782"/>
      <c r="H67" s="790"/>
      <c r="I67" s="780"/>
      <c r="J67" s="782"/>
      <c r="K67" s="790"/>
      <c r="L67" s="780"/>
      <c r="M67" s="799"/>
      <c r="N67" s="730"/>
      <c r="O67" s="732"/>
      <c r="P67" s="750"/>
      <c r="Q67" s="730"/>
      <c r="R67" s="732"/>
      <c r="S67" s="750"/>
      <c r="T67" s="752"/>
      <c r="U67" s="744"/>
      <c r="V67" s="188"/>
    </row>
    <row r="68" spans="2:22" ht="24.75" customHeight="1">
      <c r="B68" s="191"/>
      <c r="C68" s="226" t="s">
        <v>79</v>
      </c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8">
        <f>SUM(N64:N67)</f>
        <v>42</v>
      </c>
      <c r="O68" s="220" t="s">
        <v>19</v>
      </c>
      <c r="P68" s="229">
        <f>SUM(P64:P67)</f>
        <v>26</v>
      </c>
      <c r="Q68" s="228">
        <f>SUM(Q64:Q67)</f>
        <v>6</v>
      </c>
      <c r="R68" s="230" t="s">
        <v>19</v>
      </c>
      <c r="S68" s="229">
        <f>SUM(S64:S67)</f>
        <v>1</v>
      </c>
      <c r="T68" s="182">
        <f>SUM(T64:T67)</f>
        <v>3</v>
      </c>
      <c r="U68" s="183">
        <f>SUM(U64:U67)</f>
        <v>0</v>
      </c>
      <c r="V68" s="163"/>
    </row>
    <row r="69" spans="2:27" ht="24.75" customHeight="1">
      <c r="B69" s="191"/>
      <c r="C69" s="11" t="s">
        <v>80</v>
      </c>
      <c r="D69" s="197" t="str">
        <f>IF(T68&gt;U68,D59,IF(U68&gt;T68,D60,IF(U68+T68=0," ","CHYBA ZADÁNÍ")))</f>
        <v>Stará Bělá  </v>
      </c>
      <c r="E69" s="192"/>
      <c r="F69" s="192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1"/>
      <c r="V69" s="198"/>
      <c r="AA69" s="199"/>
    </row>
    <row r="70" spans="2:22" ht="15">
      <c r="B70" s="191"/>
      <c r="C70" s="11" t="s">
        <v>81</v>
      </c>
      <c r="G70" s="200"/>
      <c r="H70" s="200"/>
      <c r="I70" s="200"/>
      <c r="J70" s="200"/>
      <c r="K70" s="200"/>
      <c r="L70" s="200"/>
      <c r="M70" s="200"/>
      <c r="N70" s="198"/>
      <c r="O70" s="198"/>
      <c r="Q70" s="201"/>
      <c r="R70" s="201"/>
      <c r="S70" s="200"/>
      <c r="T70" s="200"/>
      <c r="U70" s="200"/>
      <c r="V70" s="198"/>
    </row>
    <row r="71" spans="10:20" ht="15">
      <c r="J71" s="8" t="s">
        <v>64</v>
      </c>
      <c r="K71" s="8"/>
      <c r="L71" s="8"/>
      <c r="T71" s="8" t="s">
        <v>67</v>
      </c>
    </row>
    <row r="72" spans="3:21" ht="15">
      <c r="C72" s="147" t="s">
        <v>82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</row>
    <row r="73" spans="3:21" ht="15"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</row>
    <row r="74" spans="3:21" ht="15"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</row>
    <row r="75" spans="3:21" ht="15"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</row>
    <row r="76" spans="2:21" ht="26.25">
      <c r="B76" s="162"/>
      <c r="C76" s="162"/>
      <c r="D76" s="162"/>
      <c r="E76" s="162"/>
      <c r="F76" s="202" t="s">
        <v>47</v>
      </c>
      <c r="G76" s="162"/>
      <c r="H76" s="203"/>
      <c r="I76" s="203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</row>
    <row r="77" spans="6:9" ht="26.25">
      <c r="F77" s="141"/>
      <c r="H77" s="142"/>
      <c r="I77" s="142"/>
    </row>
    <row r="78" spans="3:24" ht="21">
      <c r="C78" s="143" t="s">
        <v>48</v>
      </c>
      <c r="D78" s="144" t="s">
        <v>49</v>
      </c>
      <c r="E78" s="143"/>
      <c r="F78" s="143"/>
      <c r="G78" s="143"/>
      <c r="H78" s="143"/>
      <c r="I78" s="143"/>
      <c r="J78" s="143"/>
      <c r="K78" s="143"/>
      <c r="L78" s="143"/>
      <c r="P78" s="778" t="s">
        <v>50</v>
      </c>
      <c r="Q78" s="778"/>
      <c r="R78" s="145"/>
      <c r="S78" s="145"/>
      <c r="T78" s="773">
        <f>'Rozlosování-přehled'!$L$1</f>
        <v>2010</v>
      </c>
      <c r="U78" s="773"/>
      <c r="X78" s="146" t="s">
        <v>1</v>
      </c>
    </row>
    <row r="79" spans="3:31" ht="18.75">
      <c r="C79" s="147" t="s">
        <v>51</v>
      </c>
      <c r="D79" s="204"/>
      <c r="N79" s="149">
        <v>1</v>
      </c>
      <c r="P79" s="774" t="str">
        <f>IF(N79=1,P81,IF(N79=2,P82,IF(N79=3,P83,IF(N79=4,P84,IF(N79=5,P85," ")))))</f>
        <v>MUŽI  I.</v>
      </c>
      <c r="Q79" s="775"/>
      <c r="R79" s="775"/>
      <c r="S79" s="775"/>
      <c r="T79" s="775"/>
      <c r="U79" s="776"/>
      <c r="W79" s="150" t="s">
        <v>2</v>
      </c>
      <c r="X79" s="147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47"/>
      <c r="D80" s="152"/>
      <c r="E80" s="152"/>
      <c r="F80" s="152"/>
      <c r="G80" s="147"/>
      <c r="H80" s="147"/>
      <c r="I80" s="147"/>
      <c r="J80" s="152"/>
      <c r="K80" s="152"/>
      <c r="L80" s="152"/>
      <c r="M80" s="147"/>
      <c r="N80" s="147"/>
      <c r="O80" s="147"/>
      <c r="P80" s="153"/>
      <c r="Q80" s="153"/>
      <c r="R80" s="153"/>
      <c r="S80" s="147"/>
      <c r="T80" s="147"/>
      <c r="U80" s="152"/>
    </row>
    <row r="81" spans="3:31" ht="15.75">
      <c r="C81" s="147" t="s">
        <v>57</v>
      </c>
      <c r="D81" s="205" t="s">
        <v>69</v>
      </c>
      <c r="E81" s="154"/>
      <c r="F81" s="154"/>
      <c r="N81" s="1">
        <v>1</v>
      </c>
      <c r="P81" s="777" t="s">
        <v>58</v>
      </c>
      <c r="Q81" s="777"/>
      <c r="R81" s="777"/>
      <c r="S81" s="777"/>
      <c r="T81" s="777"/>
      <c r="U81" s="777"/>
      <c r="W81" s="156">
        <v>1</v>
      </c>
      <c r="X81" s="157" t="str">
        <f aca="true" t="shared" si="5" ref="X81:X88">IF($N$29=1,AA81,IF($N$29=2,AB81,IF($N$29=3,AC81,IF($N$29=4,AD81,IF($N$29=5,AE81," ")))))</f>
        <v>Výškovice A</v>
      </c>
      <c r="AA81" s="1" t="str">
        <f aca="true" t="shared" si="6" ref="AA81:AE88">AA6</f>
        <v>Výškovice A</v>
      </c>
      <c r="AB81" s="1">
        <f t="shared" si="6"/>
        <v>0</v>
      </c>
      <c r="AC81" s="1">
        <f t="shared" si="6"/>
        <v>0</v>
      </c>
      <c r="AD81" s="1">
        <f t="shared" si="6"/>
        <v>0</v>
      </c>
      <c r="AE81" s="1">
        <f t="shared" si="6"/>
        <v>0</v>
      </c>
    </row>
    <row r="82" spans="3:31" ht="15">
      <c r="C82" s="147" t="s">
        <v>60</v>
      </c>
      <c r="D82" s="158">
        <v>40313</v>
      </c>
      <c r="E82" s="159"/>
      <c r="F82" s="159"/>
      <c r="N82" s="1">
        <v>2</v>
      </c>
      <c r="P82" s="777" t="s">
        <v>61</v>
      </c>
      <c r="Q82" s="777"/>
      <c r="R82" s="777"/>
      <c r="S82" s="777"/>
      <c r="T82" s="777"/>
      <c r="U82" s="777"/>
      <c r="W82" s="156">
        <v>2</v>
      </c>
      <c r="X82" s="157" t="str">
        <f t="shared" si="5"/>
        <v>Brušperk A</v>
      </c>
      <c r="AA82" s="1" t="str">
        <f t="shared" si="6"/>
        <v>Brušperk A</v>
      </c>
      <c r="AB82" s="1">
        <f t="shared" si="6"/>
        <v>0</v>
      </c>
      <c r="AC82" s="1">
        <f t="shared" si="6"/>
        <v>0</v>
      </c>
      <c r="AD82" s="1">
        <f t="shared" si="6"/>
        <v>0</v>
      </c>
      <c r="AE82" s="1">
        <f t="shared" si="6"/>
        <v>0</v>
      </c>
    </row>
    <row r="83" spans="3:31" ht="15">
      <c r="C83" s="147"/>
      <c r="N83" s="1">
        <v>3</v>
      </c>
      <c r="P83" s="767" t="s">
        <v>62</v>
      </c>
      <c r="Q83" s="767"/>
      <c r="R83" s="767"/>
      <c r="S83" s="767"/>
      <c r="T83" s="767"/>
      <c r="U83" s="767"/>
      <c r="W83" s="156">
        <v>3</v>
      </c>
      <c r="X83" s="157" t="str">
        <f t="shared" si="5"/>
        <v>N.Bělá  B</v>
      </c>
      <c r="AA83" s="1" t="str">
        <f t="shared" si="6"/>
        <v>N.Bělá  B</v>
      </c>
      <c r="AB83" s="1">
        <f t="shared" si="6"/>
        <v>0</v>
      </c>
      <c r="AC83" s="1">
        <f t="shared" si="6"/>
        <v>0</v>
      </c>
      <c r="AD83" s="1">
        <f t="shared" si="6"/>
        <v>0</v>
      </c>
      <c r="AE83" s="1">
        <f t="shared" si="6"/>
        <v>0</v>
      </c>
    </row>
    <row r="84" spans="2:31" ht="18">
      <c r="B84" s="160">
        <v>1</v>
      </c>
      <c r="C84" s="143" t="s">
        <v>64</v>
      </c>
      <c r="D84" s="768" t="str">
        <f>IF(B84=1,X81,IF(B84=2,X82,IF(B84=3,X83,IF(B84=4,X84,IF(B84=5,X85,IF(B84=6,X86,IF(B84=7,X87,IF(B84=8,X88," "))))))))</f>
        <v>Výškovice A</v>
      </c>
      <c r="E84" s="769"/>
      <c r="F84" s="769"/>
      <c r="G84" s="769"/>
      <c r="H84" s="769"/>
      <c r="I84" s="770"/>
      <c r="N84" s="1">
        <v>4</v>
      </c>
      <c r="P84" s="767" t="s">
        <v>65</v>
      </c>
      <c r="Q84" s="767"/>
      <c r="R84" s="767"/>
      <c r="S84" s="767"/>
      <c r="T84" s="767"/>
      <c r="U84" s="767"/>
      <c r="W84" s="156">
        <v>4</v>
      </c>
      <c r="X84" s="157" t="str">
        <f t="shared" si="5"/>
        <v>Vratimov</v>
      </c>
      <c r="AA84" s="1" t="str">
        <f t="shared" si="6"/>
        <v>Vratimov</v>
      </c>
      <c r="AB84" s="1">
        <f t="shared" si="6"/>
        <v>0</v>
      </c>
      <c r="AC84" s="1">
        <f t="shared" si="6"/>
        <v>0</v>
      </c>
      <c r="AD84" s="1">
        <f t="shared" si="6"/>
        <v>0</v>
      </c>
      <c r="AE84" s="1">
        <f t="shared" si="6"/>
        <v>0</v>
      </c>
    </row>
    <row r="85" spans="2:31" ht="18">
      <c r="B85" s="160">
        <v>2</v>
      </c>
      <c r="C85" s="143" t="s">
        <v>67</v>
      </c>
      <c r="D85" s="768" t="str">
        <f>IF(B85=1,X81,IF(B85=2,X82,IF(B85=3,X83,IF(B85=4,X84,IF(B85=5,X85,IF(B85=6,X86,IF(B85=7,X87,IF(B85=8,X88," "))))))))</f>
        <v>Brušperk A</v>
      </c>
      <c r="E85" s="769"/>
      <c r="F85" s="769"/>
      <c r="G85" s="769"/>
      <c r="H85" s="769"/>
      <c r="I85" s="770"/>
      <c r="N85" s="1">
        <v>5</v>
      </c>
      <c r="P85" s="767" t="s">
        <v>68</v>
      </c>
      <c r="Q85" s="767"/>
      <c r="R85" s="767"/>
      <c r="S85" s="767"/>
      <c r="T85" s="767"/>
      <c r="U85" s="767"/>
      <c r="W85" s="156">
        <v>5</v>
      </c>
      <c r="X85" s="157" t="str">
        <f t="shared" si="5"/>
        <v>Výškovice B</v>
      </c>
      <c r="AA85" s="1" t="str">
        <f t="shared" si="6"/>
        <v>Výškovice B</v>
      </c>
      <c r="AB85" s="1">
        <f t="shared" si="6"/>
        <v>0</v>
      </c>
      <c r="AC85" s="1">
        <f t="shared" si="6"/>
        <v>0</v>
      </c>
      <c r="AD85" s="1">
        <f t="shared" si="6"/>
        <v>0</v>
      </c>
      <c r="AE85" s="1">
        <f t="shared" si="6"/>
        <v>0</v>
      </c>
    </row>
    <row r="86" spans="23:31" ht="14.25">
      <c r="W86" s="156">
        <v>6</v>
      </c>
      <c r="X86" s="157" t="str">
        <f t="shared" si="5"/>
        <v>Hrabová</v>
      </c>
      <c r="AA86" s="1" t="str">
        <f t="shared" si="6"/>
        <v>Hrabová</v>
      </c>
      <c r="AB86" s="1">
        <f t="shared" si="6"/>
        <v>0</v>
      </c>
      <c r="AC86" s="1">
        <f t="shared" si="6"/>
        <v>0</v>
      </c>
      <c r="AD86" s="1">
        <f t="shared" si="6"/>
        <v>0</v>
      </c>
      <c r="AE86" s="1">
        <f t="shared" si="6"/>
        <v>0</v>
      </c>
    </row>
    <row r="87" spans="3:31" ht="14.25">
      <c r="C87" s="161" t="s">
        <v>70</v>
      </c>
      <c r="D87" s="162"/>
      <c r="E87" s="771" t="s">
        <v>71</v>
      </c>
      <c r="F87" s="772"/>
      <c r="G87" s="772"/>
      <c r="H87" s="772"/>
      <c r="I87" s="772"/>
      <c r="J87" s="772"/>
      <c r="K87" s="772"/>
      <c r="L87" s="772"/>
      <c r="M87" s="772"/>
      <c r="N87" s="772" t="s">
        <v>72</v>
      </c>
      <c r="O87" s="772"/>
      <c r="P87" s="772"/>
      <c r="Q87" s="772"/>
      <c r="R87" s="772"/>
      <c r="S87" s="772"/>
      <c r="T87" s="772"/>
      <c r="U87" s="772"/>
      <c r="V87" s="163"/>
      <c r="W87" s="156">
        <v>7</v>
      </c>
      <c r="X87" s="157" t="str">
        <f t="shared" si="5"/>
        <v>Stará Bělá  </v>
      </c>
      <c r="AA87" s="1" t="str">
        <f t="shared" si="6"/>
        <v>Stará Bělá  </v>
      </c>
      <c r="AB87" s="1">
        <f t="shared" si="6"/>
        <v>0</v>
      </c>
      <c r="AC87" s="1">
        <f t="shared" si="6"/>
        <v>0</v>
      </c>
      <c r="AD87" s="1">
        <f t="shared" si="6"/>
        <v>0</v>
      </c>
      <c r="AE87" s="1">
        <f t="shared" si="6"/>
        <v>0</v>
      </c>
    </row>
    <row r="88" spans="2:37" ht="15">
      <c r="B88" s="165"/>
      <c r="C88" s="166" t="s">
        <v>8</v>
      </c>
      <c r="D88" s="167" t="s">
        <v>9</v>
      </c>
      <c r="E88" s="763" t="s">
        <v>73</v>
      </c>
      <c r="F88" s="764"/>
      <c r="G88" s="765"/>
      <c r="H88" s="766" t="s">
        <v>74</v>
      </c>
      <c r="I88" s="764"/>
      <c r="J88" s="765" t="s">
        <v>74</v>
      </c>
      <c r="K88" s="766" t="s">
        <v>75</v>
      </c>
      <c r="L88" s="764"/>
      <c r="M88" s="764" t="s">
        <v>75</v>
      </c>
      <c r="N88" s="766" t="s">
        <v>76</v>
      </c>
      <c r="O88" s="764"/>
      <c r="P88" s="765"/>
      <c r="Q88" s="766" t="s">
        <v>77</v>
      </c>
      <c r="R88" s="764"/>
      <c r="S88" s="765"/>
      <c r="T88" s="168" t="s">
        <v>78</v>
      </c>
      <c r="U88" s="169"/>
      <c r="V88" s="170"/>
      <c r="W88" s="156">
        <v>8</v>
      </c>
      <c r="X88" s="157" t="str">
        <f t="shared" si="5"/>
        <v>Proskovice  A</v>
      </c>
      <c r="AA88" s="1" t="str">
        <f t="shared" si="6"/>
        <v>Proskovice  A</v>
      </c>
      <c r="AB88" s="1">
        <f t="shared" si="6"/>
        <v>0</v>
      </c>
      <c r="AC88" s="1">
        <f t="shared" si="6"/>
        <v>0</v>
      </c>
      <c r="AD88" s="1">
        <f t="shared" si="6"/>
        <v>0</v>
      </c>
      <c r="AE88" s="1">
        <f t="shared" si="6"/>
        <v>0</v>
      </c>
      <c r="AF88" s="12" t="s">
        <v>73</v>
      </c>
      <c r="AG88" s="12" t="s">
        <v>74</v>
      </c>
      <c r="AH88" s="12" t="s">
        <v>75</v>
      </c>
      <c r="AI88" s="12" t="s">
        <v>73</v>
      </c>
      <c r="AJ88" s="12" t="s">
        <v>74</v>
      </c>
      <c r="AK88" s="12" t="s">
        <v>75</v>
      </c>
    </row>
    <row r="89" spans="2:37" ht="24.75" customHeight="1">
      <c r="B89" s="171" t="s">
        <v>73</v>
      </c>
      <c r="C89" s="172" t="s">
        <v>137</v>
      </c>
      <c r="D89" s="186" t="s">
        <v>138</v>
      </c>
      <c r="E89" s="174">
        <v>6</v>
      </c>
      <c r="F89" s="175" t="s">
        <v>19</v>
      </c>
      <c r="G89" s="176">
        <v>2</v>
      </c>
      <c r="H89" s="177">
        <v>6</v>
      </c>
      <c r="I89" s="175" t="s">
        <v>19</v>
      </c>
      <c r="J89" s="176">
        <v>4</v>
      </c>
      <c r="K89" s="217"/>
      <c r="L89" s="215" t="s">
        <v>19</v>
      </c>
      <c r="M89" s="218"/>
      <c r="N89" s="260">
        <f>E89+H89+K89</f>
        <v>12</v>
      </c>
      <c r="O89" s="220" t="s">
        <v>19</v>
      </c>
      <c r="P89" s="261">
        <f>G89+J89+M89</f>
        <v>6</v>
      </c>
      <c r="Q89" s="260">
        <f>SUM(AF89:AH89)</f>
        <v>2</v>
      </c>
      <c r="R89" s="220" t="s">
        <v>19</v>
      </c>
      <c r="S89" s="261">
        <f>SUM(AI89:AK89)</f>
        <v>0</v>
      </c>
      <c r="T89" s="182">
        <f>IF(Q89&gt;S89,1,0)</f>
        <v>1</v>
      </c>
      <c r="U89" s="183">
        <f>IF(S89&gt;Q89,1,0)</f>
        <v>0</v>
      </c>
      <c r="V89" s="163"/>
      <c r="X89" s="184"/>
      <c r="AF89" s="185">
        <f>IF(E89&gt;G89,1,0)</f>
        <v>1</v>
      </c>
      <c r="AG89" s="185">
        <f>IF(H89&gt;J89,1,0)</f>
        <v>1</v>
      </c>
      <c r="AH89" s="185">
        <f>IF(K89+M89&gt;0,IF(K89&gt;M89,1,0),0)</f>
        <v>0</v>
      </c>
      <c r="AI89" s="185">
        <f>IF(G89&gt;E89,1,0)</f>
        <v>0</v>
      </c>
      <c r="AJ89" s="185">
        <f>IF(J89&gt;H89,1,0)</f>
        <v>0</v>
      </c>
      <c r="AK89" s="185">
        <f>IF(K89+M89&gt;0,IF(M89&gt;K89,1,0),0)</f>
        <v>0</v>
      </c>
    </row>
    <row r="90" spans="2:37" ht="24.75" customHeight="1">
      <c r="B90" s="171" t="s">
        <v>74</v>
      </c>
      <c r="C90" s="187" t="s">
        <v>134</v>
      </c>
      <c r="D90" s="172" t="s">
        <v>139</v>
      </c>
      <c r="E90" s="174">
        <v>2</v>
      </c>
      <c r="F90" s="175" t="s">
        <v>19</v>
      </c>
      <c r="G90" s="176">
        <v>6</v>
      </c>
      <c r="H90" s="177">
        <v>3</v>
      </c>
      <c r="I90" s="175" t="s">
        <v>19</v>
      </c>
      <c r="J90" s="176">
        <v>6</v>
      </c>
      <c r="K90" s="217"/>
      <c r="L90" s="215" t="s">
        <v>19</v>
      </c>
      <c r="M90" s="218"/>
      <c r="N90" s="260">
        <f>E90+H90+K90</f>
        <v>5</v>
      </c>
      <c r="O90" s="220" t="s">
        <v>19</v>
      </c>
      <c r="P90" s="261">
        <f>G90+J90+M90</f>
        <v>12</v>
      </c>
      <c r="Q90" s="260">
        <f>SUM(AF90:AH90)</f>
        <v>0</v>
      </c>
      <c r="R90" s="220" t="s">
        <v>19</v>
      </c>
      <c r="S90" s="261">
        <f>SUM(AI90:AK90)</f>
        <v>2</v>
      </c>
      <c r="T90" s="182">
        <f>IF(Q90&gt;S90,1,0)</f>
        <v>0</v>
      </c>
      <c r="U90" s="183">
        <f>IF(S90&gt;Q90,1,0)</f>
        <v>1</v>
      </c>
      <c r="V90" s="163"/>
      <c r="AF90" s="185">
        <f>IF(E90&gt;G90,1,0)</f>
        <v>0</v>
      </c>
      <c r="AG90" s="185">
        <f>IF(H90&gt;J90,1,0)</f>
        <v>0</v>
      </c>
      <c r="AH90" s="185">
        <f>IF(K90+M90&gt;0,IF(K90&gt;M90,1,0),0)</f>
        <v>0</v>
      </c>
      <c r="AI90" s="185">
        <f>IF(G90&gt;E90,1,0)</f>
        <v>1</v>
      </c>
      <c r="AJ90" s="185">
        <f>IF(J90&gt;H90,1,0)</f>
        <v>1</v>
      </c>
      <c r="AK90" s="185">
        <f>IF(K90+M90&gt;0,IF(M90&gt;K90,1,0),0)</f>
        <v>0</v>
      </c>
    </row>
    <row r="91" spans="2:37" ht="24.75" customHeight="1">
      <c r="B91" s="753" t="s">
        <v>75</v>
      </c>
      <c r="C91" s="187" t="s">
        <v>134</v>
      </c>
      <c r="D91" s="186" t="s">
        <v>139</v>
      </c>
      <c r="E91" s="787">
        <v>7</v>
      </c>
      <c r="F91" s="779" t="s">
        <v>19</v>
      </c>
      <c r="G91" s="781">
        <v>6</v>
      </c>
      <c r="H91" s="789">
        <v>7</v>
      </c>
      <c r="I91" s="779" t="s">
        <v>19</v>
      </c>
      <c r="J91" s="781">
        <v>6</v>
      </c>
      <c r="K91" s="735"/>
      <c r="L91" s="737" t="s">
        <v>19</v>
      </c>
      <c r="M91" s="783"/>
      <c r="N91" s="729">
        <f>E91+H91+K91</f>
        <v>14</v>
      </c>
      <c r="O91" s="747" t="s">
        <v>19</v>
      </c>
      <c r="P91" s="749">
        <f>G91+J91+M91</f>
        <v>12</v>
      </c>
      <c r="Q91" s="729">
        <f>SUM(AF91:AH91)</f>
        <v>2</v>
      </c>
      <c r="R91" s="747" t="s">
        <v>19</v>
      </c>
      <c r="S91" s="749">
        <f>SUM(AI91:AK91)</f>
        <v>0</v>
      </c>
      <c r="T91" s="751">
        <f>IF(Q91&gt;S91,1,0)</f>
        <v>1</v>
      </c>
      <c r="U91" s="743">
        <f>IF(S91&gt;Q91,1,0)</f>
        <v>0</v>
      </c>
      <c r="V91" s="188"/>
      <c r="AF91" s="185">
        <f>IF(E91&gt;G91,1,0)</f>
        <v>1</v>
      </c>
      <c r="AG91" s="185">
        <f>IF(H91&gt;J91,1,0)</f>
        <v>1</v>
      </c>
      <c r="AH91" s="185">
        <f>IF(K91+M91&gt;0,IF(K91&gt;M91,1,0),0)</f>
        <v>0</v>
      </c>
      <c r="AI91" s="185">
        <f>IF(G91&gt;E91,1,0)</f>
        <v>0</v>
      </c>
      <c r="AJ91" s="185">
        <f>IF(J91&gt;H91,1,0)</f>
        <v>0</v>
      </c>
      <c r="AK91" s="185">
        <f>IF(K91+M91&gt;0,IF(M91&gt;K91,1,0),0)</f>
        <v>0</v>
      </c>
    </row>
    <row r="92" spans="2:22" ht="24.75" customHeight="1">
      <c r="B92" s="754"/>
      <c r="C92" s="189" t="s">
        <v>137</v>
      </c>
      <c r="D92" s="190" t="s">
        <v>138</v>
      </c>
      <c r="E92" s="788"/>
      <c r="F92" s="780"/>
      <c r="G92" s="782"/>
      <c r="H92" s="790"/>
      <c r="I92" s="780"/>
      <c r="J92" s="782"/>
      <c r="K92" s="760"/>
      <c r="L92" s="762"/>
      <c r="M92" s="740"/>
      <c r="N92" s="746"/>
      <c r="O92" s="732"/>
      <c r="P92" s="742"/>
      <c r="Q92" s="746"/>
      <c r="R92" s="732"/>
      <c r="S92" s="742"/>
      <c r="T92" s="752"/>
      <c r="U92" s="744"/>
      <c r="V92" s="188"/>
    </row>
    <row r="93" spans="2:22" ht="24.75" customHeight="1">
      <c r="B93" s="191"/>
      <c r="C93" s="226" t="s">
        <v>79</v>
      </c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3">
        <f>SUM(N89:N92)</f>
        <v>31</v>
      </c>
      <c r="O93" s="220" t="s">
        <v>19</v>
      </c>
      <c r="P93" s="264">
        <f>SUM(P89:P92)</f>
        <v>30</v>
      </c>
      <c r="Q93" s="263">
        <f>SUM(Q89:Q92)</f>
        <v>4</v>
      </c>
      <c r="R93" s="230" t="s">
        <v>19</v>
      </c>
      <c r="S93" s="264">
        <f>SUM(S89:S92)</f>
        <v>2</v>
      </c>
      <c r="T93" s="182">
        <f>SUM(T89:T92)</f>
        <v>2</v>
      </c>
      <c r="U93" s="183">
        <f>SUM(U89:U92)</f>
        <v>1</v>
      </c>
      <c r="V93" s="163"/>
    </row>
    <row r="94" spans="2:22" ht="24.75" customHeight="1">
      <c r="B94" s="191"/>
      <c r="C94" s="265" t="s">
        <v>80</v>
      </c>
      <c r="D94" s="266" t="str">
        <f>IF(T93&gt;U93,D84,IF(U93&gt;T93,D85,IF(U93+T93=0," ","CHYBA ZADÁNÍ")))</f>
        <v>Výškovice A</v>
      </c>
      <c r="E94" s="226"/>
      <c r="F94" s="226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5"/>
      <c r="V94" s="198"/>
    </row>
    <row r="95" spans="2:22" ht="24.75" customHeight="1">
      <c r="B95" s="191"/>
      <c r="C95" s="11" t="s">
        <v>81</v>
      </c>
      <c r="G95" s="200"/>
      <c r="H95" s="200"/>
      <c r="I95" s="200"/>
      <c r="J95" s="200"/>
      <c r="K95" s="200"/>
      <c r="L95" s="200"/>
      <c r="M95" s="200"/>
      <c r="N95" s="198"/>
      <c r="O95" s="198"/>
      <c r="Q95" s="201"/>
      <c r="R95" s="201"/>
      <c r="S95" s="200"/>
      <c r="T95" s="200"/>
      <c r="U95" s="200"/>
      <c r="V95" s="198"/>
    </row>
    <row r="96" spans="3:21" ht="14.25">
      <c r="C96" s="201"/>
      <c r="D96" s="201"/>
      <c r="E96" s="201"/>
      <c r="F96" s="201"/>
      <c r="G96" s="201"/>
      <c r="H96" s="201"/>
      <c r="I96" s="201"/>
      <c r="J96" s="206" t="s">
        <v>64</v>
      </c>
      <c r="K96" s="206"/>
      <c r="L96" s="206"/>
      <c r="M96" s="201"/>
      <c r="N96" s="201"/>
      <c r="O96" s="201"/>
      <c r="P96" s="201"/>
      <c r="Q96" s="201"/>
      <c r="R96" s="201"/>
      <c r="S96" s="201"/>
      <c r="T96" s="206" t="s">
        <v>67</v>
      </c>
      <c r="U96" s="201"/>
    </row>
    <row r="97" spans="3:21" ht="15">
      <c r="C97" s="207" t="s">
        <v>82</v>
      </c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</row>
  </sheetData>
  <sheetProtection selectLockedCells="1"/>
  <mergeCells count="140">
    <mergeCell ref="U91:U92"/>
    <mergeCell ref="Q91:Q92"/>
    <mergeCell ref="R91:R92"/>
    <mergeCell ref="S91:S92"/>
    <mergeCell ref="T91:T92"/>
    <mergeCell ref="B91:B92"/>
    <mergeCell ref="E91:E92"/>
    <mergeCell ref="F91:F92"/>
    <mergeCell ref="G91:G92"/>
    <mergeCell ref="Q88:S88"/>
    <mergeCell ref="H91:H92"/>
    <mergeCell ref="I91:I92"/>
    <mergeCell ref="J91:J92"/>
    <mergeCell ref="K91:K92"/>
    <mergeCell ref="M91:M92"/>
    <mergeCell ref="P91:P92"/>
    <mergeCell ref="N91:N92"/>
    <mergeCell ref="O91:O92"/>
    <mergeCell ref="L91:L92"/>
    <mergeCell ref="P81:U81"/>
    <mergeCell ref="P82:U82"/>
    <mergeCell ref="P83:U83"/>
    <mergeCell ref="E87:M87"/>
    <mergeCell ref="N87:U87"/>
    <mergeCell ref="D84:I84"/>
    <mergeCell ref="P84:U84"/>
    <mergeCell ref="D85:I85"/>
    <mergeCell ref="P85:U85"/>
    <mergeCell ref="U66:U67"/>
    <mergeCell ref="P78:Q78"/>
    <mergeCell ref="T78:U78"/>
    <mergeCell ref="P79:U79"/>
    <mergeCell ref="Q66:Q67"/>
    <mergeCell ref="R66:R67"/>
    <mergeCell ref="S66:S67"/>
    <mergeCell ref="T66:T67"/>
    <mergeCell ref="I66:I67"/>
    <mergeCell ref="J66:J67"/>
    <mergeCell ref="K66:K67"/>
    <mergeCell ref="L66:L67"/>
    <mergeCell ref="E88:G88"/>
    <mergeCell ref="H88:J88"/>
    <mergeCell ref="K88:M88"/>
    <mergeCell ref="N88:P88"/>
    <mergeCell ref="K63:M63"/>
    <mergeCell ref="N63:P63"/>
    <mergeCell ref="M66:M67"/>
    <mergeCell ref="N66:N67"/>
    <mergeCell ref="O66:O67"/>
    <mergeCell ref="P66:P67"/>
    <mergeCell ref="D60:I60"/>
    <mergeCell ref="P60:U60"/>
    <mergeCell ref="Q63:S63"/>
    <mergeCell ref="B66:B67"/>
    <mergeCell ref="E66:E67"/>
    <mergeCell ref="F66:F67"/>
    <mergeCell ref="G66:G67"/>
    <mergeCell ref="H66:H67"/>
    <mergeCell ref="E63:G63"/>
    <mergeCell ref="H63:J63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P59:U59"/>
    <mergeCell ref="S41:S42"/>
    <mergeCell ref="T41:T42"/>
    <mergeCell ref="U41:U42"/>
    <mergeCell ref="N41:N42"/>
    <mergeCell ref="O41:O42"/>
    <mergeCell ref="P41:P42"/>
    <mergeCell ref="Q41:Q42"/>
    <mergeCell ref="R41:R42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Q38:S38"/>
    <mergeCell ref="P31:U31"/>
    <mergeCell ref="P32:U32"/>
    <mergeCell ref="P33:U33"/>
    <mergeCell ref="E38:G38"/>
    <mergeCell ref="H38:J38"/>
    <mergeCell ref="K38:M38"/>
    <mergeCell ref="N38:P38"/>
    <mergeCell ref="B16:B17"/>
    <mergeCell ref="P34:U34"/>
    <mergeCell ref="K16:K17"/>
    <mergeCell ref="L16:L17"/>
    <mergeCell ref="H16:H17"/>
    <mergeCell ref="I16:I17"/>
    <mergeCell ref="P35:U35"/>
    <mergeCell ref="E37:M37"/>
    <mergeCell ref="N37:U37"/>
    <mergeCell ref="D34:I34"/>
    <mergeCell ref="D35:I35"/>
    <mergeCell ref="P29:U29"/>
    <mergeCell ref="F16:F17"/>
    <mergeCell ref="E16:E17"/>
    <mergeCell ref="E12:M12"/>
    <mergeCell ref="N12:U12"/>
    <mergeCell ref="K13:M13"/>
    <mergeCell ref="H13:J13"/>
    <mergeCell ref="D9:I9"/>
    <mergeCell ref="D10:I10"/>
    <mergeCell ref="P28:Q28"/>
    <mergeCell ref="T28:U28"/>
    <mergeCell ref="G16:G17"/>
    <mergeCell ref="J16:J17"/>
    <mergeCell ref="E13:G13"/>
    <mergeCell ref="T3:U3"/>
    <mergeCell ref="P3:Q3"/>
    <mergeCell ref="P4:U4"/>
    <mergeCell ref="T16:T17"/>
    <mergeCell ref="U16:U17"/>
    <mergeCell ref="P6:U6"/>
    <mergeCell ref="P10:U10"/>
    <mergeCell ref="P7:U7"/>
    <mergeCell ref="M16:M17"/>
    <mergeCell ref="P16:P17"/>
    <mergeCell ref="Q13:S13"/>
    <mergeCell ref="N16:N17"/>
    <mergeCell ref="O16:O17"/>
    <mergeCell ref="Q16:Q17"/>
    <mergeCell ref="S16:S17"/>
    <mergeCell ref="R16:R17"/>
    <mergeCell ref="N13:P13"/>
    <mergeCell ref="P9:U9"/>
    <mergeCell ref="P8:U8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53">
      <selection activeCell="X91" sqref="X91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41" t="s">
        <v>47</v>
      </c>
      <c r="H1" s="142"/>
      <c r="I1" s="142"/>
    </row>
    <row r="2" spans="6:9" ht="4.5" customHeight="1">
      <c r="F2" s="141"/>
      <c r="H2" s="142"/>
      <c r="I2" s="142"/>
    </row>
    <row r="3" spans="3:24" ht="21">
      <c r="C3" s="143" t="s">
        <v>48</v>
      </c>
      <c r="D3" s="144" t="s">
        <v>49</v>
      </c>
      <c r="E3" s="143"/>
      <c r="F3" s="143"/>
      <c r="G3" s="143"/>
      <c r="H3" s="143"/>
      <c r="I3" s="143"/>
      <c r="J3" s="143"/>
      <c r="K3" s="143"/>
      <c r="L3" s="143"/>
      <c r="P3" s="778" t="s">
        <v>50</v>
      </c>
      <c r="Q3" s="778"/>
      <c r="R3" s="145"/>
      <c r="S3" s="145"/>
      <c r="T3" s="773">
        <f>'Rozlosování-přehled'!$L$1</f>
        <v>2010</v>
      </c>
      <c r="U3" s="773"/>
      <c r="X3" s="146" t="s">
        <v>1</v>
      </c>
    </row>
    <row r="4" spans="3:31" ht="18.75">
      <c r="C4" s="147" t="s">
        <v>51</v>
      </c>
      <c r="D4" s="148"/>
      <c r="N4" s="149">
        <v>1</v>
      </c>
      <c r="P4" s="774" t="str">
        <f>IF(N4=1,P6,IF(N4=2,P7,IF(N4=3,P8,IF(N4=4,P9,IF(N4=5,P10," ")))))</f>
        <v>MUŽI  I.</v>
      </c>
      <c r="Q4" s="775"/>
      <c r="R4" s="775"/>
      <c r="S4" s="775"/>
      <c r="T4" s="775"/>
      <c r="U4" s="776"/>
      <c r="W4" s="150" t="s">
        <v>2</v>
      </c>
      <c r="X4" s="151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47"/>
      <c r="D5" s="152"/>
      <c r="E5" s="152"/>
      <c r="F5" s="152"/>
      <c r="G5" s="147"/>
      <c r="H5" s="147"/>
      <c r="I5" s="147"/>
      <c r="J5" s="152"/>
      <c r="K5" s="152"/>
      <c r="L5" s="152"/>
      <c r="M5" s="147"/>
      <c r="N5" s="147"/>
      <c r="O5" s="147"/>
      <c r="P5" s="153"/>
      <c r="Q5" s="153"/>
      <c r="R5" s="153"/>
      <c r="S5" s="147"/>
      <c r="T5" s="147"/>
      <c r="U5" s="152"/>
    </row>
    <row r="6" spans="3:31" ht="14.25" customHeight="1">
      <c r="C6" s="147" t="s">
        <v>57</v>
      </c>
      <c r="D6" s="205" t="s">
        <v>217</v>
      </c>
      <c r="E6" s="154"/>
      <c r="F6" s="154"/>
      <c r="N6" s="155">
        <v>1</v>
      </c>
      <c r="P6" s="777" t="s">
        <v>58</v>
      </c>
      <c r="Q6" s="777"/>
      <c r="R6" s="777"/>
      <c r="S6" s="777"/>
      <c r="T6" s="777"/>
      <c r="U6" s="777"/>
      <c r="W6" s="156">
        <v>1</v>
      </c>
      <c r="X6" s="157" t="str">
        <f aca="true" t="shared" si="0" ref="X6:X13">IF($N$4=1,AA6,IF($N$4=2,AB6,IF($N$4=3,AC6,IF($N$4=4,AD6,IF($N$4=5,AE6," ")))))</f>
        <v>Výškovice A</v>
      </c>
      <c r="AA6" s="1" t="str">
        <f>'1.M1'!AA6</f>
        <v>Výškovice A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</row>
    <row r="7" spans="3:31" ht="16.5" customHeight="1">
      <c r="C7" s="147" t="s">
        <v>60</v>
      </c>
      <c r="D7" s="383">
        <v>40320</v>
      </c>
      <c r="E7" s="159"/>
      <c r="F7" s="159"/>
      <c r="N7" s="155">
        <v>2</v>
      </c>
      <c r="P7" s="777" t="s">
        <v>61</v>
      </c>
      <c r="Q7" s="777"/>
      <c r="R7" s="777"/>
      <c r="S7" s="777"/>
      <c r="T7" s="777"/>
      <c r="U7" s="777"/>
      <c r="W7" s="156">
        <v>2</v>
      </c>
      <c r="X7" s="157" t="str">
        <f t="shared" si="0"/>
        <v>Brušperk A</v>
      </c>
      <c r="AA7" s="1" t="str">
        <f>'1.M1'!AA7</f>
        <v>Brušperk A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</row>
    <row r="8" spans="3:31" ht="15" customHeight="1">
      <c r="C8" s="147"/>
      <c r="N8" s="155">
        <v>3</v>
      </c>
      <c r="P8" s="767" t="s">
        <v>62</v>
      </c>
      <c r="Q8" s="767"/>
      <c r="R8" s="767"/>
      <c r="S8" s="767"/>
      <c r="T8" s="767"/>
      <c r="U8" s="767"/>
      <c r="W8" s="156">
        <v>3</v>
      </c>
      <c r="X8" s="157" t="str">
        <f t="shared" si="0"/>
        <v>N.Bělá  B</v>
      </c>
      <c r="AA8" s="1" t="str">
        <f>'1.M1'!AA8</f>
        <v>N.Bělá  B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</row>
    <row r="9" spans="2:31" ht="18.75">
      <c r="B9" s="160">
        <v>2</v>
      </c>
      <c r="C9" s="143" t="s">
        <v>64</v>
      </c>
      <c r="D9" s="784" t="str">
        <f>IF(B9=1,X6,IF(B9=2,X7,IF(B9=3,X8,IF(B9=4,X9,IF(B9=5,X10,IF(B9=6,X11,IF(B9=7,X12,IF(B9=8,X13," "))))))))</f>
        <v>Brušperk A</v>
      </c>
      <c r="E9" s="785"/>
      <c r="F9" s="785"/>
      <c r="G9" s="785"/>
      <c r="H9" s="785"/>
      <c r="I9" s="786"/>
      <c r="N9" s="155">
        <v>4</v>
      </c>
      <c r="P9" s="767" t="s">
        <v>65</v>
      </c>
      <c r="Q9" s="767"/>
      <c r="R9" s="767"/>
      <c r="S9" s="767"/>
      <c r="T9" s="767"/>
      <c r="U9" s="767"/>
      <c r="W9" s="156">
        <v>4</v>
      </c>
      <c r="X9" s="157" t="str">
        <f t="shared" si="0"/>
        <v>Vratimov</v>
      </c>
      <c r="AA9" s="1" t="str">
        <f>'1.M1'!AA9</f>
        <v>Vratimov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</row>
    <row r="10" spans="2:31" ht="19.5" customHeight="1">
      <c r="B10" s="160">
        <v>8</v>
      </c>
      <c r="C10" s="143" t="s">
        <v>67</v>
      </c>
      <c r="D10" s="784" t="str">
        <f>IF(B10=1,X6,IF(B10=2,X7,IF(B10=3,X8,IF(B10=4,X9,IF(B10=5,X10,IF(B10=6,X11,IF(B10=7,X12,IF(B10=8,X13," "))))))))</f>
        <v>Proskovice  A</v>
      </c>
      <c r="E10" s="785"/>
      <c r="F10" s="785"/>
      <c r="G10" s="785"/>
      <c r="H10" s="785"/>
      <c r="I10" s="786"/>
      <c r="N10" s="155">
        <v>5</v>
      </c>
      <c r="P10" s="767" t="s">
        <v>68</v>
      </c>
      <c r="Q10" s="767"/>
      <c r="R10" s="767"/>
      <c r="S10" s="767"/>
      <c r="T10" s="767"/>
      <c r="U10" s="767"/>
      <c r="W10" s="156">
        <v>5</v>
      </c>
      <c r="X10" s="157" t="str">
        <f t="shared" si="0"/>
        <v>Výškovice B</v>
      </c>
      <c r="AA10" s="1" t="str">
        <f>'1.M1'!AA10</f>
        <v>Výškovice B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</row>
    <row r="11" spans="23:31" ht="15.75" customHeight="1">
      <c r="W11" s="156">
        <v>6</v>
      </c>
      <c r="X11" s="157" t="str">
        <f t="shared" si="0"/>
        <v>Hrabová</v>
      </c>
      <c r="AA11" s="1" t="str">
        <f>'1.M1'!AA11</f>
        <v>Hrabová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</row>
    <row r="12" spans="3:37" ht="15">
      <c r="C12" s="161" t="s">
        <v>70</v>
      </c>
      <c r="D12" s="162"/>
      <c r="E12" s="771" t="s">
        <v>71</v>
      </c>
      <c r="F12" s="772"/>
      <c r="G12" s="772"/>
      <c r="H12" s="772"/>
      <c r="I12" s="772"/>
      <c r="J12" s="772"/>
      <c r="K12" s="772"/>
      <c r="L12" s="772"/>
      <c r="M12" s="772"/>
      <c r="N12" s="772" t="s">
        <v>72</v>
      </c>
      <c r="O12" s="772"/>
      <c r="P12" s="772"/>
      <c r="Q12" s="772"/>
      <c r="R12" s="772"/>
      <c r="S12" s="772"/>
      <c r="T12" s="772"/>
      <c r="U12" s="772"/>
      <c r="V12" s="163"/>
      <c r="W12" s="156">
        <v>7</v>
      </c>
      <c r="X12" s="157" t="str">
        <f t="shared" si="0"/>
        <v>Stará Bělá  </v>
      </c>
      <c r="AA12" s="1" t="str">
        <f>'1.M1'!AA12</f>
        <v>Stará Bělá  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47"/>
      <c r="AG12" s="164"/>
      <c r="AH12" s="164"/>
      <c r="AI12" s="146" t="s">
        <v>1</v>
      </c>
      <c r="AJ12" s="164"/>
      <c r="AK12" s="164"/>
    </row>
    <row r="13" spans="2:37" ht="21" customHeight="1">
      <c r="B13" s="165"/>
      <c r="C13" s="166" t="s">
        <v>8</v>
      </c>
      <c r="D13" s="167" t="s">
        <v>9</v>
      </c>
      <c r="E13" s="763" t="s">
        <v>73</v>
      </c>
      <c r="F13" s="764"/>
      <c r="G13" s="765"/>
      <c r="H13" s="766" t="s">
        <v>74</v>
      </c>
      <c r="I13" s="764"/>
      <c r="J13" s="765" t="s">
        <v>74</v>
      </c>
      <c r="K13" s="766" t="s">
        <v>75</v>
      </c>
      <c r="L13" s="764"/>
      <c r="M13" s="764" t="s">
        <v>75</v>
      </c>
      <c r="N13" s="766" t="s">
        <v>76</v>
      </c>
      <c r="O13" s="764"/>
      <c r="P13" s="765"/>
      <c r="Q13" s="766" t="s">
        <v>77</v>
      </c>
      <c r="R13" s="764"/>
      <c r="S13" s="765"/>
      <c r="T13" s="168" t="s">
        <v>78</v>
      </c>
      <c r="U13" s="169"/>
      <c r="V13" s="170"/>
      <c r="W13" s="156">
        <v>8</v>
      </c>
      <c r="X13" s="157" t="str">
        <f t="shared" si="0"/>
        <v>Proskovice  A</v>
      </c>
      <c r="AA13" s="1" t="str">
        <f>'1.M1'!AA13</f>
        <v>Proskovice 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12" t="s">
        <v>73</v>
      </c>
      <c r="AG13" s="12" t="s">
        <v>74</v>
      </c>
      <c r="AH13" s="12" t="s">
        <v>75</v>
      </c>
      <c r="AI13" s="12" t="s">
        <v>73</v>
      </c>
      <c r="AJ13" s="12" t="s">
        <v>74</v>
      </c>
      <c r="AK13" s="12" t="s">
        <v>75</v>
      </c>
    </row>
    <row r="14" spans="2:37" ht="24.75" customHeight="1">
      <c r="B14" s="171" t="s">
        <v>73</v>
      </c>
      <c r="C14" s="172" t="s">
        <v>218</v>
      </c>
      <c r="D14" s="186" t="s">
        <v>219</v>
      </c>
      <c r="E14" s="174">
        <v>3</v>
      </c>
      <c r="F14" s="175" t="s">
        <v>19</v>
      </c>
      <c r="G14" s="176">
        <v>6</v>
      </c>
      <c r="H14" s="177">
        <v>6</v>
      </c>
      <c r="I14" s="175" t="s">
        <v>19</v>
      </c>
      <c r="J14" s="176">
        <v>3</v>
      </c>
      <c r="K14" s="177">
        <v>6</v>
      </c>
      <c r="L14" s="175" t="s">
        <v>19</v>
      </c>
      <c r="M14" s="178">
        <v>4</v>
      </c>
      <c r="N14" s="250">
        <f>E14+H14+K14</f>
        <v>15</v>
      </c>
      <c r="O14" s="251" t="s">
        <v>19</v>
      </c>
      <c r="P14" s="252">
        <f>G14+J14+M14</f>
        <v>13</v>
      </c>
      <c r="Q14" s="250">
        <f>SUM(AF14:AH14)</f>
        <v>2</v>
      </c>
      <c r="R14" s="251" t="s">
        <v>19</v>
      </c>
      <c r="S14" s="252">
        <f>SUM(AI14:AK14)</f>
        <v>1</v>
      </c>
      <c r="T14" s="253">
        <f>IF(Q14&gt;S14,1,0)</f>
        <v>1</v>
      </c>
      <c r="U14" s="254">
        <f>IF(S14&gt;Q14,1,0)</f>
        <v>0</v>
      </c>
      <c r="V14" s="163"/>
      <c r="X14" s="184"/>
      <c r="AF14" s="185">
        <f>IF(E14&gt;G14,1,0)</f>
        <v>0</v>
      </c>
      <c r="AG14" s="185">
        <f>IF(H14&gt;J14,1,0)</f>
        <v>1</v>
      </c>
      <c r="AH14" s="185">
        <f>IF(K14+M14&gt;0,IF(K14&gt;M14,1,0),0)</f>
        <v>1</v>
      </c>
      <c r="AI14" s="185">
        <f>IF(G14&gt;E14,1,0)</f>
        <v>1</v>
      </c>
      <c r="AJ14" s="185">
        <f>IF(J14&gt;H14,1,0)</f>
        <v>0</v>
      </c>
      <c r="AK14" s="185">
        <f>IF(K14+M14&gt;0,IF(M14&gt;K14,1,0),0)</f>
        <v>0</v>
      </c>
    </row>
    <row r="15" spans="2:37" ht="24" customHeight="1">
      <c r="B15" s="171" t="s">
        <v>74</v>
      </c>
      <c r="C15" s="187" t="s">
        <v>220</v>
      </c>
      <c r="D15" s="172" t="s">
        <v>228</v>
      </c>
      <c r="E15" s="174">
        <v>6</v>
      </c>
      <c r="F15" s="175" t="s">
        <v>19</v>
      </c>
      <c r="G15" s="176">
        <v>4</v>
      </c>
      <c r="H15" s="177">
        <v>7</v>
      </c>
      <c r="I15" s="175" t="s">
        <v>19</v>
      </c>
      <c r="J15" s="176">
        <v>5</v>
      </c>
      <c r="K15" s="177"/>
      <c r="L15" s="175" t="s">
        <v>19</v>
      </c>
      <c r="M15" s="178"/>
      <c r="N15" s="250">
        <f>E15+H15+K15</f>
        <v>13</v>
      </c>
      <c r="O15" s="251" t="s">
        <v>19</v>
      </c>
      <c r="P15" s="252">
        <f>G15+J15+M15</f>
        <v>9</v>
      </c>
      <c r="Q15" s="250">
        <f>SUM(AF15:AH15)</f>
        <v>2</v>
      </c>
      <c r="R15" s="251" t="s">
        <v>19</v>
      </c>
      <c r="S15" s="252">
        <f>SUM(AI15:AK15)</f>
        <v>0</v>
      </c>
      <c r="T15" s="253">
        <f>IF(Q15&gt;S15,1,0)</f>
        <v>1</v>
      </c>
      <c r="U15" s="254">
        <f>IF(S15&gt;Q15,1,0)</f>
        <v>0</v>
      </c>
      <c r="V15" s="163"/>
      <c r="AF15" s="185">
        <f>IF(E15&gt;G15,1,0)</f>
        <v>1</v>
      </c>
      <c r="AG15" s="185">
        <f>IF(H15&gt;J15,1,0)</f>
        <v>1</v>
      </c>
      <c r="AH15" s="185">
        <f>IF(K15+M15&gt;0,IF(K15&gt;M15,1,0),0)</f>
        <v>0</v>
      </c>
      <c r="AI15" s="185">
        <f>IF(G15&gt;E15,1,0)</f>
        <v>0</v>
      </c>
      <c r="AJ15" s="185">
        <f>IF(J15&gt;H15,1,0)</f>
        <v>0</v>
      </c>
      <c r="AK15" s="185">
        <f>IF(K15+M15&gt;0,IF(M15&gt;K15,1,0),0)</f>
        <v>0</v>
      </c>
    </row>
    <row r="16" spans="2:37" ht="20.25" customHeight="1">
      <c r="B16" s="753" t="s">
        <v>75</v>
      </c>
      <c r="C16" s="187" t="s">
        <v>218</v>
      </c>
      <c r="D16" s="186" t="s">
        <v>219</v>
      </c>
      <c r="E16" s="787">
        <v>6</v>
      </c>
      <c r="F16" s="779" t="s">
        <v>19</v>
      </c>
      <c r="G16" s="781">
        <v>4</v>
      </c>
      <c r="H16" s="789">
        <v>7</v>
      </c>
      <c r="I16" s="779" t="s">
        <v>19</v>
      </c>
      <c r="J16" s="781">
        <v>5</v>
      </c>
      <c r="K16" s="789"/>
      <c r="L16" s="779" t="s">
        <v>19</v>
      </c>
      <c r="M16" s="798"/>
      <c r="N16" s="804">
        <f>E16+H16+K16</f>
        <v>13</v>
      </c>
      <c r="O16" s="800" t="s">
        <v>19</v>
      </c>
      <c r="P16" s="802">
        <f>G16+J16+M16</f>
        <v>9</v>
      </c>
      <c r="Q16" s="804">
        <f>SUM(AF16:AH16)</f>
        <v>2</v>
      </c>
      <c r="R16" s="800" t="s">
        <v>19</v>
      </c>
      <c r="S16" s="802">
        <f>SUM(AI16:AK16)</f>
        <v>0</v>
      </c>
      <c r="T16" s="806">
        <f>IF(Q16&gt;S16,1,0)</f>
        <v>1</v>
      </c>
      <c r="U16" s="808">
        <f>IF(S16&gt;Q16,1,0)</f>
        <v>0</v>
      </c>
      <c r="V16" s="188"/>
      <c r="AF16" s="185">
        <f>IF(E16&gt;G16,1,0)</f>
        <v>1</v>
      </c>
      <c r="AG16" s="185">
        <f>IF(H16&gt;J16,1,0)</f>
        <v>1</v>
      </c>
      <c r="AH16" s="185">
        <f>IF(K16+M16&gt;0,IF(K16&gt;M16,1,0),0)</f>
        <v>0</v>
      </c>
      <c r="AI16" s="185">
        <f>IF(G16&gt;E16,1,0)</f>
        <v>0</v>
      </c>
      <c r="AJ16" s="185">
        <f>IF(J16&gt;H16,1,0)</f>
        <v>0</v>
      </c>
      <c r="AK16" s="185">
        <f>IF(K16+M16&gt;0,IF(M16&gt;K16,1,0),0)</f>
        <v>0</v>
      </c>
    </row>
    <row r="17" spans="2:22" ht="21" customHeight="1">
      <c r="B17" s="754"/>
      <c r="C17" s="189" t="s">
        <v>220</v>
      </c>
      <c r="D17" s="190" t="s">
        <v>221</v>
      </c>
      <c r="E17" s="788"/>
      <c r="F17" s="780"/>
      <c r="G17" s="782"/>
      <c r="H17" s="790"/>
      <c r="I17" s="780"/>
      <c r="J17" s="782"/>
      <c r="K17" s="790"/>
      <c r="L17" s="780"/>
      <c r="M17" s="799"/>
      <c r="N17" s="805"/>
      <c r="O17" s="801"/>
      <c r="P17" s="803"/>
      <c r="Q17" s="805"/>
      <c r="R17" s="801"/>
      <c r="S17" s="803"/>
      <c r="T17" s="807"/>
      <c r="U17" s="809"/>
      <c r="V17" s="188"/>
    </row>
    <row r="18" spans="2:22" ht="23.25" customHeight="1">
      <c r="B18" s="191"/>
      <c r="C18" s="255" t="s">
        <v>79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>
        <f>SUM(N14:N17)</f>
        <v>41</v>
      </c>
      <c r="O18" s="251" t="s">
        <v>19</v>
      </c>
      <c r="P18" s="258">
        <f>SUM(P14:P17)</f>
        <v>31</v>
      </c>
      <c r="Q18" s="257">
        <f>SUM(Q14:Q17)</f>
        <v>6</v>
      </c>
      <c r="R18" s="259" t="s">
        <v>19</v>
      </c>
      <c r="S18" s="258">
        <f>SUM(S14:S17)</f>
        <v>1</v>
      </c>
      <c r="T18" s="253">
        <f>SUM(T14:T17)</f>
        <v>3</v>
      </c>
      <c r="U18" s="254">
        <f>SUM(U14:U17)</f>
        <v>0</v>
      </c>
      <c r="V18" s="163"/>
    </row>
    <row r="19" spans="2:27" ht="21" customHeight="1">
      <c r="B19" s="191"/>
      <c r="C19" s="11" t="s">
        <v>80</v>
      </c>
      <c r="D19" s="197" t="str">
        <f>IF(T18&gt;U18,D9,IF(U18&gt;T18,D10,IF(U18+T18=0," ","CHYBA ZADÁNÍ")))</f>
        <v>Brušperk A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1"/>
      <c r="V19" s="198"/>
      <c r="AA19" s="199"/>
    </row>
    <row r="20" spans="2:22" ht="19.5" customHeight="1">
      <c r="B20" s="191"/>
      <c r="C20" s="11" t="s">
        <v>81</v>
      </c>
      <c r="G20" s="200"/>
      <c r="H20" s="200"/>
      <c r="I20" s="200"/>
      <c r="J20" s="200"/>
      <c r="K20" s="200"/>
      <c r="L20" s="200"/>
      <c r="M20" s="200"/>
      <c r="N20" s="198"/>
      <c r="O20" s="198"/>
      <c r="Q20" s="201"/>
      <c r="R20" s="201"/>
      <c r="S20" s="200"/>
      <c r="T20" s="200"/>
      <c r="U20" s="200"/>
      <c r="V20" s="198"/>
    </row>
    <row r="21" spans="10:20" ht="15">
      <c r="J21" s="8" t="s">
        <v>64</v>
      </c>
      <c r="K21" s="8"/>
      <c r="L21" s="8"/>
      <c r="T21" s="8" t="s">
        <v>67</v>
      </c>
    </row>
    <row r="22" spans="3:21" ht="15">
      <c r="C22" s="147" t="s">
        <v>82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3:21" ht="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3:21" ht="15"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3:21" ht="15"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2:21" ht="28.5" customHeight="1">
      <c r="B26" s="162"/>
      <c r="C26" s="162"/>
      <c r="D26" s="162"/>
      <c r="E26" s="162"/>
      <c r="F26" s="202" t="s">
        <v>47</v>
      </c>
      <c r="G26" s="162"/>
      <c r="H26" s="203"/>
      <c r="I26" s="20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6:9" ht="8.25" customHeight="1">
      <c r="F27" s="141"/>
      <c r="H27" s="142"/>
      <c r="I27" s="142"/>
    </row>
    <row r="28" spans="3:24" ht="21">
      <c r="C28" s="143" t="s">
        <v>48</v>
      </c>
      <c r="D28" s="144" t="s">
        <v>49</v>
      </c>
      <c r="E28" s="143"/>
      <c r="F28" s="143"/>
      <c r="G28" s="143"/>
      <c r="H28" s="143"/>
      <c r="I28" s="143"/>
      <c r="J28" s="143"/>
      <c r="K28" s="143"/>
      <c r="L28" s="143"/>
      <c r="P28" s="778" t="s">
        <v>50</v>
      </c>
      <c r="Q28" s="778"/>
      <c r="R28" s="145"/>
      <c r="S28" s="145"/>
      <c r="T28" s="773">
        <f>'Rozlosování-přehled'!$L$1</f>
        <v>2010</v>
      </c>
      <c r="U28" s="773"/>
      <c r="X28" s="146" t="s">
        <v>1</v>
      </c>
    </row>
    <row r="29" spans="3:31" ht="18.75">
      <c r="C29" s="147" t="s">
        <v>51</v>
      </c>
      <c r="D29" s="204"/>
      <c r="N29" s="149">
        <v>1</v>
      </c>
      <c r="P29" s="774" t="str">
        <f>IF(N29=1,P31,IF(N29=2,P32,IF(N29=3,P33,IF(N29=4,P34,IF(N29=5,P35," ")))))</f>
        <v>MUŽI  I.</v>
      </c>
      <c r="Q29" s="775"/>
      <c r="R29" s="775"/>
      <c r="S29" s="775"/>
      <c r="T29" s="775"/>
      <c r="U29" s="776"/>
      <c r="W29" s="150" t="s">
        <v>2</v>
      </c>
      <c r="X29" s="147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47"/>
      <c r="D30" s="152"/>
      <c r="E30" s="152"/>
      <c r="F30" s="152"/>
      <c r="G30" s="147"/>
      <c r="H30" s="147"/>
      <c r="I30" s="147"/>
      <c r="J30" s="152"/>
      <c r="K30" s="152"/>
      <c r="L30" s="152"/>
      <c r="M30" s="147"/>
      <c r="N30" s="147"/>
      <c r="O30" s="147"/>
      <c r="P30" s="153"/>
      <c r="Q30" s="153"/>
      <c r="R30" s="153"/>
      <c r="S30" s="147"/>
      <c r="T30" s="147"/>
      <c r="U30" s="152"/>
    </row>
    <row r="31" spans="3:31" ht="15.75">
      <c r="C31" s="147" t="s">
        <v>57</v>
      </c>
      <c r="D31" s="205" t="s">
        <v>63</v>
      </c>
      <c r="E31" s="154"/>
      <c r="F31" s="154"/>
      <c r="N31" s="1">
        <v>1</v>
      </c>
      <c r="P31" s="777" t="s">
        <v>58</v>
      </c>
      <c r="Q31" s="777"/>
      <c r="R31" s="777"/>
      <c r="S31" s="777"/>
      <c r="T31" s="777"/>
      <c r="U31" s="777"/>
      <c r="W31" s="156">
        <v>1</v>
      </c>
      <c r="X31" s="157" t="str">
        <f aca="true" t="shared" si="1" ref="X31:X38">IF($N$29=1,AA31,IF($N$29=2,AB31,IF($N$29=3,AC31,IF($N$29=4,AD31,IF($N$29=5,AE31," ")))))</f>
        <v>Výškovice A</v>
      </c>
      <c r="AA31" s="1" t="str">
        <f aca="true" t="shared" si="2" ref="AA31:AE38">AA6</f>
        <v>Výškovice A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47" t="s">
        <v>60</v>
      </c>
      <c r="D32" s="158">
        <v>40346</v>
      </c>
      <c r="E32" s="159"/>
      <c r="F32" s="159"/>
      <c r="N32" s="1">
        <v>2</v>
      </c>
      <c r="P32" s="777" t="s">
        <v>61</v>
      </c>
      <c r="Q32" s="777"/>
      <c r="R32" s="777"/>
      <c r="S32" s="777"/>
      <c r="T32" s="777"/>
      <c r="U32" s="777"/>
      <c r="W32" s="156">
        <v>2</v>
      </c>
      <c r="X32" s="157" t="str">
        <f t="shared" si="1"/>
        <v>Brušperk A</v>
      </c>
      <c r="AA32" s="1" t="str">
        <f t="shared" si="2"/>
        <v>Brušperk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47"/>
      <c r="N33" s="1">
        <v>3</v>
      </c>
      <c r="P33" s="767" t="s">
        <v>62</v>
      </c>
      <c r="Q33" s="767"/>
      <c r="R33" s="767"/>
      <c r="S33" s="767"/>
      <c r="T33" s="767"/>
      <c r="U33" s="767"/>
      <c r="W33" s="156">
        <v>3</v>
      </c>
      <c r="X33" s="157" t="str">
        <f t="shared" si="1"/>
        <v>N.Bělá  B</v>
      </c>
      <c r="AA33" s="1" t="str">
        <f t="shared" si="2"/>
        <v>N.Bělá  B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60">
        <v>3</v>
      </c>
      <c r="C34" s="143" t="s">
        <v>64</v>
      </c>
      <c r="D34" s="768" t="str">
        <f>IF(B34=1,X31,IF(B34=2,X32,IF(B34=3,X33,IF(B34=4,X34,IF(B34=5,X35,IF(B34=6,X36,IF(B34=7,X37,IF(B34=8,X38," "))))))))</f>
        <v>N.Bělá  B</v>
      </c>
      <c r="E34" s="769"/>
      <c r="F34" s="769"/>
      <c r="G34" s="769"/>
      <c r="H34" s="769"/>
      <c r="I34" s="770"/>
      <c r="N34" s="1">
        <v>4</v>
      </c>
      <c r="P34" s="767" t="s">
        <v>65</v>
      </c>
      <c r="Q34" s="767"/>
      <c r="R34" s="767"/>
      <c r="S34" s="767"/>
      <c r="T34" s="767"/>
      <c r="U34" s="767"/>
      <c r="W34" s="156">
        <v>4</v>
      </c>
      <c r="X34" s="157" t="str">
        <f t="shared" si="1"/>
        <v>Vratimov</v>
      </c>
      <c r="AA34" s="1" t="str">
        <f t="shared" si="2"/>
        <v>Vratimov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60">
        <v>1</v>
      </c>
      <c r="C35" s="143" t="s">
        <v>67</v>
      </c>
      <c r="D35" s="768" t="str">
        <f>IF(B35=1,X31,IF(B35=2,X32,IF(B35=3,X33,IF(B35=4,X34,IF(B35=5,X35,IF(B35=6,X36,IF(B35=7,X37,IF(B35=8,X38," "))))))))</f>
        <v>Výškovice A</v>
      </c>
      <c r="E35" s="769"/>
      <c r="F35" s="769"/>
      <c r="G35" s="769"/>
      <c r="H35" s="769"/>
      <c r="I35" s="770"/>
      <c r="N35" s="1">
        <v>5</v>
      </c>
      <c r="P35" s="767" t="s">
        <v>68</v>
      </c>
      <c r="Q35" s="767"/>
      <c r="R35" s="767"/>
      <c r="S35" s="767"/>
      <c r="T35" s="767"/>
      <c r="U35" s="767"/>
      <c r="W35" s="156">
        <v>5</v>
      </c>
      <c r="X35" s="157" t="str">
        <f t="shared" si="1"/>
        <v>Výškovice B</v>
      </c>
      <c r="AA35" s="1" t="str">
        <f t="shared" si="2"/>
        <v>Výškovice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56">
        <v>6</v>
      </c>
      <c r="X36" s="157" t="str">
        <f t="shared" si="1"/>
        <v>Hrabová</v>
      </c>
      <c r="AA36" s="1" t="str">
        <f t="shared" si="2"/>
        <v>Hrabová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61" t="s">
        <v>70</v>
      </c>
      <c r="D37" s="162"/>
      <c r="E37" s="771" t="s">
        <v>71</v>
      </c>
      <c r="F37" s="772"/>
      <c r="G37" s="772"/>
      <c r="H37" s="772"/>
      <c r="I37" s="772"/>
      <c r="J37" s="772"/>
      <c r="K37" s="772"/>
      <c r="L37" s="772"/>
      <c r="M37" s="772"/>
      <c r="N37" s="772" t="s">
        <v>72</v>
      </c>
      <c r="O37" s="772"/>
      <c r="P37" s="772"/>
      <c r="Q37" s="772"/>
      <c r="R37" s="772"/>
      <c r="S37" s="772"/>
      <c r="T37" s="772"/>
      <c r="U37" s="772"/>
      <c r="V37" s="163"/>
      <c r="W37" s="156">
        <v>7</v>
      </c>
      <c r="X37" s="157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65"/>
      <c r="C38" s="166" t="s">
        <v>8</v>
      </c>
      <c r="D38" s="167" t="s">
        <v>9</v>
      </c>
      <c r="E38" s="763" t="s">
        <v>73</v>
      </c>
      <c r="F38" s="764"/>
      <c r="G38" s="765"/>
      <c r="H38" s="766" t="s">
        <v>74</v>
      </c>
      <c r="I38" s="764"/>
      <c r="J38" s="765" t="s">
        <v>74</v>
      </c>
      <c r="K38" s="766" t="s">
        <v>75</v>
      </c>
      <c r="L38" s="764"/>
      <c r="M38" s="764" t="s">
        <v>75</v>
      </c>
      <c r="N38" s="766" t="s">
        <v>76</v>
      </c>
      <c r="O38" s="764"/>
      <c r="P38" s="765"/>
      <c r="Q38" s="766" t="s">
        <v>77</v>
      </c>
      <c r="R38" s="764"/>
      <c r="S38" s="765"/>
      <c r="T38" s="168" t="s">
        <v>78</v>
      </c>
      <c r="U38" s="169"/>
      <c r="V38" s="170"/>
      <c r="W38" s="156">
        <v>8</v>
      </c>
      <c r="X38" s="157" t="str">
        <f t="shared" si="1"/>
        <v>Proskovice  A</v>
      </c>
      <c r="AA38" s="1" t="str">
        <f t="shared" si="2"/>
        <v>Proskovice 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2" t="s">
        <v>73</v>
      </c>
      <c r="AG38" s="12" t="s">
        <v>74</v>
      </c>
      <c r="AH38" s="12" t="s">
        <v>75</v>
      </c>
      <c r="AI38" s="12" t="s">
        <v>73</v>
      </c>
      <c r="AJ38" s="12" t="s">
        <v>74</v>
      </c>
      <c r="AK38" s="12" t="s">
        <v>75</v>
      </c>
    </row>
    <row r="39" spans="2:37" ht="24.75" customHeight="1">
      <c r="B39" s="171" t="s">
        <v>73</v>
      </c>
      <c r="C39" s="172" t="s">
        <v>146</v>
      </c>
      <c r="D39" s="186" t="s">
        <v>247</v>
      </c>
      <c r="E39" s="174">
        <v>6</v>
      </c>
      <c r="F39" s="175" t="s">
        <v>19</v>
      </c>
      <c r="G39" s="176">
        <v>3</v>
      </c>
      <c r="H39" s="177">
        <v>6</v>
      </c>
      <c r="I39" s="175" t="s">
        <v>19</v>
      </c>
      <c r="J39" s="176">
        <v>2</v>
      </c>
      <c r="K39" s="177"/>
      <c r="L39" s="175" t="s">
        <v>19</v>
      </c>
      <c r="M39" s="178"/>
      <c r="N39" s="219">
        <f>E39+H39+K39</f>
        <v>12</v>
      </c>
      <c r="O39" s="220" t="s">
        <v>19</v>
      </c>
      <c r="P39" s="221">
        <f>G39+J39+M39</f>
        <v>5</v>
      </c>
      <c r="Q39" s="219">
        <f>SUM(AF39:AH39)</f>
        <v>2</v>
      </c>
      <c r="R39" s="220" t="s">
        <v>19</v>
      </c>
      <c r="S39" s="221">
        <f>SUM(AI39:AK39)</f>
        <v>0</v>
      </c>
      <c r="T39" s="182">
        <f>IF(Q39&gt;S39,1,0)</f>
        <v>1</v>
      </c>
      <c r="U39" s="183">
        <f>IF(S39&gt;Q39,1,0)</f>
        <v>0</v>
      </c>
      <c r="V39" s="163"/>
      <c r="X39" s="184"/>
      <c r="AF39" s="185">
        <f>IF(E39&gt;G39,1,0)</f>
        <v>1</v>
      </c>
      <c r="AG39" s="185">
        <f>IF(H39&gt;J39,1,0)</f>
        <v>1</v>
      </c>
      <c r="AH39" s="185">
        <f>IF(K39+M39&gt;0,IF(K39&gt;M39,1,0),0)</f>
        <v>0</v>
      </c>
      <c r="AI39" s="185">
        <f>IF(G39&gt;E39,1,0)</f>
        <v>0</v>
      </c>
      <c r="AJ39" s="185">
        <f>IF(J39&gt;H39,1,0)</f>
        <v>0</v>
      </c>
      <c r="AK39" s="185">
        <f>IF(K39+M39&gt;0,IF(M39&gt;K39,1,0),0)</f>
        <v>0</v>
      </c>
    </row>
    <row r="40" spans="2:37" ht="24.75" customHeight="1">
      <c r="B40" s="171" t="s">
        <v>74</v>
      </c>
      <c r="C40" s="187" t="s">
        <v>148</v>
      </c>
      <c r="D40" s="172" t="s">
        <v>248</v>
      </c>
      <c r="E40" s="174">
        <v>6</v>
      </c>
      <c r="F40" s="175" t="s">
        <v>19</v>
      </c>
      <c r="G40" s="176">
        <v>4</v>
      </c>
      <c r="H40" s="177">
        <v>6</v>
      </c>
      <c r="I40" s="175" t="s">
        <v>19</v>
      </c>
      <c r="J40" s="176">
        <v>4</v>
      </c>
      <c r="K40" s="177"/>
      <c r="L40" s="175" t="s">
        <v>19</v>
      </c>
      <c r="M40" s="178"/>
      <c r="N40" s="219">
        <f>E40+H40+K40</f>
        <v>12</v>
      </c>
      <c r="O40" s="220" t="s">
        <v>19</v>
      </c>
      <c r="P40" s="221">
        <f>G40+J40+M40</f>
        <v>8</v>
      </c>
      <c r="Q40" s="219">
        <f>SUM(AF40:AH40)</f>
        <v>2</v>
      </c>
      <c r="R40" s="220" t="s">
        <v>19</v>
      </c>
      <c r="S40" s="221">
        <f>SUM(AI40:AK40)</f>
        <v>0</v>
      </c>
      <c r="T40" s="182">
        <f>IF(Q40&gt;S40,1,0)</f>
        <v>1</v>
      </c>
      <c r="U40" s="183">
        <f>IF(S40&gt;Q40,1,0)</f>
        <v>0</v>
      </c>
      <c r="V40" s="163"/>
      <c r="AF40" s="185">
        <f>IF(E40&gt;G40,1,0)</f>
        <v>1</v>
      </c>
      <c r="AG40" s="185">
        <f>IF(H40&gt;J40,1,0)</f>
        <v>1</v>
      </c>
      <c r="AH40" s="185">
        <f>IF(K40+M40&gt;0,IF(K40&gt;M40,1,0),0)</f>
        <v>0</v>
      </c>
      <c r="AI40" s="185">
        <f>IF(G40&gt;E40,1,0)</f>
        <v>0</v>
      </c>
      <c r="AJ40" s="185">
        <f>IF(J40&gt;H40,1,0)</f>
        <v>0</v>
      </c>
      <c r="AK40" s="185">
        <f>IF(K40+M40&gt;0,IF(M40&gt;K40,1,0),0)</f>
        <v>0</v>
      </c>
    </row>
    <row r="41" spans="2:37" ht="24.75" customHeight="1">
      <c r="B41" s="753" t="s">
        <v>75</v>
      </c>
      <c r="C41" s="187" t="s">
        <v>146</v>
      </c>
      <c r="D41" s="186" t="s">
        <v>247</v>
      </c>
      <c r="E41" s="787">
        <v>6</v>
      </c>
      <c r="F41" s="779" t="s">
        <v>19</v>
      </c>
      <c r="G41" s="781">
        <v>4</v>
      </c>
      <c r="H41" s="789">
        <v>6</v>
      </c>
      <c r="I41" s="779" t="s">
        <v>19</v>
      </c>
      <c r="J41" s="781">
        <v>7</v>
      </c>
      <c r="K41" s="789">
        <v>6</v>
      </c>
      <c r="L41" s="779" t="s">
        <v>19</v>
      </c>
      <c r="M41" s="798">
        <v>4</v>
      </c>
      <c r="N41" s="745">
        <f>E41+H41+K41</f>
        <v>18</v>
      </c>
      <c r="O41" s="747" t="s">
        <v>19</v>
      </c>
      <c r="P41" s="741">
        <f>G41+J41+M41</f>
        <v>15</v>
      </c>
      <c r="Q41" s="745">
        <f>SUM(AF41:AH41)</f>
        <v>2</v>
      </c>
      <c r="R41" s="747" t="s">
        <v>19</v>
      </c>
      <c r="S41" s="741">
        <f>SUM(AI41:AK41)</f>
        <v>1</v>
      </c>
      <c r="T41" s="751">
        <f>IF(Q41&gt;S41,1,0)</f>
        <v>1</v>
      </c>
      <c r="U41" s="743">
        <f>IF(S41&gt;Q41,1,0)</f>
        <v>0</v>
      </c>
      <c r="V41" s="188"/>
      <c r="AF41" s="185">
        <f>IF(E41&gt;G41,1,0)</f>
        <v>1</v>
      </c>
      <c r="AG41" s="185">
        <f>IF(H41&gt;J41,1,0)</f>
        <v>0</v>
      </c>
      <c r="AH41" s="185">
        <f>IF(K41+M41&gt;0,IF(K41&gt;M41,1,0),0)</f>
        <v>1</v>
      </c>
      <c r="AI41" s="185">
        <f>IF(G41&gt;E41,1,0)</f>
        <v>0</v>
      </c>
      <c r="AJ41" s="185">
        <f>IF(J41&gt;H41,1,0)</f>
        <v>1</v>
      </c>
      <c r="AK41" s="185">
        <f>IF(K41+M41&gt;0,IF(M41&gt;K41,1,0),0)</f>
        <v>0</v>
      </c>
    </row>
    <row r="42" spans="2:22" ht="24.75" customHeight="1">
      <c r="B42" s="754"/>
      <c r="C42" s="189" t="s">
        <v>148</v>
      </c>
      <c r="D42" s="190" t="s">
        <v>248</v>
      </c>
      <c r="E42" s="788"/>
      <c r="F42" s="780"/>
      <c r="G42" s="782"/>
      <c r="H42" s="790"/>
      <c r="I42" s="780"/>
      <c r="J42" s="782"/>
      <c r="K42" s="790"/>
      <c r="L42" s="780"/>
      <c r="M42" s="799"/>
      <c r="N42" s="730"/>
      <c r="O42" s="732"/>
      <c r="P42" s="750"/>
      <c r="Q42" s="730"/>
      <c r="R42" s="732"/>
      <c r="S42" s="750"/>
      <c r="T42" s="752"/>
      <c r="U42" s="744"/>
      <c r="V42" s="188"/>
    </row>
    <row r="43" spans="2:22" ht="24.75" customHeight="1">
      <c r="B43" s="191"/>
      <c r="C43" s="226" t="s">
        <v>79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8">
        <f>SUM(N39:N42)</f>
        <v>42</v>
      </c>
      <c r="O43" s="220" t="s">
        <v>19</v>
      </c>
      <c r="P43" s="229">
        <f>SUM(P39:P42)</f>
        <v>28</v>
      </c>
      <c r="Q43" s="228">
        <f>SUM(Q39:Q42)</f>
        <v>6</v>
      </c>
      <c r="R43" s="230" t="s">
        <v>19</v>
      </c>
      <c r="S43" s="229">
        <f>SUM(S39:S42)</f>
        <v>1</v>
      </c>
      <c r="T43" s="182">
        <f>SUM(T39:T42)</f>
        <v>3</v>
      </c>
      <c r="U43" s="183">
        <f>SUM(U39:U42)</f>
        <v>0</v>
      </c>
      <c r="V43" s="163"/>
    </row>
    <row r="44" spans="2:22" ht="24.75" customHeight="1">
      <c r="B44" s="191"/>
      <c r="C44" s="267" t="s">
        <v>80</v>
      </c>
      <c r="D44" s="266" t="str">
        <f>IF(T43&gt;U43,D34,IF(U43&gt;T43,D35,IF(U43+T43=0," ","CHYBA ZADÁNÍ")))</f>
        <v>N.Bělá  B</v>
      </c>
      <c r="E44" s="226"/>
      <c r="F44" s="226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67"/>
      <c r="V44" s="198"/>
    </row>
    <row r="45" spans="2:22" ht="15">
      <c r="B45" s="191"/>
      <c r="C45" s="11" t="s">
        <v>81</v>
      </c>
      <c r="G45" s="200"/>
      <c r="H45" s="200"/>
      <c r="I45" s="200"/>
      <c r="J45" s="200"/>
      <c r="K45" s="200"/>
      <c r="L45" s="200"/>
      <c r="M45" s="200"/>
      <c r="N45" s="198"/>
      <c r="O45" s="198"/>
      <c r="Q45" s="201"/>
      <c r="R45" s="201"/>
      <c r="S45" s="200"/>
      <c r="T45" s="200"/>
      <c r="U45" s="200"/>
      <c r="V45" s="198"/>
    </row>
    <row r="46" spans="3:21" ht="15">
      <c r="C46" s="201"/>
      <c r="D46" s="201"/>
      <c r="E46" s="201"/>
      <c r="F46" s="201"/>
      <c r="G46" s="201"/>
      <c r="H46" s="201"/>
      <c r="I46" s="201"/>
      <c r="J46" s="206" t="s">
        <v>64</v>
      </c>
      <c r="K46" s="206"/>
      <c r="L46" s="206"/>
      <c r="M46" s="201"/>
      <c r="N46" s="201"/>
      <c r="O46" s="201"/>
      <c r="P46" s="201"/>
      <c r="Q46" s="201"/>
      <c r="R46" s="201"/>
      <c r="S46" s="201"/>
      <c r="T46" s="206" t="s">
        <v>67</v>
      </c>
      <c r="U46" s="201"/>
    </row>
    <row r="47" spans="3:21" ht="15">
      <c r="C47" s="207" t="s">
        <v>82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3:21" ht="15">
      <c r="C48" s="201"/>
      <c r="D48" s="20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3:21" ht="15"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</row>
    <row r="50" spans="3:21" ht="15"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</row>
    <row r="51" spans="6:9" ht="26.25">
      <c r="F51" s="141" t="s">
        <v>47</v>
      </c>
      <c r="H51" s="142"/>
      <c r="I51" s="142"/>
    </row>
    <row r="52" spans="6:9" ht="26.25">
      <c r="F52" s="141"/>
      <c r="H52" s="142"/>
      <c r="I52" s="142"/>
    </row>
    <row r="53" spans="3:24" ht="21">
      <c r="C53" s="143" t="s">
        <v>48</v>
      </c>
      <c r="D53" s="144" t="s">
        <v>49</v>
      </c>
      <c r="E53" s="143"/>
      <c r="F53" s="143"/>
      <c r="G53" s="143"/>
      <c r="H53" s="143"/>
      <c r="I53" s="143"/>
      <c r="J53" s="143"/>
      <c r="K53" s="143"/>
      <c r="L53" s="143"/>
      <c r="P53" s="778" t="s">
        <v>50</v>
      </c>
      <c r="Q53" s="778"/>
      <c r="R53" s="145"/>
      <c r="S53" s="145"/>
      <c r="T53" s="773">
        <f>'Rozlosování-přehled'!$L$1</f>
        <v>2010</v>
      </c>
      <c r="U53" s="773"/>
      <c r="X53" s="146" t="s">
        <v>1</v>
      </c>
    </row>
    <row r="54" spans="3:31" ht="18.75">
      <c r="C54" s="147" t="s">
        <v>51</v>
      </c>
      <c r="D54" s="148"/>
      <c r="N54" s="149">
        <v>1</v>
      </c>
      <c r="P54" s="774" t="str">
        <f>IF(N54=1,P56,IF(N54=2,P57,IF(N54=3,P58,IF(N54=4,P59,IF(N54=5,P60," ")))))</f>
        <v>MUŽI  I.</v>
      </c>
      <c r="Q54" s="775"/>
      <c r="R54" s="775"/>
      <c r="S54" s="775"/>
      <c r="T54" s="775"/>
      <c r="U54" s="776"/>
      <c r="W54" s="150" t="s">
        <v>2</v>
      </c>
      <c r="X54" s="151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47"/>
      <c r="D55" s="152"/>
      <c r="E55" s="152"/>
      <c r="F55" s="152"/>
      <c r="G55" s="147"/>
      <c r="H55" s="147"/>
      <c r="I55" s="147"/>
      <c r="J55" s="152"/>
      <c r="K55" s="152"/>
      <c r="L55" s="152"/>
      <c r="M55" s="147"/>
      <c r="N55" s="147"/>
      <c r="O55" s="147"/>
      <c r="P55" s="153"/>
      <c r="Q55" s="153"/>
      <c r="R55" s="153"/>
      <c r="S55" s="147"/>
      <c r="T55" s="147"/>
      <c r="U55" s="152"/>
    </row>
    <row r="56" spans="3:31" ht="15.75">
      <c r="C56" s="147" t="s">
        <v>57</v>
      </c>
      <c r="D56" s="238"/>
      <c r="E56" s="154"/>
      <c r="F56" s="154"/>
      <c r="N56" s="155">
        <v>1</v>
      </c>
      <c r="P56" s="777" t="s">
        <v>58</v>
      </c>
      <c r="Q56" s="777"/>
      <c r="R56" s="777"/>
      <c r="S56" s="777"/>
      <c r="T56" s="777"/>
      <c r="U56" s="777"/>
      <c r="W56" s="156">
        <v>1</v>
      </c>
      <c r="X56" s="157" t="str">
        <f aca="true" t="shared" si="3" ref="X56:X63">IF($N$4=1,AA56,IF($N$4=2,AB56,IF($N$4=3,AC56,IF($N$4=4,AD56,IF($N$4=5,AE56," ")))))</f>
        <v>Výškovice A</v>
      </c>
      <c r="AA56" s="1" t="str">
        <f aca="true" t="shared" si="4" ref="AA56:AE63">AA6</f>
        <v>Výškovice A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47" t="s">
        <v>60</v>
      </c>
      <c r="D57" s="158"/>
      <c r="E57" s="159"/>
      <c r="F57" s="159"/>
      <c r="N57" s="155">
        <v>2</v>
      </c>
      <c r="P57" s="777" t="s">
        <v>61</v>
      </c>
      <c r="Q57" s="777"/>
      <c r="R57" s="777"/>
      <c r="S57" s="777"/>
      <c r="T57" s="777"/>
      <c r="U57" s="777"/>
      <c r="W57" s="156">
        <v>2</v>
      </c>
      <c r="X57" s="157" t="str">
        <f t="shared" si="3"/>
        <v>Brušperk A</v>
      </c>
      <c r="AA57" s="1" t="str">
        <f t="shared" si="4"/>
        <v>Brušperk A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47"/>
      <c r="N58" s="155">
        <v>3</v>
      </c>
      <c r="P58" s="767" t="s">
        <v>62</v>
      </c>
      <c r="Q58" s="767"/>
      <c r="R58" s="767"/>
      <c r="S58" s="767"/>
      <c r="T58" s="767"/>
      <c r="U58" s="767"/>
      <c r="W58" s="156">
        <v>3</v>
      </c>
      <c r="X58" s="157" t="str">
        <f t="shared" si="3"/>
        <v>N.Bělá  B</v>
      </c>
      <c r="AA58" s="1" t="str">
        <f t="shared" si="4"/>
        <v>N.Bělá  B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60">
        <v>4</v>
      </c>
      <c r="C59" s="143" t="s">
        <v>64</v>
      </c>
      <c r="D59" s="784" t="str">
        <f>IF(B59=1,X56,IF(B59=2,X57,IF(B59=3,X58,IF(B59=4,X59,IF(B59=5,X60,IF(B59=6,X61,IF(B59=7,X62,IF(B59=8,X63," "))))))))</f>
        <v>Vratimov</v>
      </c>
      <c r="E59" s="785"/>
      <c r="F59" s="785"/>
      <c r="G59" s="785"/>
      <c r="H59" s="785"/>
      <c r="I59" s="786"/>
      <c r="N59" s="155">
        <v>4</v>
      </c>
      <c r="P59" s="767" t="s">
        <v>65</v>
      </c>
      <c r="Q59" s="767"/>
      <c r="R59" s="767"/>
      <c r="S59" s="767"/>
      <c r="T59" s="767"/>
      <c r="U59" s="767"/>
      <c r="W59" s="156">
        <v>4</v>
      </c>
      <c r="X59" s="157" t="str">
        <f t="shared" si="3"/>
        <v>Vratimov</v>
      </c>
      <c r="AA59" s="1" t="str">
        <f t="shared" si="4"/>
        <v>Vratimov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60">
        <v>7</v>
      </c>
      <c r="C60" s="143" t="s">
        <v>67</v>
      </c>
      <c r="D60" s="784" t="str">
        <f>IF(B60=1,X56,IF(B60=2,X57,IF(B60=3,X58,IF(B60=4,X59,IF(B60=5,X60,IF(B60=6,X61,IF(B60=7,X62,IF(B60=8,X63," "))))))))</f>
        <v>Stará Bělá  </v>
      </c>
      <c r="E60" s="785"/>
      <c r="F60" s="785"/>
      <c r="G60" s="785"/>
      <c r="H60" s="785"/>
      <c r="I60" s="786"/>
      <c r="N60" s="155">
        <v>5</v>
      </c>
      <c r="P60" s="767" t="s">
        <v>68</v>
      </c>
      <c r="Q60" s="767"/>
      <c r="R60" s="767"/>
      <c r="S60" s="767"/>
      <c r="T60" s="767"/>
      <c r="U60" s="767"/>
      <c r="W60" s="156">
        <v>5</v>
      </c>
      <c r="X60" s="157" t="str">
        <f t="shared" si="3"/>
        <v>Výškovice B</v>
      </c>
      <c r="AA60" s="1" t="str">
        <f t="shared" si="4"/>
        <v>Výškovice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56">
        <v>6</v>
      </c>
      <c r="X61" s="157" t="str">
        <f t="shared" si="3"/>
        <v>Hrabová</v>
      </c>
      <c r="AA61" s="1" t="str">
        <f t="shared" si="4"/>
        <v>Hrabová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61" t="s">
        <v>70</v>
      </c>
      <c r="D62" s="162"/>
      <c r="E62" s="771" t="s">
        <v>71</v>
      </c>
      <c r="F62" s="772"/>
      <c r="G62" s="772"/>
      <c r="H62" s="772"/>
      <c r="I62" s="772"/>
      <c r="J62" s="772"/>
      <c r="K62" s="772"/>
      <c r="L62" s="772"/>
      <c r="M62" s="772"/>
      <c r="N62" s="772" t="s">
        <v>72</v>
      </c>
      <c r="O62" s="772"/>
      <c r="P62" s="772"/>
      <c r="Q62" s="772"/>
      <c r="R62" s="772"/>
      <c r="S62" s="772"/>
      <c r="T62" s="772"/>
      <c r="U62" s="772"/>
      <c r="V62" s="163"/>
      <c r="W62" s="156">
        <v>7</v>
      </c>
      <c r="X62" s="157" t="str">
        <f t="shared" si="3"/>
        <v>Stará Bělá  </v>
      </c>
      <c r="AA62" s="1" t="str">
        <f t="shared" si="4"/>
        <v>Stará Bělá  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47"/>
      <c r="AG62" s="164"/>
      <c r="AH62" s="164"/>
      <c r="AI62" s="146" t="s">
        <v>1</v>
      </c>
      <c r="AJ62" s="164"/>
      <c r="AK62" s="164"/>
    </row>
    <row r="63" spans="2:37" ht="15">
      <c r="B63" s="165"/>
      <c r="C63" s="166" t="s">
        <v>8</v>
      </c>
      <c r="D63" s="167" t="s">
        <v>9</v>
      </c>
      <c r="E63" s="763" t="s">
        <v>73</v>
      </c>
      <c r="F63" s="764"/>
      <c r="G63" s="765"/>
      <c r="H63" s="766" t="s">
        <v>74</v>
      </c>
      <c r="I63" s="764"/>
      <c r="J63" s="765" t="s">
        <v>74</v>
      </c>
      <c r="K63" s="766" t="s">
        <v>75</v>
      </c>
      <c r="L63" s="764"/>
      <c r="M63" s="764" t="s">
        <v>75</v>
      </c>
      <c r="N63" s="766" t="s">
        <v>76</v>
      </c>
      <c r="O63" s="764"/>
      <c r="P63" s="765"/>
      <c r="Q63" s="766" t="s">
        <v>77</v>
      </c>
      <c r="R63" s="764"/>
      <c r="S63" s="765"/>
      <c r="T63" s="168" t="s">
        <v>78</v>
      </c>
      <c r="U63" s="169"/>
      <c r="V63" s="170"/>
      <c r="W63" s="156">
        <v>8</v>
      </c>
      <c r="X63" s="157" t="str">
        <f t="shared" si="3"/>
        <v>Proskovice  A</v>
      </c>
      <c r="AA63" s="1" t="str">
        <f t="shared" si="4"/>
        <v>Proskovice  A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2" t="s">
        <v>73</v>
      </c>
      <c r="AG63" s="12" t="s">
        <v>74</v>
      </c>
      <c r="AH63" s="12" t="s">
        <v>75</v>
      </c>
      <c r="AI63" s="12" t="s">
        <v>73</v>
      </c>
      <c r="AJ63" s="12" t="s">
        <v>74</v>
      </c>
      <c r="AK63" s="12" t="s">
        <v>75</v>
      </c>
    </row>
    <row r="64" spans="2:37" ht="24.75" customHeight="1">
      <c r="B64" s="171" t="s">
        <v>73</v>
      </c>
      <c r="C64" s="212" t="s">
        <v>188</v>
      </c>
      <c r="D64" s="213" t="s">
        <v>174</v>
      </c>
      <c r="E64" s="214">
        <v>4</v>
      </c>
      <c r="F64" s="215" t="s">
        <v>19</v>
      </c>
      <c r="G64" s="216">
        <v>6</v>
      </c>
      <c r="H64" s="217">
        <v>2</v>
      </c>
      <c r="I64" s="215" t="s">
        <v>19</v>
      </c>
      <c r="J64" s="216">
        <v>6</v>
      </c>
      <c r="K64" s="217"/>
      <c r="L64" s="215" t="s">
        <v>19</v>
      </c>
      <c r="M64" s="218"/>
      <c r="N64" s="219">
        <f>E64+H64+K64</f>
        <v>6</v>
      </c>
      <c r="O64" s="220" t="s">
        <v>19</v>
      </c>
      <c r="P64" s="221">
        <f>G64+J64+M64</f>
        <v>12</v>
      </c>
      <c r="Q64" s="219">
        <f>SUM(AF64:AH64)</f>
        <v>0</v>
      </c>
      <c r="R64" s="220" t="s">
        <v>19</v>
      </c>
      <c r="S64" s="221">
        <f>SUM(AI64:AK64)</f>
        <v>2</v>
      </c>
      <c r="T64" s="182">
        <f>IF(Q64&gt;S64,1,0)</f>
        <v>0</v>
      </c>
      <c r="U64" s="183">
        <f>IF(S64&gt;Q64,1,0)</f>
        <v>1</v>
      </c>
      <c r="V64" s="163"/>
      <c r="X64" s="184"/>
      <c r="AF64" s="185">
        <f>IF(E64&gt;G64,1,0)</f>
        <v>0</v>
      </c>
      <c r="AG64" s="185">
        <f>IF(H64&gt;J64,1,0)</f>
        <v>0</v>
      </c>
      <c r="AH64" s="185">
        <f>IF(K64+M64&gt;0,IF(K64&gt;M64,1,0),0)</f>
        <v>0</v>
      </c>
      <c r="AI64" s="185">
        <f>IF(G64&gt;E64,1,0)</f>
        <v>1</v>
      </c>
      <c r="AJ64" s="185">
        <f>IF(J64&gt;H64,1,0)</f>
        <v>1</v>
      </c>
      <c r="AK64" s="185">
        <f>IF(K64+M64&gt;0,IF(M64&gt;K64,1,0),0)</f>
        <v>0</v>
      </c>
    </row>
    <row r="65" spans="2:37" ht="24.75" customHeight="1">
      <c r="B65" s="171" t="s">
        <v>74</v>
      </c>
      <c r="C65" s="212" t="s">
        <v>172</v>
      </c>
      <c r="D65" s="222" t="s">
        <v>189</v>
      </c>
      <c r="E65" s="214">
        <v>6</v>
      </c>
      <c r="F65" s="215" t="s">
        <v>19</v>
      </c>
      <c r="G65" s="216">
        <v>1</v>
      </c>
      <c r="H65" s="217">
        <v>1</v>
      </c>
      <c r="I65" s="215" t="s">
        <v>19</v>
      </c>
      <c r="J65" s="216">
        <v>6</v>
      </c>
      <c r="K65" s="217">
        <v>7</v>
      </c>
      <c r="L65" s="215" t="s">
        <v>19</v>
      </c>
      <c r="M65" s="218">
        <v>6</v>
      </c>
      <c r="N65" s="219">
        <f>E65+H65+K65</f>
        <v>14</v>
      </c>
      <c r="O65" s="220" t="s">
        <v>19</v>
      </c>
      <c r="P65" s="221">
        <f>G65+J65+M65</f>
        <v>13</v>
      </c>
      <c r="Q65" s="219">
        <f>SUM(AF65:AH65)</f>
        <v>2</v>
      </c>
      <c r="R65" s="220" t="s">
        <v>19</v>
      </c>
      <c r="S65" s="221">
        <f>SUM(AI65:AK65)</f>
        <v>1</v>
      </c>
      <c r="T65" s="182">
        <f>IF(Q65&gt;S65,1,0)</f>
        <v>1</v>
      </c>
      <c r="U65" s="183">
        <f>IF(S65&gt;Q65,1,0)</f>
        <v>0</v>
      </c>
      <c r="V65" s="163"/>
      <c r="AF65" s="185">
        <f>IF(E65&gt;G65,1,0)</f>
        <v>1</v>
      </c>
      <c r="AG65" s="185">
        <f>IF(H65&gt;J65,1,0)</f>
        <v>0</v>
      </c>
      <c r="AH65" s="185">
        <f>IF(K65+M65&gt;0,IF(K65&gt;M65,1,0),0)</f>
        <v>1</v>
      </c>
      <c r="AI65" s="185">
        <f>IF(G65&gt;E65,1,0)</f>
        <v>0</v>
      </c>
      <c r="AJ65" s="185">
        <f>IF(J65&gt;H65,1,0)</f>
        <v>1</v>
      </c>
      <c r="AK65" s="185">
        <f>IF(K65+M65&gt;0,IF(M65&gt;K65,1,0),0)</f>
        <v>0</v>
      </c>
    </row>
    <row r="66" spans="2:37" ht="24.75" customHeight="1">
      <c r="B66" s="753" t="s">
        <v>75</v>
      </c>
      <c r="C66" s="223" t="s">
        <v>188</v>
      </c>
      <c r="D66" s="222" t="s">
        <v>174</v>
      </c>
      <c r="E66" s="755">
        <v>6</v>
      </c>
      <c r="F66" s="737" t="s">
        <v>19</v>
      </c>
      <c r="G66" s="733">
        <v>4</v>
      </c>
      <c r="H66" s="735">
        <v>6</v>
      </c>
      <c r="I66" s="737" t="s">
        <v>19</v>
      </c>
      <c r="J66" s="733">
        <v>3</v>
      </c>
      <c r="K66" s="735"/>
      <c r="L66" s="737" t="s">
        <v>19</v>
      </c>
      <c r="M66" s="783"/>
      <c r="N66" s="745">
        <f>E66+H66+K66</f>
        <v>12</v>
      </c>
      <c r="O66" s="747" t="s">
        <v>19</v>
      </c>
      <c r="P66" s="741">
        <f>G66+J66+M66</f>
        <v>7</v>
      </c>
      <c r="Q66" s="745">
        <f>SUM(AF66:AH66)</f>
        <v>2</v>
      </c>
      <c r="R66" s="747" t="s">
        <v>19</v>
      </c>
      <c r="S66" s="741">
        <f>SUM(AI66:AK66)</f>
        <v>0</v>
      </c>
      <c r="T66" s="751">
        <f>IF(Q66&gt;S66,1,0)</f>
        <v>1</v>
      </c>
      <c r="U66" s="743">
        <f>IF(S66&gt;Q66,1,0)</f>
        <v>0</v>
      </c>
      <c r="V66" s="188"/>
      <c r="AF66" s="185">
        <f>IF(E66&gt;G66,1,0)</f>
        <v>1</v>
      </c>
      <c r="AG66" s="185">
        <f>IF(H66&gt;J66,1,0)</f>
        <v>1</v>
      </c>
      <c r="AH66" s="185">
        <f>IF(K66+M66&gt;0,IF(K66&gt;M66,1,0),0)</f>
        <v>0</v>
      </c>
      <c r="AI66" s="185">
        <f>IF(G66&gt;E66,1,0)</f>
        <v>0</v>
      </c>
      <c r="AJ66" s="185">
        <f>IF(J66&gt;H66,1,0)</f>
        <v>0</v>
      </c>
      <c r="AK66" s="185">
        <f>IF(K66+M66&gt;0,IF(M66&gt;K66,1,0),0)</f>
        <v>0</v>
      </c>
    </row>
    <row r="67" spans="2:22" ht="24.75" customHeight="1">
      <c r="B67" s="754"/>
      <c r="C67" s="224" t="s">
        <v>172</v>
      </c>
      <c r="D67" s="225" t="s">
        <v>189</v>
      </c>
      <c r="E67" s="810"/>
      <c r="F67" s="762"/>
      <c r="G67" s="758"/>
      <c r="H67" s="760"/>
      <c r="I67" s="762"/>
      <c r="J67" s="758"/>
      <c r="K67" s="760"/>
      <c r="L67" s="762"/>
      <c r="M67" s="740"/>
      <c r="N67" s="730"/>
      <c r="O67" s="732"/>
      <c r="P67" s="750"/>
      <c r="Q67" s="730"/>
      <c r="R67" s="732"/>
      <c r="S67" s="750"/>
      <c r="T67" s="752"/>
      <c r="U67" s="744"/>
      <c r="V67" s="188"/>
    </row>
    <row r="68" spans="2:22" ht="24.75" customHeight="1">
      <c r="B68" s="191"/>
      <c r="C68" s="226" t="s">
        <v>79</v>
      </c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8">
        <f>SUM(N64:N67)</f>
        <v>32</v>
      </c>
      <c r="O68" s="220" t="s">
        <v>19</v>
      </c>
      <c r="P68" s="229">
        <f>SUM(P64:P67)</f>
        <v>32</v>
      </c>
      <c r="Q68" s="228">
        <f>SUM(Q64:Q67)</f>
        <v>4</v>
      </c>
      <c r="R68" s="230" t="s">
        <v>19</v>
      </c>
      <c r="S68" s="229">
        <f>SUM(S64:S67)</f>
        <v>3</v>
      </c>
      <c r="T68" s="182">
        <f>SUM(T64:T67)</f>
        <v>2</v>
      </c>
      <c r="U68" s="183">
        <f>SUM(U64:U67)</f>
        <v>1</v>
      </c>
      <c r="V68" s="163"/>
    </row>
    <row r="69" spans="2:27" ht="24.75" customHeight="1">
      <c r="B69" s="191"/>
      <c r="C69" s="11" t="s">
        <v>80</v>
      </c>
      <c r="D69" s="197" t="str">
        <f>IF(T68&gt;U68,D59,IF(U68&gt;T68,D60,IF(U68+T68=0," ","CHYBA ZADÁNÍ")))</f>
        <v>Vratimov</v>
      </c>
      <c r="E69" s="192"/>
      <c r="F69" s="192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1"/>
      <c r="V69" s="198"/>
      <c r="AA69" s="199"/>
    </row>
    <row r="70" spans="2:22" ht="15">
      <c r="B70" s="191"/>
      <c r="C70" s="11" t="s">
        <v>81</v>
      </c>
      <c r="G70" s="200"/>
      <c r="H70" s="200"/>
      <c r="I70" s="200"/>
      <c r="J70" s="200"/>
      <c r="K70" s="200"/>
      <c r="L70" s="200"/>
      <c r="M70" s="200"/>
      <c r="N70" s="198"/>
      <c r="O70" s="198"/>
      <c r="Q70" s="201"/>
      <c r="R70" s="201"/>
      <c r="S70" s="200"/>
      <c r="T70" s="200"/>
      <c r="U70" s="200"/>
      <c r="V70" s="198"/>
    </row>
    <row r="71" spans="10:20" ht="15">
      <c r="J71" s="8" t="s">
        <v>64</v>
      </c>
      <c r="K71" s="8"/>
      <c r="L71" s="8"/>
      <c r="T71" s="8" t="s">
        <v>67</v>
      </c>
    </row>
    <row r="72" spans="3:21" ht="15">
      <c r="C72" s="147" t="s">
        <v>82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</row>
    <row r="73" spans="3:21" ht="15"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</row>
    <row r="74" spans="3:21" ht="15"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</row>
    <row r="75" spans="3:21" ht="15"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</row>
    <row r="76" spans="2:21" ht="26.25">
      <c r="B76" s="162"/>
      <c r="C76" s="162"/>
      <c r="D76" s="162"/>
      <c r="E76" s="162"/>
      <c r="F76" s="202" t="s">
        <v>47</v>
      </c>
      <c r="G76" s="162"/>
      <c r="H76" s="203"/>
      <c r="I76" s="203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</row>
    <row r="77" spans="6:9" ht="26.25">
      <c r="F77" s="141"/>
      <c r="H77" s="142"/>
      <c r="I77" s="142"/>
    </row>
    <row r="78" spans="3:24" ht="21">
      <c r="C78" s="143" t="s">
        <v>48</v>
      </c>
      <c r="D78" s="144" t="s">
        <v>49</v>
      </c>
      <c r="E78" s="143"/>
      <c r="F78" s="143"/>
      <c r="G78" s="143"/>
      <c r="H78" s="143"/>
      <c r="I78" s="143"/>
      <c r="J78" s="143"/>
      <c r="K78" s="143"/>
      <c r="L78" s="143"/>
      <c r="P78" s="778" t="s">
        <v>50</v>
      </c>
      <c r="Q78" s="778"/>
      <c r="R78" s="145"/>
      <c r="S78" s="145"/>
      <c r="T78" s="773">
        <f>'Rozlosování-přehled'!$L$1</f>
        <v>2010</v>
      </c>
      <c r="U78" s="773"/>
      <c r="X78" s="146" t="s">
        <v>1</v>
      </c>
    </row>
    <row r="79" spans="3:31" ht="18.75">
      <c r="C79" s="147" t="s">
        <v>51</v>
      </c>
      <c r="D79" s="204"/>
      <c r="N79" s="149">
        <v>1</v>
      </c>
      <c r="P79" s="774" t="str">
        <f>IF(N79=1,P81,IF(N79=2,P82,IF(N79=3,P83,IF(N79=4,P84,IF(N79=5,P85," ")))))</f>
        <v>MUŽI  I.</v>
      </c>
      <c r="Q79" s="775"/>
      <c r="R79" s="775"/>
      <c r="S79" s="775"/>
      <c r="T79" s="775"/>
      <c r="U79" s="776"/>
      <c r="W79" s="150" t="s">
        <v>2</v>
      </c>
      <c r="X79" s="147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47"/>
      <c r="D80" s="152"/>
      <c r="E80" s="152"/>
      <c r="F80" s="152"/>
      <c r="G80" s="147"/>
      <c r="H80" s="147"/>
      <c r="I80" s="147"/>
      <c r="J80" s="152"/>
      <c r="K80" s="152"/>
      <c r="L80" s="152"/>
      <c r="M80" s="147"/>
      <c r="N80" s="147"/>
      <c r="O80" s="147"/>
      <c r="P80" s="153"/>
      <c r="Q80" s="153"/>
      <c r="R80" s="153"/>
      <c r="S80" s="147"/>
      <c r="T80" s="147"/>
      <c r="U80" s="152"/>
    </row>
    <row r="81" spans="3:31" ht="15.75">
      <c r="C81" s="147" t="s">
        <v>57</v>
      </c>
      <c r="D81" s="205"/>
      <c r="E81" s="154"/>
      <c r="F81" s="154"/>
      <c r="N81" s="1">
        <v>1</v>
      </c>
      <c r="P81" s="777" t="s">
        <v>58</v>
      </c>
      <c r="Q81" s="777"/>
      <c r="R81" s="777"/>
      <c r="S81" s="777"/>
      <c r="T81" s="777"/>
      <c r="U81" s="777"/>
      <c r="W81" s="156">
        <v>1</v>
      </c>
      <c r="X81" s="157" t="str">
        <f aca="true" t="shared" si="5" ref="X81:X88">IF($N$29=1,AA81,IF($N$29=2,AB81,IF($N$29=3,AC81,IF($N$29=4,AD81,IF($N$29=5,AE81," ")))))</f>
        <v>Výškovice A</v>
      </c>
      <c r="AA81" s="1" t="str">
        <f aca="true" t="shared" si="6" ref="AA81:AE88">AA6</f>
        <v>Výškovice A</v>
      </c>
      <c r="AB81" s="1">
        <f t="shared" si="6"/>
        <v>0</v>
      </c>
      <c r="AC81" s="1">
        <f t="shared" si="6"/>
        <v>0</v>
      </c>
      <c r="AD81" s="1">
        <f t="shared" si="6"/>
        <v>0</v>
      </c>
      <c r="AE81" s="1">
        <f t="shared" si="6"/>
        <v>0</v>
      </c>
    </row>
    <row r="82" spans="3:31" ht="15">
      <c r="C82" s="147" t="s">
        <v>60</v>
      </c>
      <c r="D82" s="383"/>
      <c r="E82" s="159"/>
      <c r="F82" s="159"/>
      <c r="N82" s="1">
        <v>2</v>
      </c>
      <c r="P82" s="777" t="s">
        <v>61</v>
      </c>
      <c r="Q82" s="777"/>
      <c r="R82" s="777"/>
      <c r="S82" s="777"/>
      <c r="T82" s="777"/>
      <c r="U82" s="777"/>
      <c r="W82" s="156">
        <v>2</v>
      </c>
      <c r="X82" s="157" t="str">
        <f t="shared" si="5"/>
        <v>Brušperk A</v>
      </c>
      <c r="AA82" s="1" t="str">
        <f t="shared" si="6"/>
        <v>Brušperk A</v>
      </c>
      <c r="AB82" s="1">
        <f t="shared" si="6"/>
        <v>0</v>
      </c>
      <c r="AC82" s="1">
        <f t="shared" si="6"/>
        <v>0</v>
      </c>
      <c r="AD82" s="1">
        <f t="shared" si="6"/>
        <v>0</v>
      </c>
      <c r="AE82" s="1">
        <f t="shared" si="6"/>
        <v>0</v>
      </c>
    </row>
    <row r="83" spans="3:31" ht="15">
      <c r="C83" s="147"/>
      <c r="N83" s="1">
        <v>3</v>
      </c>
      <c r="P83" s="767" t="s">
        <v>62</v>
      </c>
      <c r="Q83" s="767"/>
      <c r="R83" s="767"/>
      <c r="S83" s="767"/>
      <c r="T83" s="767"/>
      <c r="U83" s="767"/>
      <c r="W83" s="156">
        <v>3</v>
      </c>
      <c r="X83" s="157" t="str">
        <f t="shared" si="5"/>
        <v>N.Bělá  B</v>
      </c>
      <c r="AA83" s="1" t="str">
        <f t="shared" si="6"/>
        <v>N.Bělá  B</v>
      </c>
      <c r="AB83" s="1">
        <f t="shared" si="6"/>
        <v>0</v>
      </c>
      <c r="AC83" s="1">
        <f t="shared" si="6"/>
        <v>0</v>
      </c>
      <c r="AD83" s="1">
        <f t="shared" si="6"/>
        <v>0</v>
      </c>
      <c r="AE83" s="1">
        <f t="shared" si="6"/>
        <v>0</v>
      </c>
    </row>
    <row r="84" spans="2:31" ht="18">
      <c r="B84" s="160">
        <v>5</v>
      </c>
      <c r="C84" s="143" t="s">
        <v>64</v>
      </c>
      <c r="D84" s="768" t="str">
        <f>IF(B84=1,X81,IF(B84=2,X82,IF(B84=3,X83,IF(B84=4,X84,IF(B84=5,X85,IF(B84=6,X86,IF(B84=7,X87,IF(B84=8,X88," "))))))))</f>
        <v>Výškovice B</v>
      </c>
      <c r="E84" s="769"/>
      <c r="F84" s="769"/>
      <c r="G84" s="769"/>
      <c r="H84" s="769"/>
      <c r="I84" s="770"/>
      <c r="N84" s="1">
        <v>4</v>
      </c>
      <c r="P84" s="767" t="s">
        <v>65</v>
      </c>
      <c r="Q84" s="767"/>
      <c r="R84" s="767"/>
      <c r="S84" s="767"/>
      <c r="T84" s="767"/>
      <c r="U84" s="767"/>
      <c r="W84" s="156">
        <v>4</v>
      </c>
      <c r="X84" s="157" t="str">
        <f t="shared" si="5"/>
        <v>Vratimov</v>
      </c>
      <c r="AA84" s="1" t="str">
        <f t="shared" si="6"/>
        <v>Vratimov</v>
      </c>
      <c r="AB84" s="1">
        <f t="shared" si="6"/>
        <v>0</v>
      </c>
      <c r="AC84" s="1">
        <f t="shared" si="6"/>
        <v>0</v>
      </c>
      <c r="AD84" s="1">
        <f t="shared" si="6"/>
        <v>0</v>
      </c>
      <c r="AE84" s="1">
        <f t="shared" si="6"/>
        <v>0</v>
      </c>
    </row>
    <row r="85" spans="2:31" ht="18">
      <c r="B85" s="160">
        <v>6</v>
      </c>
      <c r="C85" s="143" t="s">
        <v>67</v>
      </c>
      <c r="D85" s="768" t="str">
        <f>IF(B85=1,X81,IF(B85=2,X82,IF(B85=3,X83,IF(B85=4,X84,IF(B85=5,X85,IF(B85=6,X86,IF(B85=7,X87,IF(B85=8,X88," "))))))))</f>
        <v>Hrabová</v>
      </c>
      <c r="E85" s="769"/>
      <c r="F85" s="769"/>
      <c r="G85" s="769"/>
      <c r="H85" s="769"/>
      <c r="I85" s="770"/>
      <c r="N85" s="1">
        <v>5</v>
      </c>
      <c r="P85" s="767" t="s">
        <v>68</v>
      </c>
      <c r="Q85" s="767"/>
      <c r="R85" s="767"/>
      <c r="S85" s="767"/>
      <c r="T85" s="767"/>
      <c r="U85" s="767"/>
      <c r="W85" s="156">
        <v>5</v>
      </c>
      <c r="X85" s="157" t="str">
        <f t="shared" si="5"/>
        <v>Výškovice B</v>
      </c>
      <c r="AA85" s="1" t="str">
        <f t="shared" si="6"/>
        <v>Výškovice B</v>
      </c>
      <c r="AB85" s="1">
        <f t="shared" si="6"/>
        <v>0</v>
      </c>
      <c r="AC85" s="1">
        <f t="shared" si="6"/>
        <v>0</v>
      </c>
      <c r="AD85" s="1">
        <f t="shared" si="6"/>
        <v>0</v>
      </c>
      <c r="AE85" s="1">
        <f t="shared" si="6"/>
        <v>0</v>
      </c>
    </row>
    <row r="86" spans="23:31" ht="14.25">
      <c r="W86" s="156">
        <v>6</v>
      </c>
      <c r="X86" s="157" t="str">
        <f t="shared" si="5"/>
        <v>Hrabová</v>
      </c>
      <c r="AA86" s="1" t="str">
        <f t="shared" si="6"/>
        <v>Hrabová</v>
      </c>
      <c r="AB86" s="1">
        <f t="shared" si="6"/>
        <v>0</v>
      </c>
      <c r="AC86" s="1">
        <f t="shared" si="6"/>
        <v>0</v>
      </c>
      <c r="AD86" s="1">
        <f t="shared" si="6"/>
        <v>0</v>
      </c>
      <c r="AE86" s="1">
        <f t="shared" si="6"/>
        <v>0</v>
      </c>
    </row>
    <row r="87" spans="3:31" ht="14.25">
      <c r="C87" s="161" t="s">
        <v>70</v>
      </c>
      <c r="D87" s="162"/>
      <c r="E87" s="771" t="s">
        <v>71</v>
      </c>
      <c r="F87" s="772"/>
      <c r="G87" s="772"/>
      <c r="H87" s="772"/>
      <c r="I87" s="772"/>
      <c r="J87" s="772"/>
      <c r="K87" s="772"/>
      <c r="L87" s="772"/>
      <c r="M87" s="772"/>
      <c r="N87" s="772" t="s">
        <v>72</v>
      </c>
      <c r="O87" s="772"/>
      <c r="P87" s="772"/>
      <c r="Q87" s="772"/>
      <c r="R87" s="772"/>
      <c r="S87" s="772"/>
      <c r="T87" s="772"/>
      <c r="U87" s="772"/>
      <c r="V87" s="163"/>
      <c r="W87" s="156">
        <v>7</v>
      </c>
      <c r="X87" s="157" t="str">
        <f t="shared" si="5"/>
        <v>Stará Bělá  </v>
      </c>
      <c r="AA87" s="1" t="str">
        <f t="shared" si="6"/>
        <v>Stará Bělá  </v>
      </c>
      <c r="AB87" s="1">
        <f t="shared" si="6"/>
        <v>0</v>
      </c>
      <c r="AC87" s="1">
        <f t="shared" si="6"/>
        <v>0</v>
      </c>
      <c r="AD87" s="1">
        <f t="shared" si="6"/>
        <v>0</v>
      </c>
      <c r="AE87" s="1">
        <f t="shared" si="6"/>
        <v>0</v>
      </c>
    </row>
    <row r="88" spans="2:37" ht="15">
      <c r="B88" s="165"/>
      <c r="C88" s="166" t="s">
        <v>8</v>
      </c>
      <c r="D88" s="167" t="s">
        <v>9</v>
      </c>
      <c r="E88" s="763" t="s">
        <v>73</v>
      </c>
      <c r="F88" s="764"/>
      <c r="G88" s="765"/>
      <c r="H88" s="766" t="s">
        <v>74</v>
      </c>
      <c r="I88" s="764"/>
      <c r="J88" s="765" t="s">
        <v>74</v>
      </c>
      <c r="K88" s="766" t="s">
        <v>75</v>
      </c>
      <c r="L88" s="764"/>
      <c r="M88" s="764" t="s">
        <v>75</v>
      </c>
      <c r="N88" s="766" t="s">
        <v>76</v>
      </c>
      <c r="O88" s="764"/>
      <c r="P88" s="765"/>
      <c r="Q88" s="766" t="s">
        <v>77</v>
      </c>
      <c r="R88" s="764"/>
      <c r="S88" s="765"/>
      <c r="T88" s="168" t="s">
        <v>78</v>
      </c>
      <c r="U88" s="169"/>
      <c r="V88" s="170"/>
      <c r="W88" s="156">
        <v>8</v>
      </c>
      <c r="X88" s="157" t="str">
        <f t="shared" si="5"/>
        <v>Proskovice  A</v>
      </c>
      <c r="AA88" s="1" t="str">
        <f t="shared" si="6"/>
        <v>Proskovice  A</v>
      </c>
      <c r="AB88" s="1">
        <f t="shared" si="6"/>
        <v>0</v>
      </c>
      <c r="AC88" s="1">
        <f t="shared" si="6"/>
        <v>0</v>
      </c>
      <c r="AD88" s="1">
        <f t="shared" si="6"/>
        <v>0</v>
      </c>
      <c r="AE88" s="1">
        <f t="shared" si="6"/>
        <v>0</v>
      </c>
      <c r="AF88" s="12" t="s">
        <v>73</v>
      </c>
      <c r="AG88" s="12" t="s">
        <v>74</v>
      </c>
      <c r="AH88" s="12" t="s">
        <v>75</v>
      </c>
      <c r="AI88" s="12" t="s">
        <v>73</v>
      </c>
      <c r="AJ88" s="12" t="s">
        <v>74</v>
      </c>
      <c r="AK88" s="12" t="s">
        <v>75</v>
      </c>
    </row>
    <row r="89" spans="2:37" ht="24.75" customHeight="1">
      <c r="B89" s="171" t="s">
        <v>73</v>
      </c>
      <c r="C89" s="212" t="s">
        <v>162</v>
      </c>
      <c r="D89" s="213" t="s">
        <v>171</v>
      </c>
      <c r="E89" s="214">
        <v>6</v>
      </c>
      <c r="F89" s="215" t="s">
        <v>19</v>
      </c>
      <c r="G89" s="216">
        <v>4</v>
      </c>
      <c r="H89" s="217">
        <v>1</v>
      </c>
      <c r="I89" s="215" t="s">
        <v>19</v>
      </c>
      <c r="J89" s="216">
        <v>6</v>
      </c>
      <c r="K89" s="217">
        <v>6</v>
      </c>
      <c r="L89" s="215" t="s">
        <v>19</v>
      </c>
      <c r="M89" s="218">
        <v>4</v>
      </c>
      <c r="N89" s="219">
        <f>E89+H89+K89</f>
        <v>13</v>
      </c>
      <c r="O89" s="220" t="s">
        <v>19</v>
      </c>
      <c r="P89" s="221">
        <f>G89+J89+M89</f>
        <v>14</v>
      </c>
      <c r="Q89" s="219">
        <f>SUM(AF89:AH89)</f>
        <v>2</v>
      </c>
      <c r="R89" s="220" t="s">
        <v>19</v>
      </c>
      <c r="S89" s="221">
        <f>SUM(AI89:AK89)</f>
        <v>1</v>
      </c>
      <c r="T89" s="182">
        <f>IF(Q89&gt;S89,1,0)</f>
        <v>1</v>
      </c>
      <c r="U89" s="183">
        <f>IF(S89&gt;Q89,1,0)</f>
        <v>0</v>
      </c>
      <c r="V89" s="163"/>
      <c r="X89" s="184"/>
      <c r="AF89" s="185">
        <f>IF(E89&gt;G89,1,0)</f>
        <v>1</v>
      </c>
      <c r="AG89" s="185">
        <f>IF(H89&gt;J89,1,0)</f>
        <v>0</v>
      </c>
      <c r="AH89" s="185">
        <f>IF(K89+M89&gt;0,IF(K89&gt;M89,1,0),0)</f>
        <v>1</v>
      </c>
      <c r="AI89" s="185">
        <f>IF(G89&gt;E89,1,0)</f>
        <v>0</v>
      </c>
      <c r="AJ89" s="185">
        <f>IF(J89&gt;H89,1,0)</f>
        <v>1</v>
      </c>
      <c r="AK89" s="185">
        <f>IF(K89+M89&gt;0,IF(M89&gt;K89,1,0),0)</f>
        <v>0</v>
      </c>
    </row>
    <row r="90" spans="2:37" ht="24.75" customHeight="1">
      <c r="B90" s="171" t="s">
        <v>74</v>
      </c>
      <c r="C90" s="212" t="s">
        <v>191</v>
      </c>
      <c r="D90" s="222" t="s">
        <v>169</v>
      </c>
      <c r="E90" s="214">
        <v>6</v>
      </c>
      <c r="F90" s="215" t="s">
        <v>19</v>
      </c>
      <c r="G90" s="216">
        <v>4</v>
      </c>
      <c r="H90" s="217">
        <v>1</v>
      </c>
      <c r="I90" s="215" t="s">
        <v>19</v>
      </c>
      <c r="J90" s="216">
        <v>6</v>
      </c>
      <c r="K90" s="217">
        <v>2</v>
      </c>
      <c r="L90" s="215" t="s">
        <v>19</v>
      </c>
      <c r="M90" s="218">
        <v>6</v>
      </c>
      <c r="N90" s="219">
        <f>E90+H90+K90</f>
        <v>9</v>
      </c>
      <c r="O90" s="220" t="s">
        <v>19</v>
      </c>
      <c r="P90" s="221">
        <f>G90+J90+M90</f>
        <v>16</v>
      </c>
      <c r="Q90" s="219">
        <f>SUM(AF90:AH90)</f>
        <v>1</v>
      </c>
      <c r="R90" s="220" t="s">
        <v>19</v>
      </c>
      <c r="S90" s="221">
        <f>SUM(AI90:AK90)</f>
        <v>2</v>
      </c>
      <c r="T90" s="182">
        <f>IF(Q90&gt;S90,1,0)</f>
        <v>0</v>
      </c>
      <c r="U90" s="183">
        <f>IF(S90&gt;Q90,1,0)</f>
        <v>1</v>
      </c>
      <c r="V90" s="163"/>
      <c r="AF90" s="185">
        <f>IF(E90&gt;G90,1,0)</f>
        <v>1</v>
      </c>
      <c r="AG90" s="185">
        <f>IF(H90&gt;J90,1,0)</f>
        <v>0</v>
      </c>
      <c r="AH90" s="185">
        <f>IF(K90+M90&gt;0,IF(K90&gt;M90,1,0),0)</f>
        <v>0</v>
      </c>
      <c r="AI90" s="185">
        <f>IF(G90&gt;E90,1,0)</f>
        <v>0</v>
      </c>
      <c r="AJ90" s="185">
        <f>IF(J90&gt;H90,1,0)</f>
        <v>1</v>
      </c>
      <c r="AK90" s="185">
        <f>IF(K90+M90&gt;0,IF(M90&gt;K90,1,0),0)</f>
        <v>1</v>
      </c>
    </row>
    <row r="91" spans="2:37" ht="24.75" customHeight="1">
      <c r="B91" s="753" t="s">
        <v>75</v>
      </c>
      <c r="C91" s="223" t="s">
        <v>162</v>
      </c>
      <c r="D91" s="222" t="s">
        <v>171</v>
      </c>
      <c r="E91" s="755">
        <v>7</v>
      </c>
      <c r="F91" s="737" t="s">
        <v>19</v>
      </c>
      <c r="G91" s="733">
        <v>5</v>
      </c>
      <c r="H91" s="735">
        <v>4</v>
      </c>
      <c r="I91" s="737" t="s">
        <v>19</v>
      </c>
      <c r="J91" s="733">
        <v>6</v>
      </c>
      <c r="K91" s="735">
        <v>7</v>
      </c>
      <c r="L91" s="737" t="s">
        <v>19</v>
      </c>
      <c r="M91" s="783">
        <v>5</v>
      </c>
      <c r="N91" s="745">
        <f>E91+H91+K91</f>
        <v>18</v>
      </c>
      <c r="O91" s="747" t="s">
        <v>19</v>
      </c>
      <c r="P91" s="741">
        <f>G91+J91+M91</f>
        <v>16</v>
      </c>
      <c r="Q91" s="745">
        <f>SUM(AF91:AH91)</f>
        <v>2</v>
      </c>
      <c r="R91" s="747" t="s">
        <v>19</v>
      </c>
      <c r="S91" s="741">
        <f>SUM(AI91:AK91)</f>
        <v>1</v>
      </c>
      <c r="T91" s="751">
        <f>IF(Q91&gt;S91,1,0)</f>
        <v>1</v>
      </c>
      <c r="U91" s="743">
        <f>IF(S91&gt;Q91,1,0)</f>
        <v>0</v>
      </c>
      <c r="V91" s="188"/>
      <c r="AF91" s="185">
        <f>IF(E91&gt;G91,1,0)</f>
        <v>1</v>
      </c>
      <c r="AG91" s="185">
        <f>IF(H91&gt;J91,1,0)</f>
        <v>0</v>
      </c>
      <c r="AH91" s="185">
        <f>IF(K91+M91&gt;0,IF(K91&gt;M91,1,0),0)</f>
        <v>1</v>
      </c>
      <c r="AI91" s="185">
        <f>IF(G91&gt;E91,1,0)</f>
        <v>0</v>
      </c>
      <c r="AJ91" s="185">
        <f>IF(J91&gt;H91,1,0)</f>
        <v>1</v>
      </c>
      <c r="AK91" s="185">
        <f>IF(K91+M91&gt;0,IF(M91&gt;K91,1,0),0)</f>
        <v>0</v>
      </c>
    </row>
    <row r="92" spans="2:22" ht="24.75" customHeight="1">
      <c r="B92" s="754"/>
      <c r="C92" s="224" t="s">
        <v>213</v>
      </c>
      <c r="D92" s="225" t="s">
        <v>170</v>
      </c>
      <c r="E92" s="810"/>
      <c r="F92" s="762"/>
      <c r="G92" s="758"/>
      <c r="H92" s="760"/>
      <c r="I92" s="762"/>
      <c r="J92" s="758"/>
      <c r="K92" s="760"/>
      <c r="L92" s="762"/>
      <c r="M92" s="740"/>
      <c r="N92" s="730"/>
      <c r="O92" s="732"/>
      <c r="P92" s="750"/>
      <c r="Q92" s="730"/>
      <c r="R92" s="732"/>
      <c r="S92" s="750"/>
      <c r="T92" s="752"/>
      <c r="U92" s="744"/>
      <c r="V92" s="188"/>
    </row>
    <row r="93" spans="2:22" ht="24.75" customHeight="1">
      <c r="B93" s="191"/>
      <c r="C93" s="226" t="s">
        <v>79</v>
      </c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8">
        <f>SUM(N89:N92)</f>
        <v>40</v>
      </c>
      <c r="O93" s="220" t="s">
        <v>19</v>
      </c>
      <c r="P93" s="229">
        <f>SUM(P89:P92)</f>
        <v>46</v>
      </c>
      <c r="Q93" s="228">
        <f>SUM(Q89:Q92)</f>
        <v>5</v>
      </c>
      <c r="R93" s="230" t="s">
        <v>19</v>
      </c>
      <c r="S93" s="229">
        <f>SUM(S89:S92)</f>
        <v>4</v>
      </c>
      <c r="T93" s="182">
        <f>SUM(T89:T92)</f>
        <v>2</v>
      </c>
      <c r="U93" s="183">
        <f>SUM(U89:U92)</f>
        <v>1</v>
      </c>
      <c r="V93" s="163"/>
    </row>
    <row r="94" spans="2:22" ht="24.75" customHeight="1">
      <c r="B94" s="191"/>
      <c r="C94" s="267" t="s">
        <v>80</v>
      </c>
      <c r="D94" s="266" t="str">
        <f>IF(T93&gt;U93,D84,IF(U93&gt;T93,D85,IF(U93+T93=0," ","CHYBA ZADÁNÍ")))</f>
        <v>Výškovice B</v>
      </c>
      <c r="E94" s="226"/>
      <c r="F94" s="226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67"/>
      <c r="V94" s="198"/>
    </row>
    <row r="95" spans="2:22" ht="24.75" customHeight="1">
      <c r="B95" s="191"/>
      <c r="C95" s="11" t="s">
        <v>81</v>
      </c>
      <c r="G95" s="200"/>
      <c r="H95" s="200"/>
      <c r="I95" s="200"/>
      <c r="J95" s="200"/>
      <c r="K95" s="200"/>
      <c r="L95" s="200"/>
      <c r="M95" s="200"/>
      <c r="N95" s="198"/>
      <c r="O95" s="198"/>
      <c r="Q95" s="201"/>
      <c r="R95" s="201"/>
      <c r="S95" s="200"/>
      <c r="T95" s="200"/>
      <c r="U95" s="200"/>
      <c r="V95" s="198"/>
    </row>
    <row r="96" spans="3:21" ht="14.25">
      <c r="C96" s="201"/>
      <c r="D96" s="201"/>
      <c r="E96" s="201"/>
      <c r="F96" s="201"/>
      <c r="G96" s="201"/>
      <c r="H96" s="201"/>
      <c r="I96" s="201"/>
      <c r="J96" s="206" t="s">
        <v>64</v>
      </c>
      <c r="K96" s="206"/>
      <c r="L96" s="206"/>
      <c r="M96" s="201"/>
      <c r="N96" s="201"/>
      <c r="O96" s="201"/>
      <c r="P96" s="201"/>
      <c r="Q96" s="201"/>
      <c r="R96" s="201"/>
      <c r="S96" s="201"/>
      <c r="T96" s="206" t="s">
        <v>67</v>
      </c>
      <c r="U96" s="201"/>
    </row>
    <row r="97" spans="3:21" ht="15">
      <c r="C97" s="207" t="s">
        <v>82</v>
      </c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</row>
  </sheetData>
  <sheetProtection selectLockedCells="1"/>
  <mergeCells count="140">
    <mergeCell ref="P6:U6"/>
    <mergeCell ref="P10:U10"/>
    <mergeCell ref="P9:U9"/>
    <mergeCell ref="P8:U8"/>
    <mergeCell ref="P7:U7"/>
    <mergeCell ref="K13:M13"/>
    <mergeCell ref="Q16:Q17"/>
    <mergeCell ref="S16:S17"/>
    <mergeCell ref="R16:R17"/>
    <mergeCell ref="N13:P13"/>
    <mergeCell ref="K16:K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H16:H17"/>
    <mergeCell ref="I16:I17"/>
    <mergeCell ref="G16:G17"/>
    <mergeCell ref="J16:J17"/>
    <mergeCell ref="T28:U28"/>
    <mergeCell ref="L16:L17"/>
    <mergeCell ref="M16:M17"/>
    <mergeCell ref="P16:P17"/>
    <mergeCell ref="N16:N17"/>
    <mergeCell ref="O16:O17"/>
    <mergeCell ref="E38:G38"/>
    <mergeCell ref="D9:I9"/>
    <mergeCell ref="D10:I10"/>
    <mergeCell ref="P28:Q28"/>
    <mergeCell ref="Q13:S13"/>
    <mergeCell ref="P29:U29"/>
    <mergeCell ref="F16:F17"/>
    <mergeCell ref="E16:E17"/>
    <mergeCell ref="E13:G13"/>
    <mergeCell ref="H13:J13"/>
    <mergeCell ref="Q38:S38"/>
    <mergeCell ref="P31:U31"/>
    <mergeCell ref="P32:U32"/>
    <mergeCell ref="P33:U33"/>
    <mergeCell ref="P34:U34"/>
    <mergeCell ref="E37:M37"/>
    <mergeCell ref="N37:U37"/>
    <mergeCell ref="D35:I35"/>
    <mergeCell ref="P35:U35"/>
    <mergeCell ref="B41:B42"/>
    <mergeCell ref="E41:E42"/>
    <mergeCell ref="F41:F42"/>
    <mergeCell ref="G41:G42"/>
    <mergeCell ref="H38:J38"/>
    <mergeCell ref="K38:M38"/>
    <mergeCell ref="N38:P38"/>
    <mergeCell ref="M41:M42"/>
    <mergeCell ref="H41:H42"/>
    <mergeCell ref="I41:I42"/>
    <mergeCell ref="J41:J42"/>
    <mergeCell ref="K41:K42"/>
    <mergeCell ref="L41:L42"/>
    <mergeCell ref="U41:U42"/>
    <mergeCell ref="N41:N42"/>
    <mergeCell ref="O41:O42"/>
    <mergeCell ref="P41:P42"/>
    <mergeCell ref="Q41:Q42"/>
    <mergeCell ref="R41:R42"/>
    <mergeCell ref="S41:S42"/>
    <mergeCell ref="T41:T42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B66:B67"/>
    <mergeCell ref="E66:E67"/>
    <mergeCell ref="F66:F67"/>
    <mergeCell ref="G66:G67"/>
    <mergeCell ref="P59:U59"/>
    <mergeCell ref="D60:I60"/>
    <mergeCell ref="P60:U60"/>
    <mergeCell ref="Q63:S63"/>
    <mergeCell ref="E63:G63"/>
    <mergeCell ref="H63:J63"/>
    <mergeCell ref="K63:M63"/>
    <mergeCell ref="N63:P63"/>
    <mergeCell ref="S66:S67"/>
    <mergeCell ref="M66:M67"/>
    <mergeCell ref="N66:N67"/>
    <mergeCell ref="O66:O67"/>
    <mergeCell ref="P66:P67"/>
    <mergeCell ref="H66:H67"/>
    <mergeCell ref="I66:I67"/>
    <mergeCell ref="J66:J67"/>
    <mergeCell ref="K66:K67"/>
    <mergeCell ref="L66:L67"/>
    <mergeCell ref="P81:U81"/>
    <mergeCell ref="P82:U82"/>
    <mergeCell ref="P85:U85"/>
    <mergeCell ref="U66:U67"/>
    <mergeCell ref="P78:Q78"/>
    <mergeCell ref="T66:T67"/>
    <mergeCell ref="T78:U78"/>
    <mergeCell ref="P79:U79"/>
    <mergeCell ref="Q66:Q67"/>
    <mergeCell ref="R66:R67"/>
    <mergeCell ref="K88:M88"/>
    <mergeCell ref="N88:P88"/>
    <mergeCell ref="P83:U83"/>
    <mergeCell ref="D84:I84"/>
    <mergeCell ref="P84:U84"/>
    <mergeCell ref="E87:M87"/>
    <mergeCell ref="N87:U87"/>
    <mergeCell ref="D85:I85"/>
    <mergeCell ref="Q88:S88"/>
    <mergeCell ref="H91:H92"/>
    <mergeCell ref="I91:I92"/>
    <mergeCell ref="E88:G88"/>
    <mergeCell ref="H88:J88"/>
    <mergeCell ref="B91:B92"/>
    <mergeCell ref="E91:E92"/>
    <mergeCell ref="F91:F92"/>
    <mergeCell ref="G91:G92"/>
    <mergeCell ref="P91:P92"/>
    <mergeCell ref="U91:U92"/>
    <mergeCell ref="Q91:Q92"/>
    <mergeCell ref="R91:R92"/>
    <mergeCell ref="S91:S92"/>
    <mergeCell ref="T91:T92"/>
    <mergeCell ref="N91:N92"/>
    <mergeCell ref="O91:O92"/>
    <mergeCell ref="J91:J92"/>
    <mergeCell ref="K91:K92"/>
    <mergeCell ref="L91:L92"/>
    <mergeCell ref="M91:M92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6">
      <selection activeCell="C14" sqref="C1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41" t="s">
        <v>47</v>
      </c>
      <c r="H1" s="142"/>
      <c r="I1" s="142"/>
    </row>
    <row r="2" spans="6:9" ht="4.5" customHeight="1">
      <c r="F2" s="141"/>
      <c r="H2" s="142"/>
      <c r="I2" s="142"/>
    </row>
    <row r="3" spans="3:24" ht="21">
      <c r="C3" s="143" t="s">
        <v>48</v>
      </c>
      <c r="D3" s="144" t="s">
        <v>49</v>
      </c>
      <c r="E3" s="143"/>
      <c r="F3" s="143"/>
      <c r="G3" s="143"/>
      <c r="H3" s="143"/>
      <c r="I3" s="143"/>
      <c r="J3" s="143"/>
      <c r="K3" s="143"/>
      <c r="L3" s="143"/>
      <c r="P3" s="778" t="s">
        <v>50</v>
      </c>
      <c r="Q3" s="778"/>
      <c r="R3" s="145"/>
      <c r="S3" s="145"/>
      <c r="T3" s="773">
        <f>'Rozlosování-přehled'!$L$1</f>
        <v>2010</v>
      </c>
      <c r="U3" s="773"/>
      <c r="X3" s="146" t="s">
        <v>1</v>
      </c>
    </row>
    <row r="4" spans="3:31" ht="18.75">
      <c r="C4" s="147" t="s">
        <v>51</v>
      </c>
      <c r="D4" s="148"/>
      <c r="N4" s="149">
        <v>1</v>
      </c>
      <c r="P4" s="774" t="str">
        <f>IF(N4=1,P6,IF(N4=2,P7,IF(N4=3,P8,IF(N4=4,P9,IF(N4=5,P10," ")))))</f>
        <v>MUŽI  I.</v>
      </c>
      <c r="Q4" s="775"/>
      <c r="R4" s="775"/>
      <c r="S4" s="775"/>
      <c r="T4" s="775"/>
      <c r="U4" s="776"/>
      <c r="W4" s="150" t="s">
        <v>2</v>
      </c>
      <c r="X4" s="151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47"/>
      <c r="D5" s="152"/>
      <c r="E5" s="152"/>
      <c r="F5" s="152"/>
      <c r="G5" s="147"/>
      <c r="H5" s="147"/>
      <c r="I5" s="147"/>
      <c r="J5" s="152"/>
      <c r="K5" s="152"/>
      <c r="L5" s="152"/>
      <c r="M5" s="147"/>
      <c r="N5" s="147"/>
      <c r="O5" s="147"/>
      <c r="P5" s="153"/>
      <c r="Q5" s="153"/>
      <c r="R5" s="153"/>
      <c r="S5" s="147"/>
      <c r="T5" s="147"/>
      <c r="U5" s="152"/>
    </row>
    <row r="6" spans="3:31" ht="14.25" customHeight="1">
      <c r="C6" s="147" t="s">
        <v>57</v>
      </c>
      <c r="D6" s="205"/>
      <c r="E6" s="154"/>
      <c r="F6" s="154"/>
      <c r="N6" s="155">
        <v>1</v>
      </c>
      <c r="P6" s="777" t="s">
        <v>58</v>
      </c>
      <c r="Q6" s="777"/>
      <c r="R6" s="777"/>
      <c r="S6" s="777"/>
      <c r="T6" s="777"/>
      <c r="U6" s="777"/>
      <c r="W6" s="156">
        <v>1</v>
      </c>
      <c r="X6" s="157" t="str">
        <f aca="true" t="shared" si="0" ref="X6:X13">IF($N$4=1,AA6,IF($N$4=2,AB6,IF($N$4=3,AC6,IF($N$4=4,AD6,IF($N$4=5,AE6," ")))))</f>
        <v>Výškovice A</v>
      </c>
      <c r="AA6" s="1" t="str">
        <f>'1.M1'!AA6</f>
        <v>Výškovice A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</row>
    <row r="7" spans="3:31" ht="16.5" customHeight="1">
      <c r="C7" s="147" t="s">
        <v>60</v>
      </c>
      <c r="D7" s="158"/>
      <c r="E7" s="159"/>
      <c r="F7" s="159"/>
      <c r="N7" s="155">
        <v>2</v>
      </c>
      <c r="P7" s="777" t="s">
        <v>61</v>
      </c>
      <c r="Q7" s="777"/>
      <c r="R7" s="777"/>
      <c r="S7" s="777"/>
      <c r="T7" s="777"/>
      <c r="U7" s="777"/>
      <c r="W7" s="156">
        <v>2</v>
      </c>
      <c r="X7" s="157" t="str">
        <f t="shared" si="0"/>
        <v>Brušperk A</v>
      </c>
      <c r="AA7" s="1" t="str">
        <f>'1.M1'!AA7</f>
        <v>Brušperk A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</row>
    <row r="8" spans="3:31" ht="15" customHeight="1">
      <c r="C8" s="147"/>
      <c r="N8" s="155">
        <v>3</v>
      </c>
      <c r="P8" s="767" t="s">
        <v>62</v>
      </c>
      <c r="Q8" s="767"/>
      <c r="R8" s="767"/>
      <c r="S8" s="767"/>
      <c r="T8" s="767"/>
      <c r="U8" s="767"/>
      <c r="W8" s="156">
        <v>3</v>
      </c>
      <c r="X8" s="157" t="str">
        <f t="shared" si="0"/>
        <v>N.Bělá  B</v>
      </c>
      <c r="AA8" s="1" t="str">
        <f>'1.M1'!AA8</f>
        <v>N.Bělá  B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</row>
    <row r="9" spans="2:31" ht="18.75">
      <c r="B9" s="160">
        <v>8</v>
      </c>
      <c r="C9" s="143" t="s">
        <v>64</v>
      </c>
      <c r="D9" s="784" t="str">
        <f>IF(B9=1,X6,IF(B9=2,X7,IF(B9=3,X8,IF(B9=4,X9,IF(B9=5,X10,IF(B9=6,X11,IF(B9=7,X12,IF(B9=8,X13," "))))))))</f>
        <v>Proskovice  A</v>
      </c>
      <c r="E9" s="785"/>
      <c r="F9" s="785"/>
      <c r="G9" s="785"/>
      <c r="H9" s="785"/>
      <c r="I9" s="786"/>
      <c r="N9" s="155">
        <v>4</v>
      </c>
      <c r="P9" s="767" t="s">
        <v>65</v>
      </c>
      <c r="Q9" s="767"/>
      <c r="R9" s="767"/>
      <c r="S9" s="767"/>
      <c r="T9" s="767"/>
      <c r="U9" s="767"/>
      <c r="W9" s="156">
        <v>4</v>
      </c>
      <c r="X9" s="157" t="str">
        <f t="shared" si="0"/>
        <v>Vratimov</v>
      </c>
      <c r="AA9" s="1" t="str">
        <f>'1.M1'!AA9</f>
        <v>Vratimov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</row>
    <row r="10" spans="2:31" ht="19.5" customHeight="1">
      <c r="B10" s="160">
        <v>6</v>
      </c>
      <c r="C10" s="143" t="s">
        <v>67</v>
      </c>
      <c r="D10" s="784" t="str">
        <f>IF(B10=1,X6,IF(B10=2,X7,IF(B10=3,X8,IF(B10=4,X9,IF(B10=5,X10,IF(B10=6,X11,IF(B10=7,X12,IF(B10=8,X13," "))))))))</f>
        <v>Hrabová</v>
      </c>
      <c r="E10" s="785"/>
      <c r="F10" s="785"/>
      <c r="G10" s="785"/>
      <c r="H10" s="785"/>
      <c r="I10" s="786"/>
      <c r="N10" s="155">
        <v>5</v>
      </c>
      <c r="P10" s="767" t="s">
        <v>68</v>
      </c>
      <c r="Q10" s="767"/>
      <c r="R10" s="767"/>
      <c r="S10" s="767"/>
      <c r="T10" s="767"/>
      <c r="U10" s="767"/>
      <c r="W10" s="156">
        <v>5</v>
      </c>
      <c r="X10" s="157" t="str">
        <f t="shared" si="0"/>
        <v>Výškovice B</v>
      </c>
      <c r="AA10" s="1" t="str">
        <f>'1.M1'!AA10</f>
        <v>Výškovice B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</row>
    <row r="11" spans="23:31" ht="15.75" customHeight="1">
      <c r="W11" s="156">
        <v>6</v>
      </c>
      <c r="X11" s="157" t="str">
        <f t="shared" si="0"/>
        <v>Hrabová</v>
      </c>
      <c r="AA11" s="1" t="str">
        <f>'1.M1'!AA11</f>
        <v>Hrabová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</row>
    <row r="12" spans="3:37" ht="15">
      <c r="C12" s="161" t="s">
        <v>70</v>
      </c>
      <c r="D12" s="162"/>
      <c r="E12" s="771" t="s">
        <v>71</v>
      </c>
      <c r="F12" s="772"/>
      <c r="G12" s="772"/>
      <c r="H12" s="772"/>
      <c r="I12" s="772"/>
      <c r="J12" s="772"/>
      <c r="K12" s="772"/>
      <c r="L12" s="772"/>
      <c r="M12" s="772"/>
      <c r="N12" s="772" t="s">
        <v>72</v>
      </c>
      <c r="O12" s="772"/>
      <c r="P12" s="772"/>
      <c r="Q12" s="772"/>
      <c r="R12" s="772"/>
      <c r="S12" s="772"/>
      <c r="T12" s="772"/>
      <c r="U12" s="772"/>
      <c r="V12" s="163"/>
      <c r="W12" s="156">
        <v>7</v>
      </c>
      <c r="X12" s="157" t="str">
        <f t="shared" si="0"/>
        <v>Stará Bělá  </v>
      </c>
      <c r="AA12" s="1" t="str">
        <f>'1.M1'!AA12</f>
        <v>Stará Bělá  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47"/>
      <c r="AG12" s="164"/>
      <c r="AH12" s="164"/>
      <c r="AI12" s="146" t="s">
        <v>1</v>
      </c>
      <c r="AJ12" s="164"/>
      <c r="AK12" s="164"/>
    </row>
    <row r="13" spans="2:37" ht="21" customHeight="1">
      <c r="B13" s="165"/>
      <c r="C13" s="166" t="s">
        <v>8</v>
      </c>
      <c r="D13" s="167" t="s">
        <v>9</v>
      </c>
      <c r="E13" s="763" t="s">
        <v>73</v>
      </c>
      <c r="F13" s="764"/>
      <c r="G13" s="765"/>
      <c r="H13" s="766" t="s">
        <v>74</v>
      </c>
      <c r="I13" s="764"/>
      <c r="J13" s="765" t="s">
        <v>74</v>
      </c>
      <c r="K13" s="766" t="s">
        <v>75</v>
      </c>
      <c r="L13" s="764"/>
      <c r="M13" s="764" t="s">
        <v>75</v>
      </c>
      <c r="N13" s="766" t="s">
        <v>76</v>
      </c>
      <c r="O13" s="764"/>
      <c r="P13" s="765"/>
      <c r="Q13" s="766" t="s">
        <v>77</v>
      </c>
      <c r="R13" s="764"/>
      <c r="S13" s="765"/>
      <c r="T13" s="168" t="s">
        <v>78</v>
      </c>
      <c r="U13" s="169"/>
      <c r="V13" s="170"/>
      <c r="W13" s="156">
        <v>8</v>
      </c>
      <c r="X13" s="157" t="str">
        <f t="shared" si="0"/>
        <v>Proskovice  A</v>
      </c>
      <c r="AA13" s="1" t="str">
        <f>'1.M1'!AA13</f>
        <v>Proskovice 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12" t="s">
        <v>73</v>
      </c>
      <c r="AG13" s="12" t="s">
        <v>74</v>
      </c>
      <c r="AH13" s="12" t="s">
        <v>75</v>
      </c>
      <c r="AI13" s="12" t="s">
        <v>73</v>
      </c>
      <c r="AJ13" s="12" t="s">
        <v>74</v>
      </c>
      <c r="AK13" s="12" t="s">
        <v>75</v>
      </c>
    </row>
    <row r="14" spans="2:37" ht="24.75" customHeight="1">
      <c r="B14" s="171" t="s">
        <v>73</v>
      </c>
      <c r="C14" s="110" t="s">
        <v>135</v>
      </c>
      <c r="D14" s="172" t="s">
        <v>140</v>
      </c>
      <c r="E14" s="174">
        <v>4</v>
      </c>
      <c r="F14" s="175" t="s">
        <v>19</v>
      </c>
      <c r="G14" s="176">
        <v>6</v>
      </c>
      <c r="H14" s="177">
        <v>5</v>
      </c>
      <c r="I14" s="175" t="s">
        <v>19</v>
      </c>
      <c r="J14" s="176">
        <v>7</v>
      </c>
      <c r="K14" s="177"/>
      <c r="L14" s="175" t="s">
        <v>19</v>
      </c>
      <c r="M14" s="178"/>
      <c r="N14" s="250">
        <f>E14+H14+K14</f>
        <v>9</v>
      </c>
      <c r="O14" s="251" t="s">
        <v>19</v>
      </c>
      <c r="P14" s="252">
        <f>G14+J14+M14</f>
        <v>13</v>
      </c>
      <c r="Q14" s="250">
        <f>SUM(AF14:AH14)</f>
        <v>0</v>
      </c>
      <c r="R14" s="251" t="s">
        <v>19</v>
      </c>
      <c r="S14" s="252">
        <f>SUM(AI14:AK14)</f>
        <v>2</v>
      </c>
      <c r="T14" s="253">
        <f>IF(Q14&gt;S14,1,0)</f>
        <v>0</v>
      </c>
      <c r="U14" s="254">
        <f>IF(S14&gt;Q14,1,0)</f>
        <v>1</v>
      </c>
      <c r="V14" s="163"/>
      <c r="X14" s="184"/>
      <c r="AF14" s="185">
        <f>IF(E14&gt;G14,1,0)</f>
        <v>0</v>
      </c>
      <c r="AG14" s="185">
        <f>IF(H14&gt;J14,1,0)</f>
        <v>0</v>
      </c>
      <c r="AH14" s="185">
        <f>IF(K14+M14&gt;0,IF(K14&gt;M14,1,0),0)</f>
        <v>0</v>
      </c>
      <c r="AI14" s="185">
        <f>IF(G14&gt;E14,1,0)</f>
        <v>1</v>
      </c>
      <c r="AJ14" s="185">
        <f>IF(J14&gt;H14,1,0)</f>
        <v>1</v>
      </c>
      <c r="AK14" s="185">
        <f>IF(K14+M14&gt;0,IF(M14&gt;K14,1,0),0)</f>
        <v>0</v>
      </c>
    </row>
    <row r="15" spans="2:37" ht="24" customHeight="1">
      <c r="B15" s="171" t="s">
        <v>74</v>
      </c>
      <c r="C15" s="110" t="s">
        <v>223</v>
      </c>
      <c r="D15" s="187" t="s">
        <v>142</v>
      </c>
      <c r="E15" s="174">
        <v>3</v>
      </c>
      <c r="F15" s="175" t="s">
        <v>19</v>
      </c>
      <c r="G15" s="176">
        <v>6</v>
      </c>
      <c r="H15" s="177">
        <v>3</v>
      </c>
      <c r="I15" s="175" t="s">
        <v>19</v>
      </c>
      <c r="J15" s="176">
        <v>6</v>
      </c>
      <c r="K15" s="177"/>
      <c r="L15" s="175" t="s">
        <v>19</v>
      </c>
      <c r="M15" s="178"/>
      <c r="N15" s="250">
        <f>E15+H15+K15</f>
        <v>6</v>
      </c>
      <c r="O15" s="251" t="s">
        <v>19</v>
      </c>
      <c r="P15" s="252">
        <f>G15+J15+M15</f>
        <v>12</v>
      </c>
      <c r="Q15" s="250">
        <f>SUM(AF15:AH15)</f>
        <v>0</v>
      </c>
      <c r="R15" s="251" t="s">
        <v>19</v>
      </c>
      <c r="S15" s="252">
        <f>SUM(AI15:AK15)</f>
        <v>2</v>
      </c>
      <c r="T15" s="253">
        <f>IF(Q15&gt;S15,1,0)</f>
        <v>0</v>
      </c>
      <c r="U15" s="254">
        <f>IF(S15&gt;Q15,1,0)</f>
        <v>1</v>
      </c>
      <c r="V15" s="163"/>
      <c r="AF15" s="185">
        <f>IF(E15&gt;G15,1,0)</f>
        <v>0</v>
      </c>
      <c r="AG15" s="185">
        <f>IF(H15&gt;J15,1,0)</f>
        <v>0</v>
      </c>
      <c r="AH15" s="185">
        <f>IF(K15+M15&gt;0,IF(K15&gt;M15,1,0),0)</f>
        <v>0</v>
      </c>
      <c r="AI15" s="185">
        <f>IF(G15&gt;E15,1,0)</f>
        <v>1</v>
      </c>
      <c r="AJ15" s="185">
        <f>IF(J15&gt;H15,1,0)</f>
        <v>1</v>
      </c>
      <c r="AK15" s="185">
        <f>IF(K15+M15&gt;0,IF(M15&gt;K15,1,0),0)</f>
        <v>0</v>
      </c>
    </row>
    <row r="16" spans="2:37" ht="20.25" customHeight="1">
      <c r="B16" s="753" t="s">
        <v>75</v>
      </c>
      <c r="C16" s="187" t="s">
        <v>135</v>
      </c>
      <c r="D16" s="172" t="s">
        <v>140</v>
      </c>
      <c r="E16" s="787">
        <v>4</v>
      </c>
      <c r="F16" s="779" t="s">
        <v>19</v>
      </c>
      <c r="G16" s="781">
        <v>6</v>
      </c>
      <c r="H16" s="789">
        <v>1</v>
      </c>
      <c r="I16" s="779" t="s">
        <v>19</v>
      </c>
      <c r="J16" s="781">
        <v>6</v>
      </c>
      <c r="K16" s="789">
        <v>6</v>
      </c>
      <c r="L16" s="779" t="s">
        <v>19</v>
      </c>
      <c r="M16" s="798">
        <v>1</v>
      </c>
      <c r="N16" s="804">
        <f>E16+H16+K16</f>
        <v>11</v>
      </c>
      <c r="O16" s="800" t="s">
        <v>19</v>
      </c>
      <c r="P16" s="802">
        <f>G16+J16+M16</f>
        <v>13</v>
      </c>
      <c r="Q16" s="804">
        <f>SUM(AF16:AH16)</f>
        <v>1</v>
      </c>
      <c r="R16" s="800" t="s">
        <v>19</v>
      </c>
      <c r="S16" s="802">
        <f>SUM(AI16:AK16)</f>
        <v>2</v>
      </c>
      <c r="T16" s="806">
        <f>IF(Q16&gt;S16,1,0)</f>
        <v>0</v>
      </c>
      <c r="U16" s="808">
        <f>IF(S16&gt;Q16,1,0)</f>
        <v>1</v>
      </c>
      <c r="V16" s="188"/>
      <c r="AF16" s="185">
        <f>IF(E16&gt;G16,1,0)</f>
        <v>0</v>
      </c>
      <c r="AG16" s="185">
        <f>IF(H16&gt;J16,1,0)</f>
        <v>0</v>
      </c>
      <c r="AH16" s="185">
        <f>IF(K16+M16&gt;0,IF(K16&gt;M16,1,0),0)</f>
        <v>1</v>
      </c>
      <c r="AI16" s="185">
        <f>IF(G16&gt;E16,1,0)</f>
        <v>1</v>
      </c>
      <c r="AJ16" s="185">
        <f>IF(J16&gt;H16,1,0)</f>
        <v>1</v>
      </c>
      <c r="AK16" s="185">
        <f>IF(K16+M16&gt;0,IF(M16&gt;K16,1,0),0)</f>
        <v>0</v>
      </c>
    </row>
    <row r="17" spans="2:22" ht="21" customHeight="1">
      <c r="B17" s="754"/>
      <c r="C17" s="110" t="s">
        <v>205</v>
      </c>
      <c r="D17" s="189" t="s">
        <v>206</v>
      </c>
      <c r="E17" s="788"/>
      <c r="F17" s="780"/>
      <c r="G17" s="782"/>
      <c r="H17" s="790"/>
      <c r="I17" s="780"/>
      <c r="J17" s="782"/>
      <c r="K17" s="790"/>
      <c r="L17" s="780"/>
      <c r="M17" s="799"/>
      <c r="N17" s="805"/>
      <c r="O17" s="801"/>
      <c r="P17" s="803"/>
      <c r="Q17" s="805"/>
      <c r="R17" s="801"/>
      <c r="S17" s="803"/>
      <c r="T17" s="807"/>
      <c r="U17" s="809"/>
      <c r="V17" s="188"/>
    </row>
    <row r="18" spans="2:22" ht="23.25" customHeight="1">
      <c r="B18" s="191"/>
      <c r="C18" s="255" t="s">
        <v>79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>
        <f>SUM(N14:N17)</f>
        <v>26</v>
      </c>
      <c r="O18" s="251" t="s">
        <v>19</v>
      </c>
      <c r="P18" s="258">
        <f>SUM(P14:P17)</f>
        <v>38</v>
      </c>
      <c r="Q18" s="257">
        <f>SUM(Q14:Q17)</f>
        <v>1</v>
      </c>
      <c r="R18" s="259" t="s">
        <v>19</v>
      </c>
      <c r="S18" s="258">
        <f>SUM(S14:S17)</f>
        <v>6</v>
      </c>
      <c r="T18" s="253">
        <f>SUM(T14:T17)</f>
        <v>0</v>
      </c>
      <c r="U18" s="254">
        <f>SUM(U14:U17)</f>
        <v>3</v>
      </c>
      <c r="V18" s="163"/>
    </row>
    <row r="19" spans="2:27" ht="21" customHeight="1">
      <c r="B19" s="191"/>
      <c r="C19" s="11" t="s">
        <v>80</v>
      </c>
      <c r="D19" s="197" t="str">
        <f>IF(T18&gt;U18,D9,IF(U18&gt;T18,D10,IF(U18+T18=0," ","CHYBA ZADÁNÍ")))</f>
        <v>Hrabová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1"/>
      <c r="V19" s="198"/>
      <c r="AA19" s="199"/>
    </row>
    <row r="20" spans="2:22" ht="19.5" customHeight="1">
      <c r="B20" s="191"/>
      <c r="C20" s="11" t="s">
        <v>81</v>
      </c>
      <c r="G20" s="200"/>
      <c r="H20" s="200"/>
      <c r="I20" s="200"/>
      <c r="J20" s="200"/>
      <c r="K20" s="200"/>
      <c r="L20" s="200"/>
      <c r="M20" s="200"/>
      <c r="N20" s="198"/>
      <c r="O20" s="198"/>
      <c r="Q20" s="201"/>
      <c r="R20" s="201"/>
      <c r="S20" s="200"/>
      <c r="T20" s="200"/>
      <c r="U20" s="200"/>
      <c r="V20" s="198"/>
    </row>
    <row r="21" spans="10:20" ht="15">
      <c r="J21" s="8" t="s">
        <v>64</v>
      </c>
      <c r="K21" s="8"/>
      <c r="L21" s="8"/>
      <c r="T21" s="8" t="s">
        <v>67</v>
      </c>
    </row>
    <row r="22" spans="3:21" ht="15">
      <c r="C22" s="147" t="s">
        <v>82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3:21" ht="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3:21" ht="15"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3:21" ht="15"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2:21" ht="28.5" customHeight="1">
      <c r="B26" s="162"/>
      <c r="C26" s="162"/>
      <c r="D26" s="162"/>
      <c r="E26" s="162"/>
      <c r="F26" s="202" t="s">
        <v>47</v>
      </c>
      <c r="G26" s="162"/>
      <c r="H26" s="203"/>
      <c r="I26" s="20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6:9" ht="8.25" customHeight="1">
      <c r="F27" s="141"/>
      <c r="H27" s="142"/>
      <c r="I27" s="142"/>
    </row>
    <row r="28" spans="3:24" ht="21">
      <c r="C28" s="143" t="s">
        <v>48</v>
      </c>
      <c r="D28" s="144" t="s">
        <v>49</v>
      </c>
      <c r="E28" s="143"/>
      <c r="F28" s="143"/>
      <c r="G28" s="143"/>
      <c r="H28" s="143"/>
      <c r="I28" s="143"/>
      <c r="J28" s="143"/>
      <c r="K28" s="143"/>
      <c r="L28" s="143"/>
      <c r="P28" s="778" t="s">
        <v>50</v>
      </c>
      <c r="Q28" s="778"/>
      <c r="R28" s="145"/>
      <c r="S28" s="145"/>
      <c r="T28" s="773">
        <f>'Rozlosování-přehled'!$L$1</f>
        <v>2010</v>
      </c>
      <c r="U28" s="773"/>
      <c r="X28" s="146" t="s">
        <v>1</v>
      </c>
    </row>
    <row r="29" spans="3:31" ht="18.75">
      <c r="C29" s="147" t="s">
        <v>51</v>
      </c>
      <c r="D29" s="204"/>
      <c r="N29" s="149">
        <v>1</v>
      </c>
      <c r="P29" s="774" t="str">
        <f>IF(N29=1,P31,IF(N29=2,P32,IF(N29=3,P33,IF(N29=4,P34,IF(N29=5,P35," ")))))</f>
        <v>MUŽI  I.</v>
      </c>
      <c r="Q29" s="775"/>
      <c r="R29" s="775"/>
      <c r="S29" s="775"/>
      <c r="T29" s="775"/>
      <c r="U29" s="776"/>
      <c r="W29" s="150" t="s">
        <v>2</v>
      </c>
      <c r="X29" s="147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47"/>
      <c r="D30" s="152"/>
      <c r="E30" s="152"/>
      <c r="F30" s="152"/>
      <c r="G30" s="147"/>
      <c r="H30" s="147"/>
      <c r="I30" s="147"/>
      <c r="J30" s="152"/>
      <c r="K30" s="152"/>
      <c r="L30" s="152"/>
      <c r="M30" s="147"/>
      <c r="N30" s="147"/>
      <c r="O30" s="147"/>
      <c r="P30" s="153"/>
      <c r="Q30" s="153"/>
      <c r="R30" s="153"/>
      <c r="S30" s="147"/>
      <c r="T30" s="147"/>
      <c r="U30" s="152"/>
    </row>
    <row r="31" spans="3:31" ht="15.75">
      <c r="C31" s="147" t="s">
        <v>57</v>
      </c>
      <c r="D31" s="487" t="s">
        <v>207</v>
      </c>
      <c r="E31" s="154"/>
      <c r="F31" s="154"/>
      <c r="N31" s="1">
        <v>1</v>
      </c>
      <c r="P31" s="777" t="s">
        <v>58</v>
      </c>
      <c r="Q31" s="777"/>
      <c r="R31" s="777"/>
      <c r="S31" s="777"/>
      <c r="T31" s="777"/>
      <c r="U31" s="777"/>
      <c r="W31" s="156">
        <v>1</v>
      </c>
      <c r="X31" s="157" t="str">
        <f aca="true" t="shared" si="1" ref="X31:X38">IF($N$29=1,AA31,IF($N$29=2,AB31,IF($N$29=3,AC31,IF($N$29=4,AD31,IF($N$29=5,AE31," ")))))</f>
        <v>Výškovice A</v>
      </c>
      <c r="AA31" s="1" t="str">
        <f aca="true" t="shared" si="2" ref="AA31:AE38">AA6</f>
        <v>Výškovice A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47" t="s">
        <v>60</v>
      </c>
      <c r="D32" s="488">
        <v>40327</v>
      </c>
      <c r="E32" s="159"/>
      <c r="F32" s="159"/>
      <c r="N32" s="1">
        <v>2</v>
      </c>
      <c r="P32" s="777" t="s">
        <v>61</v>
      </c>
      <c r="Q32" s="777"/>
      <c r="R32" s="777"/>
      <c r="S32" s="777"/>
      <c r="T32" s="777"/>
      <c r="U32" s="777"/>
      <c r="W32" s="156">
        <v>2</v>
      </c>
      <c r="X32" s="157" t="str">
        <f t="shared" si="1"/>
        <v>Brušperk A</v>
      </c>
      <c r="AA32" s="1" t="str">
        <f t="shared" si="2"/>
        <v>Brušperk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47"/>
      <c r="N33" s="1">
        <v>3</v>
      </c>
      <c r="P33" s="767" t="s">
        <v>62</v>
      </c>
      <c r="Q33" s="767"/>
      <c r="R33" s="767"/>
      <c r="S33" s="767"/>
      <c r="T33" s="767"/>
      <c r="U33" s="767"/>
      <c r="W33" s="156">
        <v>3</v>
      </c>
      <c r="X33" s="157" t="str">
        <f t="shared" si="1"/>
        <v>N.Bělá  B</v>
      </c>
      <c r="AA33" s="1" t="str">
        <f t="shared" si="2"/>
        <v>N.Bělá  B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60">
        <v>7</v>
      </c>
      <c r="C34" s="143" t="s">
        <v>64</v>
      </c>
      <c r="D34" s="768" t="str">
        <f>IF(B34=1,X31,IF(B34=2,X32,IF(B34=3,X33,IF(B34=4,X34,IF(B34=5,X35,IF(B34=6,X36,IF(B34=7,X37,IF(B34=8,X38," "))))))))</f>
        <v>Stará Bělá  </v>
      </c>
      <c r="E34" s="769"/>
      <c r="F34" s="769"/>
      <c r="G34" s="769"/>
      <c r="H34" s="769"/>
      <c r="I34" s="770"/>
      <c r="N34" s="1">
        <v>4</v>
      </c>
      <c r="P34" s="767" t="s">
        <v>65</v>
      </c>
      <c r="Q34" s="767"/>
      <c r="R34" s="767"/>
      <c r="S34" s="767"/>
      <c r="T34" s="767"/>
      <c r="U34" s="767"/>
      <c r="W34" s="156">
        <v>4</v>
      </c>
      <c r="X34" s="157" t="str">
        <f t="shared" si="1"/>
        <v>Vratimov</v>
      </c>
      <c r="AA34" s="1" t="str">
        <f t="shared" si="2"/>
        <v>Vratimov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60">
        <v>5</v>
      </c>
      <c r="C35" s="143" t="s">
        <v>67</v>
      </c>
      <c r="D35" s="768" t="str">
        <f>IF(B35=1,X31,IF(B35=2,X32,IF(B35=3,X33,IF(B35=4,X34,IF(B35=5,X35,IF(B35=6,X36,IF(B35=7,X37,IF(B35=8,X38," "))))))))</f>
        <v>Výškovice B</v>
      </c>
      <c r="E35" s="769"/>
      <c r="F35" s="769"/>
      <c r="G35" s="769"/>
      <c r="H35" s="769"/>
      <c r="I35" s="770"/>
      <c r="N35" s="1">
        <v>5</v>
      </c>
      <c r="P35" s="767" t="s">
        <v>68</v>
      </c>
      <c r="Q35" s="767"/>
      <c r="R35" s="767"/>
      <c r="S35" s="767"/>
      <c r="T35" s="767"/>
      <c r="U35" s="767"/>
      <c r="W35" s="156">
        <v>5</v>
      </c>
      <c r="X35" s="157" t="str">
        <f t="shared" si="1"/>
        <v>Výškovice B</v>
      </c>
      <c r="AA35" s="1" t="str">
        <f t="shared" si="2"/>
        <v>Výškovice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56">
        <v>6</v>
      </c>
      <c r="X36" s="157" t="str">
        <f t="shared" si="1"/>
        <v>Hrabová</v>
      </c>
      <c r="AA36" s="1" t="str">
        <f t="shared" si="2"/>
        <v>Hrabová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61" t="s">
        <v>70</v>
      </c>
      <c r="D37" s="162"/>
      <c r="E37" s="771" t="s">
        <v>71</v>
      </c>
      <c r="F37" s="772"/>
      <c r="G37" s="772"/>
      <c r="H37" s="772"/>
      <c r="I37" s="772"/>
      <c r="J37" s="772"/>
      <c r="K37" s="772"/>
      <c r="L37" s="772"/>
      <c r="M37" s="772"/>
      <c r="N37" s="772" t="s">
        <v>72</v>
      </c>
      <c r="O37" s="772"/>
      <c r="P37" s="772"/>
      <c r="Q37" s="772"/>
      <c r="R37" s="772"/>
      <c r="S37" s="772"/>
      <c r="T37" s="772"/>
      <c r="U37" s="772"/>
      <c r="V37" s="163"/>
      <c r="W37" s="156">
        <v>7</v>
      </c>
      <c r="X37" s="157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65"/>
      <c r="C38" s="166" t="s">
        <v>8</v>
      </c>
      <c r="D38" s="167" t="s">
        <v>9</v>
      </c>
      <c r="E38" s="763" t="s">
        <v>73</v>
      </c>
      <c r="F38" s="764"/>
      <c r="G38" s="765"/>
      <c r="H38" s="766" t="s">
        <v>74</v>
      </c>
      <c r="I38" s="764"/>
      <c r="J38" s="765" t="s">
        <v>74</v>
      </c>
      <c r="K38" s="766" t="s">
        <v>75</v>
      </c>
      <c r="L38" s="764"/>
      <c r="M38" s="764" t="s">
        <v>75</v>
      </c>
      <c r="N38" s="766" t="s">
        <v>76</v>
      </c>
      <c r="O38" s="764"/>
      <c r="P38" s="765"/>
      <c r="Q38" s="766" t="s">
        <v>77</v>
      </c>
      <c r="R38" s="764"/>
      <c r="S38" s="765"/>
      <c r="T38" s="168" t="s">
        <v>78</v>
      </c>
      <c r="U38" s="169"/>
      <c r="V38" s="170"/>
      <c r="W38" s="156">
        <v>8</v>
      </c>
      <c r="X38" s="157" t="str">
        <f t="shared" si="1"/>
        <v>Proskovice  A</v>
      </c>
      <c r="AA38" s="1" t="str">
        <f t="shared" si="2"/>
        <v>Proskovice 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2" t="s">
        <v>73</v>
      </c>
      <c r="AG38" s="12" t="s">
        <v>74</v>
      </c>
      <c r="AH38" s="12" t="s">
        <v>75</v>
      </c>
      <c r="AI38" s="12" t="s">
        <v>73</v>
      </c>
      <c r="AJ38" s="12" t="s">
        <v>74</v>
      </c>
      <c r="AK38" s="12" t="s">
        <v>75</v>
      </c>
    </row>
    <row r="39" spans="2:37" ht="24.75" customHeight="1">
      <c r="B39" s="171" t="s">
        <v>73</v>
      </c>
      <c r="C39" s="489" t="s">
        <v>208</v>
      </c>
      <c r="D39" s="490" t="s">
        <v>162</v>
      </c>
      <c r="E39" s="491">
        <v>6</v>
      </c>
      <c r="F39" s="492" t="s">
        <v>19</v>
      </c>
      <c r="G39" s="493">
        <v>2</v>
      </c>
      <c r="H39" s="494">
        <v>6</v>
      </c>
      <c r="I39" s="492" t="s">
        <v>19</v>
      </c>
      <c r="J39" s="493">
        <v>3</v>
      </c>
      <c r="K39" s="494"/>
      <c r="L39" s="492" t="s">
        <v>19</v>
      </c>
      <c r="M39" s="495"/>
      <c r="N39" s="219">
        <f>E39+H39+K39</f>
        <v>12</v>
      </c>
      <c r="O39" s="220" t="s">
        <v>19</v>
      </c>
      <c r="P39" s="221">
        <f>G39+J39+M39</f>
        <v>5</v>
      </c>
      <c r="Q39" s="219">
        <f>SUM(AF39:AH39)</f>
        <v>2</v>
      </c>
      <c r="R39" s="220" t="s">
        <v>19</v>
      </c>
      <c r="S39" s="221">
        <f>SUM(AI39:AK39)</f>
        <v>0</v>
      </c>
      <c r="T39" s="182">
        <f>IF(Q39&gt;S39,1,0)</f>
        <v>1</v>
      </c>
      <c r="U39" s="183">
        <f>IF(S39&gt;Q39,1,0)</f>
        <v>0</v>
      </c>
      <c r="V39" s="163"/>
      <c r="X39" s="184"/>
      <c r="AF39" s="185">
        <f>IF(E39&gt;G39,1,0)</f>
        <v>1</v>
      </c>
      <c r="AG39" s="185">
        <f>IF(H39&gt;J39,1,0)</f>
        <v>1</v>
      </c>
      <c r="AH39" s="185">
        <f>IF(K39+M39&gt;0,IF(K39&gt;M39,1,0),0)</f>
        <v>0</v>
      </c>
      <c r="AI39" s="185">
        <f>IF(G39&gt;E39,1,0)</f>
        <v>0</v>
      </c>
      <c r="AJ39" s="185">
        <f>IF(J39&gt;H39,1,0)</f>
        <v>0</v>
      </c>
      <c r="AK39" s="185">
        <f>IF(K39+M39&gt;0,IF(M39&gt;K39,1,0),0)</f>
        <v>0</v>
      </c>
    </row>
    <row r="40" spans="2:37" ht="24.75" customHeight="1">
      <c r="B40" s="171" t="s">
        <v>74</v>
      </c>
      <c r="C40" s="496" t="s">
        <v>209</v>
      </c>
      <c r="D40" s="489" t="s">
        <v>210</v>
      </c>
      <c r="E40" s="491">
        <v>0</v>
      </c>
      <c r="F40" s="492" t="s">
        <v>19</v>
      </c>
      <c r="G40" s="493">
        <v>6</v>
      </c>
      <c r="H40" s="494">
        <v>6</v>
      </c>
      <c r="I40" s="492" t="s">
        <v>19</v>
      </c>
      <c r="J40" s="493">
        <v>4</v>
      </c>
      <c r="K40" s="494">
        <v>2</v>
      </c>
      <c r="L40" s="492" t="s">
        <v>19</v>
      </c>
      <c r="M40" s="495">
        <v>6</v>
      </c>
      <c r="N40" s="219">
        <f>E40+H40+K40</f>
        <v>8</v>
      </c>
      <c r="O40" s="220" t="s">
        <v>19</v>
      </c>
      <c r="P40" s="221">
        <f>G40+J40+M40</f>
        <v>16</v>
      </c>
      <c r="Q40" s="219">
        <f>SUM(AF40:AH40)</f>
        <v>1</v>
      </c>
      <c r="R40" s="220" t="s">
        <v>19</v>
      </c>
      <c r="S40" s="221">
        <f>SUM(AI40:AK40)</f>
        <v>2</v>
      </c>
      <c r="T40" s="182">
        <f>IF(Q40&gt;S40,1,0)</f>
        <v>0</v>
      </c>
      <c r="U40" s="183">
        <f>IF(S40&gt;Q40,1,0)</f>
        <v>1</v>
      </c>
      <c r="V40" s="163"/>
      <c r="AF40" s="185">
        <f>IF(E40&gt;G40,1,0)</f>
        <v>0</v>
      </c>
      <c r="AG40" s="185">
        <f>IF(H40&gt;J40,1,0)</f>
        <v>1</v>
      </c>
      <c r="AH40" s="185">
        <f>IF(K40+M40&gt;0,IF(K40&gt;M40,1,0),0)</f>
        <v>0</v>
      </c>
      <c r="AI40" s="185">
        <f>IF(G40&gt;E40,1,0)</f>
        <v>1</v>
      </c>
      <c r="AJ40" s="185">
        <f>IF(J40&gt;H40,1,0)</f>
        <v>0</v>
      </c>
      <c r="AK40" s="185">
        <f>IF(K40+M40&gt;0,IF(M40&gt;K40,1,0),0)</f>
        <v>1</v>
      </c>
    </row>
    <row r="41" spans="2:37" ht="24.75" customHeight="1">
      <c r="B41" s="753" t="s">
        <v>75</v>
      </c>
      <c r="C41" s="496" t="s">
        <v>208</v>
      </c>
      <c r="D41" s="490" t="s">
        <v>162</v>
      </c>
      <c r="E41" s="812">
        <v>2</v>
      </c>
      <c r="F41" s="813" t="s">
        <v>19</v>
      </c>
      <c r="G41" s="814">
        <v>6</v>
      </c>
      <c r="H41" s="815">
        <v>6</v>
      </c>
      <c r="I41" s="813" t="s">
        <v>19</v>
      </c>
      <c r="J41" s="814">
        <v>3</v>
      </c>
      <c r="K41" s="815">
        <v>7</v>
      </c>
      <c r="L41" s="813" t="s">
        <v>19</v>
      </c>
      <c r="M41" s="811">
        <v>6</v>
      </c>
      <c r="N41" s="745">
        <f>E41+H41+K41</f>
        <v>15</v>
      </c>
      <c r="O41" s="747" t="s">
        <v>19</v>
      </c>
      <c r="P41" s="741">
        <f>G41+J41+M41</f>
        <v>15</v>
      </c>
      <c r="Q41" s="745">
        <f>SUM(AF41:AH41)</f>
        <v>2</v>
      </c>
      <c r="R41" s="747" t="s">
        <v>19</v>
      </c>
      <c r="S41" s="741">
        <f>SUM(AI41:AK41)</f>
        <v>1</v>
      </c>
      <c r="T41" s="751">
        <f>IF(Q41&gt;S41,1,0)</f>
        <v>1</v>
      </c>
      <c r="U41" s="743">
        <f>IF(S41&gt;Q41,1,0)</f>
        <v>0</v>
      </c>
      <c r="V41" s="188"/>
      <c r="AF41" s="185">
        <f>IF(E41&gt;G41,1,0)</f>
        <v>0</v>
      </c>
      <c r="AG41" s="185">
        <f>IF(H41&gt;J41,1,0)</f>
        <v>1</v>
      </c>
      <c r="AH41" s="185">
        <f>IF(K41+M41&gt;0,IF(K41&gt;M41,1,0),0)</f>
        <v>1</v>
      </c>
      <c r="AI41" s="185">
        <f>IF(G41&gt;E41,1,0)</f>
        <v>1</v>
      </c>
      <c r="AJ41" s="185">
        <f>IF(J41&gt;H41,1,0)</f>
        <v>0</v>
      </c>
      <c r="AK41" s="185">
        <f>IF(K41+M41&gt;0,IF(M41&gt;K41,1,0),0)</f>
        <v>0</v>
      </c>
    </row>
    <row r="42" spans="2:22" ht="24.75" customHeight="1">
      <c r="B42" s="754"/>
      <c r="C42" s="497" t="s">
        <v>211</v>
      </c>
      <c r="D42" s="498" t="s">
        <v>212</v>
      </c>
      <c r="E42" s="812"/>
      <c r="F42" s="813"/>
      <c r="G42" s="814"/>
      <c r="H42" s="815"/>
      <c r="I42" s="813"/>
      <c r="J42" s="814"/>
      <c r="K42" s="815"/>
      <c r="L42" s="813"/>
      <c r="M42" s="811"/>
      <c r="N42" s="730"/>
      <c r="O42" s="732"/>
      <c r="P42" s="750"/>
      <c r="Q42" s="730"/>
      <c r="R42" s="732"/>
      <c r="S42" s="750"/>
      <c r="T42" s="752"/>
      <c r="U42" s="744"/>
      <c r="V42" s="188"/>
    </row>
    <row r="43" spans="2:22" ht="24.75" customHeight="1">
      <c r="B43" s="191"/>
      <c r="C43" s="226" t="s">
        <v>79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8">
        <f>SUM(N39:N42)</f>
        <v>35</v>
      </c>
      <c r="O43" s="220" t="s">
        <v>19</v>
      </c>
      <c r="P43" s="229">
        <f>SUM(P39:P42)</f>
        <v>36</v>
      </c>
      <c r="Q43" s="228">
        <f>SUM(Q39:Q42)</f>
        <v>5</v>
      </c>
      <c r="R43" s="230" t="s">
        <v>19</v>
      </c>
      <c r="S43" s="229">
        <f>SUM(S39:S42)</f>
        <v>3</v>
      </c>
      <c r="T43" s="182">
        <f>SUM(T39:T42)</f>
        <v>2</v>
      </c>
      <c r="U43" s="183">
        <f>SUM(U39:U42)</f>
        <v>1</v>
      </c>
      <c r="V43" s="163"/>
    </row>
    <row r="44" spans="2:22" ht="24.75" customHeight="1">
      <c r="B44" s="191"/>
      <c r="C44" s="267" t="s">
        <v>80</v>
      </c>
      <c r="D44" s="266" t="str">
        <f>IF(T43&gt;U43,D34,IF(U43&gt;T43,D35,IF(U43+T43=0," ","CHYBA ZADÁNÍ")))</f>
        <v>Stará Bělá  </v>
      </c>
      <c r="E44" s="226"/>
      <c r="F44" s="226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67"/>
      <c r="V44" s="198"/>
    </row>
    <row r="45" spans="2:22" ht="15">
      <c r="B45" s="191"/>
      <c r="C45" s="11" t="s">
        <v>81</v>
      </c>
      <c r="G45" s="200"/>
      <c r="H45" s="200"/>
      <c r="I45" s="200"/>
      <c r="J45" s="200"/>
      <c r="K45" s="200"/>
      <c r="L45" s="200"/>
      <c r="M45" s="200"/>
      <c r="N45" s="198"/>
      <c r="O45" s="198"/>
      <c r="Q45" s="201"/>
      <c r="R45" s="201"/>
      <c r="S45" s="200"/>
      <c r="T45" s="200"/>
      <c r="U45" s="200"/>
      <c r="V45" s="198"/>
    </row>
    <row r="46" spans="3:21" ht="15">
      <c r="C46" s="201"/>
      <c r="D46" s="201"/>
      <c r="E46" s="201"/>
      <c r="F46" s="201"/>
      <c r="G46" s="201"/>
      <c r="H46" s="201"/>
      <c r="I46" s="201"/>
      <c r="J46" s="206" t="s">
        <v>64</v>
      </c>
      <c r="K46" s="206"/>
      <c r="L46" s="206"/>
      <c r="M46" s="201"/>
      <c r="N46" s="201"/>
      <c r="O46" s="201"/>
      <c r="P46" s="201"/>
      <c r="Q46" s="201"/>
      <c r="R46" s="201"/>
      <c r="S46" s="201"/>
      <c r="T46" s="206" t="s">
        <v>67</v>
      </c>
      <c r="U46" s="201"/>
    </row>
    <row r="47" spans="3:21" ht="15">
      <c r="C47" s="207" t="s">
        <v>82</v>
      </c>
      <c r="D47" s="208" t="s">
        <v>83</v>
      </c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3:21" ht="15">
      <c r="C48" s="201"/>
      <c r="D48" s="20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3:21" ht="15"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</row>
    <row r="50" spans="3:21" ht="15"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</row>
    <row r="51" spans="6:9" ht="26.25">
      <c r="F51" s="141" t="s">
        <v>47</v>
      </c>
      <c r="H51" s="142"/>
      <c r="I51" s="142"/>
    </row>
    <row r="52" spans="6:9" ht="26.25">
      <c r="F52" s="141"/>
      <c r="H52" s="142"/>
      <c r="I52" s="142"/>
    </row>
    <row r="53" spans="3:24" ht="21">
      <c r="C53" s="143" t="s">
        <v>48</v>
      </c>
      <c r="D53" s="144" t="s">
        <v>49</v>
      </c>
      <c r="E53" s="143"/>
      <c r="F53" s="143"/>
      <c r="G53" s="143"/>
      <c r="H53" s="143"/>
      <c r="I53" s="143"/>
      <c r="J53" s="143"/>
      <c r="K53" s="143"/>
      <c r="L53" s="143"/>
      <c r="P53" s="778" t="s">
        <v>50</v>
      </c>
      <c r="Q53" s="778"/>
      <c r="R53" s="145"/>
      <c r="S53" s="145"/>
      <c r="T53" s="773">
        <f>'Rozlosování-přehled'!$L$1</f>
        <v>2010</v>
      </c>
      <c r="U53" s="773"/>
      <c r="X53" s="146" t="s">
        <v>1</v>
      </c>
    </row>
    <row r="54" spans="3:31" ht="18.75">
      <c r="C54" s="147" t="s">
        <v>51</v>
      </c>
      <c r="D54" s="148"/>
      <c r="N54" s="149">
        <v>1</v>
      </c>
      <c r="P54" s="774" t="str">
        <f>IF(N54=1,P56,IF(N54=2,P57,IF(N54=3,P58,IF(N54=4,P59,IF(N54=5,P60," ")))))</f>
        <v>MUŽI  I.</v>
      </c>
      <c r="Q54" s="775"/>
      <c r="R54" s="775"/>
      <c r="S54" s="775"/>
      <c r="T54" s="775"/>
      <c r="U54" s="776"/>
      <c r="W54" s="150" t="s">
        <v>2</v>
      </c>
      <c r="X54" s="151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47"/>
      <c r="D55" s="152"/>
      <c r="E55" s="152"/>
      <c r="F55" s="152"/>
      <c r="G55" s="147"/>
      <c r="H55" s="147"/>
      <c r="I55" s="147"/>
      <c r="J55" s="152"/>
      <c r="K55" s="152"/>
      <c r="L55" s="152"/>
      <c r="M55" s="147"/>
      <c r="N55" s="147"/>
      <c r="O55" s="147"/>
      <c r="P55" s="153"/>
      <c r="Q55" s="153"/>
      <c r="R55" s="153"/>
      <c r="S55" s="147"/>
      <c r="T55" s="147"/>
      <c r="U55" s="152"/>
    </row>
    <row r="56" spans="3:31" ht="15.75">
      <c r="C56" s="147" t="s">
        <v>57</v>
      </c>
      <c r="D56" s="205" t="s">
        <v>69</v>
      </c>
      <c r="E56" s="154"/>
      <c r="F56" s="154"/>
      <c r="N56" s="155">
        <v>1</v>
      </c>
      <c r="P56" s="777" t="s">
        <v>58</v>
      </c>
      <c r="Q56" s="777"/>
      <c r="R56" s="777"/>
      <c r="S56" s="777"/>
      <c r="T56" s="777"/>
      <c r="U56" s="777"/>
      <c r="W56" s="156">
        <v>1</v>
      </c>
      <c r="X56" s="157" t="str">
        <f aca="true" t="shared" si="3" ref="X56:X63">IF($N$4=1,AA56,IF($N$4=2,AB56,IF($N$4=3,AC56,IF($N$4=4,AD56,IF($N$4=5,AE56," ")))))</f>
        <v>Výškovice A</v>
      </c>
      <c r="AA56" s="1" t="str">
        <f aca="true" t="shared" si="4" ref="AA56:AE63">AA6</f>
        <v>Výškovice A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47" t="s">
        <v>60</v>
      </c>
      <c r="D57" s="383">
        <v>40370</v>
      </c>
      <c r="E57" s="159"/>
      <c r="F57" s="159"/>
      <c r="N57" s="155">
        <v>2</v>
      </c>
      <c r="P57" s="777" t="s">
        <v>61</v>
      </c>
      <c r="Q57" s="777"/>
      <c r="R57" s="777"/>
      <c r="S57" s="777"/>
      <c r="T57" s="777"/>
      <c r="U57" s="777"/>
      <c r="W57" s="156">
        <v>2</v>
      </c>
      <c r="X57" s="157" t="str">
        <f t="shared" si="3"/>
        <v>Brušperk A</v>
      </c>
      <c r="AA57" s="1" t="str">
        <f t="shared" si="4"/>
        <v>Brušperk A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47"/>
      <c r="N58" s="155">
        <v>3</v>
      </c>
      <c r="P58" s="767" t="s">
        <v>62</v>
      </c>
      <c r="Q58" s="767"/>
      <c r="R58" s="767"/>
      <c r="S58" s="767"/>
      <c r="T58" s="767"/>
      <c r="U58" s="767"/>
      <c r="W58" s="156">
        <v>3</v>
      </c>
      <c r="X58" s="157" t="str">
        <f t="shared" si="3"/>
        <v>N.Bělá  B</v>
      </c>
      <c r="AA58" s="1" t="str">
        <f t="shared" si="4"/>
        <v>N.Bělá  B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60">
        <v>1</v>
      </c>
      <c r="C59" s="143" t="s">
        <v>64</v>
      </c>
      <c r="D59" s="784" t="str">
        <f>IF(B59=1,X56,IF(B59=2,X57,IF(B59=3,X58,IF(B59=4,X59,IF(B59=5,X60,IF(B59=6,X61,IF(B59=7,X62,IF(B59=8,X63," "))))))))</f>
        <v>Výškovice A</v>
      </c>
      <c r="E59" s="785"/>
      <c r="F59" s="785"/>
      <c r="G59" s="785"/>
      <c r="H59" s="785"/>
      <c r="I59" s="786"/>
      <c r="N59" s="155">
        <v>4</v>
      </c>
      <c r="P59" s="767" t="s">
        <v>65</v>
      </c>
      <c r="Q59" s="767"/>
      <c r="R59" s="767"/>
      <c r="S59" s="767"/>
      <c r="T59" s="767"/>
      <c r="U59" s="767"/>
      <c r="W59" s="156">
        <v>4</v>
      </c>
      <c r="X59" s="157" t="str">
        <f t="shared" si="3"/>
        <v>Vratimov</v>
      </c>
      <c r="AA59" s="1" t="str">
        <f t="shared" si="4"/>
        <v>Vratimov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60">
        <v>4</v>
      </c>
      <c r="C60" s="143" t="s">
        <v>67</v>
      </c>
      <c r="D60" s="784" t="str">
        <f>IF(B60=1,X56,IF(B60=2,X57,IF(B60=3,X58,IF(B60=4,X59,IF(B60=5,X60,IF(B60=6,X61,IF(B60=7,X62,IF(B60=8,X63," "))))))))</f>
        <v>Vratimov</v>
      </c>
      <c r="E60" s="785"/>
      <c r="F60" s="785"/>
      <c r="G60" s="785"/>
      <c r="H60" s="785"/>
      <c r="I60" s="786"/>
      <c r="N60" s="155">
        <v>5</v>
      </c>
      <c r="P60" s="767" t="s">
        <v>68</v>
      </c>
      <c r="Q60" s="767"/>
      <c r="R60" s="767"/>
      <c r="S60" s="767"/>
      <c r="T60" s="767"/>
      <c r="U60" s="767"/>
      <c r="W60" s="156">
        <v>5</v>
      </c>
      <c r="X60" s="157" t="str">
        <f t="shared" si="3"/>
        <v>Výškovice B</v>
      </c>
      <c r="AA60" s="1" t="str">
        <f t="shared" si="4"/>
        <v>Výškovice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56">
        <v>6</v>
      </c>
      <c r="X61" s="157" t="str">
        <f t="shared" si="3"/>
        <v>Hrabová</v>
      </c>
      <c r="AA61" s="1" t="str">
        <f t="shared" si="4"/>
        <v>Hrabová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61" t="s">
        <v>70</v>
      </c>
      <c r="D62" s="162"/>
      <c r="E62" s="771" t="s">
        <v>71</v>
      </c>
      <c r="F62" s="772"/>
      <c r="G62" s="772"/>
      <c r="H62" s="772"/>
      <c r="I62" s="772"/>
      <c r="J62" s="772"/>
      <c r="K62" s="772"/>
      <c r="L62" s="772"/>
      <c r="M62" s="772"/>
      <c r="N62" s="772" t="s">
        <v>72</v>
      </c>
      <c r="O62" s="772"/>
      <c r="P62" s="772"/>
      <c r="Q62" s="772"/>
      <c r="R62" s="772"/>
      <c r="S62" s="772"/>
      <c r="T62" s="772"/>
      <c r="U62" s="772"/>
      <c r="V62" s="163"/>
      <c r="W62" s="156">
        <v>7</v>
      </c>
      <c r="X62" s="157" t="str">
        <f t="shared" si="3"/>
        <v>Stará Bělá  </v>
      </c>
      <c r="AA62" s="1" t="str">
        <f t="shared" si="4"/>
        <v>Stará Bělá  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47"/>
      <c r="AG62" s="164"/>
      <c r="AH62" s="164"/>
      <c r="AI62" s="146" t="s">
        <v>1</v>
      </c>
      <c r="AJ62" s="164"/>
      <c r="AK62" s="164"/>
    </row>
    <row r="63" spans="2:37" ht="15">
      <c r="B63" s="165"/>
      <c r="C63" s="166" t="s">
        <v>8</v>
      </c>
      <c r="D63" s="167" t="s">
        <v>9</v>
      </c>
      <c r="E63" s="763" t="s">
        <v>73</v>
      </c>
      <c r="F63" s="764"/>
      <c r="G63" s="765"/>
      <c r="H63" s="766" t="s">
        <v>74</v>
      </c>
      <c r="I63" s="764"/>
      <c r="J63" s="765" t="s">
        <v>74</v>
      </c>
      <c r="K63" s="766" t="s">
        <v>75</v>
      </c>
      <c r="L63" s="764"/>
      <c r="M63" s="764" t="s">
        <v>75</v>
      </c>
      <c r="N63" s="766" t="s">
        <v>76</v>
      </c>
      <c r="O63" s="764"/>
      <c r="P63" s="765"/>
      <c r="Q63" s="766" t="s">
        <v>77</v>
      </c>
      <c r="R63" s="764"/>
      <c r="S63" s="765"/>
      <c r="T63" s="168" t="s">
        <v>78</v>
      </c>
      <c r="U63" s="169"/>
      <c r="V63" s="170"/>
      <c r="W63" s="156">
        <v>8</v>
      </c>
      <c r="X63" s="157" t="str">
        <f t="shared" si="3"/>
        <v>Proskovice  A</v>
      </c>
      <c r="AA63" s="1" t="str">
        <f t="shared" si="4"/>
        <v>Proskovice  A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2" t="s">
        <v>73</v>
      </c>
      <c r="AG63" s="12" t="s">
        <v>74</v>
      </c>
      <c r="AH63" s="12" t="s">
        <v>75</v>
      </c>
      <c r="AI63" s="12" t="s">
        <v>73</v>
      </c>
      <c r="AJ63" s="12" t="s">
        <v>74</v>
      </c>
      <c r="AK63" s="12" t="s">
        <v>75</v>
      </c>
    </row>
    <row r="64" spans="2:37" ht="24.75" customHeight="1">
      <c r="B64" s="171" t="s">
        <v>73</v>
      </c>
      <c r="C64" s="595" t="s">
        <v>247</v>
      </c>
      <c r="D64" s="602" t="s">
        <v>143</v>
      </c>
      <c r="E64" s="597">
        <v>6</v>
      </c>
      <c r="F64" s="598" t="s">
        <v>19</v>
      </c>
      <c r="G64" s="599">
        <v>1</v>
      </c>
      <c r="H64" s="600">
        <v>6</v>
      </c>
      <c r="I64" s="598" t="s">
        <v>19</v>
      </c>
      <c r="J64" s="599">
        <v>0</v>
      </c>
      <c r="K64" s="217"/>
      <c r="L64" s="215" t="s">
        <v>19</v>
      </c>
      <c r="M64" s="218"/>
      <c r="N64" s="219">
        <f>E64+H64+K64</f>
        <v>12</v>
      </c>
      <c r="O64" s="220" t="s">
        <v>19</v>
      </c>
      <c r="P64" s="221">
        <f>G64+J64+M64</f>
        <v>1</v>
      </c>
      <c r="Q64" s="219">
        <f>SUM(AF64:AH64)</f>
        <v>2</v>
      </c>
      <c r="R64" s="220" t="s">
        <v>19</v>
      </c>
      <c r="S64" s="221">
        <f>SUM(AI64:AK64)</f>
        <v>0</v>
      </c>
      <c r="T64" s="182">
        <f>IF(Q64&gt;S64,1,0)</f>
        <v>1</v>
      </c>
      <c r="U64" s="183">
        <f>IF(S64&gt;Q64,1,0)</f>
        <v>0</v>
      </c>
      <c r="V64" s="163"/>
      <c r="X64" s="184"/>
      <c r="AF64" s="185">
        <f>IF(E64&gt;G64,1,0)</f>
        <v>1</v>
      </c>
      <c r="AG64" s="185">
        <f>IF(H64&gt;J64,1,0)</f>
        <v>1</v>
      </c>
      <c r="AH64" s="185">
        <f>IF(K64+M64&gt;0,IF(K64&gt;M64,1,0),0)</f>
        <v>0</v>
      </c>
      <c r="AI64" s="185">
        <f>IF(G64&gt;E64,1,0)</f>
        <v>0</v>
      </c>
      <c r="AJ64" s="185">
        <f>IF(J64&gt;H64,1,0)</f>
        <v>0</v>
      </c>
      <c r="AK64" s="185">
        <f>IF(K64+M64&gt;0,IF(M64&gt;K64,1,0),0)</f>
        <v>0</v>
      </c>
    </row>
    <row r="65" spans="2:37" ht="24.75" customHeight="1">
      <c r="B65" s="171" t="s">
        <v>74</v>
      </c>
      <c r="C65" s="603" t="s">
        <v>267</v>
      </c>
      <c r="D65" s="595" t="s">
        <v>141</v>
      </c>
      <c r="E65" s="597">
        <v>4</v>
      </c>
      <c r="F65" s="598" t="s">
        <v>19</v>
      </c>
      <c r="G65" s="599">
        <v>6</v>
      </c>
      <c r="H65" s="600">
        <v>1</v>
      </c>
      <c r="I65" s="598" t="s">
        <v>19</v>
      </c>
      <c r="J65" s="599">
        <v>6</v>
      </c>
      <c r="K65" s="217"/>
      <c r="L65" s="215" t="s">
        <v>19</v>
      </c>
      <c r="M65" s="218"/>
      <c r="N65" s="219">
        <f>E65+H65+K65</f>
        <v>5</v>
      </c>
      <c r="O65" s="220" t="s">
        <v>19</v>
      </c>
      <c r="P65" s="221">
        <f>G65+J65+M65</f>
        <v>12</v>
      </c>
      <c r="Q65" s="219">
        <f>SUM(AF65:AH65)</f>
        <v>0</v>
      </c>
      <c r="R65" s="220" t="s">
        <v>19</v>
      </c>
      <c r="S65" s="221">
        <f>SUM(AI65:AK65)</f>
        <v>2</v>
      </c>
      <c r="T65" s="182">
        <f>IF(Q65&gt;S65,1,0)</f>
        <v>0</v>
      </c>
      <c r="U65" s="183">
        <f>IF(S65&gt;Q65,1,0)</f>
        <v>1</v>
      </c>
      <c r="V65" s="163"/>
      <c r="AF65" s="185">
        <f>IF(E65&gt;G65,1,0)</f>
        <v>0</v>
      </c>
      <c r="AG65" s="185">
        <f>IF(H65&gt;J65,1,0)</f>
        <v>0</v>
      </c>
      <c r="AH65" s="185">
        <f>IF(K65+M65&gt;0,IF(K65&gt;M65,1,0),0)</f>
        <v>0</v>
      </c>
      <c r="AI65" s="185">
        <f>IF(G65&gt;E65,1,0)</f>
        <v>1</v>
      </c>
      <c r="AJ65" s="185">
        <f>IF(J65&gt;H65,1,0)</f>
        <v>1</v>
      </c>
      <c r="AK65" s="185">
        <f>IF(K65+M65&gt;0,IF(M65&gt;K65,1,0),0)</f>
        <v>0</v>
      </c>
    </row>
    <row r="66" spans="2:37" ht="24.75" customHeight="1">
      <c r="B66" s="753" t="s">
        <v>75</v>
      </c>
      <c r="C66" s="603" t="s">
        <v>247</v>
      </c>
      <c r="D66" s="602" t="s">
        <v>143</v>
      </c>
      <c r="E66" s="816">
        <v>6</v>
      </c>
      <c r="F66" s="818" t="s">
        <v>19</v>
      </c>
      <c r="G66" s="820">
        <v>2</v>
      </c>
      <c r="H66" s="822">
        <v>6</v>
      </c>
      <c r="I66" s="818" t="s">
        <v>19</v>
      </c>
      <c r="J66" s="820">
        <v>1</v>
      </c>
      <c r="K66" s="735"/>
      <c r="L66" s="737" t="s">
        <v>19</v>
      </c>
      <c r="M66" s="783"/>
      <c r="N66" s="745">
        <f>E66+H66+K66</f>
        <v>12</v>
      </c>
      <c r="O66" s="747" t="s">
        <v>19</v>
      </c>
      <c r="P66" s="741">
        <f>G66+J66+M66</f>
        <v>3</v>
      </c>
      <c r="Q66" s="745">
        <f>SUM(AF66:AH66)</f>
        <v>2</v>
      </c>
      <c r="R66" s="747" t="s">
        <v>19</v>
      </c>
      <c r="S66" s="741">
        <f>SUM(AI66:AK66)</f>
        <v>0</v>
      </c>
      <c r="T66" s="751">
        <f>IF(Q66&gt;S66,1,0)</f>
        <v>1</v>
      </c>
      <c r="U66" s="743">
        <f>IF(S66&gt;Q66,1,0)</f>
        <v>0</v>
      </c>
      <c r="V66" s="188"/>
      <c r="AF66" s="185">
        <f>IF(E66&gt;G66,1,0)</f>
        <v>1</v>
      </c>
      <c r="AG66" s="185">
        <f>IF(H66&gt;J66,1,0)</f>
        <v>1</v>
      </c>
      <c r="AH66" s="185">
        <f>IF(K66+M66&gt;0,IF(K66&gt;M66,1,0),0)</f>
        <v>0</v>
      </c>
      <c r="AI66" s="185">
        <f>IF(G66&gt;E66,1,0)</f>
        <v>0</v>
      </c>
      <c r="AJ66" s="185">
        <f>IF(J66&gt;H66,1,0)</f>
        <v>0</v>
      </c>
      <c r="AK66" s="185">
        <f>IF(K66+M66&gt;0,IF(M66&gt;K66,1,0),0)</f>
        <v>0</v>
      </c>
    </row>
    <row r="67" spans="2:22" ht="24.75" customHeight="1">
      <c r="B67" s="754"/>
      <c r="C67" s="604" t="s">
        <v>267</v>
      </c>
      <c r="D67" s="605" t="s">
        <v>141</v>
      </c>
      <c r="E67" s="817"/>
      <c r="F67" s="819"/>
      <c r="G67" s="821"/>
      <c r="H67" s="823"/>
      <c r="I67" s="819"/>
      <c r="J67" s="821"/>
      <c r="K67" s="760"/>
      <c r="L67" s="762"/>
      <c r="M67" s="740"/>
      <c r="N67" s="730"/>
      <c r="O67" s="732"/>
      <c r="P67" s="750"/>
      <c r="Q67" s="730"/>
      <c r="R67" s="732"/>
      <c r="S67" s="750"/>
      <c r="T67" s="752"/>
      <c r="U67" s="744"/>
      <c r="V67" s="188"/>
    </row>
    <row r="68" spans="2:22" ht="24.75" customHeight="1">
      <c r="B68" s="191"/>
      <c r="C68" s="226" t="s">
        <v>79</v>
      </c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8">
        <f>SUM(N64:N67)</f>
        <v>29</v>
      </c>
      <c r="O68" s="220" t="s">
        <v>19</v>
      </c>
      <c r="P68" s="229">
        <f>SUM(P64:P67)</f>
        <v>16</v>
      </c>
      <c r="Q68" s="228">
        <f>SUM(Q64:Q67)</f>
        <v>4</v>
      </c>
      <c r="R68" s="230" t="s">
        <v>19</v>
      </c>
      <c r="S68" s="229">
        <f>SUM(S64:S67)</f>
        <v>2</v>
      </c>
      <c r="T68" s="182">
        <f>SUM(T64:T67)</f>
        <v>2</v>
      </c>
      <c r="U68" s="183">
        <f>SUM(U64:U67)</f>
        <v>1</v>
      </c>
      <c r="V68" s="163"/>
    </row>
    <row r="69" spans="2:27" ht="24.75" customHeight="1">
      <c r="B69" s="191"/>
      <c r="C69" s="11" t="s">
        <v>80</v>
      </c>
      <c r="D69" s="197" t="str">
        <f>IF(T68&gt;U68,D59,IF(U68&gt;T68,D60,IF(U68+T68=0," ","CHYBA ZADÁNÍ")))</f>
        <v>Výškovice A</v>
      </c>
      <c r="E69" s="192"/>
      <c r="F69" s="192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1"/>
      <c r="V69" s="198"/>
      <c r="AA69" s="199"/>
    </row>
    <row r="70" spans="2:22" ht="15">
      <c r="B70" s="191"/>
      <c r="C70" s="11" t="s">
        <v>81</v>
      </c>
      <c r="G70" s="200"/>
      <c r="H70" s="200"/>
      <c r="I70" s="200"/>
      <c r="J70" s="200"/>
      <c r="K70" s="200"/>
      <c r="L70" s="200"/>
      <c r="M70" s="200"/>
      <c r="N70" s="198"/>
      <c r="O70" s="198"/>
      <c r="Q70" s="201"/>
      <c r="R70" s="201"/>
      <c r="S70" s="200"/>
      <c r="T70" s="200"/>
      <c r="U70" s="200"/>
      <c r="V70" s="198"/>
    </row>
    <row r="71" spans="10:20" ht="15">
      <c r="J71" s="8" t="s">
        <v>64</v>
      </c>
      <c r="K71" s="8"/>
      <c r="L71" s="8"/>
      <c r="T71" s="8" t="s">
        <v>67</v>
      </c>
    </row>
    <row r="72" spans="3:21" ht="15">
      <c r="C72" s="147" t="s">
        <v>82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</row>
    <row r="73" spans="3:21" ht="15"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</row>
    <row r="74" spans="3:21" ht="15"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</row>
    <row r="75" spans="3:21" ht="15"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</row>
    <row r="76" spans="2:21" ht="26.25">
      <c r="B76" s="162"/>
      <c r="C76" s="162"/>
      <c r="D76" s="162"/>
      <c r="E76" s="162"/>
      <c r="F76" s="202" t="s">
        <v>47</v>
      </c>
      <c r="G76" s="162"/>
      <c r="H76" s="203"/>
      <c r="I76" s="203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</row>
    <row r="77" spans="6:9" ht="26.25">
      <c r="F77" s="141"/>
      <c r="H77" s="142"/>
      <c r="I77" s="142"/>
    </row>
    <row r="78" spans="3:24" ht="21">
      <c r="C78" s="143" t="s">
        <v>48</v>
      </c>
      <c r="D78" s="144" t="s">
        <v>49</v>
      </c>
      <c r="E78" s="143"/>
      <c r="F78" s="143"/>
      <c r="G78" s="143"/>
      <c r="H78" s="143"/>
      <c r="I78" s="143"/>
      <c r="J78" s="143"/>
      <c r="K78" s="143"/>
      <c r="L78" s="143"/>
      <c r="P78" s="778" t="s">
        <v>50</v>
      </c>
      <c r="Q78" s="778"/>
      <c r="R78" s="145"/>
      <c r="S78" s="145"/>
      <c r="T78" s="773">
        <f>'Rozlosování-přehled'!$L$1</f>
        <v>2010</v>
      </c>
      <c r="U78" s="773"/>
      <c r="X78" s="146" t="s">
        <v>1</v>
      </c>
    </row>
    <row r="79" spans="3:31" ht="18.75">
      <c r="C79" s="147" t="s">
        <v>51</v>
      </c>
      <c r="D79" s="204"/>
      <c r="N79" s="149">
        <v>1</v>
      </c>
      <c r="P79" s="774" t="str">
        <f>IF(N79=1,P81,IF(N79=2,P82,IF(N79=3,P83,IF(N79=4,P84,IF(N79=5,P85," ")))))</f>
        <v>MUŽI  I.</v>
      </c>
      <c r="Q79" s="775"/>
      <c r="R79" s="775"/>
      <c r="S79" s="775"/>
      <c r="T79" s="775"/>
      <c r="U79" s="776"/>
      <c r="W79" s="150" t="s">
        <v>2</v>
      </c>
      <c r="X79" s="147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47"/>
      <c r="D80" s="152"/>
      <c r="E80" s="152"/>
      <c r="F80" s="152"/>
      <c r="G80" s="147"/>
      <c r="H80" s="147"/>
      <c r="I80" s="147"/>
      <c r="J80" s="152"/>
      <c r="K80" s="152"/>
      <c r="L80" s="152"/>
      <c r="M80" s="147"/>
      <c r="N80" s="147"/>
      <c r="O80" s="147"/>
      <c r="P80" s="153"/>
      <c r="Q80" s="153"/>
      <c r="R80" s="153"/>
      <c r="S80" s="147"/>
      <c r="T80" s="147"/>
      <c r="U80" s="152"/>
    </row>
    <row r="81" spans="3:31" ht="15.75">
      <c r="C81" s="147" t="s">
        <v>57</v>
      </c>
      <c r="D81" s="205"/>
      <c r="E81" s="154"/>
      <c r="F81" s="154"/>
      <c r="N81" s="1">
        <v>1</v>
      </c>
      <c r="P81" s="777" t="s">
        <v>58</v>
      </c>
      <c r="Q81" s="777"/>
      <c r="R81" s="777"/>
      <c r="S81" s="777"/>
      <c r="T81" s="777"/>
      <c r="U81" s="777"/>
      <c r="W81" s="156">
        <v>1</v>
      </c>
      <c r="X81" s="157" t="str">
        <f aca="true" t="shared" si="5" ref="X81:X88">IF($N$29=1,AA81,IF($N$29=2,AB81,IF($N$29=3,AC81,IF($N$29=4,AD81,IF($N$29=5,AE81," ")))))</f>
        <v>Výškovice A</v>
      </c>
      <c r="AA81" s="1" t="str">
        <f aca="true" t="shared" si="6" ref="AA81:AE88">AA6</f>
        <v>Výškovice A</v>
      </c>
      <c r="AB81" s="1">
        <f t="shared" si="6"/>
        <v>0</v>
      </c>
      <c r="AC81" s="1">
        <f t="shared" si="6"/>
        <v>0</v>
      </c>
      <c r="AD81" s="1">
        <f t="shared" si="6"/>
        <v>0</v>
      </c>
      <c r="AE81" s="1">
        <f t="shared" si="6"/>
        <v>0</v>
      </c>
    </row>
    <row r="82" spans="3:31" ht="15">
      <c r="C82" s="147" t="s">
        <v>60</v>
      </c>
      <c r="D82" s="158"/>
      <c r="E82" s="159"/>
      <c r="F82" s="159"/>
      <c r="N82" s="1">
        <v>2</v>
      </c>
      <c r="P82" s="777" t="s">
        <v>61</v>
      </c>
      <c r="Q82" s="777"/>
      <c r="R82" s="777"/>
      <c r="S82" s="777"/>
      <c r="T82" s="777"/>
      <c r="U82" s="777"/>
      <c r="W82" s="156">
        <v>2</v>
      </c>
      <c r="X82" s="157" t="str">
        <f t="shared" si="5"/>
        <v>Brušperk A</v>
      </c>
      <c r="AA82" s="1" t="str">
        <f t="shared" si="6"/>
        <v>Brušperk A</v>
      </c>
      <c r="AB82" s="1">
        <f t="shared" si="6"/>
        <v>0</v>
      </c>
      <c r="AC82" s="1">
        <f t="shared" si="6"/>
        <v>0</v>
      </c>
      <c r="AD82" s="1">
        <f t="shared" si="6"/>
        <v>0</v>
      </c>
      <c r="AE82" s="1">
        <f t="shared" si="6"/>
        <v>0</v>
      </c>
    </row>
    <row r="83" spans="3:31" ht="15">
      <c r="C83" s="147"/>
      <c r="N83" s="1">
        <v>3</v>
      </c>
      <c r="P83" s="767" t="s">
        <v>62</v>
      </c>
      <c r="Q83" s="767"/>
      <c r="R83" s="767"/>
      <c r="S83" s="767"/>
      <c r="T83" s="767"/>
      <c r="U83" s="767"/>
      <c r="W83" s="156">
        <v>3</v>
      </c>
      <c r="X83" s="157" t="str">
        <f t="shared" si="5"/>
        <v>N.Bělá  B</v>
      </c>
      <c r="AA83" s="1" t="str">
        <f t="shared" si="6"/>
        <v>N.Bělá  B</v>
      </c>
      <c r="AB83" s="1">
        <f t="shared" si="6"/>
        <v>0</v>
      </c>
      <c r="AC83" s="1">
        <f t="shared" si="6"/>
        <v>0</v>
      </c>
      <c r="AD83" s="1">
        <f t="shared" si="6"/>
        <v>0</v>
      </c>
      <c r="AE83" s="1">
        <f t="shared" si="6"/>
        <v>0</v>
      </c>
    </row>
    <row r="84" spans="2:31" ht="18">
      <c r="B84" s="160">
        <v>2</v>
      </c>
      <c r="C84" s="143" t="s">
        <v>64</v>
      </c>
      <c r="D84" s="768" t="str">
        <f>IF(B84=1,X81,IF(B84=2,X82,IF(B84=3,X83,IF(B84=4,X84,IF(B84=5,X85,IF(B84=6,X86,IF(B84=7,X87,IF(B84=8,X88," "))))))))</f>
        <v>Brušperk A</v>
      </c>
      <c r="E84" s="769"/>
      <c r="F84" s="769"/>
      <c r="G84" s="769"/>
      <c r="H84" s="769"/>
      <c r="I84" s="770"/>
      <c r="N84" s="1">
        <v>4</v>
      </c>
      <c r="P84" s="767" t="s">
        <v>65</v>
      </c>
      <c r="Q84" s="767"/>
      <c r="R84" s="767"/>
      <c r="S84" s="767"/>
      <c r="T84" s="767"/>
      <c r="U84" s="767"/>
      <c r="W84" s="156">
        <v>4</v>
      </c>
      <c r="X84" s="157" t="str">
        <f t="shared" si="5"/>
        <v>Vratimov</v>
      </c>
      <c r="AA84" s="1" t="str">
        <f t="shared" si="6"/>
        <v>Vratimov</v>
      </c>
      <c r="AB84" s="1">
        <f t="shared" si="6"/>
        <v>0</v>
      </c>
      <c r="AC84" s="1">
        <f t="shared" si="6"/>
        <v>0</v>
      </c>
      <c r="AD84" s="1">
        <f t="shared" si="6"/>
        <v>0</v>
      </c>
      <c r="AE84" s="1">
        <f t="shared" si="6"/>
        <v>0</v>
      </c>
    </row>
    <row r="85" spans="2:31" ht="18">
      <c r="B85" s="160">
        <v>3</v>
      </c>
      <c r="C85" s="143" t="s">
        <v>67</v>
      </c>
      <c r="D85" s="768" t="str">
        <f>IF(B85=1,X81,IF(B85=2,X82,IF(B85=3,X83,IF(B85=4,X84,IF(B85=5,X85,IF(B85=6,X86,IF(B85=7,X87,IF(B85=8,X88," "))))))))</f>
        <v>N.Bělá  B</v>
      </c>
      <c r="E85" s="769"/>
      <c r="F85" s="769"/>
      <c r="G85" s="769"/>
      <c r="H85" s="769"/>
      <c r="I85" s="770"/>
      <c r="N85" s="1">
        <v>5</v>
      </c>
      <c r="P85" s="767" t="s">
        <v>68</v>
      </c>
      <c r="Q85" s="767"/>
      <c r="R85" s="767"/>
      <c r="S85" s="767"/>
      <c r="T85" s="767"/>
      <c r="U85" s="767"/>
      <c r="W85" s="156">
        <v>5</v>
      </c>
      <c r="X85" s="157" t="str">
        <f t="shared" si="5"/>
        <v>Výškovice B</v>
      </c>
      <c r="AA85" s="1" t="str">
        <f t="shared" si="6"/>
        <v>Výškovice B</v>
      </c>
      <c r="AB85" s="1">
        <f t="shared" si="6"/>
        <v>0</v>
      </c>
      <c r="AC85" s="1">
        <f t="shared" si="6"/>
        <v>0</v>
      </c>
      <c r="AD85" s="1">
        <f t="shared" si="6"/>
        <v>0</v>
      </c>
      <c r="AE85" s="1">
        <f t="shared" si="6"/>
        <v>0</v>
      </c>
    </row>
    <row r="86" spans="23:31" ht="14.25">
      <c r="W86" s="156">
        <v>6</v>
      </c>
      <c r="X86" s="157" t="str">
        <f t="shared" si="5"/>
        <v>Hrabová</v>
      </c>
      <c r="AA86" s="1" t="str">
        <f t="shared" si="6"/>
        <v>Hrabová</v>
      </c>
      <c r="AB86" s="1">
        <f t="shared" si="6"/>
        <v>0</v>
      </c>
      <c r="AC86" s="1">
        <f t="shared" si="6"/>
        <v>0</v>
      </c>
      <c r="AD86" s="1">
        <f t="shared" si="6"/>
        <v>0</v>
      </c>
      <c r="AE86" s="1">
        <f t="shared" si="6"/>
        <v>0</v>
      </c>
    </row>
    <row r="87" spans="3:31" ht="14.25">
      <c r="C87" s="161" t="s">
        <v>70</v>
      </c>
      <c r="D87" s="162"/>
      <c r="E87" s="771" t="s">
        <v>71</v>
      </c>
      <c r="F87" s="772"/>
      <c r="G87" s="772"/>
      <c r="H87" s="772"/>
      <c r="I87" s="772"/>
      <c r="J87" s="772"/>
      <c r="K87" s="772"/>
      <c r="L87" s="772"/>
      <c r="M87" s="772"/>
      <c r="N87" s="772" t="s">
        <v>72</v>
      </c>
      <c r="O87" s="772"/>
      <c r="P87" s="772"/>
      <c r="Q87" s="772"/>
      <c r="R87" s="772"/>
      <c r="S87" s="772"/>
      <c r="T87" s="772"/>
      <c r="U87" s="772"/>
      <c r="V87" s="163"/>
      <c r="W87" s="156">
        <v>7</v>
      </c>
      <c r="X87" s="157" t="str">
        <f t="shared" si="5"/>
        <v>Stará Bělá  </v>
      </c>
      <c r="AA87" s="1" t="str">
        <f t="shared" si="6"/>
        <v>Stará Bělá  </v>
      </c>
      <c r="AB87" s="1">
        <f t="shared" si="6"/>
        <v>0</v>
      </c>
      <c r="AC87" s="1">
        <f t="shared" si="6"/>
        <v>0</v>
      </c>
      <c r="AD87" s="1">
        <f t="shared" si="6"/>
        <v>0</v>
      </c>
      <c r="AE87" s="1">
        <f t="shared" si="6"/>
        <v>0</v>
      </c>
    </row>
    <row r="88" spans="2:37" ht="15">
      <c r="B88" s="165"/>
      <c r="C88" s="166" t="s">
        <v>8</v>
      </c>
      <c r="D88" s="167" t="s">
        <v>9</v>
      </c>
      <c r="E88" s="763" t="s">
        <v>73</v>
      </c>
      <c r="F88" s="764"/>
      <c r="G88" s="765"/>
      <c r="H88" s="766" t="s">
        <v>74</v>
      </c>
      <c r="I88" s="764"/>
      <c r="J88" s="765" t="s">
        <v>74</v>
      </c>
      <c r="K88" s="766" t="s">
        <v>75</v>
      </c>
      <c r="L88" s="764"/>
      <c r="M88" s="764" t="s">
        <v>75</v>
      </c>
      <c r="N88" s="766" t="s">
        <v>76</v>
      </c>
      <c r="O88" s="764"/>
      <c r="P88" s="765"/>
      <c r="Q88" s="766" t="s">
        <v>77</v>
      </c>
      <c r="R88" s="764"/>
      <c r="S88" s="765"/>
      <c r="T88" s="168" t="s">
        <v>78</v>
      </c>
      <c r="U88" s="169"/>
      <c r="V88" s="170"/>
      <c r="W88" s="156">
        <v>8</v>
      </c>
      <c r="X88" s="157" t="str">
        <f t="shared" si="5"/>
        <v>Proskovice  A</v>
      </c>
      <c r="AA88" s="1" t="str">
        <f t="shared" si="6"/>
        <v>Proskovice  A</v>
      </c>
      <c r="AB88" s="1">
        <f t="shared" si="6"/>
        <v>0</v>
      </c>
      <c r="AC88" s="1">
        <f t="shared" si="6"/>
        <v>0</v>
      </c>
      <c r="AD88" s="1">
        <f t="shared" si="6"/>
        <v>0</v>
      </c>
      <c r="AE88" s="1">
        <f t="shared" si="6"/>
        <v>0</v>
      </c>
      <c r="AF88" s="12" t="s">
        <v>73</v>
      </c>
      <c r="AG88" s="12" t="s">
        <v>74</v>
      </c>
      <c r="AH88" s="12" t="s">
        <v>75</v>
      </c>
      <c r="AI88" s="12" t="s">
        <v>73</v>
      </c>
      <c r="AJ88" s="12" t="s">
        <v>74</v>
      </c>
      <c r="AK88" s="12" t="s">
        <v>75</v>
      </c>
    </row>
    <row r="89" spans="2:37" ht="24.75" customHeight="1">
      <c r="B89" s="171" t="s">
        <v>73</v>
      </c>
      <c r="C89" s="595" t="s">
        <v>202</v>
      </c>
      <c r="D89" s="602" t="s">
        <v>146</v>
      </c>
      <c r="E89" s="597">
        <v>3</v>
      </c>
      <c r="F89" s="598" t="s">
        <v>19</v>
      </c>
      <c r="G89" s="599">
        <v>6</v>
      </c>
      <c r="H89" s="600">
        <v>4</v>
      </c>
      <c r="I89" s="598" t="s">
        <v>19</v>
      </c>
      <c r="J89" s="599">
        <v>6</v>
      </c>
      <c r="K89" s="600"/>
      <c r="L89" s="598" t="s">
        <v>19</v>
      </c>
      <c r="M89" s="601"/>
      <c r="N89" s="219">
        <f>E89+H89+K89</f>
        <v>7</v>
      </c>
      <c r="O89" s="220" t="s">
        <v>19</v>
      </c>
      <c r="P89" s="221">
        <f>G89+J89+M89</f>
        <v>12</v>
      </c>
      <c r="Q89" s="219">
        <f>SUM(AF89:AH89)</f>
        <v>0</v>
      </c>
      <c r="R89" s="220" t="s">
        <v>19</v>
      </c>
      <c r="S89" s="221">
        <f>SUM(AI89:AK89)</f>
        <v>2</v>
      </c>
      <c r="T89" s="182">
        <f>IF(Q89&gt;S89,1,0)</f>
        <v>0</v>
      </c>
      <c r="U89" s="183">
        <f>IF(S89&gt;Q89,1,0)</f>
        <v>1</v>
      </c>
      <c r="V89" s="163"/>
      <c r="X89" s="184"/>
      <c r="AF89" s="185">
        <f>IF(E89&gt;G89,1,0)</f>
        <v>0</v>
      </c>
      <c r="AG89" s="185">
        <f>IF(H89&gt;J89,1,0)</f>
        <v>0</v>
      </c>
      <c r="AH89" s="185">
        <f>IF(K89+M89&gt;0,IF(K89&gt;M89,1,0),0)</f>
        <v>0</v>
      </c>
      <c r="AI89" s="185">
        <f>IF(G89&gt;E89,1,0)</f>
        <v>1</v>
      </c>
      <c r="AJ89" s="185">
        <f>IF(J89&gt;H89,1,0)</f>
        <v>1</v>
      </c>
      <c r="AK89" s="185">
        <f>IF(K89+M89&gt;0,IF(M89&gt;K89,1,0),0)</f>
        <v>0</v>
      </c>
    </row>
    <row r="90" spans="2:37" ht="24.75" customHeight="1">
      <c r="B90" s="171" t="s">
        <v>74</v>
      </c>
      <c r="C90" s="603" t="s">
        <v>203</v>
      </c>
      <c r="D90" s="595" t="s">
        <v>204</v>
      </c>
      <c r="E90" s="597">
        <v>6</v>
      </c>
      <c r="F90" s="598" t="s">
        <v>19</v>
      </c>
      <c r="G90" s="599">
        <v>4</v>
      </c>
      <c r="H90" s="600">
        <v>6</v>
      </c>
      <c r="I90" s="598" t="s">
        <v>19</v>
      </c>
      <c r="J90" s="599">
        <v>2</v>
      </c>
      <c r="K90" s="600"/>
      <c r="L90" s="598" t="s">
        <v>19</v>
      </c>
      <c r="M90" s="601"/>
      <c r="N90" s="219">
        <f>E90+H90+K90</f>
        <v>12</v>
      </c>
      <c r="O90" s="220" t="s">
        <v>19</v>
      </c>
      <c r="P90" s="221">
        <f>G90+J90+M90</f>
        <v>6</v>
      </c>
      <c r="Q90" s="219">
        <f>SUM(AF90:AH90)</f>
        <v>2</v>
      </c>
      <c r="R90" s="220" t="s">
        <v>19</v>
      </c>
      <c r="S90" s="221">
        <f>SUM(AI90:AK90)</f>
        <v>0</v>
      </c>
      <c r="T90" s="182">
        <f>IF(Q90&gt;S90,1,0)</f>
        <v>1</v>
      </c>
      <c r="U90" s="183">
        <f>IF(S90&gt;Q90,1,0)</f>
        <v>0</v>
      </c>
      <c r="V90" s="163"/>
      <c r="AF90" s="185">
        <f>IF(E90&gt;G90,1,0)</f>
        <v>1</v>
      </c>
      <c r="AG90" s="185">
        <f>IF(H90&gt;J90,1,0)</f>
        <v>1</v>
      </c>
      <c r="AH90" s="185">
        <f>IF(K90+M90&gt;0,IF(K90&gt;M90,1,0),0)</f>
        <v>0</v>
      </c>
      <c r="AI90" s="185">
        <f>IF(G90&gt;E90,1,0)</f>
        <v>0</v>
      </c>
      <c r="AJ90" s="185">
        <f>IF(J90&gt;H90,1,0)</f>
        <v>0</v>
      </c>
      <c r="AK90" s="185">
        <f>IF(K90+M90&gt;0,IF(M90&gt;K90,1,0),0)</f>
        <v>0</v>
      </c>
    </row>
    <row r="91" spans="2:37" ht="24.75" customHeight="1">
      <c r="B91" s="753" t="s">
        <v>75</v>
      </c>
      <c r="C91" s="603" t="s">
        <v>203</v>
      </c>
      <c r="D91" s="602" t="s">
        <v>146</v>
      </c>
      <c r="E91" s="816">
        <v>2</v>
      </c>
      <c r="F91" s="818" t="s">
        <v>19</v>
      </c>
      <c r="G91" s="820">
        <v>6</v>
      </c>
      <c r="H91" s="822">
        <v>6</v>
      </c>
      <c r="I91" s="818" t="s">
        <v>19</v>
      </c>
      <c r="J91" s="820">
        <v>3</v>
      </c>
      <c r="K91" s="822">
        <v>2</v>
      </c>
      <c r="L91" s="818" t="s">
        <v>19</v>
      </c>
      <c r="M91" s="824">
        <v>6</v>
      </c>
      <c r="N91" s="745">
        <f>E91+H91+K91</f>
        <v>10</v>
      </c>
      <c r="O91" s="747" t="s">
        <v>19</v>
      </c>
      <c r="P91" s="741">
        <f>G91+J91+M91</f>
        <v>15</v>
      </c>
      <c r="Q91" s="745">
        <f>SUM(AF91:AH91)</f>
        <v>1</v>
      </c>
      <c r="R91" s="747" t="s">
        <v>19</v>
      </c>
      <c r="S91" s="741">
        <f>SUM(AI91:AK91)</f>
        <v>2</v>
      </c>
      <c r="T91" s="751">
        <f>IF(Q91&gt;S91,1,0)</f>
        <v>0</v>
      </c>
      <c r="U91" s="743">
        <f>IF(S91&gt;Q91,1,0)</f>
        <v>1</v>
      </c>
      <c r="V91" s="188"/>
      <c r="AF91" s="185">
        <f>IF(E91&gt;G91,1,0)</f>
        <v>0</v>
      </c>
      <c r="AG91" s="185">
        <f>IF(H91&gt;J91,1,0)</f>
        <v>1</v>
      </c>
      <c r="AH91" s="185">
        <f>IF(K91+M91&gt;0,IF(K91&gt;M91,1,0),0)</f>
        <v>0</v>
      </c>
      <c r="AI91" s="185">
        <f>IF(G91&gt;E91,1,0)</f>
        <v>1</v>
      </c>
      <c r="AJ91" s="185">
        <f>IF(J91&gt;H91,1,0)</f>
        <v>0</v>
      </c>
      <c r="AK91" s="185">
        <f>IF(K91+M91&gt;0,IF(M91&gt;K91,1,0),0)</f>
        <v>1</v>
      </c>
    </row>
    <row r="92" spans="2:22" ht="24.75" customHeight="1">
      <c r="B92" s="754"/>
      <c r="C92" s="604" t="s">
        <v>202</v>
      </c>
      <c r="D92" s="605" t="s">
        <v>204</v>
      </c>
      <c r="E92" s="817"/>
      <c r="F92" s="819"/>
      <c r="G92" s="821"/>
      <c r="H92" s="823"/>
      <c r="I92" s="819"/>
      <c r="J92" s="821"/>
      <c r="K92" s="823"/>
      <c r="L92" s="819"/>
      <c r="M92" s="825"/>
      <c r="N92" s="730"/>
      <c r="O92" s="732"/>
      <c r="P92" s="750"/>
      <c r="Q92" s="730"/>
      <c r="R92" s="732"/>
      <c r="S92" s="750"/>
      <c r="T92" s="752"/>
      <c r="U92" s="744"/>
      <c r="V92" s="188"/>
    </row>
    <row r="93" spans="2:22" ht="24.75" customHeight="1">
      <c r="B93" s="191"/>
      <c r="C93" s="226" t="s">
        <v>79</v>
      </c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8">
        <f>SUM(N89:N92)</f>
        <v>29</v>
      </c>
      <c r="O93" s="220" t="s">
        <v>19</v>
      </c>
      <c r="P93" s="229">
        <f>SUM(P89:P92)</f>
        <v>33</v>
      </c>
      <c r="Q93" s="228">
        <f>SUM(Q89:Q92)</f>
        <v>3</v>
      </c>
      <c r="R93" s="230" t="s">
        <v>19</v>
      </c>
      <c r="S93" s="229">
        <f>SUM(S89:S92)</f>
        <v>4</v>
      </c>
      <c r="T93" s="182">
        <f>SUM(T89:T92)</f>
        <v>1</v>
      </c>
      <c r="U93" s="183">
        <f>SUM(U89:U92)</f>
        <v>2</v>
      </c>
      <c r="V93" s="163"/>
    </row>
    <row r="94" spans="2:22" ht="24.75" customHeight="1">
      <c r="B94" s="191"/>
      <c r="C94" s="267" t="s">
        <v>80</v>
      </c>
      <c r="D94" s="266" t="str">
        <f>IF(T93&gt;U93,D84,IF(U93&gt;T93,D85,IF(U93+T93=0," ","CHYBA ZADÁNÍ")))</f>
        <v>N.Bělá  B</v>
      </c>
      <c r="E94" s="226"/>
      <c r="F94" s="226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67"/>
      <c r="V94" s="198"/>
    </row>
    <row r="95" spans="2:22" ht="24.75" customHeight="1">
      <c r="B95" s="191"/>
      <c r="C95" s="11" t="s">
        <v>81</v>
      </c>
      <c r="G95" s="200"/>
      <c r="H95" s="200"/>
      <c r="I95" s="200"/>
      <c r="J95" s="200"/>
      <c r="K95" s="200"/>
      <c r="L95" s="200"/>
      <c r="M95" s="200"/>
      <c r="N95" s="198"/>
      <c r="O95" s="198"/>
      <c r="Q95" s="201"/>
      <c r="R95" s="201"/>
      <c r="S95" s="200"/>
      <c r="T95" s="200"/>
      <c r="U95" s="200"/>
      <c r="V95" s="198"/>
    </row>
    <row r="96" spans="3:21" ht="14.25">
      <c r="C96" s="201"/>
      <c r="D96" s="201"/>
      <c r="E96" s="201"/>
      <c r="F96" s="201"/>
      <c r="G96" s="201"/>
      <c r="H96" s="201"/>
      <c r="I96" s="201"/>
      <c r="J96" s="206" t="s">
        <v>64</v>
      </c>
      <c r="K96" s="206"/>
      <c r="L96" s="206"/>
      <c r="M96" s="201"/>
      <c r="N96" s="201"/>
      <c r="O96" s="201"/>
      <c r="P96" s="201"/>
      <c r="Q96" s="201"/>
      <c r="R96" s="201"/>
      <c r="S96" s="201"/>
      <c r="T96" s="206" t="s">
        <v>67</v>
      </c>
      <c r="U96" s="201"/>
    </row>
    <row r="97" spans="3:21" ht="15">
      <c r="C97" s="207" t="s">
        <v>82</v>
      </c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</row>
  </sheetData>
  <sheetProtection selectLockedCells="1"/>
  <mergeCells count="140">
    <mergeCell ref="U91:U92"/>
    <mergeCell ref="Q91:Q92"/>
    <mergeCell ref="R91:R92"/>
    <mergeCell ref="S91:S92"/>
    <mergeCell ref="T91:T92"/>
    <mergeCell ref="B91:B92"/>
    <mergeCell ref="E91:E92"/>
    <mergeCell ref="F91:F92"/>
    <mergeCell ref="G91:G92"/>
    <mergeCell ref="Q88:S88"/>
    <mergeCell ref="H91:H92"/>
    <mergeCell ref="I91:I92"/>
    <mergeCell ref="J91:J92"/>
    <mergeCell ref="K91:K92"/>
    <mergeCell ref="M91:M92"/>
    <mergeCell ref="P91:P92"/>
    <mergeCell ref="N91:N92"/>
    <mergeCell ref="O91:O92"/>
    <mergeCell ref="L91:L92"/>
    <mergeCell ref="P81:U81"/>
    <mergeCell ref="P82:U82"/>
    <mergeCell ref="P83:U83"/>
    <mergeCell ref="E87:M87"/>
    <mergeCell ref="N87:U87"/>
    <mergeCell ref="D84:I84"/>
    <mergeCell ref="P84:U84"/>
    <mergeCell ref="D85:I85"/>
    <mergeCell ref="P85:U85"/>
    <mergeCell ref="U66:U67"/>
    <mergeCell ref="P78:Q78"/>
    <mergeCell ref="T78:U78"/>
    <mergeCell ref="P79:U79"/>
    <mergeCell ref="Q66:Q67"/>
    <mergeCell ref="R66:R67"/>
    <mergeCell ref="S66:S67"/>
    <mergeCell ref="T66:T67"/>
    <mergeCell ref="I66:I67"/>
    <mergeCell ref="J66:J67"/>
    <mergeCell ref="K66:K67"/>
    <mergeCell ref="L66:L67"/>
    <mergeCell ref="E88:G88"/>
    <mergeCell ref="H88:J88"/>
    <mergeCell ref="K88:M88"/>
    <mergeCell ref="N88:P88"/>
    <mergeCell ref="K63:M63"/>
    <mergeCell ref="N63:P63"/>
    <mergeCell ref="M66:M67"/>
    <mergeCell ref="N66:N67"/>
    <mergeCell ref="O66:O67"/>
    <mergeCell ref="P66:P67"/>
    <mergeCell ref="D60:I60"/>
    <mergeCell ref="P60:U60"/>
    <mergeCell ref="Q63:S63"/>
    <mergeCell ref="B66:B67"/>
    <mergeCell ref="E66:E67"/>
    <mergeCell ref="F66:F67"/>
    <mergeCell ref="G66:G67"/>
    <mergeCell ref="H66:H67"/>
    <mergeCell ref="E63:G63"/>
    <mergeCell ref="H63:J63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P59:U59"/>
    <mergeCell ref="S41:S42"/>
    <mergeCell ref="T41:T42"/>
    <mergeCell ref="U41:U42"/>
    <mergeCell ref="N41:N42"/>
    <mergeCell ref="O41:O42"/>
    <mergeCell ref="P41:P42"/>
    <mergeCell ref="Q41:Q42"/>
    <mergeCell ref="R41:R42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Q38:S38"/>
    <mergeCell ref="P31:U31"/>
    <mergeCell ref="P32:U32"/>
    <mergeCell ref="P33:U33"/>
    <mergeCell ref="E38:G38"/>
    <mergeCell ref="H38:J38"/>
    <mergeCell ref="K38:M38"/>
    <mergeCell ref="N38:P38"/>
    <mergeCell ref="B16:B17"/>
    <mergeCell ref="P34:U34"/>
    <mergeCell ref="K16:K17"/>
    <mergeCell ref="L16:L17"/>
    <mergeCell ref="H16:H17"/>
    <mergeCell ref="I16:I17"/>
    <mergeCell ref="P35:U35"/>
    <mergeCell ref="E37:M37"/>
    <mergeCell ref="N37:U37"/>
    <mergeCell ref="D34:I34"/>
    <mergeCell ref="D35:I35"/>
    <mergeCell ref="P29:U29"/>
    <mergeCell ref="F16:F17"/>
    <mergeCell ref="E16:E17"/>
    <mergeCell ref="E12:M12"/>
    <mergeCell ref="N12:U12"/>
    <mergeCell ref="K13:M13"/>
    <mergeCell ref="H13:J13"/>
    <mergeCell ref="D9:I9"/>
    <mergeCell ref="D10:I10"/>
    <mergeCell ref="P28:Q28"/>
    <mergeCell ref="T28:U28"/>
    <mergeCell ref="G16:G17"/>
    <mergeCell ref="J16:J17"/>
    <mergeCell ref="E13:G13"/>
    <mergeCell ref="T3:U3"/>
    <mergeCell ref="P3:Q3"/>
    <mergeCell ref="P4:U4"/>
    <mergeCell ref="T16:T17"/>
    <mergeCell ref="U16:U17"/>
    <mergeCell ref="P6:U6"/>
    <mergeCell ref="P10:U10"/>
    <mergeCell ref="P7:U7"/>
    <mergeCell ref="M16:M17"/>
    <mergeCell ref="P16:P17"/>
    <mergeCell ref="Q13:S13"/>
    <mergeCell ref="N16:N17"/>
    <mergeCell ref="O16:O17"/>
    <mergeCell ref="Q16:Q17"/>
    <mergeCell ref="S16:S17"/>
    <mergeCell ref="R16:R17"/>
    <mergeCell ref="N13:P13"/>
    <mergeCell ref="P9:U9"/>
    <mergeCell ref="P8:U8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1">
      <selection activeCell="D14" sqref="D1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41" t="s">
        <v>47</v>
      </c>
      <c r="H1" s="142"/>
      <c r="I1" s="142"/>
    </row>
    <row r="2" spans="6:9" ht="4.5" customHeight="1">
      <c r="F2" s="141"/>
      <c r="H2" s="142"/>
      <c r="I2" s="142"/>
    </row>
    <row r="3" spans="3:24" ht="21">
      <c r="C3" s="143" t="s">
        <v>48</v>
      </c>
      <c r="D3" s="144" t="s">
        <v>49</v>
      </c>
      <c r="E3" s="143"/>
      <c r="F3" s="143"/>
      <c r="G3" s="143"/>
      <c r="H3" s="143"/>
      <c r="I3" s="143"/>
      <c r="J3" s="143"/>
      <c r="K3" s="143"/>
      <c r="L3" s="143"/>
      <c r="P3" s="778" t="s">
        <v>50</v>
      </c>
      <c r="Q3" s="778"/>
      <c r="R3" s="145"/>
      <c r="S3" s="145"/>
      <c r="T3" s="773">
        <f>'Rozlosování-přehled'!$L$1</f>
        <v>2010</v>
      </c>
      <c r="U3" s="773"/>
      <c r="X3" s="146" t="s">
        <v>1</v>
      </c>
    </row>
    <row r="4" spans="3:31" ht="18.75">
      <c r="C4" s="147" t="s">
        <v>51</v>
      </c>
      <c r="D4" s="148"/>
      <c r="N4" s="149">
        <v>1</v>
      </c>
      <c r="P4" s="774" t="str">
        <f>IF(N4=1,P6,IF(N4=2,P7,IF(N4=3,P8,IF(N4=4,P9,IF(N4=5,P10," ")))))</f>
        <v>MUŽI  I.</v>
      </c>
      <c r="Q4" s="775"/>
      <c r="R4" s="775"/>
      <c r="S4" s="775"/>
      <c r="T4" s="775"/>
      <c r="U4" s="776"/>
      <c r="W4" s="150" t="s">
        <v>2</v>
      </c>
      <c r="X4" s="151" t="s">
        <v>3</v>
      </c>
      <c r="AA4" s="1" t="s">
        <v>52</v>
      </c>
      <c r="AB4" s="1" t="s">
        <v>53</v>
      </c>
      <c r="AC4" s="1" t="s">
        <v>54</v>
      </c>
      <c r="AD4" s="1" t="s">
        <v>55</v>
      </c>
      <c r="AE4" s="1" t="s">
        <v>56</v>
      </c>
    </row>
    <row r="5" spans="3:21" ht="9" customHeight="1">
      <c r="C5" s="147"/>
      <c r="D5" s="152"/>
      <c r="E5" s="152"/>
      <c r="F5" s="152"/>
      <c r="G5" s="147"/>
      <c r="H5" s="147"/>
      <c r="I5" s="147"/>
      <c r="J5" s="152"/>
      <c r="K5" s="152"/>
      <c r="L5" s="152"/>
      <c r="M5" s="147"/>
      <c r="N5" s="147"/>
      <c r="O5" s="147"/>
      <c r="P5" s="153"/>
      <c r="Q5" s="153"/>
      <c r="R5" s="153"/>
      <c r="S5" s="147"/>
      <c r="T5" s="147"/>
      <c r="U5" s="152"/>
    </row>
    <row r="6" spans="3:31" ht="23.25" customHeight="1">
      <c r="C6" s="147" t="s">
        <v>57</v>
      </c>
      <c r="D6" s="205" t="s">
        <v>63</v>
      </c>
      <c r="E6" s="154"/>
      <c r="F6" s="154"/>
      <c r="N6" s="155">
        <v>1</v>
      </c>
      <c r="P6" s="777" t="s">
        <v>58</v>
      </c>
      <c r="Q6" s="777"/>
      <c r="R6" s="777"/>
      <c r="S6" s="777"/>
      <c r="T6" s="777"/>
      <c r="U6" s="777"/>
      <c r="W6" s="156">
        <v>1</v>
      </c>
      <c r="X6" s="157" t="str">
        <f aca="true" t="shared" si="0" ref="X6:X13">IF($N$4=1,AA6,IF($N$4=2,AB6,IF($N$4=3,AC6,IF($N$4=4,AD6,IF($N$4=5,AE6," ")))))</f>
        <v>Výškovice A</v>
      </c>
      <c r="AA6" s="1" t="str">
        <f>'1.M1'!AA6</f>
        <v>Výškovice A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</row>
    <row r="7" spans="3:31" ht="16.5" customHeight="1">
      <c r="C7" s="147" t="s">
        <v>60</v>
      </c>
      <c r="D7" s="383">
        <v>40334</v>
      </c>
      <c r="E7" s="159"/>
      <c r="F7" s="159"/>
      <c r="N7" s="155">
        <v>2</v>
      </c>
      <c r="P7" s="777" t="s">
        <v>61</v>
      </c>
      <c r="Q7" s="777"/>
      <c r="R7" s="777"/>
      <c r="S7" s="777"/>
      <c r="T7" s="777"/>
      <c r="U7" s="777"/>
      <c r="W7" s="156">
        <v>2</v>
      </c>
      <c r="X7" s="157" t="str">
        <f t="shared" si="0"/>
        <v>Brušperk A</v>
      </c>
      <c r="AA7" s="1" t="str">
        <f>'1.M1'!AA7</f>
        <v>Brušperk A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</row>
    <row r="8" spans="3:31" ht="15" customHeight="1">
      <c r="C8" s="147"/>
      <c r="N8" s="155">
        <v>3</v>
      </c>
      <c r="P8" s="767" t="s">
        <v>62</v>
      </c>
      <c r="Q8" s="767"/>
      <c r="R8" s="767"/>
      <c r="S8" s="767"/>
      <c r="T8" s="767"/>
      <c r="U8" s="767"/>
      <c r="W8" s="156">
        <v>3</v>
      </c>
      <c r="X8" s="157" t="str">
        <f t="shared" si="0"/>
        <v>N.Bělá  B</v>
      </c>
      <c r="AA8" s="1" t="str">
        <f>'1.M1'!AA8</f>
        <v>N.Bělá  B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</row>
    <row r="9" spans="2:31" ht="18.75">
      <c r="B9" s="160">
        <v>3</v>
      </c>
      <c r="C9" s="143" t="s">
        <v>64</v>
      </c>
      <c r="D9" s="784" t="str">
        <f>IF(B9=1,X6,IF(B9=2,X7,IF(B9=3,X8,IF(B9=4,X9,IF(B9=5,X10,IF(B9=6,X11,IF(B9=7,X12,IF(B9=8,X13," "))))))))</f>
        <v>N.Bělá  B</v>
      </c>
      <c r="E9" s="785"/>
      <c r="F9" s="785"/>
      <c r="G9" s="785"/>
      <c r="H9" s="785"/>
      <c r="I9" s="786"/>
      <c r="N9" s="155">
        <v>4</v>
      </c>
      <c r="P9" s="767" t="s">
        <v>65</v>
      </c>
      <c r="Q9" s="767"/>
      <c r="R9" s="767"/>
      <c r="S9" s="767"/>
      <c r="T9" s="767"/>
      <c r="U9" s="767"/>
      <c r="W9" s="156">
        <v>4</v>
      </c>
      <c r="X9" s="157" t="str">
        <f t="shared" si="0"/>
        <v>Vratimov</v>
      </c>
      <c r="AA9" s="1" t="str">
        <f>'1.M1'!AA9</f>
        <v>Vratimov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</row>
    <row r="10" spans="2:31" ht="19.5" customHeight="1">
      <c r="B10" s="160">
        <v>8</v>
      </c>
      <c r="C10" s="143" t="s">
        <v>67</v>
      </c>
      <c r="D10" s="784" t="str">
        <f>IF(B10=1,X6,IF(B10=2,X7,IF(B10=3,X8,IF(B10=4,X9,IF(B10=5,X10,IF(B10=6,X11,IF(B10=7,X12,IF(B10=8,X13," "))))))))</f>
        <v>Proskovice  A</v>
      </c>
      <c r="E10" s="785"/>
      <c r="F10" s="785"/>
      <c r="G10" s="785"/>
      <c r="H10" s="785"/>
      <c r="I10" s="786"/>
      <c r="N10" s="155">
        <v>5</v>
      </c>
      <c r="P10" s="767" t="s">
        <v>68</v>
      </c>
      <c r="Q10" s="767"/>
      <c r="R10" s="767"/>
      <c r="S10" s="767"/>
      <c r="T10" s="767"/>
      <c r="U10" s="767"/>
      <c r="W10" s="156">
        <v>5</v>
      </c>
      <c r="X10" s="157" t="str">
        <f t="shared" si="0"/>
        <v>Výškovice B</v>
      </c>
      <c r="AA10" s="1" t="str">
        <f>'1.M1'!AA10</f>
        <v>Výškovice B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</row>
    <row r="11" spans="23:31" ht="15.75" customHeight="1">
      <c r="W11" s="156">
        <v>6</v>
      </c>
      <c r="X11" s="157" t="str">
        <f t="shared" si="0"/>
        <v>Hrabová</v>
      </c>
      <c r="AA11" s="1" t="str">
        <f>'1.M1'!AA11</f>
        <v>Hrabová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</row>
    <row r="12" spans="3:37" ht="15">
      <c r="C12" s="161" t="s">
        <v>70</v>
      </c>
      <c r="D12" s="162"/>
      <c r="E12" s="771" t="s">
        <v>71</v>
      </c>
      <c r="F12" s="772"/>
      <c r="G12" s="772"/>
      <c r="H12" s="772"/>
      <c r="I12" s="772"/>
      <c r="J12" s="772"/>
      <c r="K12" s="772"/>
      <c r="L12" s="772"/>
      <c r="M12" s="772"/>
      <c r="N12" s="772" t="s">
        <v>72</v>
      </c>
      <c r="O12" s="772"/>
      <c r="P12" s="772"/>
      <c r="Q12" s="772"/>
      <c r="R12" s="772"/>
      <c r="S12" s="772"/>
      <c r="T12" s="772"/>
      <c r="U12" s="772"/>
      <c r="V12" s="163"/>
      <c r="W12" s="156">
        <v>7</v>
      </c>
      <c r="X12" s="157" t="str">
        <f t="shared" si="0"/>
        <v>Stará Bělá  </v>
      </c>
      <c r="AA12" s="1" t="str">
        <f>'1.M1'!AA12</f>
        <v>Stará Bělá  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47"/>
      <c r="AG12" s="164"/>
      <c r="AH12" s="164"/>
      <c r="AI12" s="146" t="s">
        <v>1</v>
      </c>
      <c r="AJ12" s="164"/>
      <c r="AK12" s="164"/>
    </row>
    <row r="13" spans="2:37" ht="21" customHeight="1">
      <c r="B13" s="165"/>
      <c r="C13" s="166" t="s">
        <v>8</v>
      </c>
      <c r="D13" s="167" t="s">
        <v>9</v>
      </c>
      <c r="E13" s="763" t="s">
        <v>73</v>
      </c>
      <c r="F13" s="764"/>
      <c r="G13" s="765"/>
      <c r="H13" s="766" t="s">
        <v>74</v>
      </c>
      <c r="I13" s="764"/>
      <c r="J13" s="765" t="s">
        <v>74</v>
      </c>
      <c r="K13" s="766" t="s">
        <v>75</v>
      </c>
      <c r="L13" s="764"/>
      <c r="M13" s="764" t="s">
        <v>75</v>
      </c>
      <c r="N13" s="766" t="s">
        <v>76</v>
      </c>
      <c r="O13" s="764"/>
      <c r="P13" s="765"/>
      <c r="Q13" s="766" t="s">
        <v>77</v>
      </c>
      <c r="R13" s="764"/>
      <c r="S13" s="765"/>
      <c r="T13" s="168" t="s">
        <v>78</v>
      </c>
      <c r="U13" s="169"/>
      <c r="V13" s="170"/>
      <c r="W13" s="156">
        <v>8</v>
      </c>
      <c r="X13" s="157" t="str">
        <f t="shared" si="0"/>
        <v>Proskovice  A</v>
      </c>
      <c r="AA13" s="1" t="str">
        <f>'1.M1'!AA13</f>
        <v>Proskovice 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12" t="s">
        <v>73</v>
      </c>
      <c r="AG13" s="12" t="s">
        <v>74</v>
      </c>
      <c r="AH13" s="12" t="s">
        <v>75</v>
      </c>
      <c r="AI13" s="12" t="s">
        <v>73</v>
      </c>
      <c r="AJ13" s="12" t="s">
        <v>74</v>
      </c>
      <c r="AK13" s="12" t="s">
        <v>75</v>
      </c>
    </row>
    <row r="14" spans="2:37" ht="24.75" customHeight="1">
      <c r="B14" s="171" t="s">
        <v>73</v>
      </c>
      <c r="C14" s="172" t="s">
        <v>146</v>
      </c>
      <c r="D14" s="186" t="s">
        <v>222</v>
      </c>
      <c r="E14" s="174">
        <v>6</v>
      </c>
      <c r="F14" s="175" t="s">
        <v>19</v>
      </c>
      <c r="G14" s="176">
        <v>0</v>
      </c>
      <c r="H14" s="177">
        <v>6</v>
      </c>
      <c r="I14" s="175" t="s">
        <v>19</v>
      </c>
      <c r="J14" s="176">
        <v>4</v>
      </c>
      <c r="K14" s="217"/>
      <c r="L14" s="215" t="s">
        <v>19</v>
      </c>
      <c r="M14" s="218"/>
      <c r="N14" s="250">
        <f>E14+H14+K14</f>
        <v>12</v>
      </c>
      <c r="O14" s="251" t="s">
        <v>19</v>
      </c>
      <c r="P14" s="252">
        <f>G14+J14+M14</f>
        <v>4</v>
      </c>
      <c r="Q14" s="250">
        <f>SUM(AF14:AH14)</f>
        <v>2</v>
      </c>
      <c r="R14" s="251" t="s">
        <v>19</v>
      </c>
      <c r="S14" s="252">
        <f>SUM(AI14:AK14)</f>
        <v>0</v>
      </c>
      <c r="T14" s="253">
        <f>IF(Q14&gt;S14,1,0)</f>
        <v>1</v>
      </c>
      <c r="U14" s="254">
        <f>IF(S14&gt;Q14,1,0)</f>
        <v>0</v>
      </c>
      <c r="V14" s="163"/>
      <c r="X14" s="184"/>
      <c r="AF14" s="185">
        <f>IF(E14&gt;G14,1,0)</f>
        <v>1</v>
      </c>
      <c r="AG14" s="185">
        <f>IF(H14&gt;J14,1,0)</f>
        <v>1</v>
      </c>
      <c r="AH14" s="185">
        <f>IF(K14+M14&gt;0,IF(K14&gt;M14,1,0),0)</f>
        <v>0</v>
      </c>
      <c r="AI14" s="185">
        <f>IF(G14&gt;E14,1,0)</f>
        <v>0</v>
      </c>
      <c r="AJ14" s="185">
        <f>IF(J14&gt;H14,1,0)</f>
        <v>0</v>
      </c>
      <c r="AK14" s="185">
        <f>IF(K14+M14&gt;0,IF(M14&gt;K14,1,0),0)</f>
        <v>0</v>
      </c>
    </row>
    <row r="15" spans="2:37" ht="24" customHeight="1">
      <c r="B15" s="171" t="s">
        <v>74</v>
      </c>
      <c r="C15" s="187" t="s">
        <v>148</v>
      </c>
      <c r="D15" s="172" t="s">
        <v>223</v>
      </c>
      <c r="E15" s="174">
        <v>6</v>
      </c>
      <c r="F15" s="175" t="s">
        <v>19</v>
      </c>
      <c r="G15" s="176">
        <v>0</v>
      </c>
      <c r="H15" s="177">
        <v>6</v>
      </c>
      <c r="I15" s="175" t="s">
        <v>19</v>
      </c>
      <c r="J15" s="176">
        <v>0</v>
      </c>
      <c r="K15" s="217"/>
      <c r="L15" s="215" t="s">
        <v>19</v>
      </c>
      <c r="M15" s="218"/>
      <c r="N15" s="250">
        <f>E15+H15+K15</f>
        <v>12</v>
      </c>
      <c r="O15" s="251" t="s">
        <v>19</v>
      </c>
      <c r="P15" s="252">
        <f>G15+J15+M15</f>
        <v>0</v>
      </c>
      <c r="Q15" s="250">
        <f>SUM(AF15:AH15)</f>
        <v>2</v>
      </c>
      <c r="R15" s="251" t="s">
        <v>19</v>
      </c>
      <c r="S15" s="252">
        <f>SUM(AI15:AK15)</f>
        <v>0</v>
      </c>
      <c r="T15" s="253">
        <f>IF(Q15&gt;S15,1,0)</f>
        <v>1</v>
      </c>
      <c r="U15" s="254">
        <f>IF(S15&gt;Q15,1,0)</f>
        <v>0</v>
      </c>
      <c r="V15" s="163"/>
      <c r="AF15" s="185">
        <f>IF(E15&gt;G15,1,0)</f>
        <v>1</v>
      </c>
      <c r="AG15" s="185">
        <f>IF(H15&gt;J15,1,0)</f>
        <v>1</v>
      </c>
      <c r="AH15" s="185">
        <f>IF(K15+M15&gt;0,IF(K15&gt;M15,1,0),0)</f>
        <v>0</v>
      </c>
      <c r="AI15" s="185">
        <f>IF(G15&gt;E15,1,0)</f>
        <v>0</v>
      </c>
      <c r="AJ15" s="185">
        <f>IF(J15&gt;H15,1,0)</f>
        <v>0</v>
      </c>
      <c r="AK15" s="185">
        <f>IF(K15+M15&gt;0,IF(M15&gt;K15,1,0),0)</f>
        <v>0</v>
      </c>
    </row>
    <row r="16" spans="2:37" ht="20.25" customHeight="1">
      <c r="B16" s="753" t="s">
        <v>75</v>
      </c>
      <c r="C16" s="187" t="s">
        <v>146</v>
      </c>
      <c r="D16" s="186" t="s">
        <v>222</v>
      </c>
      <c r="E16" s="787">
        <v>6</v>
      </c>
      <c r="F16" s="779" t="s">
        <v>19</v>
      </c>
      <c r="G16" s="781">
        <v>0</v>
      </c>
      <c r="H16" s="789">
        <v>6</v>
      </c>
      <c r="I16" s="779" t="s">
        <v>19</v>
      </c>
      <c r="J16" s="781">
        <v>4</v>
      </c>
      <c r="K16" s="735"/>
      <c r="L16" s="737" t="s">
        <v>19</v>
      </c>
      <c r="M16" s="783"/>
      <c r="N16" s="804">
        <f>E16+H16+K16</f>
        <v>12</v>
      </c>
      <c r="O16" s="800" t="s">
        <v>19</v>
      </c>
      <c r="P16" s="802">
        <f>G16+J16+M16</f>
        <v>4</v>
      </c>
      <c r="Q16" s="804">
        <f>SUM(AF16:AH16)</f>
        <v>2</v>
      </c>
      <c r="R16" s="800" t="s">
        <v>19</v>
      </c>
      <c r="S16" s="802">
        <f>SUM(AI16:AK16)</f>
        <v>0</v>
      </c>
      <c r="T16" s="806">
        <f>IF(Q16&gt;S16,1,0)</f>
        <v>1</v>
      </c>
      <c r="U16" s="808">
        <f>IF(S16&gt;Q16,1,0)</f>
        <v>0</v>
      </c>
      <c r="V16" s="188"/>
      <c r="AF16" s="185">
        <f>IF(E16&gt;G16,1,0)</f>
        <v>1</v>
      </c>
      <c r="AG16" s="185">
        <f>IF(H16&gt;J16,1,0)</f>
        <v>1</v>
      </c>
      <c r="AH16" s="185">
        <f>IF(K16+M16&gt;0,IF(K16&gt;M16,1,0),0)</f>
        <v>0</v>
      </c>
      <c r="AI16" s="185">
        <f>IF(G16&gt;E16,1,0)</f>
        <v>0</v>
      </c>
      <c r="AJ16" s="185">
        <f>IF(J16&gt;H16,1,0)</f>
        <v>0</v>
      </c>
      <c r="AK16" s="185">
        <f>IF(K16+M16&gt;0,IF(M16&gt;K16,1,0),0)</f>
        <v>0</v>
      </c>
    </row>
    <row r="17" spans="2:22" ht="21" customHeight="1">
      <c r="B17" s="754"/>
      <c r="C17" s="189" t="s">
        <v>148</v>
      </c>
      <c r="D17" s="190" t="s">
        <v>190</v>
      </c>
      <c r="E17" s="788"/>
      <c r="F17" s="780"/>
      <c r="G17" s="782"/>
      <c r="H17" s="790"/>
      <c r="I17" s="780"/>
      <c r="J17" s="782"/>
      <c r="K17" s="760"/>
      <c r="L17" s="762"/>
      <c r="M17" s="740"/>
      <c r="N17" s="805"/>
      <c r="O17" s="801"/>
      <c r="P17" s="803"/>
      <c r="Q17" s="805"/>
      <c r="R17" s="801"/>
      <c r="S17" s="803"/>
      <c r="T17" s="807"/>
      <c r="U17" s="809"/>
      <c r="V17" s="188"/>
    </row>
    <row r="18" spans="2:22" ht="23.25" customHeight="1">
      <c r="B18" s="191"/>
      <c r="C18" s="255" t="s">
        <v>79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7">
        <f>SUM(N14:N17)</f>
        <v>36</v>
      </c>
      <c r="O18" s="251" t="s">
        <v>19</v>
      </c>
      <c r="P18" s="258">
        <f>SUM(P14:P17)</f>
        <v>8</v>
      </c>
      <c r="Q18" s="257">
        <f>SUM(Q14:Q17)</f>
        <v>6</v>
      </c>
      <c r="R18" s="259" t="s">
        <v>19</v>
      </c>
      <c r="S18" s="258">
        <f>SUM(S14:S17)</f>
        <v>0</v>
      </c>
      <c r="T18" s="253">
        <f>SUM(T14:T17)</f>
        <v>3</v>
      </c>
      <c r="U18" s="254">
        <f>SUM(U14:U17)</f>
        <v>0</v>
      </c>
      <c r="V18" s="163"/>
    </row>
    <row r="19" spans="2:27" ht="21" customHeight="1">
      <c r="B19" s="191"/>
      <c r="C19" s="11" t="s">
        <v>80</v>
      </c>
      <c r="D19" s="197" t="str">
        <f>IF(T18&gt;U18,D9,IF(U18&gt;T18,D10,IF(U18+T18=0," ","CHYBA ZADÁNÍ")))</f>
        <v>N.Bělá  B</v>
      </c>
      <c r="E19" s="192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1"/>
      <c r="V19" s="198"/>
      <c r="AA19" s="199"/>
    </row>
    <row r="20" spans="2:22" ht="19.5" customHeight="1">
      <c r="B20" s="191"/>
      <c r="C20" s="11" t="s">
        <v>81</v>
      </c>
      <c r="G20" s="200"/>
      <c r="H20" s="200"/>
      <c r="I20" s="200"/>
      <c r="J20" s="200"/>
      <c r="K20" s="200"/>
      <c r="L20" s="200"/>
      <c r="M20" s="200"/>
      <c r="N20" s="198"/>
      <c r="O20" s="198"/>
      <c r="Q20" s="201"/>
      <c r="R20" s="201"/>
      <c r="S20" s="200"/>
      <c r="T20" s="200"/>
      <c r="U20" s="200"/>
      <c r="V20" s="198"/>
    </row>
    <row r="21" spans="10:20" ht="15">
      <c r="J21" s="8" t="s">
        <v>64</v>
      </c>
      <c r="K21" s="8"/>
      <c r="L21" s="8"/>
      <c r="T21" s="8" t="s">
        <v>67</v>
      </c>
    </row>
    <row r="22" spans="3:21" ht="15">
      <c r="C22" s="147" t="s">
        <v>82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3:21" ht="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3:21" ht="15"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3:21" ht="15"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2:21" ht="28.5" customHeight="1">
      <c r="B26" s="162"/>
      <c r="C26" s="162"/>
      <c r="D26" s="162"/>
      <c r="E26" s="162"/>
      <c r="F26" s="202" t="s">
        <v>47</v>
      </c>
      <c r="G26" s="162"/>
      <c r="H26" s="203"/>
      <c r="I26" s="203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6:9" ht="8.25" customHeight="1">
      <c r="F27" s="141"/>
      <c r="H27" s="142"/>
      <c r="I27" s="142"/>
    </row>
    <row r="28" spans="3:24" ht="21">
      <c r="C28" s="143" t="s">
        <v>48</v>
      </c>
      <c r="D28" s="144" t="s">
        <v>49</v>
      </c>
      <c r="E28" s="143"/>
      <c r="F28" s="143"/>
      <c r="G28" s="143"/>
      <c r="H28" s="143"/>
      <c r="I28" s="143"/>
      <c r="J28" s="143"/>
      <c r="K28" s="143"/>
      <c r="L28" s="143"/>
      <c r="P28" s="778" t="s">
        <v>50</v>
      </c>
      <c r="Q28" s="778"/>
      <c r="R28" s="145"/>
      <c r="S28" s="145"/>
      <c r="T28" s="773">
        <f>'Rozlosování-přehled'!$L$1</f>
        <v>2010</v>
      </c>
      <c r="U28" s="773"/>
      <c r="X28" s="146" t="s">
        <v>1</v>
      </c>
    </row>
    <row r="29" spans="3:31" ht="18.75">
      <c r="C29" s="147" t="s">
        <v>51</v>
      </c>
      <c r="D29" s="204"/>
      <c r="N29" s="149">
        <v>1</v>
      </c>
      <c r="P29" s="774" t="str">
        <f>IF(N29=1,P31,IF(N29=2,P32,IF(N29=3,P33,IF(N29=4,P34,IF(N29=5,P35," ")))))</f>
        <v>MUŽI  I.</v>
      </c>
      <c r="Q29" s="775"/>
      <c r="R29" s="775"/>
      <c r="S29" s="775"/>
      <c r="T29" s="775"/>
      <c r="U29" s="776"/>
      <c r="W29" s="150" t="s">
        <v>2</v>
      </c>
      <c r="X29" s="147" t="s">
        <v>3</v>
      </c>
      <c r="AA29" s="1" t="s">
        <v>52</v>
      </c>
      <c r="AB29" s="1" t="s">
        <v>53</v>
      </c>
      <c r="AC29" s="1" t="s">
        <v>54</v>
      </c>
      <c r="AD29" s="1" t="s">
        <v>55</v>
      </c>
      <c r="AE29" s="1" t="s">
        <v>56</v>
      </c>
    </row>
    <row r="30" spans="3:21" ht="6.75" customHeight="1">
      <c r="C30" s="147"/>
      <c r="D30" s="152"/>
      <c r="E30" s="152"/>
      <c r="F30" s="152"/>
      <c r="G30" s="147"/>
      <c r="H30" s="147"/>
      <c r="I30" s="147"/>
      <c r="J30" s="152"/>
      <c r="K30" s="152"/>
      <c r="L30" s="152"/>
      <c r="M30" s="147"/>
      <c r="N30" s="147"/>
      <c r="O30" s="147"/>
      <c r="P30" s="153"/>
      <c r="Q30" s="153"/>
      <c r="R30" s="153"/>
      <c r="S30" s="147"/>
      <c r="T30" s="147"/>
      <c r="U30" s="152"/>
    </row>
    <row r="31" spans="3:31" ht="15.75">
      <c r="C31" s="147" t="s">
        <v>57</v>
      </c>
      <c r="D31" s="205" t="s">
        <v>197</v>
      </c>
      <c r="E31" s="154"/>
      <c r="F31" s="154"/>
      <c r="N31" s="1">
        <v>1</v>
      </c>
      <c r="P31" s="777" t="s">
        <v>58</v>
      </c>
      <c r="Q31" s="777"/>
      <c r="R31" s="777"/>
      <c r="S31" s="777"/>
      <c r="T31" s="777"/>
      <c r="U31" s="777"/>
      <c r="W31" s="156">
        <v>1</v>
      </c>
      <c r="X31" s="157" t="str">
        <f aca="true" t="shared" si="1" ref="X31:X38">IF($N$29=1,AA31,IF($N$29=2,AB31,IF($N$29=3,AC31,IF($N$29=4,AD31,IF($N$29=5,AE31," ")))))</f>
        <v>Výškovice A</v>
      </c>
      <c r="AA31" s="1" t="str">
        <f aca="true" t="shared" si="2" ref="AA31:AE38">AA6</f>
        <v>Výškovice A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</row>
    <row r="32" spans="3:31" ht="15">
      <c r="C32" s="147" t="s">
        <v>60</v>
      </c>
      <c r="D32" s="158">
        <v>40377</v>
      </c>
      <c r="E32" s="159"/>
      <c r="F32" s="159"/>
      <c r="N32" s="1">
        <v>2</v>
      </c>
      <c r="P32" s="777" t="s">
        <v>61</v>
      </c>
      <c r="Q32" s="777"/>
      <c r="R32" s="777"/>
      <c r="S32" s="777"/>
      <c r="T32" s="777"/>
      <c r="U32" s="777"/>
      <c r="W32" s="156">
        <v>2</v>
      </c>
      <c r="X32" s="157" t="str">
        <f t="shared" si="1"/>
        <v>Brušperk A</v>
      </c>
      <c r="AA32" s="1" t="str">
        <f t="shared" si="2"/>
        <v>Brušperk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</row>
    <row r="33" spans="3:31" ht="15">
      <c r="C33" s="147"/>
      <c r="N33" s="1">
        <v>3</v>
      </c>
      <c r="P33" s="767" t="s">
        <v>62</v>
      </c>
      <c r="Q33" s="767"/>
      <c r="R33" s="767"/>
      <c r="S33" s="767"/>
      <c r="T33" s="767"/>
      <c r="U33" s="767"/>
      <c r="W33" s="156">
        <v>3</v>
      </c>
      <c r="X33" s="157" t="str">
        <f t="shared" si="1"/>
        <v>N.Bělá  B</v>
      </c>
      <c r="AA33" s="1" t="str">
        <f t="shared" si="2"/>
        <v>N.Bělá  B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</row>
    <row r="34" spans="2:31" ht="18.75">
      <c r="B34" s="160">
        <v>4</v>
      </c>
      <c r="C34" s="143" t="s">
        <v>64</v>
      </c>
      <c r="D34" s="768" t="str">
        <f>IF(B34=1,X31,IF(B34=2,X32,IF(B34=3,X33,IF(B34=4,X34,IF(B34=5,X35,IF(B34=6,X36,IF(B34=7,X37,IF(B34=8,X38," "))))))))</f>
        <v>Vratimov</v>
      </c>
      <c r="E34" s="769"/>
      <c r="F34" s="769"/>
      <c r="G34" s="769"/>
      <c r="H34" s="769"/>
      <c r="I34" s="770"/>
      <c r="N34" s="1">
        <v>4</v>
      </c>
      <c r="P34" s="767" t="s">
        <v>65</v>
      </c>
      <c r="Q34" s="767"/>
      <c r="R34" s="767"/>
      <c r="S34" s="767"/>
      <c r="T34" s="767"/>
      <c r="U34" s="767"/>
      <c r="W34" s="156">
        <v>4</v>
      </c>
      <c r="X34" s="157" t="str">
        <f t="shared" si="1"/>
        <v>Vratimov</v>
      </c>
      <c r="AA34" s="1" t="str">
        <f t="shared" si="2"/>
        <v>Vratimov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</row>
    <row r="35" spans="2:31" ht="18.75">
      <c r="B35" s="160">
        <v>2</v>
      </c>
      <c r="C35" s="143" t="s">
        <v>67</v>
      </c>
      <c r="D35" s="768" t="str">
        <f>IF(B35=1,X31,IF(B35=2,X32,IF(B35=3,X33,IF(B35=4,X34,IF(B35=5,X35,IF(B35=6,X36,IF(B35=7,X37,IF(B35=8,X38," "))))))))</f>
        <v>Brušperk A</v>
      </c>
      <c r="E35" s="769"/>
      <c r="F35" s="769"/>
      <c r="G35" s="769"/>
      <c r="H35" s="769"/>
      <c r="I35" s="770"/>
      <c r="N35" s="1">
        <v>5</v>
      </c>
      <c r="P35" s="767" t="s">
        <v>68</v>
      </c>
      <c r="Q35" s="767"/>
      <c r="R35" s="767"/>
      <c r="S35" s="767"/>
      <c r="T35" s="767"/>
      <c r="U35" s="767"/>
      <c r="W35" s="156">
        <v>5</v>
      </c>
      <c r="X35" s="157" t="str">
        <f t="shared" si="1"/>
        <v>Výškovice B</v>
      </c>
      <c r="AA35" s="1" t="str">
        <f t="shared" si="2"/>
        <v>Výškovice B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</row>
    <row r="36" spans="23:31" ht="15">
      <c r="W36" s="156">
        <v>6</v>
      </c>
      <c r="X36" s="157" t="str">
        <f t="shared" si="1"/>
        <v>Hrabová</v>
      </c>
      <c r="AA36" s="1" t="str">
        <f t="shared" si="2"/>
        <v>Hrabová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</row>
    <row r="37" spans="3:31" ht="15">
      <c r="C37" s="161" t="s">
        <v>70</v>
      </c>
      <c r="D37" s="162"/>
      <c r="E37" s="771" t="s">
        <v>71</v>
      </c>
      <c r="F37" s="772"/>
      <c r="G37" s="772"/>
      <c r="H37" s="772"/>
      <c r="I37" s="772"/>
      <c r="J37" s="772"/>
      <c r="K37" s="772"/>
      <c r="L37" s="772"/>
      <c r="M37" s="772"/>
      <c r="N37" s="772" t="s">
        <v>72</v>
      </c>
      <c r="O37" s="772"/>
      <c r="P37" s="772"/>
      <c r="Q37" s="772"/>
      <c r="R37" s="772"/>
      <c r="S37" s="772"/>
      <c r="T37" s="772"/>
      <c r="U37" s="772"/>
      <c r="V37" s="163"/>
      <c r="W37" s="156">
        <v>7</v>
      </c>
      <c r="X37" s="157" t="str">
        <f t="shared" si="1"/>
        <v>Stará Bělá  </v>
      </c>
      <c r="AA37" s="1" t="str">
        <f t="shared" si="2"/>
        <v>Stará Bělá  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</row>
    <row r="38" spans="2:37" ht="15">
      <c r="B38" s="165"/>
      <c r="C38" s="166" t="s">
        <v>8</v>
      </c>
      <c r="D38" s="167" t="s">
        <v>9</v>
      </c>
      <c r="E38" s="763" t="s">
        <v>73</v>
      </c>
      <c r="F38" s="764"/>
      <c r="G38" s="765"/>
      <c r="H38" s="766" t="s">
        <v>74</v>
      </c>
      <c r="I38" s="764"/>
      <c r="J38" s="765" t="s">
        <v>74</v>
      </c>
      <c r="K38" s="766" t="s">
        <v>75</v>
      </c>
      <c r="L38" s="764"/>
      <c r="M38" s="764" t="s">
        <v>75</v>
      </c>
      <c r="N38" s="766" t="s">
        <v>76</v>
      </c>
      <c r="O38" s="764"/>
      <c r="P38" s="765"/>
      <c r="Q38" s="766" t="s">
        <v>77</v>
      </c>
      <c r="R38" s="764"/>
      <c r="S38" s="765"/>
      <c r="T38" s="168" t="s">
        <v>78</v>
      </c>
      <c r="U38" s="169"/>
      <c r="V38" s="170"/>
      <c r="W38" s="156">
        <v>8</v>
      </c>
      <c r="X38" s="157" t="str">
        <f t="shared" si="1"/>
        <v>Proskovice  A</v>
      </c>
      <c r="AA38" s="1" t="str">
        <f t="shared" si="2"/>
        <v>Proskovice 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2" t="s">
        <v>73</v>
      </c>
      <c r="AG38" s="12" t="s">
        <v>74</v>
      </c>
      <c r="AH38" s="12" t="s">
        <v>75</v>
      </c>
      <c r="AI38" s="12" t="s">
        <v>73</v>
      </c>
      <c r="AJ38" s="12" t="s">
        <v>74</v>
      </c>
      <c r="AK38" s="12" t="s">
        <v>75</v>
      </c>
    </row>
    <row r="39" spans="2:37" ht="24.75" customHeight="1">
      <c r="B39" s="171" t="s">
        <v>73</v>
      </c>
      <c r="C39" s="595" t="s">
        <v>188</v>
      </c>
      <c r="D39" s="596" t="s">
        <v>164</v>
      </c>
      <c r="E39" s="597">
        <v>4</v>
      </c>
      <c r="F39" s="598" t="s">
        <v>19</v>
      </c>
      <c r="G39" s="599">
        <v>6</v>
      </c>
      <c r="H39" s="600">
        <v>6</v>
      </c>
      <c r="I39" s="598" t="s">
        <v>19</v>
      </c>
      <c r="J39" s="599">
        <v>4</v>
      </c>
      <c r="K39" s="600">
        <v>5</v>
      </c>
      <c r="L39" s="598" t="s">
        <v>19</v>
      </c>
      <c r="M39" s="601">
        <v>7</v>
      </c>
      <c r="N39" s="219">
        <f>E39+H39+K39</f>
        <v>15</v>
      </c>
      <c r="O39" s="220" t="s">
        <v>19</v>
      </c>
      <c r="P39" s="221">
        <f>G39+J39+M39</f>
        <v>17</v>
      </c>
      <c r="Q39" s="219">
        <f>SUM(AF39:AH39)</f>
        <v>1</v>
      </c>
      <c r="R39" s="220" t="s">
        <v>19</v>
      </c>
      <c r="S39" s="221">
        <f>SUM(AI39:AK39)</f>
        <v>2</v>
      </c>
      <c r="T39" s="182">
        <f>IF(Q39&gt;S39,1,0)</f>
        <v>0</v>
      </c>
      <c r="U39" s="183">
        <f>IF(S39&gt;Q39,1,0)</f>
        <v>1</v>
      </c>
      <c r="V39" s="163"/>
      <c r="X39" s="184"/>
      <c r="AF39" s="185">
        <f>IF(E39&gt;G39,1,0)</f>
        <v>0</v>
      </c>
      <c r="AG39" s="185">
        <f>IF(H39&gt;J39,1,0)</f>
        <v>1</v>
      </c>
      <c r="AH39" s="185">
        <f>IF(K39+M39&gt;0,IF(K39&gt;M39,1,0),0)</f>
        <v>0</v>
      </c>
      <c r="AI39" s="185">
        <f>IF(G39&gt;E39,1,0)</f>
        <v>1</v>
      </c>
      <c r="AJ39" s="185">
        <f>IF(J39&gt;H39,1,0)</f>
        <v>0</v>
      </c>
      <c r="AK39" s="185">
        <f>IF(K39+M39&gt;0,IF(M39&gt;K39,1,0),0)</f>
        <v>1</v>
      </c>
    </row>
    <row r="40" spans="2:37" ht="24.75" customHeight="1">
      <c r="B40" s="171" t="s">
        <v>74</v>
      </c>
      <c r="C40" s="595" t="s">
        <v>172</v>
      </c>
      <c r="D40" s="602" t="s">
        <v>268</v>
      </c>
      <c r="E40" s="597">
        <v>6</v>
      </c>
      <c r="F40" s="598" t="s">
        <v>19</v>
      </c>
      <c r="G40" s="599">
        <v>2</v>
      </c>
      <c r="H40" s="600">
        <v>6</v>
      </c>
      <c r="I40" s="598" t="s">
        <v>19</v>
      </c>
      <c r="J40" s="599">
        <v>1</v>
      </c>
      <c r="K40" s="600"/>
      <c r="L40" s="598" t="s">
        <v>19</v>
      </c>
      <c r="M40" s="601"/>
      <c r="N40" s="219">
        <f>E40+H40+K40</f>
        <v>12</v>
      </c>
      <c r="O40" s="220" t="s">
        <v>19</v>
      </c>
      <c r="P40" s="221">
        <f>G40+J40+M40</f>
        <v>3</v>
      </c>
      <c r="Q40" s="219">
        <f>SUM(AF40:AH40)</f>
        <v>2</v>
      </c>
      <c r="R40" s="220" t="s">
        <v>19</v>
      </c>
      <c r="S40" s="221">
        <f>SUM(AI40:AK40)</f>
        <v>0</v>
      </c>
      <c r="T40" s="182">
        <f>IF(Q40&gt;S40,1,0)</f>
        <v>1</v>
      </c>
      <c r="U40" s="183">
        <f>IF(S40&gt;Q40,1,0)</f>
        <v>0</v>
      </c>
      <c r="V40" s="163"/>
      <c r="AF40" s="185">
        <f>IF(E40&gt;G40,1,0)</f>
        <v>1</v>
      </c>
      <c r="AG40" s="185">
        <f>IF(H40&gt;J40,1,0)</f>
        <v>1</v>
      </c>
      <c r="AH40" s="185">
        <f>IF(K40+M40&gt;0,IF(K40&gt;M40,1,0),0)</f>
        <v>0</v>
      </c>
      <c r="AI40" s="185">
        <f>IF(G40&gt;E40,1,0)</f>
        <v>0</v>
      </c>
      <c r="AJ40" s="185">
        <f>IF(J40&gt;H40,1,0)</f>
        <v>0</v>
      </c>
      <c r="AK40" s="185">
        <f>IF(K40+M40&gt;0,IF(M40&gt;K40,1,0),0)</f>
        <v>0</v>
      </c>
    </row>
    <row r="41" spans="2:37" ht="24.75" customHeight="1">
      <c r="B41" s="753" t="s">
        <v>75</v>
      </c>
      <c r="C41" s="603" t="s">
        <v>188</v>
      </c>
      <c r="D41" s="602" t="s">
        <v>164</v>
      </c>
      <c r="E41" s="816">
        <v>6</v>
      </c>
      <c r="F41" s="818" t="s">
        <v>19</v>
      </c>
      <c r="G41" s="820">
        <v>3</v>
      </c>
      <c r="H41" s="822">
        <v>6</v>
      </c>
      <c r="I41" s="818" t="s">
        <v>19</v>
      </c>
      <c r="J41" s="820">
        <v>4</v>
      </c>
      <c r="K41" s="822"/>
      <c r="L41" s="818" t="s">
        <v>19</v>
      </c>
      <c r="M41" s="824"/>
      <c r="N41" s="745">
        <f>E41+H41+K41</f>
        <v>12</v>
      </c>
      <c r="O41" s="747" t="s">
        <v>19</v>
      </c>
      <c r="P41" s="741">
        <f>G41+J41+M41</f>
        <v>7</v>
      </c>
      <c r="Q41" s="745">
        <f>SUM(AF41:AH41)</f>
        <v>2</v>
      </c>
      <c r="R41" s="747" t="s">
        <v>19</v>
      </c>
      <c r="S41" s="741">
        <f>SUM(AI41:AK41)</f>
        <v>0</v>
      </c>
      <c r="T41" s="751">
        <f>IF(Q41&gt;S41,1,0)</f>
        <v>1</v>
      </c>
      <c r="U41" s="743">
        <f>IF(S41&gt;Q41,1,0)</f>
        <v>0</v>
      </c>
      <c r="V41" s="188"/>
      <c r="AF41" s="185">
        <f>IF(E41&gt;G41,1,0)</f>
        <v>1</v>
      </c>
      <c r="AG41" s="185">
        <f>IF(H41&gt;J41,1,0)</f>
        <v>1</v>
      </c>
      <c r="AH41" s="185">
        <f>IF(K41+M41&gt;0,IF(K41&gt;M41,1,0),0)</f>
        <v>0</v>
      </c>
      <c r="AI41" s="185">
        <f>IF(G41&gt;E41,1,0)</f>
        <v>0</v>
      </c>
      <c r="AJ41" s="185">
        <f>IF(J41&gt;H41,1,0)</f>
        <v>0</v>
      </c>
      <c r="AK41" s="185">
        <f>IF(K41+M41&gt;0,IF(M41&gt;K41,1,0),0)</f>
        <v>0</v>
      </c>
    </row>
    <row r="42" spans="2:22" ht="24.75" customHeight="1">
      <c r="B42" s="754"/>
      <c r="C42" s="604" t="s">
        <v>172</v>
      </c>
      <c r="D42" s="605" t="s">
        <v>268</v>
      </c>
      <c r="E42" s="817"/>
      <c r="F42" s="819"/>
      <c r="G42" s="821"/>
      <c r="H42" s="823"/>
      <c r="I42" s="819"/>
      <c r="J42" s="821"/>
      <c r="K42" s="823"/>
      <c r="L42" s="819"/>
      <c r="M42" s="825"/>
      <c r="N42" s="730"/>
      <c r="O42" s="732"/>
      <c r="P42" s="750"/>
      <c r="Q42" s="730"/>
      <c r="R42" s="732"/>
      <c r="S42" s="750"/>
      <c r="T42" s="752"/>
      <c r="U42" s="744"/>
      <c r="V42" s="188"/>
    </row>
    <row r="43" spans="2:22" ht="24.75" customHeight="1">
      <c r="B43" s="191"/>
      <c r="C43" s="226" t="s">
        <v>79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8">
        <f>SUM(N39:N42)</f>
        <v>39</v>
      </c>
      <c r="O43" s="220" t="s">
        <v>19</v>
      </c>
      <c r="P43" s="229">
        <f>SUM(P39:P42)</f>
        <v>27</v>
      </c>
      <c r="Q43" s="228">
        <f>SUM(Q39:Q42)</f>
        <v>5</v>
      </c>
      <c r="R43" s="230" t="s">
        <v>19</v>
      </c>
      <c r="S43" s="229">
        <f>SUM(S39:S42)</f>
        <v>2</v>
      </c>
      <c r="T43" s="182">
        <f>SUM(T39:T42)</f>
        <v>2</v>
      </c>
      <c r="U43" s="183">
        <f>SUM(U39:U42)</f>
        <v>1</v>
      </c>
      <c r="V43" s="163"/>
    </row>
    <row r="44" spans="2:22" ht="24.75" customHeight="1">
      <c r="B44" s="191"/>
      <c r="C44" s="267" t="s">
        <v>80</v>
      </c>
      <c r="D44" s="266" t="str">
        <f>IF(T43&gt;U43,D34,IF(U43&gt;T43,D35,IF(U43+T43=0," ","CHYBA ZADÁNÍ")))</f>
        <v>Vratimov</v>
      </c>
      <c r="E44" s="226"/>
      <c r="F44" s="226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67"/>
      <c r="V44" s="198"/>
    </row>
    <row r="45" spans="2:22" ht="15">
      <c r="B45" s="191"/>
      <c r="C45" s="11" t="s">
        <v>81</v>
      </c>
      <c r="G45" s="200"/>
      <c r="H45" s="200"/>
      <c r="I45" s="200"/>
      <c r="J45" s="200"/>
      <c r="K45" s="200"/>
      <c r="L45" s="200"/>
      <c r="M45" s="200"/>
      <c r="N45" s="198"/>
      <c r="O45" s="198"/>
      <c r="Q45" s="201"/>
      <c r="R45" s="201"/>
      <c r="S45" s="200"/>
      <c r="T45" s="200"/>
      <c r="U45" s="200"/>
      <c r="V45" s="198"/>
    </row>
    <row r="46" spans="3:21" ht="15">
      <c r="C46" s="201"/>
      <c r="D46" s="201"/>
      <c r="E46" s="201"/>
      <c r="F46" s="201"/>
      <c r="G46" s="201"/>
      <c r="H46" s="201"/>
      <c r="I46" s="201"/>
      <c r="J46" s="206" t="s">
        <v>64</v>
      </c>
      <c r="K46" s="206"/>
      <c r="L46" s="206"/>
      <c r="M46" s="201"/>
      <c r="N46" s="201"/>
      <c r="O46" s="201"/>
      <c r="P46" s="201"/>
      <c r="Q46" s="201"/>
      <c r="R46" s="201"/>
      <c r="S46" s="201"/>
      <c r="T46" s="206" t="s">
        <v>67</v>
      </c>
      <c r="U46" s="201"/>
    </row>
    <row r="47" spans="3:21" ht="15">
      <c r="C47" s="207" t="s">
        <v>82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</row>
    <row r="48" spans="3:21" ht="15">
      <c r="C48" s="201"/>
      <c r="D48" s="208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</row>
    <row r="49" spans="3:21" ht="15"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</row>
    <row r="50" spans="3:21" ht="15"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</row>
    <row r="51" spans="6:9" ht="26.25">
      <c r="F51" s="141" t="s">
        <v>47</v>
      </c>
      <c r="H51" s="142"/>
      <c r="I51" s="142"/>
    </row>
    <row r="52" spans="6:9" ht="26.25">
      <c r="F52" s="141"/>
      <c r="H52" s="142"/>
      <c r="I52" s="142"/>
    </row>
    <row r="53" spans="3:24" ht="21">
      <c r="C53" s="143" t="s">
        <v>48</v>
      </c>
      <c r="D53" s="144" t="s">
        <v>49</v>
      </c>
      <c r="E53" s="143"/>
      <c r="F53" s="143"/>
      <c r="G53" s="143"/>
      <c r="H53" s="143"/>
      <c r="I53" s="143"/>
      <c r="J53" s="143"/>
      <c r="K53" s="143"/>
      <c r="L53" s="143"/>
      <c r="P53" s="778" t="s">
        <v>50</v>
      </c>
      <c r="Q53" s="778"/>
      <c r="R53" s="145"/>
      <c r="S53" s="145"/>
      <c r="T53" s="773">
        <f>'Rozlosování-přehled'!$L$1</f>
        <v>2010</v>
      </c>
      <c r="U53" s="773"/>
      <c r="X53" s="146" t="s">
        <v>1</v>
      </c>
    </row>
    <row r="54" spans="3:31" ht="18.75">
      <c r="C54" s="147" t="s">
        <v>51</v>
      </c>
      <c r="D54" s="148"/>
      <c r="N54" s="149">
        <v>1</v>
      </c>
      <c r="P54" s="774" t="str">
        <f>IF(N54=1,P56,IF(N54=2,P57,IF(N54=3,P58,IF(N54=4,P59,IF(N54=5,P60," ")))))</f>
        <v>MUŽI  I.</v>
      </c>
      <c r="Q54" s="775"/>
      <c r="R54" s="775"/>
      <c r="S54" s="775"/>
      <c r="T54" s="775"/>
      <c r="U54" s="776"/>
      <c r="W54" s="150" t="s">
        <v>2</v>
      </c>
      <c r="X54" s="151" t="s">
        <v>3</v>
      </c>
      <c r="AA54" s="1" t="s">
        <v>52</v>
      </c>
      <c r="AB54" s="1" t="s">
        <v>53</v>
      </c>
      <c r="AC54" s="1" t="s">
        <v>54</v>
      </c>
      <c r="AD54" s="1" t="s">
        <v>55</v>
      </c>
      <c r="AE54" s="1" t="s">
        <v>56</v>
      </c>
    </row>
    <row r="55" spans="3:21" ht="15">
      <c r="C55" s="147"/>
      <c r="D55" s="152"/>
      <c r="E55" s="152"/>
      <c r="F55" s="152"/>
      <c r="G55" s="147"/>
      <c r="H55" s="147"/>
      <c r="I55" s="147"/>
      <c r="J55" s="152"/>
      <c r="K55" s="152"/>
      <c r="L55" s="152"/>
      <c r="M55" s="147"/>
      <c r="N55" s="147"/>
      <c r="O55" s="147"/>
      <c r="P55" s="153"/>
      <c r="Q55" s="153"/>
      <c r="R55" s="153"/>
      <c r="S55" s="147"/>
      <c r="T55" s="147"/>
      <c r="U55" s="152"/>
    </row>
    <row r="56" spans="3:31" ht="15.75">
      <c r="C56" s="147" t="s">
        <v>57</v>
      </c>
      <c r="D56" s="205" t="s">
        <v>69</v>
      </c>
      <c r="E56" s="154"/>
      <c r="F56" s="154"/>
      <c r="N56" s="155">
        <v>1</v>
      </c>
      <c r="P56" s="777" t="s">
        <v>58</v>
      </c>
      <c r="Q56" s="777"/>
      <c r="R56" s="777"/>
      <c r="S56" s="777"/>
      <c r="T56" s="777"/>
      <c r="U56" s="777"/>
      <c r="W56" s="156">
        <v>1</v>
      </c>
      <c r="X56" s="157" t="str">
        <f aca="true" t="shared" si="3" ref="X56:X63">IF($N$4=1,AA56,IF($N$4=2,AB56,IF($N$4=3,AC56,IF($N$4=4,AD56,IF($N$4=5,AE56," ")))))</f>
        <v>Výškovice A</v>
      </c>
      <c r="AA56" s="1" t="str">
        <f aca="true" t="shared" si="4" ref="AA56:AE63">AA6</f>
        <v>Výškovice A</v>
      </c>
      <c r="AB56" s="1">
        <f t="shared" si="4"/>
        <v>0</v>
      </c>
      <c r="AC56" s="1">
        <f t="shared" si="4"/>
        <v>0</v>
      </c>
      <c r="AD56" s="1">
        <f t="shared" si="4"/>
        <v>0</v>
      </c>
      <c r="AE56" s="1">
        <f t="shared" si="4"/>
        <v>0</v>
      </c>
    </row>
    <row r="57" spans="3:31" ht="15">
      <c r="C57" s="147" t="s">
        <v>60</v>
      </c>
      <c r="D57" s="158">
        <v>40406</v>
      </c>
      <c r="E57" s="159"/>
      <c r="F57" s="159"/>
      <c r="N57" s="155">
        <v>2</v>
      </c>
      <c r="P57" s="777" t="s">
        <v>61</v>
      </c>
      <c r="Q57" s="777"/>
      <c r="R57" s="777"/>
      <c r="S57" s="777"/>
      <c r="T57" s="777"/>
      <c r="U57" s="777"/>
      <c r="W57" s="156">
        <v>2</v>
      </c>
      <c r="X57" s="157" t="str">
        <f t="shared" si="3"/>
        <v>Brušperk A</v>
      </c>
      <c r="AA57" s="1" t="str">
        <f t="shared" si="4"/>
        <v>Brušperk A</v>
      </c>
      <c r="AB57" s="1">
        <f t="shared" si="4"/>
        <v>0</v>
      </c>
      <c r="AC57" s="1">
        <f t="shared" si="4"/>
        <v>0</v>
      </c>
      <c r="AD57" s="1">
        <f t="shared" si="4"/>
        <v>0</v>
      </c>
      <c r="AE57" s="1">
        <f t="shared" si="4"/>
        <v>0</v>
      </c>
    </row>
    <row r="58" spans="3:31" ht="15">
      <c r="C58" s="147"/>
      <c r="N58" s="155">
        <v>3</v>
      </c>
      <c r="P58" s="767" t="s">
        <v>62</v>
      </c>
      <c r="Q58" s="767"/>
      <c r="R58" s="767"/>
      <c r="S58" s="767"/>
      <c r="T58" s="767"/>
      <c r="U58" s="767"/>
      <c r="W58" s="156">
        <v>3</v>
      </c>
      <c r="X58" s="157" t="str">
        <f t="shared" si="3"/>
        <v>N.Bělá  B</v>
      </c>
      <c r="AA58" s="1" t="str">
        <f t="shared" si="4"/>
        <v>N.Bělá  B</v>
      </c>
      <c r="AB58" s="1">
        <f t="shared" si="4"/>
        <v>0</v>
      </c>
      <c r="AC58" s="1">
        <f t="shared" si="4"/>
        <v>0</v>
      </c>
      <c r="AD58" s="1">
        <f t="shared" si="4"/>
        <v>0</v>
      </c>
      <c r="AE58" s="1">
        <f t="shared" si="4"/>
        <v>0</v>
      </c>
    </row>
    <row r="59" spans="2:31" ht="18.75">
      <c r="B59" s="160">
        <v>5</v>
      </c>
      <c r="C59" s="143" t="s">
        <v>64</v>
      </c>
      <c r="D59" s="784" t="str">
        <f>IF(B59=1,X56,IF(B59=2,X57,IF(B59=3,X58,IF(B59=4,X59,IF(B59=5,X60,IF(B59=6,X61,IF(B59=7,X62,IF(B59=8,X63," "))))))))</f>
        <v>Výškovice B</v>
      </c>
      <c r="E59" s="785"/>
      <c r="F59" s="785"/>
      <c r="G59" s="785"/>
      <c r="H59" s="785"/>
      <c r="I59" s="786"/>
      <c r="N59" s="155">
        <v>4</v>
      </c>
      <c r="P59" s="767" t="s">
        <v>65</v>
      </c>
      <c r="Q59" s="767"/>
      <c r="R59" s="767"/>
      <c r="S59" s="767"/>
      <c r="T59" s="767"/>
      <c r="U59" s="767"/>
      <c r="W59" s="156">
        <v>4</v>
      </c>
      <c r="X59" s="157" t="str">
        <f t="shared" si="3"/>
        <v>Vratimov</v>
      </c>
      <c r="AA59" s="1" t="str">
        <f t="shared" si="4"/>
        <v>Vratimov</v>
      </c>
      <c r="AB59" s="1">
        <f t="shared" si="4"/>
        <v>0</v>
      </c>
      <c r="AC59" s="1">
        <f t="shared" si="4"/>
        <v>0</v>
      </c>
      <c r="AD59" s="1">
        <f t="shared" si="4"/>
        <v>0</v>
      </c>
      <c r="AE59" s="1">
        <f t="shared" si="4"/>
        <v>0</v>
      </c>
    </row>
    <row r="60" spans="2:31" ht="18.75">
      <c r="B60" s="160">
        <v>1</v>
      </c>
      <c r="C60" s="143" t="s">
        <v>67</v>
      </c>
      <c r="D60" s="784" t="str">
        <f>IF(B60=1,X56,IF(B60=2,X57,IF(B60=3,X58,IF(B60=4,X59,IF(B60=5,X60,IF(B60=6,X61,IF(B60=7,X62,IF(B60=8,X63," "))))))))</f>
        <v>Výškovice A</v>
      </c>
      <c r="E60" s="785"/>
      <c r="F60" s="785"/>
      <c r="G60" s="785"/>
      <c r="H60" s="785"/>
      <c r="I60" s="786"/>
      <c r="N60" s="155">
        <v>5</v>
      </c>
      <c r="P60" s="767" t="s">
        <v>68</v>
      </c>
      <c r="Q60" s="767"/>
      <c r="R60" s="767"/>
      <c r="S60" s="767"/>
      <c r="T60" s="767"/>
      <c r="U60" s="767"/>
      <c r="W60" s="156">
        <v>5</v>
      </c>
      <c r="X60" s="157" t="str">
        <f t="shared" si="3"/>
        <v>Výškovice B</v>
      </c>
      <c r="AA60" s="1" t="str">
        <f t="shared" si="4"/>
        <v>Výškovice B</v>
      </c>
      <c r="AB60" s="1">
        <f t="shared" si="4"/>
        <v>0</v>
      </c>
      <c r="AC60" s="1">
        <f t="shared" si="4"/>
        <v>0</v>
      </c>
      <c r="AD60" s="1">
        <f t="shared" si="4"/>
        <v>0</v>
      </c>
      <c r="AE60" s="1">
        <f t="shared" si="4"/>
        <v>0</v>
      </c>
    </row>
    <row r="61" spans="23:31" ht="15">
      <c r="W61" s="156">
        <v>6</v>
      </c>
      <c r="X61" s="157" t="str">
        <f t="shared" si="3"/>
        <v>Hrabová</v>
      </c>
      <c r="AA61" s="1" t="str">
        <f t="shared" si="4"/>
        <v>Hrabová</v>
      </c>
      <c r="AB61" s="1">
        <f t="shared" si="4"/>
        <v>0</v>
      </c>
      <c r="AC61" s="1">
        <f t="shared" si="4"/>
        <v>0</v>
      </c>
      <c r="AD61" s="1">
        <f t="shared" si="4"/>
        <v>0</v>
      </c>
      <c r="AE61" s="1">
        <f t="shared" si="4"/>
        <v>0</v>
      </c>
    </row>
    <row r="62" spans="3:37" ht="15">
      <c r="C62" s="161" t="s">
        <v>70</v>
      </c>
      <c r="D62" s="162"/>
      <c r="E62" s="771" t="s">
        <v>71</v>
      </c>
      <c r="F62" s="772"/>
      <c r="G62" s="772"/>
      <c r="H62" s="772"/>
      <c r="I62" s="772"/>
      <c r="J62" s="772"/>
      <c r="K62" s="772"/>
      <c r="L62" s="772"/>
      <c r="M62" s="772"/>
      <c r="N62" s="772" t="s">
        <v>72</v>
      </c>
      <c r="O62" s="772"/>
      <c r="P62" s="772"/>
      <c r="Q62" s="772"/>
      <c r="R62" s="772"/>
      <c r="S62" s="772"/>
      <c r="T62" s="772"/>
      <c r="U62" s="772"/>
      <c r="V62" s="163"/>
      <c r="W62" s="156">
        <v>7</v>
      </c>
      <c r="X62" s="157" t="str">
        <f t="shared" si="3"/>
        <v>Stará Bělá  </v>
      </c>
      <c r="AA62" s="1" t="str">
        <f t="shared" si="4"/>
        <v>Stará Bělá  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47"/>
      <c r="AG62" s="164"/>
      <c r="AH62" s="164"/>
      <c r="AI62" s="146" t="s">
        <v>1</v>
      </c>
      <c r="AJ62" s="164"/>
      <c r="AK62" s="164"/>
    </row>
    <row r="63" spans="2:37" ht="15">
      <c r="B63" s="165"/>
      <c r="C63" s="166" t="s">
        <v>8</v>
      </c>
      <c r="D63" s="167" t="s">
        <v>9</v>
      </c>
      <c r="E63" s="763" t="s">
        <v>73</v>
      </c>
      <c r="F63" s="764"/>
      <c r="G63" s="765"/>
      <c r="H63" s="766" t="s">
        <v>74</v>
      </c>
      <c r="I63" s="764"/>
      <c r="J63" s="765" t="s">
        <v>74</v>
      </c>
      <c r="K63" s="766" t="s">
        <v>75</v>
      </c>
      <c r="L63" s="764"/>
      <c r="M63" s="764" t="s">
        <v>75</v>
      </c>
      <c r="N63" s="766" t="s">
        <v>76</v>
      </c>
      <c r="O63" s="764"/>
      <c r="P63" s="765"/>
      <c r="Q63" s="766" t="s">
        <v>77</v>
      </c>
      <c r="R63" s="764"/>
      <c r="S63" s="765"/>
      <c r="T63" s="168" t="s">
        <v>78</v>
      </c>
      <c r="U63" s="169"/>
      <c r="V63" s="170"/>
      <c r="W63" s="156">
        <v>8</v>
      </c>
      <c r="X63" s="157" t="str">
        <f t="shared" si="3"/>
        <v>Proskovice  A</v>
      </c>
      <c r="AA63" s="1" t="str">
        <f t="shared" si="4"/>
        <v>Proskovice  A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2" t="s">
        <v>73</v>
      </c>
      <c r="AG63" s="12" t="s">
        <v>74</v>
      </c>
      <c r="AH63" s="12" t="s">
        <v>75</v>
      </c>
      <c r="AI63" s="12" t="s">
        <v>73</v>
      </c>
      <c r="AJ63" s="12" t="s">
        <v>74</v>
      </c>
      <c r="AK63" s="12" t="s">
        <v>75</v>
      </c>
    </row>
    <row r="64" spans="2:37" ht="24.75" customHeight="1">
      <c r="B64" s="171" t="s">
        <v>73</v>
      </c>
      <c r="C64" s="212" t="s">
        <v>162</v>
      </c>
      <c r="D64" s="213" t="s">
        <v>136</v>
      </c>
      <c r="E64" s="214">
        <v>6</v>
      </c>
      <c r="F64" s="215" t="s">
        <v>19</v>
      </c>
      <c r="G64" s="216">
        <v>0</v>
      </c>
      <c r="H64" s="217">
        <v>6</v>
      </c>
      <c r="I64" s="215" t="s">
        <v>19</v>
      </c>
      <c r="J64" s="216">
        <v>2</v>
      </c>
      <c r="K64" s="217"/>
      <c r="L64" s="215" t="s">
        <v>19</v>
      </c>
      <c r="M64" s="218"/>
      <c r="N64" s="219">
        <f>E64+H64+K64</f>
        <v>12</v>
      </c>
      <c r="O64" s="220" t="s">
        <v>19</v>
      </c>
      <c r="P64" s="221">
        <f>G64+J64+M64</f>
        <v>2</v>
      </c>
      <c r="Q64" s="219">
        <f>SUM(AF64:AH64)</f>
        <v>2</v>
      </c>
      <c r="R64" s="220" t="s">
        <v>19</v>
      </c>
      <c r="S64" s="221">
        <f>SUM(AI64:AK64)</f>
        <v>0</v>
      </c>
      <c r="T64" s="182">
        <f>IF(Q64&gt;S64,1,0)</f>
        <v>1</v>
      </c>
      <c r="U64" s="183">
        <f>IF(S64&gt;Q64,1,0)</f>
        <v>0</v>
      </c>
      <c r="V64" s="163"/>
      <c r="X64" s="184"/>
      <c r="AF64" s="185">
        <f>IF(E64&gt;G64,1,0)</f>
        <v>1</v>
      </c>
      <c r="AG64" s="185">
        <f>IF(H64&gt;J64,1,0)</f>
        <v>1</v>
      </c>
      <c r="AH64" s="185">
        <f>IF(K64+M64&gt;0,IF(K64&gt;M64,1,0),0)</f>
        <v>0</v>
      </c>
      <c r="AI64" s="185">
        <f>IF(G64&gt;E64,1,0)</f>
        <v>0</v>
      </c>
      <c r="AJ64" s="185">
        <f>IF(J64&gt;H64,1,0)</f>
        <v>0</v>
      </c>
      <c r="AK64" s="185">
        <f>IF(K64+M64&gt;0,IF(M64&gt;K64,1,0),0)</f>
        <v>0</v>
      </c>
    </row>
    <row r="65" spans="2:37" ht="24.75" customHeight="1">
      <c r="B65" s="171" t="s">
        <v>74</v>
      </c>
      <c r="C65" s="212" t="s">
        <v>191</v>
      </c>
      <c r="D65" s="222" t="s">
        <v>165</v>
      </c>
      <c r="E65" s="214">
        <v>6</v>
      </c>
      <c r="F65" s="215" t="s">
        <v>19</v>
      </c>
      <c r="G65" s="216">
        <v>2</v>
      </c>
      <c r="H65" s="217">
        <v>6</v>
      </c>
      <c r="I65" s="215" t="s">
        <v>19</v>
      </c>
      <c r="J65" s="216">
        <v>0</v>
      </c>
      <c r="K65" s="217"/>
      <c r="L65" s="215" t="s">
        <v>19</v>
      </c>
      <c r="M65" s="218"/>
      <c r="N65" s="219">
        <f>E65+H65+K65</f>
        <v>12</v>
      </c>
      <c r="O65" s="220" t="s">
        <v>19</v>
      </c>
      <c r="P65" s="221">
        <f>G65+J65+M65</f>
        <v>2</v>
      </c>
      <c r="Q65" s="219">
        <f>SUM(AF65:AH65)</f>
        <v>2</v>
      </c>
      <c r="R65" s="220" t="s">
        <v>19</v>
      </c>
      <c r="S65" s="221">
        <f>SUM(AI65:AK65)</f>
        <v>0</v>
      </c>
      <c r="T65" s="182">
        <f>IF(Q65&gt;S65,1,0)</f>
        <v>1</v>
      </c>
      <c r="U65" s="183">
        <f>IF(S65&gt;Q65,1,0)</f>
        <v>0</v>
      </c>
      <c r="V65" s="163"/>
      <c r="AF65" s="185">
        <f>IF(E65&gt;G65,1,0)</f>
        <v>1</v>
      </c>
      <c r="AG65" s="185">
        <f>IF(H65&gt;J65,1,0)</f>
        <v>1</v>
      </c>
      <c r="AH65" s="185">
        <f>IF(K65+M65&gt;0,IF(K65&gt;M65,1,0),0)</f>
        <v>0</v>
      </c>
      <c r="AI65" s="185">
        <f>IF(G65&gt;E65,1,0)</f>
        <v>0</v>
      </c>
      <c r="AJ65" s="185">
        <f>IF(J65&gt;H65,1,0)</f>
        <v>0</v>
      </c>
      <c r="AK65" s="185">
        <f>IF(K65+M65&gt;0,IF(M65&gt;K65,1,0),0)</f>
        <v>0</v>
      </c>
    </row>
    <row r="66" spans="2:37" ht="24.75" customHeight="1">
      <c r="B66" s="753" t="s">
        <v>75</v>
      </c>
      <c r="C66" s="223" t="s">
        <v>162</v>
      </c>
      <c r="D66" s="222" t="s">
        <v>136</v>
      </c>
      <c r="E66" s="755">
        <v>6</v>
      </c>
      <c r="F66" s="737" t="s">
        <v>19</v>
      </c>
      <c r="G66" s="733">
        <v>0</v>
      </c>
      <c r="H66" s="735">
        <v>6</v>
      </c>
      <c r="I66" s="737" t="s">
        <v>19</v>
      </c>
      <c r="J66" s="733">
        <v>3</v>
      </c>
      <c r="K66" s="735"/>
      <c r="L66" s="737" t="s">
        <v>19</v>
      </c>
      <c r="M66" s="783"/>
      <c r="N66" s="745">
        <f>E66+H66+K66</f>
        <v>12</v>
      </c>
      <c r="O66" s="747" t="s">
        <v>19</v>
      </c>
      <c r="P66" s="741">
        <f>G66+J66+M66</f>
        <v>3</v>
      </c>
      <c r="Q66" s="745">
        <f>SUM(AF66:AH66)</f>
        <v>2</v>
      </c>
      <c r="R66" s="747" t="s">
        <v>19</v>
      </c>
      <c r="S66" s="741">
        <f>SUM(AI66:AK66)</f>
        <v>0</v>
      </c>
      <c r="T66" s="751">
        <f>IF(Q66&gt;S66,1,0)</f>
        <v>1</v>
      </c>
      <c r="U66" s="743">
        <f>IF(S66&gt;Q66,1,0)</f>
        <v>0</v>
      </c>
      <c r="V66" s="188"/>
      <c r="AF66" s="185">
        <f>IF(E66&gt;G66,1,0)</f>
        <v>1</v>
      </c>
      <c r="AG66" s="185">
        <f>IF(H66&gt;J66,1,0)</f>
        <v>1</v>
      </c>
      <c r="AH66" s="185">
        <f>IF(K66+M66&gt;0,IF(K66&gt;M66,1,0),0)</f>
        <v>0</v>
      </c>
      <c r="AI66" s="185">
        <f>IF(G66&gt;E66,1,0)</f>
        <v>0</v>
      </c>
      <c r="AJ66" s="185">
        <f>IF(J66&gt;H66,1,0)</f>
        <v>0</v>
      </c>
      <c r="AK66" s="185">
        <f>IF(K66+M66&gt;0,IF(M66&gt;K66,1,0),0)</f>
        <v>0</v>
      </c>
    </row>
    <row r="67" spans="2:22" ht="24.75" customHeight="1">
      <c r="B67" s="754"/>
      <c r="C67" s="224" t="s">
        <v>213</v>
      </c>
      <c r="D67" s="225" t="s">
        <v>165</v>
      </c>
      <c r="E67" s="810"/>
      <c r="F67" s="762"/>
      <c r="G67" s="758"/>
      <c r="H67" s="760"/>
      <c r="I67" s="762"/>
      <c r="J67" s="758"/>
      <c r="K67" s="760"/>
      <c r="L67" s="762"/>
      <c r="M67" s="740"/>
      <c r="N67" s="730"/>
      <c r="O67" s="732"/>
      <c r="P67" s="750"/>
      <c r="Q67" s="730"/>
      <c r="R67" s="732"/>
      <c r="S67" s="750"/>
      <c r="T67" s="752"/>
      <c r="U67" s="744"/>
      <c r="V67" s="188"/>
    </row>
    <row r="68" spans="2:22" ht="24.75" customHeight="1">
      <c r="B68" s="191"/>
      <c r="C68" s="226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8">
        <f>SUM(N64:N67)</f>
        <v>36</v>
      </c>
      <c r="O68" s="220" t="s">
        <v>19</v>
      </c>
      <c r="P68" s="229">
        <f>SUM(P64:P67)</f>
        <v>7</v>
      </c>
      <c r="Q68" s="228">
        <f>SUM(Q64:Q67)</f>
        <v>6</v>
      </c>
      <c r="R68" s="230" t="s">
        <v>19</v>
      </c>
      <c r="S68" s="229">
        <f>SUM(S64:S67)</f>
        <v>0</v>
      </c>
      <c r="T68" s="182">
        <f>SUM(T64:T67)</f>
        <v>3</v>
      </c>
      <c r="U68" s="183">
        <f>SUM(U64:U67)</f>
        <v>0</v>
      </c>
      <c r="V68" s="163"/>
    </row>
    <row r="69" spans="2:27" ht="24.75" customHeight="1">
      <c r="B69" s="191"/>
      <c r="C69" s="11" t="s">
        <v>80</v>
      </c>
      <c r="D69" s="197" t="str">
        <f>IF(T68&gt;U68,D59,IF(U68&gt;T68,D60,IF(U68+T68=0," ","CHYBA ZADÁNÍ")))</f>
        <v>Výškovice B</v>
      </c>
      <c r="E69" s="192"/>
      <c r="F69" s="192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1"/>
      <c r="V69" s="198"/>
      <c r="AA69" s="199"/>
    </row>
    <row r="70" spans="2:22" ht="15">
      <c r="B70" s="191"/>
      <c r="C70" s="11" t="s">
        <v>81</v>
      </c>
      <c r="G70" s="200"/>
      <c r="H70" s="200"/>
      <c r="I70" s="200"/>
      <c r="J70" s="200"/>
      <c r="K70" s="200"/>
      <c r="L70" s="200"/>
      <c r="M70" s="200"/>
      <c r="N70" s="198"/>
      <c r="O70" s="198"/>
      <c r="Q70" s="201"/>
      <c r="R70" s="201"/>
      <c r="S70" s="200"/>
      <c r="T70" s="200"/>
      <c r="U70" s="200"/>
      <c r="V70" s="198"/>
    </row>
    <row r="71" spans="10:20" ht="15">
      <c r="J71" s="8" t="s">
        <v>64</v>
      </c>
      <c r="K71" s="8"/>
      <c r="L71" s="8"/>
      <c r="T71" s="8" t="s">
        <v>67</v>
      </c>
    </row>
    <row r="72" spans="3:21" ht="15">
      <c r="C72" s="147" t="s">
        <v>82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</row>
    <row r="73" spans="3:21" ht="15"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</row>
    <row r="74" spans="3:21" ht="15"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</row>
    <row r="75" spans="3:21" ht="15"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</row>
    <row r="76" spans="2:21" ht="26.25">
      <c r="B76" s="162"/>
      <c r="C76" s="162"/>
      <c r="D76" s="162"/>
      <c r="E76" s="162"/>
      <c r="F76" s="202" t="s">
        <v>47</v>
      </c>
      <c r="G76" s="162"/>
      <c r="H76" s="203"/>
      <c r="I76" s="203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</row>
    <row r="77" spans="6:9" ht="26.25">
      <c r="F77" s="141"/>
      <c r="H77" s="142"/>
      <c r="I77" s="142"/>
    </row>
    <row r="78" spans="3:24" ht="21">
      <c r="C78" s="143" t="s">
        <v>48</v>
      </c>
      <c r="D78" s="144" t="s">
        <v>49</v>
      </c>
      <c r="E78" s="143"/>
      <c r="F78" s="143"/>
      <c r="G78" s="143"/>
      <c r="H78" s="143"/>
      <c r="I78" s="143"/>
      <c r="J78" s="143"/>
      <c r="K78" s="143"/>
      <c r="L78" s="143"/>
      <c r="P78" s="778" t="s">
        <v>50</v>
      </c>
      <c r="Q78" s="778"/>
      <c r="R78" s="145"/>
      <c r="S78" s="145"/>
      <c r="T78" s="773">
        <f>'Rozlosování-přehled'!$L$1</f>
        <v>2010</v>
      </c>
      <c r="U78" s="773"/>
      <c r="X78" s="146" t="s">
        <v>1</v>
      </c>
    </row>
    <row r="79" spans="3:31" ht="18.75">
      <c r="C79" s="147" t="s">
        <v>51</v>
      </c>
      <c r="D79" s="204"/>
      <c r="N79" s="149">
        <v>1</v>
      </c>
      <c r="P79" s="774" t="str">
        <f>IF(N79=1,P81,IF(N79=2,P82,IF(N79=3,P83,IF(N79=4,P84,IF(N79=5,P85," ")))))</f>
        <v>MUŽI  I.</v>
      </c>
      <c r="Q79" s="775"/>
      <c r="R79" s="775"/>
      <c r="S79" s="775"/>
      <c r="T79" s="775"/>
      <c r="U79" s="776"/>
      <c r="W79" s="150" t="s">
        <v>2</v>
      </c>
      <c r="X79" s="147" t="s">
        <v>3</v>
      </c>
      <c r="AA79" s="1" t="s">
        <v>52</v>
      </c>
      <c r="AB79" s="1" t="s">
        <v>53</v>
      </c>
      <c r="AC79" s="1" t="s">
        <v>54</v>
      </c>
      <c r="AD79" s="1" t="s">
        <v>55</v>
      </c>
      <c r="AE79" s="1" t="s">
        <v>56</v>
      </c>
    </row>
    <row r="80" spans="3:21" ht="15">
      <c r="C80" s="147"/>
      <c r="D80" s="152"/>
      <c r="E80" s="152"/>
      <c r="F80" s="152"/>
      <c r="G80" s="147"/>
      <c r="H80" s="147"/>
      <c r="I80" s="147"/>
      <c r="J80" s="152"/>
      <c r="K80" s="152"/>
      <c r="L80" s="152"/>
      <c r="M80" s="147"/>
      <c r="N80" s="147"/>
      <c r="O80" s="147"/>
      <c r="P80" s="153"/>
      <c r="Q80" s="153"/>
      <c r="R80" s="153"/>
      <c r="S80" s="147"/>
      <c r="T80" s="147"/>
      <c r="U80" s="152"/>
    </row>
    <row r="81" spans="3:31" ht="15.75">
      <c r="C81" s="147" t="s">
        <v>57</v>
      </c>
      <c r="D81" s="205" t="s">
        <v>224</v>
      </c>
      <c r="E81" s="154"/>
      <c r="F81" s="154"/>
      <c r="N81" s="1">
        <v>1</v>
      </c>
      <c r="P81" s="777" t="s">
        <v>58</v>
      </c>
      <c r="Q81" s="777"/>
      <c r="R81" s="777"/>
      <c r="S81" s="777"/>
      <c r="T81" s="777"/>
      <c r="U81" s="777"/>
      <c r="W81" s="156">
        <v>1</v>
      </c>
      <c r="X81" s="157" t="str">
        <f aca="true" t="shared" si="5" ref="X81:X88">IF($N$29=1,AA81,IF($N$29=2,AB81,IF($N$29=3,AC81,IF($N$29=4,AD81,IF($N$29=5,AE81," ")))))</f>
        <v>Výškovice A</v>
      </c>
      <c r="AA81" s="1" t="str">
        <f aca="true" t="shared" si="6" ref="AA81:AE88">AA6</f>
        <v>Výškovice A</v>
      </c>
      <c r="AB81" s="1">
        <f t="shared" si="6"/>
        <v>0</v>
      </c>
      <c r="AC81" s="1">
        <f t="shared" si="6"/>
        <v>0</v>
      </c>
      <c r="AD81" s="1">
        <f t="shared" si="6"/>
        <v>0</v>
      </c>
      <c r="AE81" s="1">
        <f t="shared" si="6"/>
        <v>0</v>
      </c>
    </row>
    <row r="82" spans="3:31" ht="15">
      <c r="C82" s="147" t="s">
        <v>60</v>
      </c>
      <c r="D82" s="383">
        <v>40334</v>
      </c>
      <c r="E82" s="159"/>
      <c r="F82" s="159"/>
      <c r="N82" s="1">
        <v>2</v>
      </c>
      <c r="P82" s="777" t="s">
        <v>61</v>
      </c>
      <c r="Q82" s="777"/>
      <c r="R82" s="777"/>
      <c r="S82" s="777"/>
      <c r="T82" s="777"/>
      <c r="U82" s="777"/>
      <c r="W82" s="156">
        <v>2</v>
      </c>
      <c r="X82" s="157" t="str">
        <f t="shared" si="5"/>
        <v>Brušperk A</v>
      </c>
      <c r="AA82" s="1" t="str">
        <f t="shared" si="6"/>
        <v>Brušperk A</v>
      </c>
      <c r="AB82" s="1">
        <f t="shared" si="6"/>
        <v>0</v>
      </c>
      <c r="AC82" s="1">
        <f t="shared" si="6"/>
        <v>0</v>
      </c>
      <c r="AD82" s="1">
        <f t="shared" si="6"/>
        <v>0</v>
      </c>
      <c r="AE82" s="1">
        <f t="shared" si="6"/>
        <v>0</v>
      </c>
    </row>
    <row r="83" spans="3:31" ht="15">
      <c r="C83" s="147"/>
      <c r="N83" s="1">
        <v>3</v>
      </c>
      <c r="P83" s="767" t="s">
        <v>62</v>
      </c>
      <c r="Q83" s="767"/>
      <c r="R83" s="767"/>
      <c r="S83" s="767"/>
      <c r="T83" s="767"/>
      <c r="U83" s="767"/>
      <c r="W83" s="156">
        <v>3</v>
      </c>
      <c r="X83" s="157" t="str">
        <f t="shared" si="5"/>
        <v>N.Bělá  B</v>
      </c>
      <c r="AA83" s="1" t="str">
        <f t="shared" si="6"/>
        <v>N.Bělá  B</v>
      </c>
      <c r="AB83" s="1">
        <f t="shared" si="6"/>
        <v>0</v>
      </c>
      <c r="AC83" s="1">
        <f t="shared" si="6"/>
        <v>0</v>
      </c>
      <c r="AD83" s="1">
        <f t="shared" si="6"/>
        <v>0</v>
      </c>
      <c r="AE83" s="1">
        <f t="shared" si="6"/>
        <v>0</v>
      </c>
    </row>
    <row r="84" spans="2:31" ht="18">
      <c r="B84" s="160">
        <v>6</v>
      </c>
      <c r="C84" s="143" t="s">
        <v>64</v>
      </c>
      <c r="D84" s="768" t="str">
        <f>IF(B84=1,X81,IF(B84=2,X82,IF(B84=3,X83,IF(B84=4,X84,IF(B84=5,X85,IF(B84=6,X86,IF(B84=7,X87,IF(B84=8,X88," "))))))))</f>
        <v>Hrabová</v>
      </c>
      <c r="E84" s="769"/>
      <c r="F84" s="769"/>
      <c r="G84" s="769"/>
      <c r="H84" s="769"/>
      <c r="I84" s="770"/>
      <c r="N84" s="1">
        <v>4</v>
      </c>
      <c r="P84" s="767" t="s">
        <v>65</v>
      </c>
      <c r="Q84" s="767"/>
      <c r="R84" s="767"/>
      <c r="S84" s="767"/>
      <c r="T84" s="767"/>
      <c r="U84" s="767"/>
      <c r="W84" s="156">
        <v>4</v>
      </c>
      <c r="X84" s="157" t="str">
        <f t="shared" si="5"/>
        <v>Vratimov</v>
      </c>
      <c r="AA84" s="1" t="str">
        <f t="shared" si="6"/>
        <v>Vratimov</v>
      </c>
      <c r="AB84" s="1">
        <f t="shared" si="6"/>
        <v>0</v>
      </c>
      <c r="AC84" s="1">
        <f t="shared" si="6"/>
        <v>0</v>
      </c>
      <c r="AD84" s="1">
        <f t="shared" si="6"/>
        <v>0</v>
      </c>
      <c r="AE84" s="1">
        <f t="shared" si="6"/>
        <v>0</v>
      </c>
    </row>
    <row r="85" spans="2:31" ht="18">
      <c r="B85" s="160">
        <v>7</v>
      </c>
      <c r="C85" s="143" t="s">
        <v>67</v>
      </c>
      <c r="D85" s="768" t="str">
        <f>IF(B85=1,X81,IF(B85=2,X82,IF(B85=3,X83,IF(B85=4,X84,IF(B85=5,X85,IF(B85=6,X86,IF(B85=7,X87,IF(B85=8,X88," "))))))))</f>
        <v>Stará Bělá  </v>
      </c>
      <c r="E85" s="769"/>
      <c r="F85" s="769"/>
      <c r="G85" s="769"/>
      <c r="H85" s="769"/>
      <c r="I85" s="770"/>
      <c r="N85" s="1">
        <v>5</v>
      </c>
      <c r="P85" s="767" t="s">
        <v>68</v>
      </c>
      <c r="Q85" s="767"/>
      <c r="R85" s="767"/>
      <c r="S85" s="767"/>
      <c r="T85" s="767"/>
      <c r="U85" s="767"/>
      <c r="W85" s="156">
        <v>5</v>
      </c>
      <c r="X85" s="157" t="str">
        <f t="shared" si="5"/>
        <v>Výškovice B</v>
      </c>
      <c r="AA85" s="1" t="str">
        <f t="shared" si="6"/>
        <v>Výškovice B</v>
      </c>
      <c r="AB85" s="1">
        <f t="shared" si="6"/>
        <v>0</v>
      </c>
      <c r="AC85" s="1">
        <f t="shared" si="6"/>
        <v>0</v>
      </c>
      <c r="AD85" s="1">
        <f t="shared" si="6"/>
        <v>0</v>
      </c>
      <c r="AE85" s="1">
        <f t="shared" si="6"/>
        <v>0</v>
      </c>
    </row>
    <row r="86" spans="23:31" ht="14.25">
      <c r="W86" s="156">
        <v>6</v>
      </c>
      <c r="X86" s="157" t="str">
        <f t="shared" si="5"/>
        <v>Hrabová</v>
      </c>
      <c r="AA86" s="1" t="str">
        <f t="shared" si="6"/>
        <v>Hrabová</v>
      </c>
      <c r="AB86" s="1">
        <f t="shared" si="6"/>
        <v>0</v>
      </c>
      <c r="AC86" s="1">
        <f t="shared" si="6"/>
        <v>0</v>
      </c>
      <c r="AD86" s="1">
        <f t="shared" si="6"/>
        <v>0</v>
      </c>
      <c r="AE86" s="1">
        <f t="shared" si="6"/>
        <v>0</v>
      </c>
    </row>
    <row r="87" spans="3:31" ht="14.25">
      <c r="C87" s="161" t="s">
        <v>70</v>
      </c>
      <c r="D87" s="162"/>
      <c r="E87" s="771" t="s">
        <v>71</v>
      </c>
      <c r="F87" s="772"/>
      <c r="G87" s="772"/>
      <c r="H87" s="772"/>
      <c r="I87" s="772"/>
      <c r="J87" s="772"/>
      <c r="K87" s="772"/>
      <c r="L87" s="772"/>
      <c r="M87" s="772"/>
      <c r="N87" s="772" t="s">
        <v>72</v>
      </c>
      <c r="O87" s="772"/>
      <c r="P87" s="772"/>
      <c r="Q87" s="772"/>
      <c r="R87" s="772"/>
      <c r="S87" s="772"/>
      <c r="T87" s="772"/>
      <c r="U87" s="772"/>
      <c r="V87" s="163"/>
      <c r="W87" s="156">
        <v>7</v>
      </c>
      <c r="X87" s="157" t="str">
        <f t="shared" si="5"/>
        <v>Stará Bělá  </v>
      </c>
      <c r="AA87" s="1" t="str">
        <f t="shared" si="6"/>
        <v>Stará Bělá  </v>
      </c>
      <c r="AB87" s="1">
        <f t="shared" si="6"/>
        <v>0</v>
      </c>
      <c r="AC87" s="1">
        <f t="shared" si="6"/>
        <v>0</v>
      </c>
      <c r="AD87" s="1">
        <f t="shared" si="6"/>
        <v>0</v>
      </c>
      <c r="AE87" s="1">
        <f t="shared" si="6"/>
        <v>0</v>
      </c>
    </row>
    <row r="88" spans="2:37" ht="15">
      <c r="B88" s="165"/>
      <c r="C88" s="166" t="s">
        <v>8</v>
      </c>
      <c r="D88" s="167" t="s">
        <v>9</v>
      </c>
      <c r="E88" s="763" t="s">
        <v>73</v>
      </c>
      <c r="F88" s="764"/>
      <c r="G88" s="765"/>
      <c r="H88" s="766" t="s">
        <v>74</v>
      </c>
      <c r="I88" s="764"/>
      <c r="J88" s="765" t="s">
        <v>74</v>
      </c>
      <c r="K88" s="766" t="s">
        <v>75</v>
      </c>
      <c r="L88" s="764"/>
      <c r="M88" s="764" t="s">
        <v>75</v>
      </c>
      <c r="N88" s="766" t="s">
        <v>76</v>
      </c>
      <c r="O88" s="764"/>
      <c r="P88" s="765"/>
      <c r="Q88" s="766" t="s">
        <v>77</v>
      </c>
      <c r="R88" s="764"/>
      <c r="S88" s="765"/>
      <c r="T88" s="168" t="s">
        <v>78</v>
      </c>
      <c r="U88" s="169"/>
      <c r="V88" s="170"/>
      <c r="W88" s="156">
        <v>8</v>
      </c>
      <c r="X88" s="157" t="str">
        <f t="shared" si="5"/>
        <v>Proskovice  A</v>
      </c>
      <c r="AA88" s="1" t="str">
        <f t="shared" si="6"/>
        <v>Proskovice  A</v>
      </c>
      <c r="AB88" s="1">
        <f t="shared" si="6"/>
        <v>0</v>
      </c>
      <c r="AC88" s="1">
        <f t="shared" si="6"/>
        <v>0</v>
      </c>
      <c r="AD88" s="1">
        <f t="shared" si="6"/>
        <v>0</v>
      </c>
      <c r="AE88" s="1">
        <f t="shared" si="6"/>
        <v>0</v>
      </c>
      <c r="AF88" s="12" t="s">
        <v>73</v>
      </c>
      <c r="AG88" s="12" t="s">
        <v>74</v>
      </c>
      <c r="AH88" s="12" t="s">
        <v>75</v>
      </c>
      <c r="AI88" s="12" t="s">
        <v>73</v>
      </c>
      <c r="AJ88" s="12" t="s">
        <v>74</v>
      </c>
      <c r="AK88" s="12" t="s">
        <v>75</v>
      </c>
    </row>
    <row r="89" spans="2:37" ht="24.75" customHeight="1">
      <c r="B89" s="171" t="s">
        <v>73</v>
      </c>
      <c r="C89" s="505" t="s">
        <v>225</v>
      </c>
      <c r="D89" s="172" t="s">
        <v>147</v>
      </c>
      <c r="E89" s="174">
        <v>7</v>
      </c>
      <c r="F89" s="215" t="s">
        <v>19</v>
      </c>
      <c r="G89" s="176">
        <v>5</v>
      </c>
      <c r="H89" s="177">
        <v>7</v>
      </c>
      <c r="I89" s="215" t="s">
        <v>19</v>
      </c>
      <c r="J89" s="176">
        <v>6</v>
      </c>
      <c r="K89" s="177"/>
      <c r="L89" s="175"/>
      <c r="M89" s="178"/>
      <c r="N89" s="219">
        <f>E89+H89+K89</f>
        <v>14</v>
      </c>
      <c r="O89" s="220" t="s">
        <v>19</v>
      </c>
      <c r="P89" s="221">
        <f>G89+J89+M89</f>
        <v>11</v>
      </c>
      <c r="Q89" s="219">
        <f>SUM(AF89:AH89)</f>
        <v>2</v>
      </c>
      <c r="R89" s="220" t="s">
        <v>19</v>
      </c>
      <c r="S89" s="221">
        <f>SUM(AI89:AK89)</f>
        <v>0</v>
      </c>
      <c r="T89" s="182">
        <f>IF(Q89&gt;S89,1,0)</f>
        <v>1</v>
      </c>
      <c r="U89" s="183">
        <f>IF(S89&gt;Q89,1,0)</f>
        <v>0</v>
      </c>
      <c r="V89" s="163"/>
      <c r="X89" s="184"/>
      <c r="AF89" s="185">
        <f>IF(E89&gt;G89,1,0)</f>
        <v>1</v>
      </c>
      <c r="AG89" s="185">
        <f>IF(H89&gt;J89,1,0)</f>
        <v>1</v>
      </c>
      <c r="AH89" s="185">
        <f>IF(K89+M89&gt;0,IF(K89&gt;M89,1,0),0)</f>
        <v>0</v>
      </c>
      <c r="AI89" s="185">
        <f>IF(G89&gt;E89,1,0)</f>
        <v>0</v>
      </c>
      <c r="AJ89" s="185">
        <f>IF(J89&gt;H89,1,0)</f>
        <v>0</v>
      </c>
      <c r="AK89" s="185">
        <f>IF(K89+M89&gt;0,IF(M89&gt;K89,1,0),0)</f>
        <v>0</v>
      </c>
    </row>
    <row r="90" spans="2:37" ht="24.75" customHeight="1">
      <c r="B90" s="171" t="s">
        <v>74</v>
      </c>
      <c r="C90" s="110" t="s">
        <v>142</v>
      </c>
      <c r="D90" s="187" t="s">
        <v>189</v>
      </c>
      <c r="E90" s="174">
        <v>6</v>
      </c>
      <c r="F90" s="215" t="s">
        <v>19</v>
      </c>
      <c r="G90" s="176">
        <v>1</v>
      </c>
      <c r="H90" s="177">
        <v>4</v>
      </c>
      <c r="I90" s="215" t="s">
        <v>19</v>
      </c>
      <c r="J90" s="176">
        <v>6</v>
      </c>
      <c r="K90" s="177">
        <v>6</v>
      </c>
      <c r="L90" s="175"/>
      <c r="M90" s="178">
        <v>2</v>
      </c>
      <c r="N90" s="219">
        <f>E90+H90+K90</f>
        <v>16</v>
      </c>
      <c r="O90" s="220" t="s">
        <v>19</v>
      </c>
      <c r="P90" s="221">
        <f>G90+J90+M90</f>
        <v>9</v>
      </c>
      <c r="Q90" s="219">
        <f>SUM(AF90:AH90)</f>
        <v>2</v>
      </c>
      <c r="R90" s="220" t="s">
        <v>19</v>
      </c>
      <c r="S90" s="221">
        <f>SUM(AI90:AK90)</f>
        <v>1</v>
      </c>
      <c r="T90" s="182">
        <f>IF(Q90&gt;S90,1,0)</f>
        <v>1</v>
      </c>
      <c r="U90" s="183">
        <f>IF(S90&gt;Q90,1,0)</f>
        <v>0</v>
      </c>
      <c r="V90" s="163"/>
      <c r="AF90" s="185">
        <f>IF(E90&gt;G90,1,0)</f>
        <v>1</v>
      </c>
      <c r="AG90" s="185">
        <f>IF(H90&gt;J90,1,0)</f>
        <v>0</v>
      </c>
      <c r="AH90" s="185">
        <f>IF(K90+M90&gt;0,IF(K90&gt;M90,1,0),0)</f>
        <v>1</v>
      </c>
      <c r="AI90" s="185">
        <f>IF(G90&gt;E90,1,0)</f>
        <v>0</v>
      </c>
      <c r="AJ90" s="185">
        <f>IF(J90&gt;H90,1,0)</f>
        <v>1</v>
      </c>
      <c r="AK90" s="185">
        <f>IF(K90+M90&gt;0,IF(M90&gt;K90,1,0),0)</f>
        <v>0</v>
      </c>
    </row>
    <row r="91" spans="2:37" ht="24.75" customHeight="1">
      <c r="B91" s="753" t="s">
        <v>75</v>
      </c>
      <c r="C91" s="187" t="s">
        <v>225</v>
      </c>
      <c r="D91" s="506" t="s">
        <v>226</v>
      </c>
      <c r="E91" s="787">
        <v>4</v>
      </c>
      <c r="F91" s="737" t="s">
        <v>19</v>
      </c>
      <c r="G91" s="781">
        <v>6</v>
      </c>
      <c r="H91" s="789">
        <v>5</v>
      </c>
      <c r="I91" s="737" t="s">
        <v>19</v>
      </c>
      <c r="J91" s="781">
        <v>7</v>
      </c>
      <c r="K91" s="789"/>
      <c r="L91" s="779"/>
      <c r="M91" s="798"/>
      <c r="N91" s="745">
        <f>E91+H91+K91</f>
        <v>9</v>
      </c>
      <c r="O91" s="747" t="s">
        <v>19</v>
      </c>
      <c r="P91" s="741">
        <f>G91+J91+M91</f>
        <v>13</v>
      </c>
      <c r="Q91" s="745">
        <f>SUM(AF91:AH91)</f>
        <v>0</v>
      </c>
      <c r="R91" s="747" t="s">
        <v>19</v>
      </c>
      <c r="S91" s="741">
        <f>SUM(AI91:AK91)</f>
        <v>2</v>
      </c>
      <c r="T91" s="751">
        <f>IF(Q91&gt;S91,1,0)</f>
        <v>0</v>
      </c>
      <c r="U91" s="743">
        <f>IF(S91&gt;Q91,1,0)</f>
        <v>1</v>
      </c>
      <c r="V91" s="188"/>
      <c r="AF91" s="185">
        <f>IF(E91&gt;G91,1,0)</f>
        <v>0</v>
      </c>
      <c r="AG91" s="185">
        <f>IF(H91&gt;J91,1,0)</f>
        <v>0</v>
      </c>
      <c r="AH91" s="185">
        <f>IF(K91+M91&gt;0,IF(K91&gt;M91,1,0),0)</f>
        <v>0</v>
      </c>
      <c r="AI91" s="185">
        <f>IF(G91&gt;E91,1,0)</f>
        <v>1</v>
      </c>
      <c r="AJ91" s="185">
        <f>IF(J91&gt;H91,1,0)</f>
        <v>1</v>
      </c>
      <c r="AK91" s="185">
        <f>IF(K91+M91&gt;0,IF(M91&gt;K91,1,0),0)</f>
        <v>0</v>
      </c>
    </row>
    <row r="92" spans="2:22" ht="24.75" customHeight="1">
      <c r="B92" s="754"/>
      <c r="C92" s="110" t="s">
        <v>142</v>
      </c>
      <c r="D92" s="189" t="s">
        <v>189</v>
      </c>
      <c r="E92" s="788"/>
      <c r="F92" s="762"/>
      <c r="G92" s="782"/>
      <c r="H92" s="790"/>
      <c r="I92" s="762"/>
      <c r="J92" s="782"/>
      <c r="K92" s="790"/>
      <c r="L92" s="780"/>
      <c r="M92" s="799"/>
      <c r="N92" s="730"/>
      <c r="O92" s="732"/>
      <c r="P92" s="750"/>
      <c r="Q92" s="730"/>
      <c r="R92" s="732"/>
      <c r="S92" s="750"/>
      <c r="T92" s="752"/>
      <c r="U92" s="744"/>
      <c r="V92" s="188"/>
    </row>
    <row r="93" spans="2:22" ht="24.75" customHeight="1">
      <c r="B93" s="191"/>
      <c r="C93" s="226" t="s">
        <v>79</v>
      </c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8">
        <f>SUM(N89:N92)</f>
        <v>39</v>
      </c>
      <c r="O93" s="220" t="s">
        <v>19</v>
      </c>
      <c r="P93" s="229">
        <f>SUM(P89:P92)</f>
        <v>33</v>
      </c>
      <c r="Q93" s="228">
        <f>SUM(Q89:Q92)</f>
        <v>4</v>
      </c>
      <c r="R93" s="230" t="s">
        <v>19</v>
      </c>
      <c r="S93" s="229">
        <f>SUM(S89:S92)</f>
        <v>3</v>
      </c>
      <c r="T93" s="182">
        <f>SUM(T89:T92)</f>
        <v>2</v>
      </c>
      <c r="U93" s="183">
        <f>SUM(U89:U92)</f>
        <v>1</v>
      </c>
      <c r="V93" s="163"/>
    </row>
    <row r="94" spans="2:22" ht="24.75" customHeight="1">
      <c r="B94" s="191"/>
      <c r="C94" s="267" t="s">
        <v>80</v>
      </c>
      <c r="D94" s="266" t="str">
        <f>IF(T93&gt;U93,D84,IF(U93&gt;T93,D85,IF(U93+T93=0," ","CHYBA ZADÁNÍ")))</f>
        <v>Hrabová</v>
      </c>
      <c r="E94" s="226"/>
      <c r="F94" s="226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67"/>
      <c r="V94" s="198"/>
    </row>
    <row r="95" spans="2:22" ht="24.75" customHeight="1">
      <c r="B95" s="191"/>
      <c r="C95" s="11" t="s">
        <v>81</v>
      </c>
      <c r="G95" s="200"/>
      <c r="H95" s="200"/>
      <c r="I95" s="200"/>
      <c r="J95" s="200"/>
      <c r="K95" s="200"/>
      <c r="L95" s="200"/>
      <c r="M95" s="200"/>
      <c r="N95" s="198"/>
      <c r="O95" s="198"/>
      <c r="Q95" s="201"/>
      <c r="R95" s="201"/>
      <c r="S95" s="200"/>
      <c r="T95" s="200"/>
      <c r="U95" s="200"/>
      <c r="V95" s="198"/>
    </row>
    <row r="96" spans="3:21" ht="14.25">
      <c r="C96" s="201"/>
      <c r="D96" s="201"/>
      <c r="E96" s="201"/>
      <c r="F96" s="201"/>
      <c r="G96" s="201"/>
      <c r="H96" s="201"/>
      <c r="I96" s="201"/>
      <c r="J96" s="206" t="s">
        <v>64</v>
      </c>
      <c r="K96" s="206"/>
      <c r="L96" s="206"/>
      <c r="M96" s="201"/>
      <c r="N96" s="201"/>
      <c r="O96" s="201"/>
      <c r="P96" s="201"/>
      <c r="Q96" s="201"/>
      <c r="R96" s="201"/>
      <c r="S96" s="201"/>
      <c r="T96" s="206" t="s">
        <v>67</v>
      </c>
      <c r="U96" s="201"/>
    </row>
    <row r="97" spans="3:21" ht="15">
      <c r="C97" s="207" t="s">
        <v>82</v>
      </c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</row>
  </sheetData>
  <sheetProtection selectLockedCells="1"/>
  <mergeCells count="140">
    <mergeCell ref="P6:U6"/>
    <mergeCell ref="P10:U10"/>
    <mergeCell ref="P9:U9"/>
    <mergeCell ref="P8:U8"/>
    <mergeCell ref="P7:U7"/>
    <mergeCell ref="K13:M13"/>
    <mergeCell ref="Q16:Q17"/>
    <mergeCell ref="S16:S17"/>
    <mergeCell ref="R16:R17"/>
    <mergeCell ref="N13:P13"/>
    <mergeCell ref="K16:K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H16:H17"/>
    <mergeCell ref="I16:I17"/>
    <mergeCell ref="G16:G17"/>
    <mergeCell ref="J16:J17"/>
    <mergeCell ref="T28:U28"/>
    <mergeCell ref="L16:L17"/>
    <mergeCell ref="M16:M17"/>
    <mergeCell ref="P16:P17"/>
    <mergeCell ref="N16:N17"/>
    <mergeCell ref="O16:O17"/>
    <mergeCell ref="E38:G38"/>
    <mergeCell ref="D9:I9"/>
    <mergeCell ref="D10:I10"/>
    <mergeCell ref="P28:Q28"/>
    <mergeCell ref="Q13:S13"/>
    <mergeCell ref="P29:U29"/>
    <mergeCell ref="F16:F17"/>
    <mergeCell ref="E16:E17"/>
    <mergeCell ref="E13:G13"/>
    <mergeCell ref="H13:J13"/>
    <mergeCell ref="Q38:S38"/>
    <mergeCell ref="P31:U31"/>
    <mergeCell ref="P32:U32"/>
    <mergeCell ref="P33:U33"/>
    <mergeCell ref="P34:U34"/>
    <mergeCell ref="E37:M37"/>
    <mergeCell ref="N37:U37"/>
    <mergeCell ref="D35:I35"/>
    <mergeCell ref="P35:U35"/>
    <mergeCell ref="B41:B42"/>
    <mergeCell ref="E41:E42"/>
    <mergeCell ref="F41:F42"/>
    <mergeCell ref="G41:G42"/>
    <mergeCell ref="H38:J38"/>
    <mergeCell ref="K38:M38"/>
    <mergeCell ref="N38:P38"/>
    <mergeCell ref="M41:M42"/>
    <mergeCell ref="H41:H42"/>
    <mergeCell ref="I41:I42"/>
    <mergeCell ref="J41:J42"/>
    <mergeCell ref="K41:K42"/>
    <mergeCell ref="L41:L42"/>
    <mergeCell ref="U41:U42"/>
    <mergeCell ref="N41:N42"/>
    <mergeCell ref="O41:O42"/>
    <mergeCell ref="P41:P42"/>
    <mergeCell ref="Q41:Q42"/>
    <mergeCell ref="R41:R42"/>
    <mergeCell ref="S41:S42"/>
    <mergeCell ref="T41:T42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B66:B67"/>
    <mergeCell ref="E66:E67"/>
    <mergeCell ref="F66:F67"/>
    <mergeCell ref="G66:G67"/>
    <mergeCell ref="P59:U59"/>
    <mergeCell ref="D60:I60"/>
    <mergeCell ref="P60:U60"/>
    <mergeCell ref="Q63:S63"/>
    <mergeCell ref="E63:G63"/>
    <mergeCell ref="H63:J63"/>
    <mergeCell ref="K63:M63"/>
    <mergeCell ref="N63:P63"/>
    <mergeCell ref="S66:S67"/>
    <mergeCell ref="M66:M67"/>
    <mergeCell ref="N66:N67"/>
    <mergeCell ref="O66:O67"/>
    <mergeCell ref="P66:P67"/>
    <mergeCell ref="H66:H67"/>
    <mergeCell ref="I66:I67"/>
    <mergeCell ref="J66:J67"/>
    <mergeCell ref="K66:K67"/>
    <mergeCell ref="L66:L67"/>
    <mergeCell ref="P81:U81"/>
    <mergeCell ref="P82:U82"/>
    <mergeCell ref="P85:U85"/>
    <mergeCell ref="U66:U67"/>
    <mergeCell ref="P78:Q78"/>
    <mergeCell ref="T66:T67"/>
    <mergeCell ref="T78:U78"/>
    <mergeCell ref="P79:U79"/>
    <mergeCell ref="Q66:Q67"/>
    <mergeCell ref="R66:R67"/>
    <mergeCell ref="K88:M88"/>
    <mergeCell ref="N88:P88"/>
    <mergeCell ref="P83:U83"/>
    <mergeCell ref="D84:I84"/>
    <mergeCell ref="P84:U84"/>
    <mergeCell ref="E87:M87"/>
    <mergeCell ref="N87:U87"/>
    <mergeCell ref="D85:I85"/>
    <mergeCell ref="Q88:S88"/>
    <mergeCell ref="H91:H92"/>
    <mergeCell ref="I91:I92"/>
    <mergeCell ref="E88:G88"/>
    <mergeCell ref="H88:J88"/>
    <mergeCell ref="B91:B92"/>
    <mergeCell ref="E91:E92"/>
    <mergeCell ref="F91:F92"/>
    <mergeCell ref="G91:G92"/>
    <mergeCell ref="P91:P92"/>
    <mergeCell ref="U91:U92"/>
    <mergeCell ref="Q91:Q92"/>
    <mergeCell ref="R91:R92"/>
    <mergeCell ref="S91:S92"/>
    <mergeCell ref="T91:T92"/>
    <mergeCell ref="N91:N92"/>
    <mergeCell ref="O91:O92"/>
    <mergeCell ref="J91:J92"/>
    <mergeCell ref="K91:K92"/>
    <mergeCell ref="L91:L92"/>
    <mergeCell ref="M91:M92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2010-10-22T05:01:38Z</cp:lastPrinted>
  <dcterms:created xsi:type="dcterms:W3CDTF">2009-04-19T05:45:52Z</dcterms:created>
  <dcterms:modified xsi:type="dcterms:W3CDTF">2010-10-24T14:38:46Z</dcterms:modified>
  <cp:category/>
  <cp:version/>
  <cp:contentType/>
  <cp:contentStatus/>
</cp:coreProperties>
</file>