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Výsledky-Přehled" sheetId="1" r:id="rId1"/>
    <sheet name="Ženy1" sheetId="2" r:id="rId2"/>
    <sheet name="Ženy2" sheetId="3" r:id="rId3"/>
    <sheet name="Muži1" sheetId="4" r:id="rId4"/>
    <sheet name="Muži2" sheetId="5" r:id="rId5"/>
    <sheet name="Vet1" sheetId="6" r:id="rId6"/>
    <sheet name="Vet2" sheetId="7" r:id="rId7"/>
    <sheet name="Hráči" sheetId="8" r:id="rId8"/>
    <sheet name="STK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7">'Hráči'!$B$3:$H$41</definedName>
    <definedName name="_xlnm.Print_Area" localSheetId="3">'Muži1'!$A$1:$AE$23</definedName>
    <definedName name="_xlnm.Print_Area" localSheetId="4">'Muži2'!$A$1:$AE$23</definedName>
    <definedName name="_xlnm.Print_Area" localSheetId="8">'STK'!$A$1:$H$76</definedName>
    <definedName name="_xlnm.Print_Area" localSheetId="5">'Vet1'!$A$1:$AE$21</definedName>
    <definedName name="_xlnm.Print_Area" localSheetId="6">'Vet2'!$A$1:$AE$15</definedName>
    <definedName name="_xlnm.Print_Area" localSheetId="0">'Výsledky-Přehled'!$A$1:$K$62</definedName>
    <definedName name="_xlnm.Print_Area" localSheetId="1">'Ženy1'!$A$1:$AE$21</definedName>
    <definedName name="_xlnm.Print_Area" localSheetId="2">'Ženy2'!$A$1:$AE$21</definedName>
  </definedNames>
  <calcPr fullCalcOnLoad="1"/>
</workbook>
</file>

<file path=xl/sharedStrings.xml><?xml version="1.0" encoding="utf-8"?>
<sst xmlns="http://schemas.openxmlformats.org/spreadsheetml/2006/main" count="879" uniqueCount="180">
  <si>
    <t>Body</t>
  </si>
  <si>
    <t>Skóre</t>
  </si>
  <si>
    <t>Pořadí</t>
  </si>
  <si>
    <t>body</t>
  </si>
  <si>
    <t>:</t>
  </si>
  <si>
    <t>7.</t>
  </si>
  <si>
    <t>U</t>
  </si>
  <si>
    <t>1.</t>
  </si>
  <si>
    <t>ŽI</t>
  </si>
  <si>
    <t>4.</t>
  </si>
  <si>
    <t>I.tř.</t>
  </si>
  <si>
    <t>8.</t>
  </si>
  <si>
    <t>2.</t>
  </si>
  <si>
    <t>5.</t>
  </si>
  <si>
    <t>3.</t>
  </si>
  <si>
    <t>6.</t>
  </si>
  <si>
    <t xml:space="preserve"> </t>
  </si>
  <si>
    <t>Sestup do II.tř.</t>
  </si>
  <si>
    <t>Hrabová</t>
  </si>
  <si>
    <t>Postup do I.tř.</t>
  </si>
  <si>
    <t>VE</t>
  </si>
  <si>
    <t>TE</t>
  </si>
  <si>
    <t>RÁNI</t>
  </si>
  <si>
    <t>Proskovice A</t>
  </si>
  <si>
    <t>Proskovice B</t>
  </si>
  <si>
    <t>Ž</t>
  </si>
  <si>
    <t>E</t>
  </si>
  <si>
    <t>N</t>
  </si>
  <si>
    <t>Y</t>
  </si>
  <si>
    <t>M</t>
  </si>
  <si>
    <t>II.tř.</t>
  </si>
  <si>
    <t>O pořadí na 4 a 5 místě rozhodovalo  vzájemné utkání</t>
  </si>
  <si>
    <t>T A B U L K A  S O U T Ě Ž E  -  Ž E N Y   I. tř. - r.</t>
  </si>
  <si>
    <t>TABULKA  SOUTĚŽE  -  VETERÁNI   II. tř.  -  r.</t>
  </si>
  <si>
    <t>VETE</t>
  </si>
  <si>
    <t>T A B U L K A  S O U T Ě Ž E  -  Ž E N Y   II. tř. - r.</t>
  </si>
  <si>
    <t>TABULKA  SOUTĚŽE  -  MUŽI   I. tř.  -  r.</t>
  </si>
  <si>
    <t>O pořadí na 2 a 3 místě  rozhodlo  vzájemné utkání</t>
  </si>
  <si>
    <t>T A B U L K A  S O U T Ě Ž E  -  VETERÁNI   I. tř. - r.</t>
  </si>
  <si>
    <t>RÁ</t>
  </si>
  <si>
    <t>NI</t>
  </si>
  <si>
    <t>TABULKA  SOUTĚŽE  -  MUŽI   II. tř.  -  r.</t>
  </si>
  <si>
    <t>Mikrotabulka</t>
  </si>
  <si>
    <r>
      <t xml:space="preserve">Utkání </t>
    </r>
    <r>
      <rPr>
        <b/>
        <sz val="11"/>
        <rFont val="Arial CE"/>
        <family val="0"/>
      </rPr>
      <t>(dvojhry, čtyřhry)</t>
    </r>
  </si>
  <si>
    <t>Pořadí v mikrotabulce</t>
  </si>
  <si>
    <t>Výškovice A</t>
  </si>
  <si>
    <t>ŽUPA  MORAVSKOSLEZSKÁ ČOS - ODBOR SPORTU</t>
  </si>
  <si>
    <t xml:space="preserve">KONEČNÉ  TABULKY </t>
  </si>
  <si>
    <t>ŽENY - I. třída</t>
  </si>
  <si>
    <t>Poř.</t>
  </si>
  <si>
    <t>Družstvo</t>
  </si>
  <si>
    <t>Utkání</t>
  </si>
  <si>
    <t>Vítězství</t>
  </si>
  <si>
    <t>Porážky</t>
  </si>
  <si>
    <t>Skreč</t>
  </si>
  <si>
    <t>Kontrola</t>
  </si>
  <si>
    <t>Krmelín A</t>
  </si>
  <si>
    <t>Krmelín B</t>
  </si>
  <si>
    <t xml:space="preserve">Hukvaldy </t>
  </si>
  <si>
    <t>ŽENY - II. třída</t>
  </si>
  <si>
    <t>Opava</t>
  </si>
  <si>
    <t>Post. do I.tř.</t>
  </si>
  <si>
    <t>Příbor</t>
  </si>
  <si>
    <t>MUŽI - I.třída</t>
  </si>
  <si>
    <t>Výškovice B</t>
  </si>
  <si>
    <t xml:space="preserve">Stará Bělá  </t>
  </si>
  <si>
    <t>Výškovice   A</t>
  </si>
  <si>
    <t>Brušperk</t>
  </si>
  <si>
    <t xml:space="preserve">MUŽI - II.třída </t>
  </si>
  <si>
    <t>Nová Bělá</t>
  </si>
  <si>
    <t>Sportsone</t>
  </si>
  <si>
    <t>Paskov</t>
  </si>
  <si>
    <t>VETERÁNI - I.třída</t>
  </si>
  <si>
    <t>Stará Bělá  A</t>
  </si>
  <si>
    <t>Krmelín</t>
  </si>
  <si>
    <t>Výškovice  A</t>
  </si>
  <si>
    <t>Stará Bělá B</t>
  </si>
  <si>
    <t>VETERÁNI - II.třída</t>
  </si>
  <si>
    <t>Výškovice  B</t>
  </si>
  <si>
    <t>Trnávka</t>
  </si>
  <si>
    <t>Štramberk</t>
  </si>
  <si>
    <t>Zpracoval:</t>
  </si>
  <si>
    <t>Vladimír   Knápek - řídící soutěží</t>
  </si>
  <si>
    <t xml:space="preserve">   Zápasy</t>
  </si>
  <si>
    <t>Jméno</t>
  </si>
  <si>
    <t>Celk</t>
  </si>
  <si>
    <t>Vít.</t>
  </si>
  <si>
    <t>Úspěšnost zápasy</t>
  </si>
  <si>
    <t>Úspěšnost sety</t>
  </si>
  <si>
    <t>ŽENY 1.tř</t>
  </si>
  <si>
    <t>Pustková Dagmar</t>
  </si>
  <si>
    <t>ŽENY 2.tř</t>
  </si>
  <si>
    <t>MUŽI  1. tř.</t>
  </si>
  <si>
    <t>Vrzala Tomáš</t>
  </si>
  <si>
    <t>MUŽI  2. tř.</t>
  </si>
  <si>
    <t>Sedlář Vladimír</t>
  </si>
  <si>
    <t>VETERÁNI  1.tř.</t>
  </si>
  <si>
    <t>Balcar Tomáš</t>
  </si>
  <si>
    <t>Folta Petr</t>
  </si>
  <si>
    <t>VETERÁNI  2.tř.</t>
  </si>
  <si>
    <t>Darivčák Jaromír</t>
  </si>
  <si>
    <t>ROZHODNUTÍ  STK</t>
  </si>
  <si>
    <t>STK ve složení:</t>
  </si>
  <si>
    <t>Knápek Vladimír</t>
  </si>
  <si>
    <t>předseda STK</t>
  </si>
  <si>
    <t>zástupce kateg. muži</t>
  </si>
  <si>
    <t>zástupce kateg. veteráni</t>
  </si>
  <si>
    <t>-</t>
  </si>
  <si>
    <t>Hukvaldy</t>
  </si>
  <si>
    <t>39. ročník SOUTĚŽÍ MÉNĚPOČETNÝCH DRUŽSTEV V TENISU - ROK 2020</t>
  </si>
  <si>
    <t>Ostrava, 14.11.2020</t>
  </si>
  <si>
    <t>Stará Bělá</t>
  </si>
  <si>
    <t>Výškovice</t>
  </si>
  <si>
    <t>Petřvald</t>
  </si>
  <si>
    <t>Brušperk A</t>
  </si>
  <si>
    <t>O pořadí na 4 až 6 místě  rozhodla mikrotabulka výsledků těchto družstev</t>
  </si>
  <si>
    <t>O pořadí na 4 až 6 místě  rozhodla  mikrotabulka  výsledků těchto družstev</t>
  </si>
  <si>
    <t>Brušperk B</t>
  </si>
  <si>
    <t>Proskovice</t>
  </si>
  <si>
    <t>O pořadí na 3 a 4 místě rozhodoval  vzájemný zápas</t>
  </si>
  <si>
    <t>O pořadí na  4 a 5 místě rozhodoval  vzájemný zápas</t>
  </si>
  <si>
    <t>O pořadí na  5 a 6  místě rozhodoval  vzájemný zápas</t>
  </si>
  <si>
    <t>rok 2020</t>
  </si>
  <si>
    <t>Dzurec Martin</t>
  </si>
  <si>
    <t>Ertel Lukáš</t>
  </si>
  <si>
    <t>TK Paskov</t>
  </si>
  <si>
    <t>Šefl Jiří</t>
  </si>
  <si>
    <t>Homolová Svaťa</t>
  </si>
  <si>
    <t>Šimková Soňa</t>
  </si>
  <si>
    <t>Wagnerová Jana</t>
  </si>
  <si>
    <t>ŠindlerováOlga</t>
  </si>
  <si>
    <t xml:space="preserve">Kučová Marta </t>
  </si>
  <si>
    <t>Dančík Vojtěch</t>
  </si>
  <si>
    <t>Kika Aleš</t>
  </si>
  <si>
    <t>Baranek Jiří</t>
  </si>
  <si>
    <t>Kunz Martin</t>
  </si>
  <si>
    <t>Poledník Tomáš</t>
  </si>
  <si>
    <t>SOUTĚŽE MÉNĚPOČETNÝCH DRUŽSTEV V TENISU - ROK 2020</t>
  </si>
  <si>
    <r>
      <t>2. PRODLOUŽENÍ TERMÍNU</t>
    </r>
    <r>
      <rPr>
        <u val="single"/>
        <sz val="10"/>
        <rFont val="Arial"/>
        <family val="2"/>
      </rPr>
      <t xml:space="preserve"> </t>
    </r>
    <r>
      <rPr>
        <u val="single"/>
        <sz val="12"/>
        <rFont val="Arial"/>
        <family val="2"/>
      </rPr>
      <t xml:space="preserve"> na odehrání utkání do 31.10.2020</t>
    </r>
  </si>
  <si>
    <t xml:space="preserve">1. Protest družstva žen Krmelín A  </t>
  </si>
  <si>
    <t>Zamítnuto poměrem hlasů 3:0</t>
  </si>
  <si>
    <t>Nenahlášení jména nové hráčky družstva Hukvaldy  před začátkem soutěže</t>
  </si>
  <si>
    <t>Zdůvodnění:</t>
  </si>
  <si>
    <t>Hráč Čása nehrál proti protestujícímu družstvu a tím nedošlo k ovlivnění</t>
  </si>
  <si>
    <t>b) Neodehrání zápasu Proskovice A - Sportsone.</t>
  </si>
  <si>
    <t>STK proto tento protest neřeší.</t>
  </si>
  <si>
    <t>Mezitím však kapitán družstva Sportsone  dne 7.11.  písemně přiznal, že</t>
  </si>
  <si>
    <t>zápas nebyl odehrán a na návrh kapitána družstva Proskovice A byl</t>
  </si>
  <si>
    <t>sepsán fiktivní nepravdivý zápis, který družstvo Proskovice A zaslalo.</t>
  </si>
  <si>
    <t>Protest byl podán dne 6.11. a následně byl dne 8.11. vzat  p. Janšou  zpět.</t>
  </si>
  <si>
    <t>Tímto přiznáním byl dán STK podnět pro řešení této situace.</t>
  </si>
  <si>
    <t>Rozhodnutí STK :</t>
  </si>
  <si>
    <t>Zápas je ve smyslu pravidel  skrečován v neprospěch domácího družstva</t>
  </si>
  <si>
    <t>(Proskovice A)  s přidělením  0  (nula ) bodů</t>
  </si>
  <si>
    <t>Schváleno poměrem hlasů 3:0</t>
  </si>
  <si>
    <t>4. Skreče  neodehraných utkání:</t>
  </si>
  <si>
    <t xml:space="preserve">Brušperk B        </t>
  </si>
  <si>
    <t>a.    Ženy 1.tř.</t>
  </si>
  <si>
    <t>b.    Ženy 2.tř.</t>
  </si>
  <si>
    <t>Domácí družstvo nedoložilo STK podklady k řešení skreče.</t>
  </si>
  <si>
    <t>Domácí družstva nedoložila STK podklady k řešení skrečí.</t>
  </si>
  <si>
    <t>3. Protesty družstva  muži Proskovice B</t>
  </si>
  <si>
    <t>a) Neoprávněný start z důvodu registrace hráče  Libora Čási</t>
  </si>
  <si>
    <t>z  družstva  muži  Hrabová</t>
  </si>
  <si>
    <t>dosažených výsledků protestujícího družstva.</t>
  </si>
  <si>
    <r>
      <t xml:space="preserve">Současně STK vyslovuje </t>
    </r>
    <r>
      <rPr>
        <b/>
        <sz val="11"/>
        <rFont val="Arial"/>
        <family val="2"/>
      </rPr>
      <t>NAPOMENUTÍ</t>
    </r>
    <r>
      <rPr>
        <sz val="11"/>
        <rFont val="Arial"/>
        <family val="2"/>
      </rPr>
      <t xml:space="preserve">  kapitánovi   družstva Proskovice A   </t>
    </r>
  </si>
  <si>
    <t>J. Osyčkovi za sepsání a zaslání zápisu s nepravdivými výsledky.</t>
  </si>
  <si>
    <t>str. 2</t>
  </si>
  <si>
    <t>O pořadí na 5 a 6 místě  rozhodl  vzájemný zápas</t>
  </si>
  <si>
    <t>O pořadí na 4  a  5  místě  rozhodl  vzájemný zápas</t>
  </si>
  <si>
    <t>O pořadí na 3 a 4 místě  rozhodl  vzájemný zápas</t>
  </si>
  <si>
    <t>HRÁČI  S  NEJLEPŠÍ  ÚSPĚŠNOSTÍ</t>
  </si>
  <si>
    <t>Družstva Nové Bělé a Proskovice A, proti kterým hráč Čása hrál, tak protest nepodaly.</t>
  </si>
  <si>
    <t>Obdobné přiznání  písemně zaslal dne 8.11. i kapitán družstva Proskovice A.</t>
  </si>
  <si>
    <t>Skreče na návrh kapitánky Staré Bělé   (zranění  hráčky)</t>
  </si>
  <si>
    <t>Skreč na návrh kapitánky Příboru   (pracovní vytížení  hráček)</t>
  </si>
  <si>
    <t>c.    Muži  1.tř.</t>
  </si>
  <si>
    <t>(zdůvodnění: viz bod 3b)</t>
  </si>
  <si>
    <t>d.    Muži  2.tř.</t>
  </si>
  <si>
    <t>e.    Veteráni 2.tř.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</si>
</sst>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¥€-2]\ #\ ##,000_);[Red]\([$€-2]\ #\ ##,000\)"/>
    <numFmt numFmtId="172" formatCode="d&quot;.&quot;m&quot;.&quot;yyyy"/>
    <numFmt numFmtId="173" formatCode="[$€-2]\ #\ ##,000_);[Red]\([$€-2]\ #\ 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5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6"/>
      <color indexed="12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1" borderId="2" applyNumberFormat="0" applyAlignment="0" applyProtection="0"/>
    <xf numFmtId="0" fontId="6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0" borderId="0">
      <alignment/>
      <protection/>
    </xf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5" borderId="6" applyNumberFormat="0" applyFont="0" applyAlignment="0" applyProtection="0"/>
    <xf numFmtId="0" fontId="31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8" applyNumberFormat="0" applyAlignment="0" applyProtection="0"/>
    <xf numFmtId="0" fontId="17" fillId="13" borderId="8" applyNumberFormat="0" applyAlignment="0" applyProtection="0"/>
    <xf numFmtId="0" fontId="18" fillId="37" borderId="8" applyNumberFormat="0" applyAlignment="0" applyProtection="0"/>
    <xf numFmtId="0" fontId="18" fillId="38" borderId="8" applyNumberFormat="0" applyAlignment="0" applyProtection="0"/>
    <xf numFmtId="0" fontId="19" fillId="37" borderId="9" applyNumberFormat="0" applyAlignment="0" applyProtection="0"/>
    <xf numFmtId="0" fontId="19" fillId="38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2" fillId="0" borderId="0" xfId="76">
      <alignment/>
      <protection/>
    </xf>
    <xf numFmtId="0" fontId="21" fillId="0" borderId="0" xfId="76" applyFont="1">
      <alignment/>
      <protection/>
    </xf>
    <xf numFmtId="0" fontId="22" fillId="0" borderId="0" xfId="76" applyFont="1">
      <alignment/>
      <protection/>
    </xf>
    <xf numFmtId="0" fontId="12" fillId="0" borderId="10" xfId="76" applyBorder="1">
      <alignment/>
      <protection/>
    </xf>
    <xf numFmtId="0" fontId="24" fillId="0" borderId="10" xfId="76" applyFont="1" applyBorder="1" applyAlignment="1">
      <alignment horizontal="center" textRotation="90"/>
      <protection/>
    </xf>
    <xf numFmtId="0" fontId="24" fillId="0" borderId="11" xfId="76" applyFont="1" applyBorder="1" applyAlignment="1">
      <alignment textRotation="90"/>
      <protection/>
    </xf>
    <xf numFmtId="0" fontId="12" fillId="0" borderId="12" xfId="76" applyBorder="1">
      <alignment/>
      <protection/>
    </xf>
    <xf numFmtId="0" fontId="27" fillId="0" borderId="10" xfId="76" applyFont="1" applyFill="1" applyBorder="1" applyAlignment="1">
      <alignment textRotation="90"/>
      <protection/>
    </xf>
    <xf numFmtId="0" fontId="27" fillId="0" borderId="13" xfId="76" applyNumberFormat="1" applyFont="1" applyFill="1" applyBorder="1" applyAlignment="1">
      <alignment horizontal="center" textRotation="90"/>
      <protection/>
    </xf>
    <xf numFmtId="0" fontId="27" fillId="0" borderId="14" xfId="76" applyNumberFormat="1" applyFont="1" applyBorder="1" applyAlignment="1">
      <alignment textRotation="90"/>
      <protection/>
    </xf>
    <xf numFmtId="0" fontId="27" fillId="0" borderId="15" xfId="76" applyNumberFormat="1" applyFont="1" applyBorder="1" applyAlignment="1">
      <alignment textRotation="90"/>
      <protection/>
    </xf>
    <xf numFmtId="0" fontId="24" fillId="0" borderId="11" xfId="76" applyFont="1" applyBorder="1" applyAlignment="1">
      <alignment horizontal="center" textRotation="90"/>
      <protection/>
    </xf>
    <xf numFmtId="0" fontId="28" fillId="0" borderId="16" xfId="76" applyFont="1" applyBorder="1" applyAlignment="1">
      <alignment vertical="center"/>
      <protection/>
    </xf>
    <xf numFmtId="0" fontId="29" fillId="0" borderId="17" xfId="76" applyNumberFormat="1" applyFont="1" applyFill="1" applyBorder="1" applyAlignment="1">
      <alignment horizontal="center" vertical="center"/>
      <protection/>
    </xf>
    <xf numFmtId="3" fontId="29" fillId="0" borderId="18" xfId="76" applyNumberFormat="1" applyFont="1" applyFill="1" applyBorder="1" applyAlignment="1">
      <alignment horizontal="center" vertical="center"/>
      <protection/>
    </xf>
    <xf numFmtId="0" fontId="29" fillId="0" borderId="19" xfId="76" applyNumberFormat="1" applyFont="1" applyBorder="1" applyAlignment="1">
      <alignment horizontal="center" vertical="center"/>
      <protection/>
    </xf>
    <xf numFmtId="0" fontId="24" fillId="47" borderId="0" xfId="76" applyNumberFormat="1" applyFont="1" applyFill="1" applyBorder="1" applyAlignment="1">
      <alignment horizontal="center" vertical="center"/>
      <protection/>
    </xf>
    <xf numFmtId="3" fontId="27" fillId="47" borderId="0" xfId="76" applyNumberFormat="1" applyFont="1" applyFill="1" applyBorder="1" applyAlignment="1">
      <alignment horizontal="center" vertical="center"/>
      <protection/>
    </xf>
    <xf numFmtId="0" fontId="27" fillId="47" borderId="0" xfId="76" applyNumberFormat="1" applyFont="1" applyFill="1" applyBorder="1" applyAlignment="1">
      <alignment horizontal="center" vertical="center"/>
      <protection/>
    </xf>
    <xf numFmtId="0" fontId="30" fillId="0" borderId="12" xfId="76" applyFont="1" applyBorder="1">
      <alignment/>
      <protection/>
    </xf>
    <xf numFmtId="0" fontId="24" fillId="0" borderId="10" xfId="76" applyNumberFormat="1" applyFont="1" applyFill="1" applyBorder="1" applyAlignment="1">
      <alignment horizontal="center" textRotation="90"/>
      <protection/>
    </xf>
    <xf numFmtId="0" fontId="24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textRotation="90"/>
      <protection/>
    </xf>
    <xf numFmtId="0" fontId="28" fillId="0" borderId="16" xfId="76" applyFont="1" applyFill="1" applyBorder="1" applyAlignment="1">
      <alignment vertical="center"/>
      <protection/>
    </xf>
    <xf numFmtId="0" fontId="29" fillId="48" borderId="19" xfId="76" applyNumberFormat="1" applyFont="1" applyFill="1" applyBorder="1" applyAlignment="1">
      <alignment horizontal="center" vertical="center"/>
      <protection/>
    </xf>
    <xf numFmtId="0" fontId="24" fillId="0" borderId="0" xfId="76" applyFont="1">
      <alignment/>
      <protection/>
    </xf>
    <xf numFmtId="3" fontId="29" fillId="0" borderId="17" xfId="76" applyNumberFormat="1" applyFont="1" applyFill="1" applyBorder="1" applyAlignment="1">
      <alignment horizontal="center" vertical="center"/>
      <protection/>
    </xf>
    <xf numFmtId="3" fontId="29" fillId="0" borderId="20" xfId="76" applyNumberFormat="1" applyFont="1" applyFill="1" applyBorder="1" applyAlignment="1">
      <alignment horizontal="center" vertical="center"/>
      <protection/>
    </xf>
    <xf numFmtId="0" fontId="27" fillId="0" borderId="10" xfId="76" applyNumberFormat="1" applyFont="1" applyFill="1" applyBorder="1" applyAlignment="1">
      <alignment horizontal="center" textRotation="90"/>
      <protection/>
    </xf>
    <xf numFmtId="0" fontId="27" fillId="0" borderId="11" xfId="76" applyNumberFormat="1" applyFont="1" applyBorder="1" applyAlignment="1">
      <alignment textRotation="90"/>
      <protection/>
    </xf>
    <xf numFmtId="0" fontId="28" fillId="48" borderId="16" xfId="76" applyFont="1" applyFill="1" applyBorder="1" applyAlignment="1">
      <alignment vertical="center"/>
      <protection/>
    </xf>
    <xf numFmtId="0" fontId="29" fillId="0" borderId="19" xfId="76" applyNumberFormat="1" applyFont="1" applyFill="1" applyBorder="1" applyAlignment="1">
      <alignment horizontal="center" vertical="center"/>
      <protection/>
    </xf>
    <xf numFmtId="3" fontId="29" fillId="48" borderId="17" xfId="76" applyNumberFormat="1" applyFont="1" applyFill="1" applyBorder="1" applyAlignment="1">
      <alignment horizontal="center" vertical="center"/>
      <protection/>
    </xf>
    <xf numFmtId="3" fontId="29" fillId="48" borderId="20" xfId="76" applyNumberFormat="1" applyFont="1" applyFill="1" applyBorder="1" applyAlignment="1">
      <alignment horizontal="center" vertical="center"/>
      <protection/>
    </xf>
    <xf numFmtId="0" fontId="27" fillId="0" borderId="0" xfId="76" applyFont="1">
      <alignment/>
      <protection/>
    </xf>
    <xf numFmtId="3" fontId="29" fillId="0" borderId="18" xfId="76" applyNumberFormat="1" applyFont="1" applyFill="1" applyBorder="1" applyAlignment="1">
      <alignment horizontal="center"/>
      <protection/>
    </xf>
    <xf numFmtId="3" fontId="29" fillId="0" borderId="21" xfId="76" applyNumberFormat="1" applyFont="1" applyFill="1" applyBorder="1" applyAlignment="1">
      <alignment horizontal="center"/>
      <protection/>
    </xf>
    <xf numFmtId="3" fontId="29" fillId="0" borderId="17" xfId="76" applyNumberFormat="1" applyFont="1" applyFill="1" applyBorder="1">
      <alignment/>
      <protection/>
    </xf>
    <xf numFmtId="3" fontId="29" fillId="0" borderId="18" xfId="76" applyNumberFormat="1" applyFont="1" applyFill="1" applyBorder="1">
      <alignment/>
      <protection/>
    </xf>
    <xf numFmtId="0" fontId="29" fillId="0" borderId="20" xfId="76" applyFont="1" applyBorder="1" applyAlignment="1">
      <alignment horizontal="center" vertical="center"/>
      <protection/>
    </xf>
    <xf numFmtId="0" fontId="29" fillId="48" borderId="17" xfId="76" applyNumberFormat="1" applyFont="1" applyFill="1" applyBorder="1" applyAlignment="1">
      <alignment horizontal="center" vertical="center"/>
      <protection/>
    </xf>
    <xf numFmtId="0" fontId="24" fillId="47" borderId="0" xfId="76" applyFont="1" applyFill="1">
      <alignment/>
      <protection/>
    </xf>
    <xf numFmtId="0" fontId="29" fillId="0" borderId="20" xfId="76" applyFont="1" applyFill="1" applyBorder="1" applyAlignment="1">
      <alignment horizontal="center" vertical="center"/>
      <protection/>
    </xf>
    <xf numFmtId="0" fontId="24" fillId="0" borderId="11" xfId="76" applyFont="1" applyFill="1" applyBorder="1" applyAlignment="1">
      <alignment horizontal="center" textRotation="90"/>
      <protection/>
    </xf>
    <xf numFmtId="3" fontId="29" fillId="0" borderId="22" xfId="76" applyNumberFormat="1" applyFont="1" applyFill="1" applyBorder="1" applyAlignment="1">
      <alignment horizontal="center" vertical="center"/>
      <protection/>
    </xf>
    <xf numFmtId="0" fontId="29" fillId="0" borderId="23" xfId="76" applyFont="1" applyFill="1" applyBorder="1" applyAlignment="1">
      <alignment horizontal="center" vertical="center"/>
      <protection/>
    </xf>
    <xf numFmtId="3" fontId="29" fillId="0" borderId="24" xfId="76" applyNumberFormat="1" applyFont="1" applyFill="1" applyBorder="1" applyAlignment="1">
      <alignment horizontal="center" vertical="center"/>
      <protection/>
    </xf>
    <xf numFmtId="3" fontId="29" fillId="0" borderId="25" xfId="76" applyNumberFormat="1" applyFont="1" applyFill="1" applyBorder="1" applyAlignment="1">
      <alignment horizontal="center" vertical="center"/>
      <protection/>
    </xf>
    <xf numFmtId="3" fontId="29" fillId="0" borderId="19" xfId="76" applyNumberFormat="1" applyFont="1" applyFill="1" applyBorder="1" applyAlignment="1">
      <alignment horizontal="center" vertical="center"/>
      <protection/>
    </xf>
    <xf numFmtId="0" fontId="29" fillId="0" borderId="19" xfId="76" applyFont="1" applyFill="1" applyBorder="1" applyAlignment="1">
      <alignment horizontal="center" vertical="center"/>
      <protection/>
    </xf>
    <xf numFmtId="3" fontId="29" fillId="0" borderId="21" xfId="76" applyNumberFormat="1" applyFont="1" applyFill="1" applyBorder="1" applyAlignment="1">
      <alignment horizontal="center" vertical="center"/>
      <protection/>
    </xf>
    <xf numFmtId="0" fontId="33" fillId="0" borderId="0" xfId="76" applyFont="1" applyAlignment="1">
      <alignment horizontal="center"/>
      <protection/>
    </xf>
    <xf numFmtId="0" fontId="12" fillId="47" borderId="0" xfId="76" applyFill="1">
      <alignment/>
      <protection/>
    </xf>
    <xf numFmtId="0" fontId="30" fillId="0" borderId="12" xfId="76" applyFont="1" applyFill="1" applyBorder="1">
      <alignment/>
      <protection/>
    </xf>
    <xf numFmtId="3" fontId="29" fillId="48" borderId="22" xfId="76" applyNumberFormat="1" applyFont="1" applyFill="1" applyBorder="1" applyAlignment="1">
      <alignment horizontal="center" vertical="center"/>
      <protection/>
    </xf>
    <xf numFmtId="0" fontId="29" fillId="48" borderId="23" xfId="76" applyFont="1" applyFill="1" applyBorder="1" applyAlignment="1">
      <alignment horizontal="center" vertical="center"/>
      <protection/>
    </xf>
    <xf numFmtId="3" fontId="29" fillId="48" borderId="24" xfId="76" applyNumberFormat="1" applyFont="1" applyFill="1" applyBorder="1" applyAlignment="1">
      <alignment horizontal="center" vertical="center"/>
      <protection/>
    </xf>
    <xf numFmtId="3" fontId="29" fillId="48" borderId="25" xfId="76" applyNumberFormat="1" applyFont="1" applyFill="1" applyBorder="1" applyAlignment="1">
      <alignment horizontal="center" vertical="center"/>
      <protection/>
    </xf>
    <xf numFmtId="3" fontId="29" fillId="48" borderId="19" xfId="76" applyNumberFormat="1" applyFont="1" applyFill="1" applyBorder="1" applyAlignment="1">
      <alignment horizontal="center" vertical="center"/>
      <protection/>
    </xf>
    <xf numFmtId="0" fontId="29" fillId="48" borderId="19" xfId="76" applyFont="1" applyFill="1" applyBorder="1" applyAlignment="1">
      <alignment horizontal="center" vertical="center"/>
      <protection/>
    </xf>
    <xf numFmtId="3" fontId="29" fillId="48" borderId="21" xfId="76" applyNumberFormat="1" applyFont="1" applyFill="1" applyBorder="1" applyAlignment="1">
      <alignment horizontal="center" vertical="center"/>
      <protection/>
    </xf>
    <xf numFmtId="0" fontId="29" fillId="47" borderId="0" xfId="76" applyFont="1" applyFill="1" applyBorder="1">
      <alignment/>
      <protection/>
    </xf>
    <xf numFmtId="0" fontId="29" fillId="47" borderId="0" xfId="76" applyFont="1" applyFill="1">
      <alignment/>
      <protection/>
    </xf>
    <xf numFmtId="0" fontId="25" fillId="47" borderId="0" xfId="76" applyFont="1" applyFill="1">
      <alignment/>
      <protection/>
    </xf>
    <xf numFmtId="49" fontId="29" fillId="47" borderId="0" xfId="76" applyNumberFormat="1" applyFont="1" applyFill="1" applyBorder="1" applyAlignment="1">
      <alignment horizontal="left"/>
      <protection/>
    </xf>
    <xf numFmtId="49" fontId="34" fillId="47" borderId="0" xfId="76" applyNumberFormat="1" applyFont="1" applyFill="1" applyBorder="1" applyAlignment="1">
      <alignment horizontal="left"/>
      <protection/>
    </xf>
    <xf numFmtId="0" fontId="24" fillId="0" borderId="0" xfId="76" applyFont="1">
      <alignment/>
      <protection/>
    </xf>
    <xf numFmtId="0" fontId="27" fillId="0" borderId="0" xfId="76" applyFont="1">
      <alignment/>
      <protection/>
    </xf>
    <xf numFmtId="0" fontId="33" fillId="0" borderId="0" xfId="76" applyFont="1">
      <alignment/>
      <protection/>
    </xf>
    <xf numFmtId="0" fontId="34" fillId="0" borderId="0" xfId="76" applyFont="1">
      <alignment/>
      <protection/>
    </xf>
    <xf numFmtId="0" fontId="21" fillId="0" borderId="0" xfId="76" applyFont="1" applyAlignment="1">
      <alignment horizontal="right"/>
      <protection/>
    </xf>
    <xf numFmtId="0" fontId="29" fillId="49" borderId="20" xfId="76" applyFont="1" applyFill="1" applyBorder="1" applyAlignment="1">
      <alignment horizontal="center" vertical="center"/>
      <protection/>
    </xf>
    <xf numFmtId="3" fontId="29" fillId="6" borderId="22" xfId="76" applyNumberFormat="1" applyFont="1" applyFill="1" applyBorder="1" applyAlignment="1">
      <alignment horizontal="center" vertical="center"/>
      <protection/>
    </xf>
    <xf numFmtId="0" fontId="29" fillId="6" borderId="23" xfId="76" applyFont="1" applyFill="1" applyBorder="1" applyAlignment="1">
      <alignment horizontal="center" vertical="center"/>
      <protection/>
    </xf>
    <xf numFmtId="3" fontId="29" fillId="6" borderId="24" xfId="76" applyNumberFormat="1" applyFont="1" applyFill="1" applyBorder="1" applyAlignment="1">
      <alignment horizontal="center" vertical="center"/>
      <protection/>
    </xf>
    <xf numFmtId="3" fontId="29" fillId="6" borderId="25" xfId="76" applyNumberFormat="1" applyFont="1" applyFill="1" applyBorder="1" applyAlignment="1">
      <alignment horizontal="center" vertical="center"/>
      <protection/>
    </xf>
    <xf numFmtId="0" fontId="30" fillId="6" borderId="12" xfId="76" applyFont="1" applyFill="1" applyBorder="1">
      <alignment/>
      <protection/>
    </xf>
    <xf numFmtId="0" fontId="28" fillId="6" borderId="16" xfId="76" applyFont="1" applyFill="1" applyBorder="1" applyAlignment="1">
      <alignment vertical="center"/>
      <protection/>
    </xf>
    <xf numFmtId="3" fontId="29" fillId="6" borderId="19" xfId="76" applyNumberFormat="1" applyFont="1" applyFill="1" applyBorder="1" applyAlignment="1">
      <alignment horizontal="center" vertical="center"/>
      <protection/>
    </xf>
    <xf numFmtId="0" fontId="29" fillId="6" borderId="19" xfId="76" applyFont="1" applyFill="1" applyBorder="1" applyAlignment="1">
      <alignment horizontal="center" vertical="center"/>
      <protection/>
    </xf>
    <xf numFmtId="3" fontId="29" fillId="6" borderId="21" xfId="76" applyNumberFormat="1" applyFont="1" applyFill="1" applyBorder="1" applyAlignment="1">
      <alignment horizontal="center" vertical="center"/>
      <protection/>
    </xf>
    <xf numFmtId="3" fontId="29" fillId="48" borderId="23" xfId="76" applyNumberFormat="1" applyFont="1" applyFill="1" applyBorder="1" applyAlignment="1">
      <alignment horizontal="center" vertical="center"/>
      <protection/>
    </xf>
    <xf numFmtId="3" fontId="29" fillId="50" borderId="25" xfId="76" applyNumberFormat="1" applyFont="1" applyFill="1" applyBorder="1" applyAlignment="1">
      <alignment horizontal="center" vertical="center"/>
      <protection/>
    </xf>
    <xf numFmtId="0" fontId="29" fillId="50" borderId="23" xfId="76" applyFont="1" applyFill="1" applyBorder="1" applyAlignment="1">
      <alignment horizontal="center" vertical="center"/>
      <protection/>
    </xf>
    <xf numFmtId="3" fontId="29" fillId="50" borderId="24" xfId="76" applyNumberFormat="1" applyFont="1" applyFill="1" applyBorder="1" applyAlignment="1">
      <alignment horizontal="center" vertical="center"/>
      <protection/>
    </xf>
    <xf numFmtId="3" fontId="29" fillId="50" borderId="22" xfId="76" applyNumberFormat="1" applyFont="1" applyFill="1" applyBorder="1" applyAlignment="1">
      <alignment horizontal="center" vertical="center"/>
      <protection/>
    </xf>
    <xf numFmtId="0" fontId="29" fillId="0" borderId="0" xfId="76" applyFont="1">
      <alignment/>
      <protection/>
    </xf>
    <xf numFmtId="0" fontId="27" fillId="47" borderId="0" xfId="76" applyFont="1" applyFill="1">
      <alignment/>
      <protection/>
    </xf>
    <xf numFmtId="0" fontId="35" fillId="0" borderId="0" xfId="76" applyFont="1">
      <alignment/>
      <protection/>
    </xf>
    <xf numFmtId="3" fontId="29" fillId="48" borderId="18" xfId="76" applyNumberFormat="1" applyFont="1" applyFill="1" applyBorder="1" applyAlignment="1">
      <alignment horizontal="center" vertical="center"/>
      <protection/>
    </xf>
    <xf numFmtId="3" fontId="35" fillId="0" borderId="0" xfId="76" applyNumberFormat="1" applyFont="1">
      <alignment/>
      <protection/>
    </xf>
    <xf numFmtId="0" fontId="36" fillId="0" borderId="0" xfId="76" applyFont="1">
      <alignment/>
      <protection/>
    </xf>
    <xf numFmtId="3" fontId="29" fillId="0" borderId="23" xfId="76" applyNumberFormat="1" applyFont="1" applyFill="1" applyBorder="1" applyAlignment="1">
      <alignment horizontal="center" vertical="center"/>
      <protection/>
    </xf>
    <xf numFmtId="0" fontId="37" fillId="0" borderId="26" xfId="76" applyFont="1" applyBorder="1">
      <alignment/>
      <protection/>
    </xf>
    <xf numFmtId="0" fontId="37" fillId="0" borderId="0" xfId="76" applyFont="1">
      <alignment/>
      <protection/>
    </xf>
    <xf numFmtId="0" fontId="37" fillId="0" borderId="27" xfId="76" applyFont="1" applyBorder="1">
      <alignment/>
      <protection/>
    </xf>
    <xf numFmtId="3" fontId="29" fillId="51" borderId="22" xfId="76" applyNumberFormat="1" applyFont="1" applyFill="1" applyBorder="1" applyAlignment="1">
      <alignment horizontal="center" vertical="center"/>
      <protection/>
    </xf>
    <xf numFmtId="0" fontId="29" fillId="51" borderId="23" xfId="76" applyFont="1" applyFill="1" applyBorder="1" applyAlignment="1">
      <alignment horizontal="center" vertical="center"/>
      <protection/>
    </xf>
    <xf numFmtId="3" fontId="29" fillId="51" borderId="24" xfId="76" applyNumberFormat="1" applyFont="1" applyFill="1" applyBorder="1" applyAlignment="1">
      <alignment horizontal="center" vertical="center"/>
      <protection/>
    </xf>
    <xf numFmtId="0" fontId="27" fillId="0" borderId="27" xfId="76" applyFont="1" applyBorder="1">
      <alignment/>
      <protection/>
    </xf>
    <xf numFmtId="0" fontId="38" fillId="0" borderId="0" xfId="76" applyFont="1">
      <alignment/>
      <protection/>
    </xf>
    <xf numFmtId="0" fontId="38" fillId="0" borderId="27" xfId="76" applyFont="1" applyBorder="1">
      <alignment/>
      <protection/>
    </xf>
    <xf numFmtId="3" fontId="29" fillId="51" borderId="25" xfId="76" applyNumberFormat="1" applyFont="1" applyFill="1" applyBorder="1" applyAlignment="1">
      <alignment horizontal="center" vertical="center"/>
      <protection/>
    </xf>
    <xf numFmtId="3" fontId="29" fillId="51" borderId="19" xfId="76" applyNumberFormat="1" applyFont="1" applyFill="1" applyBorder="1" applyAlignment="1">
      <alignment horizontal="center" vertical="center"/>
      <protection/>
    </xf>
    <xf numFmtId="0" fontId="29" fillId="51" borderId="19" xfId="76" applyFont="1" applyFill="1" applyBorder="1" applyAlignment="1">
      <alignment horizontal="center" vertical="center"/>
      <protection/>
    </xf>
    <xf numFmtId="3" fontId="29" fillId="51" borderId="21" xfId="76" applyNumberFormat="1" applyFont="1" applyFill="1" applyBorder="1" applyAlignment="1">
      <alignment horizontal="center" vertical="center"/>
      <protection/>
    </xf>
    <xf numFmtId="0" fontId="38" fillId="0" borderId="28" xfId="76" applyFont="1" applyBorder="1">
      <alignment/>
      <protection/>
    </xf>
    <xf numFmtId="0" fontId="25" fillId="0" borderId="0" xfId="76" applyFont="1">
      <alignment/>
      <protection/>
    </xf>
    <xf numFmtId="0" fontId="33" fillId="0" borderId="11" xfId="76" applyFont="1" applyBorder="1" applyAlignment="1">
      <alignment textRotation="90" wrapText="1"/>
      <protection/>
    </xf>
    <xf numFmtId="3" fontId="24" fillId="0" borderId="10" xfId="76" applyNumberFormat="1" applyFont="1" applyFill="1" applyBorder="1" applyAlignment="1">
      <alignment textRotation="255"/>
      <protection/>
    </xf>
    <xf numFmtId="0" fontId="28" fillId="49" borderId="16" xfId="76" applyFont="1" applyFill="1" applyBorder="1" applyAlignment="1">
      <alignment vertical="center"/>
      <protection/>
    </xf>
    <xf numFmtId="3" fontId="29" fillId="52" borderId="22" xfId="76" applyNumberFormat="1" applyFont="1" applyFill="1" applyBorder="1" applyAlignment="1">
      <alignment horizontal="center" vertical="center"/>
      <protection/>
    </xf>
    <xf numFmtId="0" fontId="29" fillId="52" borderId="23" xfId="76" applyFont="1" applyFill="1" applyBorder="1" applyAlignment="1">
      <alignment horizontal="center" vertical="center"/>
      <protection/>
    </xf>
    <xf numFmtId="3" fontId="29" fillId="52" borderId="24" xfId="76" applyNumberFormat="1" applyFont="1" applyFill="1" applyBorder="1" applyAlignment="1">
      <alignment horizontal="center" vertical="center"/>
      <protection/>
    </xf>
    <xf numFmtId="3" fontId="29" fillId="52" borderId="25" xfId="76" applyNumberFormat="1" applyFont="1" applyFill="1" applyBorder="1" applyAlignment="1">
      <alignment horizontal="center" vertical="center"/>
      <protection/>
    </xf>
    <xf numFmtId="0" fontId="30" fillId="52" borderId="12" xfId="76" applyFont="1" applyFill="1" applyBorder="1">
      <alignment/>
      <protection/>
    </xf>
    <xf numFmtId="0" fontId="28" fillId="52" borderId="16" xfId="76" applyFont="1" applyFill="1" applyBorder="1" applyAlignment="1">
      <alignment vertical="center"/>
      <protection/>
    </xf>
    <xf numFmtId="3" fontId="29" fillId="52" borderId="19" xfId="76" applyNumberFormat="1" applyFont="1" applyFill="1" applyBorder="1" applyAlignment="1">
      <alignment horizontal="center" vertical="center"/>
      <protection/>
    </xf>
    <xf numFmtId="0" fontId="29" fillId="52" borderId="19" xfId="76" applyFont="1" applyFill="1" applyBorder="1" applyAlignment="1">
      <alignment horizontal="center" vertical="center"/>
      <protection/>
    </xf>
    <xf numFmtId="3" fontId="29" fillId="52" borderId="21" xfId="76" applyNumberFormat="1" applyFont="1" applyFill="1" applyBorder="1" applyAlignment="1">
      <alignment horizontal="center" vertical="center"/>
      <protection/>
    </xf>
    <xf numFmtId="0" fontId="39" fillId="0" borderId="0" xfId="76" applyFont="1">
      <alignment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29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20" borderId="34" xfId="0" applyFont="1" applyFill="1" applyBorder="1" applyAlignment="1">
      <alignment horizontal="center"/>
    </xf>
    <xf numFmtId="0" fontId="23" fillId="20" borderId="34" xfId="0" applyFont="1" applyFill="1" applyBorder="1" applyAlignment="1">
      <alignment/>
    </xf>
    <xf numFmtId="0" fontId="0" fillId="20" borderId="35" xfId="0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23" fillId="20" borderId="35" xfId="0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23" fillId="20" borderId="39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14" borderId="44" xfId="0" applyFont="1" applyFill="1" applyBorder="1" applyAlignment="1">
      <alignment horizontal="center"/>
    </xf>
    <xf numFmtId="0" fontId="23" fillId="53" borderId="44" xfId="0" applyFont="1" applyFill="1" applyBorder="1" applyAlignment="1">
      <alignment/>
    </xf>
    <xf numFmtId="0" fontId="0" fillId="14" borderId="44" xfId="0" applyFill="1" applyBorder="1" applyAlignment="1">
      <alignment horizontal="center"/>
    </xf>
    <xf numFmtId="0" fontId="0" fillId="14" borderId="45" xfId="0" applyFill="1" applyBorder="1" applyAlignment="1">
      <alignment horizontal="center"/>
    </xf>
    <xf numFmtId="0" fontId="0" fillId="14" borderId="46" xfId="0" applyFill="1" applyBorder="1" applyAlignment="1">
      <alignment horizontal="center"/>
    </xf>
    <xf numFmtId="0" fontId="0" fillId="14" borderId="47" xfId="0" applyFill="1" applyBorder="1" applyAlignment="1">
      <alignment horizontal="center"/>
    </xf>
    <xf numFmtId="0" fontId="23" fillId="14" borderId="48" xfId="0" applyFont="1" applyFill="1" applyBorder="1" applyAlignment="1">
      <alignment horizontal="center"/>
    </xf>
    <xf numFmtId="0" fontId="44" fillId="14" borderId="0" xfId="0" applyFont="1" applyFill="1" applyAlignment="1">
      <alignment/>
    </xf>
    <xf numFmtId="0" fontId="44" fillId="20" borderId="0" xfId="0" applyFont="1" applyFill="1" applyAlignment="1">
      <alignment/>
    </xf>
    <xf numFmtId="0" fontId="23" fillId="0" borderId="49" xfId="0" applyFont="1" applyBorder="1" applyAlignment="1">
      <alignment/>
    </xf>
    <xf numFmtId="0" fontId="23" fillId="0" borderId="44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3" fillId="20" borderId="50" xfId="0" applyFont="1" applyFill="1" applyBorder="1" applyAlignment="1">
      <alignment horizontal="center"/>
    </xf>
    <xf numFmtId="0" fontId="23" fillId="20" borderId="50" xfId="0" applyFont="1" applyFill="1" applyBorder="1" applyAlignment="1">
      <alignment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23" fillId="20" borderId="54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44" fillId="14" borderId="59" xfId="0" applyFont="1" applyFill="1" applyBorder="1" applyAlignment="1">
      <alignment/>
    </xf>
    <xf numFmtId="0" fontId="12" fillId="0" borderId="0" xfId="76" applyFont="1">
      <alignment/>
      <protection/>
    </xf>
    <xf numFmtId="0" fontId="45" fillId="0" borderId="0" xfId="0" applyFont="1" applyAlignment="1">
      <alignment horizontal="right"/>
    </xf>
    <xf numFmtId="0" fontId="23" fillId="0" borderId="29" xfId="0" applyFont="1" applyFill="1" applyBorder="1" applyAlignment="1">
      <alignment horizontal="center"/>
    </xf>
    <xf numFmtId="0" fontId="23" fillId="0" borderId="29" xfId="0" applyFont="1" applyBorder="1" applyAlignment="1">
      <alignment horizontal="center" wrapText="1"/>
    </xf>
    <xf numFmtId="0" fontId="41" fillId="0" borderId="60" xfId="0" applyFont="1" applyBorder="1" applyAlignment="1">
      <alignment horizontal="left"/>
    </xf>
    <xf numFmtId="0" fontId="0" fillId="0" borderId="60" xfId="0" applyBorder="1" applyAlignment="1">
      <alignment/>
    </xf>
    <xf numFmtId="0" fontId="40" fillId="0" borderId="29" xfId="0" applyFont="1" applyBorder="1" applyAlignment="1">
      <alignment/>
    </xf>
    <xf numFmtId="170" fontId="40" fillId="0" borderId="29" xfId="85" applyNumberFormat="1" applyFont="1" applyBorder="1" applyAlignment="1">
      <alignment/>
    </xf>
    <xf numFmtId="0" fontId="46" fillId="0" borderId="29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170" fontId="23" fillId="0" borderId="0" xfId="0" applyNumberFormat="1" applyFont="1" applyFill="1" applyBorder="1" applyAlignment="1">
      <alignment/>
    </xf>
    <xf numFmtId="170" fontId="23" fillId="0" borderId="0" xfId="86" applyNumberFormat="1" applyFont="1" applyFill="1" applyBorder="1" applyAlignment="1">
      <alignment/>
    </xf>
    <xf numFmtId="0" fontId="41" fillId="0" borderId="61" xfId="0" applyFont="1" applyBorder="1" applyAlignment="1">
      <alignment horizontal="left"/>
    </xf>
    <xf numFmtId="0" fontId="0" fillId="0" borderId="61" xfId="0" applyBorder="1" applyAlignment="1">
      <alignment/>
    </xf>
    <xf numFmtId="0" fontId="23" fillId="0" borderId="62" xfId="0" applyFont="1" applyBorder="1" applyAlignment="1">
      <alignment horizontal="center"/>
    </xf>
    <xf numFmtId="0" fontId="46" fillId="0" borderId="62" xfId="0" applyFont="1" applyBorder="1" applyAlignment="1">
      <alignment/>
    </xf>
    <xf numFmtId="0" fontId="46" fillId="0" borderId="0" xfId="0" applyFont="1" applyBorder="1" applyAlignment="1">
      <alignment horizontal="right"/>
    </xf>
    <xf numFmtId="170" fontId="46" fillId="0" borderId="0" xfId="0" applyNumberFormat="1" applyFont="1" applyBorder="1" applyAlignment="1">
      <alignment/>
    </xf>
    <xf numFmtId="170" fontId="46" fillId="0" borderId="0" xfId="86" applyNumberFormat="1" applyFont="1" applyBorder="1" applyAlignment="1">
      <alignment/>
    </xf>
    <xf numFmtId="0" fontId="46" fillId="0" borderId="61" xfId="0" applyFont="1" applyBorder="1" applyAlignment="1">
      <alignment/>
    </xf>
    <xf numFmtId="0" fontId="46" fillId="0" borderId="0" xfId="0" applyFont="1" applyAlignment="1">
      <alignment/>
    </xf>
    <xf numFmtId="0" fontId="23" fillId="0" borderId="29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70" fontId="40" fillId="0" borderId="0" xfId="85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170" fontId="40" fillId="0" borderId="0" xfId="0" applyNumberFormat="1" applyFont="1" applyBorder="1" applyAlignment="1">
      <alignment/>
    </xf>
    <xf numFmtId="170" fontId="40" fillId="0" borderId="0" xfId="86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0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2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6" fillId="0" borderId="0" xfId="0" applyFont="1" applyAlignment="1">
      <alignment horizontal="center"/>
    </xf>
    <xf numFmtId="0" fontId="56" fillId="0" borderId="0" xfId="0" applyFont="1" applyAlignment="1">
      <alignment/>
    </xf>
    <xf numFmtId="170" fontId="40" fillId="0" borderId="29" xfId="0" applyNumberFormat="1" applyFont="1" applyBorder="1" applyAlignment="1">
      <alignment/>
    </xf>
    <xf numFmtId="0" fontId="40" fillId="0" borderId="34" xfId="0" applyFont="1" applyBorder="1" applyAlignment="1">
      <alignment/>
    </xf>
    <xf numFmtId="170" fontId="40" fillId="0" borderId="35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6" fillId="0" borderId="0" xfId="0" applyFont="1" applyAlignment="1">
      <alignment horizontal="right"/>
    </xf>
    <xf numFmtId="0" fontId="21" fillId="0" borderId="0" xfId="76" applyFont="1" applyAlignment="1">
      <alignment horizontal="center"/>
      <protection/>
    </xf>
    <xf numFmtId="0" fontId="24" fillId="0" borderId="63" xfId="76" applyFont="1" applyBorder="1" applyAlignment="1">
      <alignment horizontal="center" textRotation="90"/>
      <protection/>
    </xf>
    <xf numFmtId="0" fontId="24" fillId="0" borderId="64" xfId="76" applyFont="1" applyBorder="1" applyAlignment="1">
      <alignment horizontal="center" textRotation="90"/>
      <protection/>
    </xf>
    <xf numFmtId="0" fontId="24" fillId="0" borderId="65" xfId="76" applyFont="1" applyBorder="1" applyAlignment="1">
      <alignment horizontal="center" textRotation="90"/>
      <protection/>
    </xf>
    <xf numFmtId="0" fontId="24" fillId="0" borderId="66" xfId="76" applyFont="1" applyBorder="1" applyAlignment="1">
      <alignment horizontal="center" textRotation="90"/>
      <protection/>
    </xf>
    <xf numFmtId="0" fontId="24" fillId="52" borderId="66" xfId="76" applyFont="1" applyFill="1" applyBorder="1" applyAlignment="1">
      <alignment horizontal="center" textRotation="90"/>
      <protection/>
    </xf>
    <xf numFmtId="0" fontId="24" fillId="52" borderId="64" xfId="76" applyFont="1" applyFill="1" applyBorder="1" applyAlignment="1">
      <alignment horizontal="center" textRotation="90"/>
      <protection/>
    </xf>
    <xf numFmtId="0" fontId="24" fillId="52" borderId="65" xfId="76" applyFont="1" applyFill="1" applyBorder="1" applyAlignment="1">
      <alignment horizontal="center" textRotation="90"/>
      <protection/>
    </xf>
    <xf numFmtId="0" fontId="24" fillId="0" borderId="67" xfId="76" applyFont="1" applyBorder="1" applyAlignment="1">
      <alignment horizontal="center" textRotation="90"/>
      <protection/>
    </xf>
    <xf numFmtId="0" fontId="25" fillId="2" borderId="10" xfId="76" applyFont="1" applyFill="1" applyBorder="1" applyAlignment="1">
      <alignment horizontal="center" vertical="center"/>
      <protection/>
    </xf>
    <xf numFmtId="0" fontId="25" fillId="2" borderId="14" xfId="76" applyFont="1" applyFill="1" applyBorder="1" applyAlignment="1">
      <alignment horizontal="center" vertical="center"/>
      <protection/>
    </xf>
    <xf numFmtId="0" fontId="25" fillId="2" borderId="11" xfId="76" applyFont="1" applyFill="1" applyBorder="1" applyAlignment="1">
      <alignment horizontal="center" vertical="center"/>
      <protection/>
    </xf>
    <xf numFmtId="0" fontId="25" fillId="2" borderId="17" xfId="76" applyFont="1" applyFill="1" applyBorder="1" applyAlignment="1">
      <alignment horizontal="center" vertical="center"/>
      <protection/>
    </xf>
    <xf numFmtId="0" fontId="25" fillId="2" borderId="19" xfId="76" applyFont="1" applyFill="1" applyBorder="1" applyAlignment="1">
      <alignment horizontal="center" vertical="center"/>
      <protection/>
    </xf>
    <xf numFmtId="3" fontId="26" fillId="0" borderId="68" xfId="76" applyNumberFormat="1" applyFont="1" applyFill="1" applyBorder="1" applyAlignment="1">
      <alignment horizontal="center"/>
      <protection/>
    </xf>
    <xf numFmtId="3" fontId="26" fillId="0" borderId="69" xfId="76" applyNumberFormat="1" applyFont="1" applyFill="1" applyBorder="1" applyAlignment="1">
      <alignment horizontal="center"/>
      <protection/>
    </xf>
    <xf numFmtId="3" fontId="26" fillId="0" borderId="70" xfId="76" applyNumberFormat="1" applyFont="1" applyFill="1" applyBorder="1" applyAlignment="1">
      <alignment horizontal="center"/>
      <protection/>
    </xf>
    <xf numFmtId="3" fontId="26" fillId="0" borderId="71" xfId="76" applyNumberFormat="1" applyFont="1" applyFill="1" applyBorder="1" applyAlignment="1">
      <alignment horizontal="center"/>
      <protection/>
    </xf>
    <xf numFmtId="3" fontId="26" fillId="52" borderId="71" xfId="76" applyNumberFormat="1" applyFont="1" applyFill="1" applyBorder="1" applyAlignment="1">
      <alignment horizontal="center"/>
      <protection/>
    </xf>
    <xf numFmtId="3" fontId="26" fillId="52" borderId="69" xfId="76" applyNumberFormat="1" applyFont="1" applyFill="1" applyBorder="1" applyAlignment="1">
      <alignment horizontal="center"/>
      <protection/>
    </xf>
    <xf numFmtId="3" fontId="26" fillId="52" borderId="70" xfId="76" applyNumberFormat="1" applyFont="1" applyFill="1" applyBorder="1" applyAlignment="1">
      <alignment horizontal="center"/>
      <protection/>
    </xf>
    <xf numFmtId="3" fontId="26" fillId="0" borderId="72" xfId="76" applyNumberFormat="1" applyFont="1" applyFill="1" applyBorder="1" applyAlignment="1">
      <alignment horizontal="center"/>
      <protection/>
    </xf>
    <xf numFmtId="0" fontId="25" fillId="2" borderId="20" xfId="76" applyFont="1" applyFill="1" applyBorder="1" applyAlignment="1">
      <alignment horizontal="center" vertical="center"/>
      <protection/>
    </xf>
    <xf numFmtId="3" fontId="26" fillId="0" borderId="73" xfId="76" applyNumberFormat="1" applyFont="1" applyFill="1" applyBorder="1" applyAlignment="1">
      <alignment horizontal="center"/>
      <protection/>
    </xf>
    <xf numFmtId="3" fontId="26" fillId="0" borderId="74" xfId="76" applyNumberFormat="1" applyFont="1" applyFill="1" applyBorder="1" applyAlignment="1">
      <alignment horizontal="center"/>
      <protection/>
    </xf>
    <xf numFmtId="3" fontId="26" fillId="0" borderId="75" xfId="76" applyNumberFormat="1" applyFont="1" applyFill="1" applyBorder="1" applyAlignment="1">
      <alignment horizontal="center"/>
      <protection/>
    </xf>
    <xf numFmtId="3" fontId="26" fillId="52" borderId="73" xfId="76" applyNumberFormat="1" applyFont="1" applyFill="1" applyBorder="1" applyAlignment="1">
      <alignment horizontal="center"/>
      <protection/>
    </xf>
    <xf numFmtId="3" fontId="26" fillId="52" borderId="74" xfId="76" applyNumberFormat="1" applyFont="1" applyFill="1" applyBorder="1" applyAlignment="1">
      <alignment horizontal="center"/>
      <protection/>
    </xf>
    <xf numFmtId="3" fontId="26" fillId="52" borderId="75" xfId="76" applyNumberFormat="1" applyFont="1" applyFill="1" applyBorder="1" applyAlignment="1">
      <alignment horizontal="center"/>
      <protection/>
    </xf>
    <xf numFmtId="0" fontId="24" fillId="6" borderId="66" xfId="76" applyFont="1" applyFill="1" applyBorder="1" applyAlignment="1">
      <alignment horizontal="center" textRotation="90"/>
      <protection/>
    </xf>
    <xf numFmtId="0" fontId="24" fillId="6" borderId="64" xfId="76" applyFont="1" applyFill="1" applyBorder="1" applyAlignment="1">
      <alignment horizontal="center" textRotation="90"/>
      <protection/>
    </xf>
    <xf numFmtId="0" fontId="24" fillId="6" borderId="65" xfId="76" applyFont="1" applyFill="1" applyBorder="1" applyAlignment="1">
      <alignment horizontal="center" textRotation="90"/>
      <protection/>
    </xf>
    <xf numFmtId="3" fontId="26" fillId="6" borderId="71" xfId="76" applyNumberFormat="1" applyFont="1" applyFill="1" applyBorder="1" applyAlignment="1">
      <alignment horizontal="center"/>
      <protection/>
    </xf>
    <xf numFmtId="3" fontId="26" fillId="6" borderId="69" xfId="76" applyNumberFormat="1" applyFont="1" applyFill="1" applyBorder="1" applyAlignment="1">
      <alignment horizontal="center"/>
      <protection/>
    </xf>
    <xf numFmtId="3" fontId="26" fillId="6" borderId="70" xfId="76" applyNumberFormat="1" applyFont="1" applyFill="1" applyBorder="1" applyAlignment="1">
      <alignment horizontal="center"/>
      <protection/>
    </xf>
    <xf numFmtId="3" fontId="26" fillId="6" borderId="73" xfId="76" applyNumberFormat="1" applyFont="1" applyFill="1" applyBorder="1" applyAlignment="1">
      <alignment horizontal="center"/>
      <protection/>
    </xf>
    <xf numFmtId="3" fontId="26" fillId="6" borderId="74" xfId="76" applyNumberFormat="1" applyFont="1" applyFill="1" applyBorder="1" applyAlignment="1">
      <alignment horizontal="center"/>
      <protection/>
    </xf>
    <xf numFmtId="3" fontId="26" fillId="6" borderId="75" xfId="76" applyNumberFormat="1" applyFont="1" applyFill="1" applyBorder="1" applyAlignment="1">
      <alignment horizontal="center"/>
      <protection/>
    </xf>
    <xf numFmtId="0" fontId="21" fillId="0" borderId="0" xfId="76" applyFont="1" applyAlignment="1">
      <alignment/>
      <protection/>
    </xf>
    <xf numFmtId="0" fontId="23" fillId="0" borderId="0" xfId="78" applyFont="1" applyAlignment="1">
      <alignment/>
      <protection/>
    </xf>
    <xf numFmtId="3" fontId="26" fillId="48" borderId="72" xfId="76" applyNumberFormat="1" applyFont="1" applyFill="1" applyBorder="1" applyAlignment="1">
      <alignment horizontal="center"/>
      <protection/>
    </xf>
    <xf numFmtId="0" fontId="27" fillId="0" borderId="63" xfId="76" applyFont="1" applyBorder="1" applyAlignment="1">
      <alignment horizontal="center" textRotation="90"/>
      <protection/>
    </xf>
    <xf numFmtId="0" fontId="27" fillId="0" borderId="64" xfId="76" applyFont="1" applyBorder="1" applyAlignment="1">
      <alignment horizontal="center" textRotation="90"/>
      <protection/>
    </xf>
    <xf numFmtId="0" fontId="27" fillId="0" borderId="65" xfId="76" applyFont="1" applyBorder="1" applyAlignment="1">
      <alignment horizontal="center" textRotation="90"/>
      <protection/>
    </xf>
    <xf numFmtId="0" fontId="27" fillId="0" borderId="66" xfId="76" applyFont="1" applyBorder="1" applyAlignment="1">
      <alignment horizontal="center" textRotation="90"/>
      <protection/>
    </xf>
    <xf numFmtId="0" fontId="24" fillId="0" borderId="66" xfId="76" applyFont="1" applyBorder="1" applyAlignment="1">
      <alignment horizontal="center" textRotation="90" wrapText="1"/>
      <protection/>
    </xf>
    <xf numFmtId="0" fontId="24" fillId="0" borderId="64" xfId="76" applyFont="1" applyBorder="1" applyAlignment="1">
      <alignment horizontal="center" textRotation="90" wrapText="1"/>
      <protection/>
    </xf>
    <xf numFmtId="0" fontId="24" fillId="0" borderId="65" xfId="76" applyFont="1" applyBorder="1" applyAlignment="1">
      <alignment horizontal="center" textRotation="90" wrapText="1"/>
      <protection/>
    </xf>
    <xf numFmtId="0" fontId="24" fillId="0" borderId="66" xfId="76" applyFont="1" applyFill="1" applyBorder="1" applyAlignment="1">
      <alignment horizontal="center" textRotation="90"/>
      <protection/>
    </xf>
    <xf numFmtId="0" fontId="24" fillId="0" borderId="64" xfId="76" applyFont="1" applyFill="1" applyBorder="1" applyAlignment="1">
      <alignment horizontal="center" textRotation="90"/>
      <protection/>
    </xf>
    <xf numFmtId="0" fontId="24" fillId="0" borderId="65" xfId="76" applyFont="1" applyFill="1" applyBorder="1" applyAlignment="1">
      <alignment horizontal="center" textRotation="90"/>
      <protection/>
    </xf>
    <xf numFmtId="3" fontId="26" fillId="50" borderId="68" xfId="76" applyNumberFormat="1" applyFont="1" applyFill="1" applyBorder="1" applyAlignment="1">
      <alignment horizontal="center"/>
      <protection/>
    </xf>
    <xf numFmtId="3" fontId="26" fillId="50" borderId="69" xfId="76" applyNumberFormat="1" applyFont="1" applyFill="1" applyBorder="1" applyAlignment="1">
      <alignment horizontal="center"/>
      <protection/>
    </xf>
    <xf numFmtId="3" fontId="26" fillId="50" borderId="70" xfId="76" applyNumberFormat="1" applyFont="1" applyFill="1" applyBorder="1" applyAlignment="1">
      <alignment horizontal="center"/>
      <protection/>
    </xf>
    <xf numFmtId="3" fontId="26" fillId="50" borderId="71" xfId="76" applyNumberFormat="1" applyFont="1" applyFill="1" applyBorder="1" applyAlignment="1">
      <alignment horizontal="center"/>
      <protection/>
    </xf>
    <xf numFmtId="3" fontId="26" fillId="48" borderId="68" xfId="76" applyNumberFormat="1" applyFont="1" applyFill="1" applyBorder="1" applyAlignment="1">
      <alignment horizontal="center"/>
      <protection/>
    </xf>
    <xf numFmtId="3" fontId="26" fillId="50" borderId="72" xfId="76" applyNumberFormat="1" applyFont="1" applyFill="1" applyBorder="1" applyAlignment="1">
      <alignment horizontal="center"/>
      <protection/>
    </xf>
  </cellXfs>
  <cellStyles count="10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f1" xfId="53"/>
    <cellStyle name="Comma" xfId="54"/>
    <cellStyle name="Comma [0]" xfId="55"/>
    <cellStyle name="Excel Built-in Normal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2 2" xfId="77"/>
    <cellStyle name="normální 3" xfId="78"/>
    <cellStyle name="Normální 4" xfId="79"/>
    <cellStyle name="Normální 5" xfId="80"/>
    <cellStyle name="Normální 6" xfId="81"/>
    <cellStyle name="Poznámka" xfId="82"/>
    <cellStyle name="Poznámka 2" xfId="83"/>
    <cellStyle name="Percent" xfId="84"/>
    <cellStyle name="procent 2" xfId="85"/>
    <cellStyle name="procent 3" xfId="86"/>
    <cellStyle name="Procenta 2" xfId="87"/>
    <cellStyle name="Propojená buňka" xfId="88"/>
    <cellStyle name="Propojená buňka 2" xfId="89"/>
    <cellStyle name="Followed Hyperlink" xfId="90"/>
    <cellStyle name="Správně" xfId="91"/>
    <cellStyle name="Správně 2" xfId="92"/>
    <cellStyle name="Text upozornění" xfId="93"/>
    <cellStyle name="Text upozornění 2" xfId="94"/>
    <cellStyle name="Vstup" xfId="95"/>
    <cellStyle name="Vstup 2" xfId="96"/>
    <cellStyle name="Výpočet" xfId="97"/>
    <cellStyle name="Výpočet 2" xfId="98"/>
    <cellStyle name="Výstup" xfId="99"/>
    <cellStyle name="Výstup 2" xfId="100"/>
    <cellStyle name="Vysvětlující text" xfId="101"/>
    <cellStyle name="Vysvětlující text 2" xfId="102"/>
    <cellStyle name="Zvýraznění 1" xfId="103"/>
    <cellStyle name="Zvýraznění 1 2" xfId="104"/>
    <cellStyle name="Zvýraznění 2" xfId="105"/>
    <cellStyle name="Zvýraznění 2 2" xfId="106"/>
    <cellStyle name="Zvýraznění 3" xfId="107"/>
    <cellStyle name="Zvýraznění 3 2" xfId="108"/>
    <cellStyle name="Zvýraznění 4" xfId="109"/>
    <cellStyle name="Zvýraznění 4 2" xfId="110"/>
    <cellStyle name="Zvýraznění 5" xfId="111"/>
    <cellStyle name="Zvýraznění 5 2" xfId="112"/>
    <cellStyle name="Zvýraznění 6" xfId="113"/>
    <cellStyle name="Zvýraznění 6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.t&#345;.-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&#225;&#271;a\Documents\Tata\TENIS\Sout&#283;&#382;e%20MPD%202018\_Mu&#382;i%20I.t&#345;.-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I.t&#345;.-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I.t&#345;.-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.t&#345;.-2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%20II.t&#345;.-2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%20I.t&#345;.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2020</v>
          </cell>
        </row>
        <row r="5">
          <cell r="N5" t="str">
            <v>Brušperk</v>
          </cell>
        </row>
        <row r="6">
          <cell r="N6" t="str">
            <v>Výškovice B</v>
          </cell>
        </row>
        <row r="7">
          <cell r="N7" t="str">
            <v>Stará Bělá B</v>
          </cell>
        </row>
        <row r="8">
          <cell r="F8">
            <v>2</v>
          </cell>
          <cell r="H8">
            <v>1</v>
          </cell>
          <cell r="I8">
            <v>2</v>
          </cell>
          <cell r="J8">
            <v>1</v>
          </cell>
          <cell r="N8" t="str">
            <v>Krmelín 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  <cell r="N9" t="str">
            <v>Výškovice A</v>
          </cell>
        </row>
        <row r="10">
          <cell r="F10">
            <v>1</v>
          </cell>
          <cell r="H10">
            <v>2</v>
          </cell>
          <cell r="I10">
            <v>1</v>
          </cell>
          <cell r="J10">
            <v>2</v>
          </cell>
          <cell r="N10" t="str">
            <v>Stará Bělá A</v>
          </cell>
        </row>
        <row r="12">
          <cell r="F12">
            <v>2</v>
          </cell>
          <cell r="H12">
            <v>1</v>
          </cell>
          <cell r="I12">
            <v>2</v>
          </cell>
          <cell r="J12">
            <v>1</v>
          </cell>
        </row>
        <row r="13">
          <cell r="F13">
            <v>2</v>
          </cell>
          <cell r="H13">
            <v>1</v>
          </cell>
          <cell r="I13">
            <v>2</v>
          </cell>
          <cell r="J13">
            <v>1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6">
          <cell r="F16">
            <v>2</v>
          </cell>
          <cell r="H16">
            <v>1</v>
          </cell>
          <cell r="I16">
            <v>2</v>
          </cell>
          <cell r="J16">
            <v>1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1</v>
          </cell>
          <cell r="H18">
            <v>2</v>
          </cell>
          <cell r="I18">
            <v>1</v>
          </cell>
          <cell r="J18">
            <v>2</v>
          </cell>
        </row>
        <row r="20">
          <cell r="F20">
            <v>2</v>
          </cell>
          <cell r="H20">
            <v>1</v>
          </cell>
          <cell r="I20">
            <v>2</v>
          </cell>
          <cell r="J20">
            <v>1</v>
          </cell>
        </row>
        <row r="21">
          <cell r="F21">
            <v>3</v>
          </cell>
          <cell r="H21">
            <v>0</v>
          </cell>
          <cell r="I21">
            <v>2</v>
          </cell>
          <cell r="J21">
            <v>1</v>
          </cell>
        </row>
        <row r="22">
          <cell r="F22">
            <v>2</v>
          </cell>
          <cell r="H22">
            <v>1</v>
          </cell>
          <cell r="I22">
            <v>2</v>
          </cell>
          <cell r="J22">
            <v>1</v>
          </cell>
        </row>
        <row r="24">
          <cell r="F24">
            <v>0</v>
          </cell>
          <cell r="H24">
            <v>3</v>
          </cell>
          <cell r="I24">
            <v>1</v>
          </cell>
          <cell r="J24">
            <v>2</v>
          </cell>
        </row>
        <row r="25">
          <cell r="F25">
            <v>1</v>
          </cell>
          <cell r="H25">
            <v>2</v>
          </cell>
          <cell r="I25">
            <v>1</v>
          </cell>
          <cell r="J25">
            <v>2</v>
          </cell>
        </row>
        <row r="26">
          <cell r="F26">
            <v>1</v>
          </cell>
          <cell r="H26">
            <v>2</v>
          </cell>
          <cell r="I26">
            <v>1</v>
          </cell>
          <cell r="J26">
            <v>2</v>
          </cell>
        </row>
        <row r="28">
          <cell r="E28" t="str">
            <v>1 družstvo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2">
          <cell r="E42" t="str">
            <v>1 družstvo</v>
          </cell>
        </row>
      </sheetData>
      <sheetData sheetId="2">
        <row r="1">
          <cell r="L1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</sheetNames>
    <sheetDataSet>
      <sheetData sheetId="1">
        <row r="2">
          <cell r="K2">
            <v>2020</v>
          </cell>
        </row>
        <row r="5">
          <cell r="N5" t="str">
            <v>Nová Bělá</v>
          </cell>
        </row>
        <row r="6">
          <cell r="N6" t="str">
            <v>Trnávka</v>
          </cell>
        </row>
        <row r="7">
          <cell r="N7" t="str">
            <v>Štramberk</v>
          </cell>
        </row>
        <row r="8">
          <cell r="F8">
            <v>2</v>
          </cell>
          <cell r="H8">
            <v>1</v>
          </cell>
          <cell r="I8">
            <v>2</v>
          </cell>
          <cell r="J8">
            <v>1</v>
          </cell>
          <cell r="N8" t="str">
            <v>Proskovice</v>
          </cell>
        </row>
        <row r="9">
          <cell r="F9">
            <v>1</v>
          </cell>
          <cell r="H9">
            <v>2</v>
          </cell>
          <cell r="I9">
            <v>1</v>
          </cell>
          <cell r="J9">
            <v>2</v>
          </cell>
        </row>
        <row r="11">
          <cell r="F11">
            <v>0</v>
          </cell>
          <cell r="H11">
            <v>3</v>
          </cell>
          <cell r="I11">
            <v>0</v>
          </cell>
          <cell r="J11">
            <v>2</v>
          </cell>
        </row>
        <row r="12">
          <cell r="F12">
            <v>3</v>
          </cell>
          <cell r="H12">
            <v>0</v>
          </cell>
          <cell r="I12">
            <v>2</v>
          </cell>
          <cell r="J12">
            <v>1</v>
          </cell>
        </row>
        <row r="14">
          <cell r="F14">
            <v>1</v>
          </cell>
          <cell r="H14">
            <v>2</v>
          </cell>
          <cell r="I14">
            <v>1</v>
          </cell>
          <cell r="J14">
            <v>2</v>
          </cell>
        </row>
        <row r="15">
          <cell r="F15">
            <v>1</v>
          </cell>
          <cell r="H15">
            <v>2</v>
          </cell>
          <cell r="I15">
            <v>1</v>
          </cell>
          <cell r="J15">
            <v>2</v>
          </cell>
        </row>
        <row r="17">
          <cell r="F17" t="str">
            <v> </v>
          </cell>
          <cell r="H17" t="str">
            <v> </v>
          </cell>
        </row>
        <row r="18">
          <cell r="F18" t="str">
            <v> </v>
          </cell>
          <cell r="H18" t="str">
            <v> </v>
          </cell>
        </row>
        <row r="20">
          <cell r="F20" t="str">
            <v> </v>
          </cell>
          <cell r="H20" t="str">
            <v> </v>
          </cell>
        </row>
        <row r="21">
          <cell r="F21" t="str">
            <v> </v>
          </cell>
          <cell r="H21" t="str">
            <v> </v>
          </cell>
        </row>
        <row r="23">
          <cell r="F23" t="str">
            <v> </v>
          </cell>
          <cell r="H23" t="str">
            <v> </v>
          </cell>
        </row>
        <row r="24">
          <cell r="F24" t="str">
            <v> </v>
          </cell>
          <cell r="H24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Brušperk A</v>
          </cell>
        </row>
        <row r="5">
          <cell r="N5" t="str">
            <v>Výškovice B</v>
          </cell>
        </row>
        <row r="6">
          <cell r="N6" t="str">
            <v>TK Paskov</v>
          </cell>
        </row>
        <row r="7">
          <cell r="F7" t="str">
            <v> </v>
          </cell>
          <cell r="H7" t="str">
            <v> </v>
          </cell>
          <cell r="N7" t="str">
            <v>TK Příbor</v>
          </cell>
        </row>
        <row r="8">
          <cell r="F8">
            <v>3</v>
          </cell>
          <cell r="H8">
            <v>0</v>
          </cell>
          <cell r="I8">
            <v>2</v>
          </cell>
          <cell r="J8">
            <v>1</v>
          </cell>
          <cell r="N8" t="str">
            <v>Brušperk B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  <cell r="N9" t="str">
            <v>Krmelín B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Hukvaldy</v>
          </cell>
        </row>
        <row r="11">
          <cell r="N11" t="str">
            <v>VOLNÝ LOS</v>
          </cell>
        </row>
        <row r="12">
          <cell r="F12" t="str">
            <v> </v>
          </cell>
          <cell r="H12" t="str">
            <v> </v>
          </cell>
        </row>
        <row r="13">
          <cell r="F13">
            <v>0</v>
          </cell>
          <cell r="H13">
            <v>3</v>
          </cell>
          <cell r="I13">
            <v>0</v>
          </cell>
          <cell r="J13">
            <v>2</v>
          </cell>
        </row>
        <row r="14">
          <cell r="F14">
            <v>0</v>
          </cell>
          <cell r="H14">
            <v>3</v>
          </cell>
          <cell r="I14">
            <v>1</v>
          </cell>
          <cell r="J14">
            <v>2</v>
          </cell>
        </row>
        <row r="15">
          <cell r="F15">
            <v>3</v>
          </cell>
          <cell r="H15">
            <v>0</v>
          </cell>
          <cell r="I15">
            <v>2</v>
          </cell>
          <cell r="J15">
            <v>1</v>
          </cell>
        </row>
        <row r="17">
          <cell r="F17" t="str">
            <v> </v>
          </cell>
          <cell r="H17" t="str">
            <v> </v>
          </cell>
        </row>
        <row r="18">
          <cell r="F18">
            <v>2</v>
          </cell>
          <cell r="H18">
            <v>1</v>
          </cell>
          <cell r="I18">
            <v>2</v>
          </cell>
          <cell r="J18">
            <v>1</v>
          </cell>
        </row>
        <row r="19">
          <cell r="F19">
            <v>3</v>
          </cell>
          <cell r="H19">
            <v>0</v>
          </cell>
          <cell r="I19">
            <v>2</v>
          </cell>
          <cell r="J19">
            <v>1</v>
          </cell>
        </row>
        <row r="20">
          <cell r="F20">
            <v>2</v>
          </cell>
          <cell r="H20">
            <v>1</v>
          </cell>
          <cell r="I20">
            <v>2</v>
          </cell>
          <cell r="J20">
            <v>1</v>
          </cell>
        </row>
        <row r="22">
          <cell r="F22" t="str">
            <v> </v>
          </cell>
          <cell r="H22" t="str">
            <v> </v>
          </cell>
        </row>
        <row r="23">
          <cell r="F23">
            <v>3</v>
          </cell>
          <cell r="H23">
            <v>0</v>
          </cell>
          <cell r="I23">
            <v>2</v>
          </cell>
          <cell r="J23">
            <v>1</v>
          </cell>
        </row>
        <row r="24">
          <cell r="F24">
            <v>3</v>
          </cell>
          <cell r="H24">
            <v>0</v>
          </cell>
          <cell r="I24">
            <v>2</v>
          </cell>
          <cell r="J24">
            <v>1</v>
          </cell>
        </row>
        <row r="25">
          <cell r="F25">
            <v>0</v>
          </cell>
          <cell r="H25">
            <v>3</v>
          </cell>
          <cell r="I25">
            <v>1</v>
          </cell>
          <cell r="J25">
            <v>2</v>
          </cell>
        </row>
        <row r="27">
          <cell r="F27" t="str">
            <v> </v>
          </cell>
          <cell r="H27" t="str">
            <v> </v>
          </cell>
        </row>
        <row r="28">
          <cell r="F28">
            <v>2</v>
          </cell>
          <cell r="H28">
            <v>1</v>
          </cell>
          <cell r="I28">
            <v>2</v>
          </cell>
          <cell r="J28">
            <v>1</v>
          </cell>
        </row>
        <row r="29">
          <cell r="F29">
            <v>1</v>
          </cell>
          <cell r="H29">
            <v>2</v>
          </cell>
          <cell r="I29">
            <v>1</v>
          </cell>
          <cell r="J29">
            <v>2</v>
          </cell>
        </row>
        <row r="30">
          <cell r="F30">
            <v>3</v>
          </cell>
          <cell r="H30">
            <v>0</v>
          </cell>
          <cell r="I30">
            <v>2</v>
          </cell>
          <cell r="J30">
            <v>1</v>
          </cell>
        </row>
        <row r="32">
          <cell r="F32" t="str">
            <v> </v>
          </cell>
          <cell r="H32" t="str">
            <v> </v>
          </cell>
        </row>
        <row r="33">
          <cell r="F33">
            <v>3</v>
          </cell>
          <cell r="H33">
            <v>0</v>
          </cell>
          <cell r="I33">
            <v>2</v>
          </cell>
          <cell r="J33">
            <v>1</v>
          </cell>
        </row>
        <row r="34">
          <cell r="F34">
            <v>0</v>
          </cell>
          <cell r="H34">
            <v>3</v>
          </cell>
          <cell r="I34">
            <v>0</v>
          </cell>
          <cell r="J34">
            <v>2</v>
          </cell>
        </row>
        <row r="35">
          <cell r="F35">
            <v>3</v>
          </cell>
          <cell r="H35">
            <v>0</v>
          </cell>
          <cell r="I35">
            <v>2</v>
          </cell>
          <cell r="J35">
            <v>1</v>
          </cell>
        </row>
        <row r="37">
          <cell r="F37" t="str">
            <v> </v>
          </cell>
          <cell r="H37" t="str">
            <v> </v>
          </cell>
        </row>
        <row r="38">
          <cell r="F38">
            <v>1</v>
          </cell>
          <cell r="H38">
            <v>2</v>
          </cell>
          <cell r="I38">
            <v>1</v>
          </cell>
          <cell r="J38">
            <v>2</v>
          </cell>
        </row>
        <row r="39">
          <cell r="F39">
            <v>2</v>
          </cell>
          <cell r="H39">
            <v>1</v>
          </cell>
          <cell r="I39">
            <v>2</v>
          </cell>
          <cell r="J39">
            <v>1</v>
          </cell>
        </row>
        <row r="40">
          <cell r="F40">
            <v>0</v>
          </cell>
          <cell r="H40">
            <v>3</v>
          </cell>
          <cell r="I40">
            <v>1</v>
          </cell>
          <cell r="J40">
            <v>2</v>
          </cell>
        </row>
        <row r="42">
          <cell r="E42" t="str">
            <v>2 družstva</v>
          </cell>
        </row>
      </sheetData>
      <sheetData sheetId="2">
        <row r="1">
          <cell r="L1">
            <v>2020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Proskovice A</v>
          </cell>
        </row>
        <row r="5">
          <cell r="N5" t="str">
            <v>Krmelín A</v>
          </cell>
        </row>
        <row r="6">
          <cell r="N6" t="str">
            <v>Nová Bělá</v>
          </cell>
        </row>
        <row r="7">
          <cell r="F7">
            <v>0</v>
          </cell>
          <cell r="H7">
            <v>3</v>
          </cell>
          <cell r="I7">
            <v>1</v>
          </cell>
          <cell r="J7">
            <v>2</v>
          </cell>
          <cell r="N7" t="str">
            <v>Sportsone</v>
          </cell>
        </row>
        <row r="8">
          <cell r="F8">
            <v>0</v>
          </cell>
          <cell r="H8">
            <v>3</v>
          </cell>
          <cell r="I8">
            <v>1</v>
          </cell>
          <cell r="J8">
            <v>2</v>
          </cell>
          <cell r="N8" t="str">
            <v>Proskovice B</v>
          </cell>
        </row>
        <row r="9">
          <cell r="F9">
            <v>3</v>
          </cell>
          <cell r="H9">
            <v>0</v>
          </cell>
          <cell r="I9">
            <v>2</v>
          </cell>
          <cell r="J9">
            <v>1</v>
          </cell>
          <cell r="N9" t="str">
            <v>Výškovice   A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Hrabová</v>
          </cell>
        </row>
        <row r="11">
          <cell r="N11" t="str">
            <v>Stará Bělá  </v>
          </cell>
        </row>
        <row r="12">
          <cell r="F12">
            <v>3</v>
          </cell>
          <cell r="H12">
            <v>0</v>
          </cell>
          <cell r="I12">
            <v>2</v>
          </cell>
          <cell r="J12">
            <v>1</v>
          </cell>
        </row>
        <row r="13">
          <cell r="F13">
            <v>1</v>
          </cell>
          <cell r="H13">
            <v>2</v>
          </cell>
          <cell r="I13">
            <v>1</v>
          </cell>
          <cell r="J13">
            <v>2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5">
          <cell r="F15">
            <v>3</v>
          </cell>
          <cell r="H15">
            <v>0</v>
          </cell>
          <cell r="I15">
            <v>2</v>
          </cell>
          <cell r="J15">
            <v>1</v>
          </cell>
        </row>
        <row r="17">
          <cell r="F17">
            <v>0</v>
          </cell>
          <cell r="H17">
            <v>3</v>
          </cell>
          <cell r="I17">
            <v>1</v>
          </cell>
          <cell r="J17">
            <v>2</v>
          </cell>
        </row>
        <row r="18">
          <cell r="F18">
            <v>3</v>
          </cell>
          <cell r="H18">
            <v>0</v>
          </cell>
          <cell r="I18">
            <v>2</v>
          </cell>
          <cell r="J18">
            <v>1</v>
          </cell>
        </row>
        <row r="19">
          <cell r="F19">
            <v>2</v>
          </cell>
          <cell r="H19">
            <v>1</v>
          </cell>
          <cell r="I19">
            <v>2</v>
          </cell>
          <cell r="J19">
            <v>1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2">
          <cell r="F22">
            <v>3</v>
          </cell>
          <cell r="H22">
            <v>0</v>
          </cell>
          <cell r="I22">
            <v>2</v>
          </cell>
          <cell r="J22">
            <v>1</v>
          </cell>
        </row>
        <row r="23">
          <cell r="F23">
            <v>1</v>
          </cell>
          <cell r="H23">
            <v>2</v>
          </cell>
          <cell r="I23">
            <v>1</v>
          </cell>
          <cell r="J23">
            <v>2</v>
          </cell>
        </row>
        <row r="24">
          <cell r="F24">
            <v>0</v>
          </cell>
          <cell r="H24">
            <v>3</v>
          </cell>
          <cell r="I24">
            <v>0</v>
          </cell>
          <cell r="J24">
            <v>2</v>
          </cell>
        </row>
        <row r="25">
          <cell r="F25">
            <v>1</v>
          </cell>
          <cell r="H25">
            <v>2</v>
          </cell>
          <cell r="I25">
            <v>1</v>
          </cell>
          <cell r="J25">
            <v>2</v>
          </cell>
        </row>
        <row r="27">
          <cell r="F27">
            <v>0</v>
          </cell>
          <cell r="H27">
            <v>3</v>
          </cell>
          <cell r="I27">
            <v>1</v>
          </cell>
          <cell r="J27">
            <v>2</v>
          </cell>
        </row>
        <row r="28">
          <cell r="F28">
            <v>3</v>
          </cell>
          <cell r="H28">
            <v>0</v>
          </cell>
          <cell r="I28">
            <v>2</v>
          </cell>
          <cell r="J28">
            <v>1</v>
          </cell>
        </row>
        <row r="29">
          <cell r="F29">
            <v>1</v>
          </cell>
          <cell r="H29">
            <v>2</v>
          </cell>
          <cell r="I29">
            <v>1</v>
          </cell>
          <cell r="J29">
            <v>2</v>
          </cell>
        </row>
        <row r="30">
          <cell r="F30">
            <v>3</v>
          </cell>
          <cell r="H30">
            <v>0</v>
          </cell>
          <cell r="I30">
            <v>2</v>
          </cell>
          <cell r="J30">
            <v>1</v>
          </cell>
        </row>
        <row r="32">
          <cell r="F32">
            <v>3</v>
          </cell>
          <cell r="H32">
            <v>0</v>
          </cell>
          <cell r="I32">
            <v>2</v>
          </cell>
          <cell r="J32">
            <v>1</v>
          </cell>
        </row>
        <row r="33">
          <cell r="F33">
            <v>2</v>
          </cell>
          <cell r="H33">
            <v>1</v>
          </cell>
          <cell r="I33">
            <v>2</v>
          </cell>
          <cell r="J33">
            <v>1</v>
          </cell>
        </row>
        <row r="34">
          <cell r="F34">
            <v>1</v>
          </cell>
          <cell r="H34">
            <v>2</v>
          </cell>
          <cell r="I34">
            <v>1</v>
          </cell>
          <cell r="J34">
            <v>2</v>
          </cell>
        </row>
        <row r="35">
          <cell r="F35">
            <v>3</v>
          </cell>
          <cell r="H35">
            <v>0</v>
          </cell>
          <cell r="I35">
            <v>2</v>
          </cell>
          <cell r="J35">
            <v>1</v>
          </cell>
        </row>
        <row r="37">
          <cell r="F37">
            <v>1</v>
          </cell>
          <cell r="H37">
            <v>2</v>
          </cell>
          <cell r="I37">
            <v>1</v>
          </cell>
          <cell r="J37">
            <v>2</v>
          </cell>
        </row>
        <row r="38">
          <cell r="F38">
            <v>2</v>
          </cell>
          <cell r="H38">
            <v>1</v>
          </cell>
          <cell r="I38">
            <v>2</v>
          </cell>
          <cell r="J38">
            <v>1</v>
          </cell>
        </row>
        <row r="39">
          <cell r="F39">
            <v>3</v>
          </cell>
          <cell r="H39">
            <v>0</v>
          </cell>
          <cell r="I39">
            <v>2</v>
          </cell>
          <cell r="J39">
            <v>1</v>
          </cell>
        </row>
        <row r="40">
          <cell r="F40">
            <v>3</v>
          </cell>
          <cell r="H40">
            <v>0</v>
          </cell>
          <cell r="I40">
            <v>2</v>
          </cell>
          <cell r="J40">
            <v>1</v>
          </cell>
        </row>
        <row r="42">
          <cell r="E42" t="str">
            <v>2 družstva</v>
          </cell>
        </row>
      </sheetData>
      <sheetData sheetId="2">
        <row r="1">
          <cell r="L1">
            <v>2020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2020</v>
          </cell>
        </row>
        <row r="5">
          <cell r="N5" t="str">
            <v>Proskovice B</v>
          </cell>
        </row>
        <row r="6">
          <cell r="N6" t="str">
            <v>Výškovice</v>
          </cell>
        </row>
        <row r="7">
          <cell r="N7" t="str">
            <v>Příbor</v>
          </cell>
        </row>
        <row r="8">
          <cell r="F8" t="str">
            <v> </v>
          </cell>
          <cell r="H8" t="str">
            <v> </v>
          </cell>
          <cell r="N8" t="str">
            <v>Hrabová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  <cell r="N9" t="str">
            <v>Petřvald</v>
          </cell>
        </row>
        <row r="10">
          <cell r="F10">
            <v>1</v>
          </cell>
          <cell r="H10">
            <v>2</v>
          </cell>
          <cell r="I10">
            <v>1</v>
          </cell>
          <cell r="J10">
            <v>2</v>
          </cell>
          <cell r="N10" t="str">
            <v>VOLNÝ  LOS</v>
          </cell>
        </row>
        <row r="12">
          <cell r="F12" t="str">
            <v> </v>
          </cell>
          <cell r="H12" t="str">
            <v> </v>
          </cell>
        </row>
        <row r="13">
          <cell r="F13">
            <v>3</v>
          </cell>
          <cell r="H13">
            <v>0</v>
          </cell>
          <cell r="I13">
            <v>2</v>
          </cell>
          <cell r="J13">
            <v>1</v>
          </cell>
        </row>
        <row r="14">
          <cell r="F14">
            <v>0</v>
          </cell>
          <cell r="H14">
            <v>3</v>
          </cell>
          <cell r="I14">
            <v>1</v>
          </cell>
          <cell r="J14">
            <v>2</v>
          </cell>
        </row>
        <row r="16">
          <cell r="F16" t="str">
            <v> </v>
          </cell>
          <cell r="H16" t="str">
            <v> 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0</v>
          </cell>
          <cell r="H18">
            <v>3</v>
          </cell>
          <cell r="I18">
            <v>1</v>
          </cell>
          <cell r="J18">
            <v>2</v>
          </cell>
        </row>
        <row r="20">
          <cell r="F20" t="str">
            <v> </v>
          </cell>
          <cell r="H20" t="str">
            <v> </v>
          </cell>
        </row>
        <row r="21">
          <cell r="F21">
            <v>2</v>
          </cell>
          <cell r="H21">
            <v>1</v>
          </cell>
          <cell r="I21">
            <v>2</v>
          </cell>
          <cell r="J21">
            <v>1</v>
          </cell>
        </row>
        <row r="22">
          <cell r="F22">
            <v>3</v>
          </cell>
          <cell r="H22">
            <v>0</v>
          </cell>
          <cell r="I22">
            <v>2</v>
          </cell>
          <cell r="J22">
            <v>0</v>
          </cell>
        </row>
        <row r="24">
          <cell r="F24" t="str">
            <v> </v>
          </cell>
          <cell r="H24" t="str">
            <v> </v>
          </cell>
        </row>
        <row r="25">
          <cell r="F25">
            <v>1</v>
          </cell>
          <cell r="H25">
            <v>2</v>
          </cell>
          <cell r="I25">
            <v>1</v>
          </cell>
          <cell r="J25">
            <v>2</v>
          </cell>
        </row>
        <row r="26">
          <cell r="F26">
            <v>3</v>
          </cell>
          <cell r="H26">
            <v>0</v>
          </cell>
          <cell r="I26">
            <v>2</v>
          </cell>
          <cell r="J26">
            <v>1</v>
          </cell>
        </row>
        <row r="28">
          <cell r="E28" t="str">
            <v>1 družstvo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2020</v>
          </cell>
        </row>
        <row r="5">
          <cell r="N5" t="str">
            <v>Opava</v>
          </cell>
        </row>
        <row r="6">
          <cell r="N6" t="str">
            <v>Krmelín B</v>
          </cell>
        </row>
        <row r="7">
          <cell r="N7" t="str">
            <v>Hukvaldy </v>
          </cell>
        </row>
        <row r="8">
          <cell r="F8">
            <v>3</v>
          </cell>
          <cell r="H8">
            <v>0</v>
          </cell>
          <cell r="I8">
            <v>2</v>
          </cell>
          <cell r="J8">
            <v>0</v>
          </cell>
          <cell r="N8" t="str">
            <v>Proskovice A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  <cell r="N9" t="str">
            <v>Krmelín A</v>
          </cell>
        </row>
        <row r="10">
          <cell r="F10">
            <v>1</v>
          </cell>
          <cell r="H10">
            <v>2</v>
          </cell>
          <cell r="I10">
            <v>1</v>
          </cell>
          <cell r="J10">
            <v>2</v>
          </cell>
          <cell r="N10" t="str">
            <v>Stará Bělá</v>
          </cell>
        </row>
        <row r="12">
          <cell r="F12">
            <v>0</v>
          </cell>
          <cell r="H12">
            <v>3</v>
          </cell>
          <cell r="I12">
            <v>1</v>
          </cell>
          <cell r="J12">
            <v>2</v>
          </cell>
        </row>
        <row r="13">
          <cell r="F13">
            <v>1</v>
          </cell>
          <cell r="H13">
            <v>2</v>
          </cell>
          <cell r="I13">
            <v>1</v>
          </cell>
          <cell r="J13">
            <v>2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6">
          <cell r="F16">
            <v>2</v>
          </cell>
          <cell r="H16">
            <v>1</v>
          </cell>
          <cell r="I16">
            <v>2</v>
          </cell>
          <cell r="J16">
            <v>1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3</v>
          </cell>
          <cell r="H18">
            <v>0</v>
          </cell>
          <cell r="I18">
            <v>2</v>
          </cell>
          <cell r="J18">
            <v>1</v>
          </cell>
        </row>
        <row r="20">
          <cell r="F20">
            <v>0</v>
          </cell>
          <cell r="H20">
            <v>3</v>
          </cell>
          <cell r="I20">
            <v>0</v>
          </cell>
          <cell r="J20">
            <v>2</v>
          </cell>
        </row>
        <row r="21">
          <cell r="F21">
            <v>2</v>
          </cell>
          <cell r="H21">
            <v>1</v>
          </cell>
          <cell r="I21">
            <v>2</v>
          </cell>
          <cell r="J21">
            <v>1</v>
          </cell>
        </row>
        <row r="22">
          <cell r="F22">
            <v>2</v>
          </cell>
          <cell r="H22">
            <v>1</v>
          </cell>
          <cell r="I22">
            <v>2</v>
          </cell>
          <cell r="J22">
            <v>1</v>
          </cell>
        </row>
        <row r="24">
          <cell r="F24">
            <v>1</v>
          </cell>
          <cell r="H24">
            <v>2</v>
          </cell>
          <cell r="I24">
            <v>1</v>
          </cell>
          <cell r="J24">
            <v>2</v>
          </cell>
        </row>
        <row r="25">
          <cell r="F25">
            <v>2</v>
          </cell>
          <cell r="H25">
            <v>1</v>
          </cell>
          <cell r="I25">
            <v>2</v>
          </cell>
          <cell r="J25">
            <v>1</v>
          </cell>
        </row>
        <row r="26">
          <cell r="F26">
            <v>0</v>
          </cell>
          <cell r="H26">
            <v>3</v>
          </cell>
          <cell r="I26">
            <v>1</v>
          </cell>
          <cell r="J26">
            <v>2</v>
          </cell>
        </row>
        <row r="28">
          <cell r="E28" t="str">
            <v>1 družstvo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A1">
      <selection activeCell="S49" sqref="S49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7.7109375" style="0" customWidth="1"/>
    <col min="5" max="5" width="8.28125" style="0" customWidth="1"/>
    <col min="6" max="6" width="6.421875" style="0" customWidth="1"/>
    <col min="7" max="7" width="5.57421875" style="0" customWidth="1"/>
    <col min="8" max="8" width="1.8515625" style="0" customWidth="1"/>
    <col min="9" max="9" width="5.421875" style="0" customWidth="1"/>
    <col min="10" max="10" width="7.421875" style="0" customWidth="1"/>
    <col min="11" max="11" width="11.421875" style="0" customWidth="1"/>
  </cols>
  <sheetData>
    <row r="1" ht="15">
      <c r="E1" s="123" t="s">
        <v>46</v>
      </c>
    </row>
    <row r="2" spans="5:6" ht="15.75">
      <c r="E2" s="124" t="s">
        <v>47</v>
      </c>
      <c r="F2" s="124"/>
    </row>
    <row r="3" spans="2:4" ht="15">
      <c r="B3" s="125" t="s">
        <v>109</v>
      </c>
      <c r="D3" s="126"/>
    </row>
    <row r="4" spans="2:4" ht="5.25" customHeight="1">
      <c r="B4" s="125"/>
      <c r="D4" s="126"/>
    </row>
    <row r="5" spans="4:11" ht="18">
      <c r="D5" s="127" t="s">
        <v>48</v>
      </c>
      <c r="K5" s="128"/>
    </row>
    <row r="6" spans="1:12" ht="12.75">
      <c r="A6" s="129" t="s">
        <v>49</v>
      </c>
      <c r="B6" s="129" t="s">
        <v>50</v>
      </c>
      <c r="C6" s="130" t="s">
        <v>51</v>
      </c>
      <c r="D6" s="130" t="s">
        <v>52</v>
      </c>
      <c r="E6" s="130" t="s">
        <v>53</v>
      </c>
      <c r="F6" s="131" t="s">
        <v>54</v>
      </c>
      <c r="G6" s="132"/>
      <c r="H6" s="130" t="s">
        <v>1</v>
      </c>
      <c r="I6" s="133"/>
      <c r="J6" s="134" t="s">
        <v>0</v>
      </c>
      <c r="L6" s="128" t="s">
        <v>55</v>
      </c>
    </row>
    <row r="7" spans="1:13" ht="12.75">
      <c r="A7" s="135" t="s">
        <v>7</v>
      </c>
      <c r="B7" s="136" t="s">
        <v>60</v>
      </c>
      <c r="C7" s="137">
        <v>5</v>
      </c>
      <c r="D7" s="137">
        <v>5</v>
      </c>
      <c r="E7" s="137">
        <v>0</v>
      </c>
      <c r="F7" s="138">
        <v>0</v>
      </c>
      <c r="G7" s="139">
        <v>13</v>
      </c>
      <c r="H7" s="140" t="s">
        <v>4</v>
      </c>
      <c r="I7" s="141">
        <v>2</v>
      </c>
      <c r="J7" s="142">
        <v>10</v>
      </c>
      <c r="L7">
        <f>2*D7+E7-J7</f>
        <v>0</v>
      </c>
      <c r="M7">
        <f>3*C7-G7-I7</f>
        <v>0</v>
      </c>
    </row>
    <row r="8" spans="1:13" ht="12.75">
      <c r="A8" s="143" t="s">
        <v>12</v>
      </c>
      <c r="B8" s="144" t="s">
        <v>23</v>
      </c>
      <c r="C8" s="145">
        <v>5</v>
      </c>
      <c r="D8" s="145">
        <v>4</v>
      </c>
      <c r="E8" s="145">
        <v>1</v>
      </c>
      <c r="F8" s="146">
        <v>0</v>
      </c>
      <c r="G8" s="147">
        <v>11</v>
      </c>
      <c r="H8" s="143" t="s">
        <v>4</v>
      </c>
      <c r="I8" s="148">
        <v>4</v>
      </c>
      <c r="J8" s="149">
        <v>9</v>
      </c>
      <c r="L8">
        <f aca="true" t="shared" si="0" ref="L8:L20">2*D8+E8-J8</f>
        <v>0</v>
      </c>
      <c r="M8">
        <f aca="true" t="shared" si="1" ref="M8:M20">3*C8-G8-I8</f>
        <v>0</v>
      </c>
    </row>
    <row r="9" spans="1:13" ht="12.75">
      <c r="A9" s="143" t="s">
        <v>14</v>
      </c>
      <c r="B9" s="144" t="s">
        <v>57</v>
      </c>
      <c r="C9" s="145">
        <v>5</v>
      </c>
      <c r="D9" s="145">
        <v>3</v>
      </c>
      <c r="E9" s="145">
        <v>2</v>
      </c>
      <c r="F9" s="146">
        <v>0</v>
      </c>
      <c r="G9" s="147">
        <v>7</v>
      </c>
      <c r="H9" s="143" t="s">
        <v>4</v>
      </c>
      <c r="I9" s="148">
        <v>8</v>
      </c>
      <c r="J9" s="149">
        <v>8</v>
      </c>
      <c r="L9">
        <f t="shared" si="0"/>
        <v>0</v>
      </c>
      <c r="M9">
        <f t="shared" si="1"/>
        <v>0</v>
      </c>
    </row>
    <row r="10" spans="1:13" ht="12" customHeight="1">
      <c r="A10" s="143" t="s">
        <v>9</v>
      </c>
      <c r="B10" s="144" t="s">
        <v>58</v>
      </c>
      <c r="C10" s="145">
        <v>5</v>
      </c>
      <c r="D10" s="145">
        <v>1</v>
      </c>
      <c r="E10" s="145">
        <v>4</v>
      </c>
      <c r="F10" s="146">
        <v>0</v>
      </c>
      <c r="G10" s="147">
        <v>6</v>
      </c>
      <c r="H10" s="143" t="s">
        <v>4</v>
      </c>
      <c r="I10" s="148">
        <v>9</v>
      </c>
      <c r="J10" s="149">
        <v>6</v>
      </c>
      <c r="L10">
        <f t="shared" si="0"/>
        <v>0</v>
      </c>
      <c r="M10">
        <f t="shared" si="1"/>
        <v>0</v>
      </c>
    </row>
    <row r="11" spans="1:13" ht="12" customHeight="1">
      <c r="A11" s="143" t="s">
        <v>13</v>
      </c>
      <c r="B11" s="144" t="s">
        <v>56</v>
      </c>
      <c r="C11" s="145">
        <v>5</v>
      </c>
      <c r="D11" s="145">
        <v>1</v>
      </c>
      <c r="E11" s="145">
        <v>4</v>
      </c>
      <c r="F11" s="146">
        <v>0</v>
      </c>
      <c r="G11" s="147">
        <v>5</v>
      </c>
      <c r="H11" s="143" t="s">
        <v>4</v>
      </c>
      <c r="I11" s="148">
        <v>10</v>
      </c>
      <c r="J11" s="149">
        <v>6</v>
      </c>
      <c r="L11">
        <f t="shared" si="0"/>
        <v>0</v>
      </c>
      <c r="M11">
        <f t="shared" si="1"/>
        <v>0</v>
      </c>
    </row>
    <row r="12" spans="1:13" ht="12" customHeight="1">
      <c r="A12" s="150" t="s">
        <v>15</v>
      </c>
      <c r="B12" s="151" t="s">
        <v>111</v>
      </c>
      <c r="C12" s="150">
        <v>5</v>
      </c>
      <c r="D12" s="152">
        <v>1</v>
      </c>
      <c r="E12" s="152">
        <v>2</v>
      </c>
      <c r="F12" s="153">
        <v>2</v>
      </c>
      <c r="G12" s="154">
        <v>3</v>
      </c>
      <c r="H12" s="150"/>
      <c r="I12" s="155">
        <v>12</v>
      </c>
      <c r="J12" s="156">
        <v>4</v>
      </c>
      <c r="K12" s="157" t="s">
        <v>17</v>
      </c>
      <c r="L12">
        <f t="shared" si="0"/>
        <v>0</v>
      </c>
      <c r="M12">
        <f t="shared" si="1"/>
        <v>0</v>
      </c>
    </row>
    <row r="13" ht="12" customHeight="1">
      <c r="B13" s="179" t="s">
        <v>120</v>
      </c>
    </row>
    <row r="14" ht="12" customHeight="1">
      <c r="B14" s="179"/>
    </row>
    <row r="15" ht="18.75" customHeight="1">
      <c r="D15" s="127" t="s">
        <v>59</v>
      </c>
    </row>
    <row r="16" spans="1:10" ht="12" customHeight="1">
      <c r="A16" s="129" t="s">
        <v>49</v>
      </c>
      <c r="B16" s="129" t="s">
        <v>50</v>
      </c>
      <c r="C16" s="130" t="s">
        <v>51</v>
      </c>
      <c r="D16" s="130" t="s">
        <v>52</v>
      </c>
      <c r="E16" s="130" t="s">
        <v>53</v>
      </c>
      <c r="F16" s="131" t="s">
        <v>54</v>
      </c>
      <c r="G16" s="132"/>
      <c r="H16" s="130" t="s">
        <v>1</v>
      </c>
      <c r="I16" s="133"/>
      <c r="J16" s="134" t="s">
        <v>0</v>
      </c>
    </row>
    <row r="17" spans="1:13" ht="12" customHeight="1">
      <c r="A17" s="135" t="s">
        <v>7</v>
      </c>
      <c r="B17" s="136" t="s">
        <v>112</v>
      </c>
      <c r="C17" s="137">
        <v>4</v>
      </c>
      <c r="D17" s="137">
        <v>4</v>
      </c>
      <c r="E17" s="137">
        <v>0</v>
      </c>
      <c r="F17" s="138">
        <v>0</v>
      </c>
      <c r="G17" s="139">
        <v>10</v>
      </c>
      <c r="H17" s="140" t="s">
        <v>4</v>
      </c>
      <c r="I17" s="141">
        <v>2</v>
      </c>
      <c r="J17" s="142">
        <v>8</v>
      </c>
      <c r="K17" s="158" t="s">
        <v>61</v>
      </c>
      <c r="L17">
        <f t="shared" si="0"/>
        <v>0</v>
      </c>
      <c r="M17">
        <f t="shared" si="1"/>
        <v>0</v>
      </c>
    </row>
    <row r="18" spans="1:10" ht="12" customHeight="1">
      <c r="A18" s="143" t="s">
        <v>12</v>
      </c>
      <c r="B18" s="159" t="s">
        <v>113</v>
      </c>
      <c r="C18" s="145">
        <v>4</v>
      </c>
      <c r="D18" s="145">
        <v>3</v>
      </c>
      <c r="E18" s="145">
        <v>1</v>
      </c>
      <c r="F18" s="146">
        <v>0</v>
      </c>
      <c r="G18" s="147">
        <v>10</v>
      </c>
      <c r="H18" s="143" t="s">
        <v>4</v>
      </c>
      <c r="I18" s="148">
        <v>2</v>
      </c>
      <c r="J18" s="149">
        <v>7</v>
      </c>
    </row>
    <row r="19" spans="1:13" ht="14.25" customHeight="1">
      <c r="A19" s="143" t="s">
        <v>14</v>
      </c>
      <c r="B19" s="159" t="s">
        <v>24</v>
      </c>
      <c r="C19" s="145">
        <v>4</v>
      </c>
      <c r="D19" s="145">
        <v>2</v>
      </c>
      <c r="E19" s="145">
        <v>2</v>
      </c>
      <c r="F19" s="146">
        <v>0</v>
      </c>
      <c r="G19" s="147">
        <v>4</v>
      </c>
      <c r="H19" s="143" t="s">
        <v>4</v>
      </c>
      <c r="I19" s="148">
        <v>8</v>
      </c>
      <c r="J19" s="149">
        <v>6</v>
      </c>
      <c r="L19">
        <f t="shared" si="0"/>
        <v>0</v>
      </c>
      <c r="M19">
        <f t="shared" si="1"/>
        <v>0</v>
      </c>
    </row>
    <row r="20" spans="1:13" ht="12" customHeight="1">
      <c r="A20" s="143" t="s">
        <v>9</v>
      </c>
      <c r="B20" s="144" t="s">
        <v>18</v>
      </c>
      <c r="C20" s="143">
        <v>4</v>
      </c>
      <c r="D20" s="145">
        <v>1</v>
      </c>
      <c r="E20" s="145">
        <v>3</v>
      </c>
      <c r="F20" s="146">
        <v>0</v>
      </c>
      <c r="G20" s="147">
        <v>4</v>
      </c>
      <c r="H20" s="143" t="s">
        <v>4</v>
      </c>
      <c r="I20" s="148">
        <v>8</v>
      </c>
      <c r="J20" s="149">
        <v>5</v>
      </c>
      <c r="L20">
        <f t="shared" si="0"/>
        <v>0</v>
      </c>
      <c r="M20">
        <f t="shared" si="1"/>
        <v>0</v>
      </c>
    </row>
    <row r="21" spans="1:10" ht="12" customHeight="1">
      <c r="A21" s="160" t="s">
        <v>13</v>
      </c>
      <c r="B21" s="161" t="s">
        <v>62</v>
      </c>
      <c r="C21" s="160">
        <v>4</v>
      </c>
      <c r="D21" s="162">
        <v>0</v>
      </c>
      <c r="E21" s="162">
        <v>3</v>
      </c>
      <c r="F21" s="163">
        <v>1</v>
      </c>
      <c r="G21" s="164">
        <v>2</v>
      </c>
      <c r="H21" s="160" t="s">
        <v>4</v>
      </c>
      <c r="I21" s="165">
        <v>10</v>
      </c>
      <c r="J21" s="166">
        <v>3</v>
      </c>
    </row>
    <row r="22" spans="1:10" ht="12" customHeight="1">
      <c r="A22" s="167"/>
      <c r="C22" s="168"/>
      <c r="D22" s="168"/>
      <c r="E22" s="168"/>
      <c r="F22" s="168"/>
      <c r="G22" s="168"/>
      <c r="H22" s="167"/>
      <c r="I22" s="168"/>
      <c r="J22" s="167"/>
    </row>
    <row r="23" spans="4:10" ht="18">
      <c r="D23" s="127" t="s">
        <v>63</v>
      </c>
      <c r="J23" s="169"/>
    </row>
    <row r="24" spans="1:10" ht="12.75">
      <c r="A24" s="129" t="s">
        <v>49</v>
      </c>
      <c r="B24" s="129" t="s">
        <v>50</v>
      </c>
      <c r="C24" s="130" t="s">
        <v>51</v>
      </c>
      <c r="D24" s="130" t="s">
        <v>52</v>
      </c>
      <c r="E24" s="130" t="s">
        <v>53</v>
      </c>
      <c r="F24" s="131" t="s">
        <v>54</v>
      </c>
      <c r="G24" s="132"/>
      <c r="H24" s="130" t="s">
        <v>1</v>
      </c>
      <c r="I24" s="133"/>
      <c r="J24" s="134" t="s">
        <v>0</v>
      </c>
    </row>
    <row r="25" spans="1:13" ht="12.75" customHeight="1">
      <c r="A25" s="170" t="s">
        <v>7</v>
      </c>
      <c r="B25" s="171" t="s">
        <v>65</v>
      </c>
      <c r="C25" s="170">
        <v>7</v>
      </c>
      <c r="D25" s="172">
        <v>7</v>
      </c>
      <c r="E25" s="172">
        <v>0</v>
      </c>
      <c r="F25" s="173">
        <v>0</v>
      </c>
      <c r="G25" s="174">
        <v>20</v>
      </c>
      <c r="H25" s="170" t="s">
        <v>4</v>
      </c>
      <c r="I25" s="175">
        <v>1</v>
      </c>
      <c r="J25" s="176">
        <v>14</v>
      </c>
      <c r="L25">
        <f aca="true" t="shared" si="2" ref="L25:L32">2*D25+E25-J25</f>
        <v>0</v>
      </c>
      <c r="M25">
        <f aca="true" t="shared" si="3" ref="M25:M32">3*C25-G25-I25</f>
        <v>0</v>
      </c>
    </row>
    <row r="26" spans="1:13" ht="12.75" customHeight="1">
      <c r="A26" s="143" t="s">
        <v>12</v>
      </c>
      <c r="B26" s="144" t="s">
        <v>70</v>
      </c>
      <c r="C26" s="143">
        <v>7</v>
      </c>
      <c r="D26" s="145">
        <v>5</v>
      </c>
      <c r="E26" s="145">
        <v>2</v>
      </c>
      <c r="F26" s="146">
        <v>0</v>
      </c>
      <c r="G26" s="147">
        <v>13</v>
      </c>
      <c r="H26" s="143" t="s">
        <v>4</v>
      </c>
      <c r="I26" s="148">
        <v>8</v>
      </c>
      <c r="J26" s="149">
        <v>12</v>
      </c>
      <c r="L26">
        <f t="shared" si="2"/>
        <v>0</v>
      </c>
      <c r="M26">
        <f t="shared" si="3"/>
        <v>0</v>
      </c>
    </row>
    <row r="27" spans="1:13" ht="12.75" customHeight="1">
      <c r="A27" s="143" t="s">
        <v>14</v>
      </c>
      <c r="B27" s="144" t="s">
        <v>69</v>
      </c>
      <c r="C27" s="143">
        <v>7</v>
      </c>
      <c r="D27" s="145">
        <v>4</v>
      </c>
      <c r="E27" s="145">
        <v>3</v>
      </c>
      <c r="F27" s="146">
        <v>0</v>
      </c>
      <c r="G27" s="147">
        <v>13</v>
      </c>
      <c r="H27" s="143" t="s">
        <v>4</v>
      </c>
      <c r="I27" s="148">
        <v>8</v>
      </c>
      <c r="J27" s="149">
        <v>11</v>
      </c>
      <c r="L27">
        <f t="shared" si="2"/>
        <v>0</v>
      </c>
      <c r="M27">
        <f t="shared" si="3"/>
        <v>0</v>
      </c>
    </row>
    <row r="28" spans="1:13" ht="12.75" customHeight="1">
      <c r="A28" s="143" t="s">
        <v>9</v>
      </c>
      <c r="B28" s="144" t="s">
        <v>66</v>
      </c>
      <c r="C28" s="143">
        <v>7</v>
      </c>
      <c r="D28" s="145">
        <v>3</v>
      </c>
      <c r="E28" s="145">
        <v>4</v>
      </c>
      <c r="F28" s="146">
        <v>0</v>
      </c>
      <c r="G28" s="147">
        <v>10</v>
      </c>
      <c r="H28" s="143" t="s">
        <v>4</v>
      </c>
      <c r="I28" s="148">
        <v>11</v>
      </c>
      <c r="J28" s="149">
        <v>10</v>
      </c>
      <c r="L28">
        <f t="shared" si="2"/>
        <v>0</v>
      </c>
      <c r="M28">
        <f t="shared" si="3"/>
        <v>0</v>
      </c>
    </row>
    <row r="29" spans="1:13" ht="12.75" customHeight="1">
      <c r="A29" s="143" t="s">
        <v>13</v>
      </c>
      <c r="B29" s="144" t="s">
        <v>24</v>
      </c>
      <c r="C29" s="143">
        <v>7</v>
      </c>
      <c r="D29" s="145">
        <v>3</v>
      </c>
      <c r="E29" s="145">
        <v>4</v>
      </c>
      <c r="F29" s="146">
        <v>0</v>
      </c>
      <c r="G29" s="147">
        <v>9</v>
      </c>
      <c r="H29" s="143" t="s">
        <v>4</v>
      </c>
      <c r="I29" s="148">
        <v>12</v>
      </c>
      <c r="J29" s="149">
        <v>10</v>
      </c>
      <c r="L29">
        <f t="shared" si="2"/>
        <v>0</v>
      </c>
      <c r="M29">
        <f t="shared" si="3"/>
        <v>0</v>
      </c>
    </row>
    <row r="30" spans="1:13" ht="12.75" customHeight="1">
      <c r="A30" s="143" t="s">
        <v>15</v>
      </c>
      <c r="B30" s="144" t="s">
        <v>18</v>
      </c>
      <c r="C30" s="143">
        <v>7</v>
      </c>
      <c r="D30" s="145">
        <v>3</v>
      </c>
      <c r="E30" s="145">
        <v>4</v>
      </c>
      <c r="F30" s="146">
        <v>0</v>
      </c>
      <c r="G30" s="147">
        <v>10</v>
      </c>
      <c r="H30" s="143" t="s">
        <v>4</v>
      </c>
      <c r="I30" s="148">
        <v>11</v>
      </c>
      <c r="J30" s="149">
        <v>10</v>
      </c>
      <c r="L30">
        <f t="shared" si="2"/>
        <v>0</v>
      </c>
      <c r="M30">
        <f t="shared" si="3"/>
        <v>0</v>
      </c>
    </row>
    <row r="31" spans="1:13" ht="12.75" customHeight="1">
      <c r="A31" s="150" t="s">
        <v>5</v>
      </c>
      <c r="B31" s="151" t="s">
        <v>23</v>
      </c>
      <c r="C31" s="150">
        <v>7</v>
      </c>
      <c r="D31" s="152">
        <v>3</v>
      </c>
      <c r="E31" s="152">
        <v>3</v>
      </c>
      <c r="F31" s="153">
        <v>1</v>
      </c>
      <c r="G31" s="154">
        <v>7</v>
      </c>
      <c r="H31" s="150" t="s">
        <v>4</v>
      </c>
      <c r="I31" s="155">
        <v>14</v>
      </c>
      <c r="J31" s="156">
        <v>9</v>
      </c>
      <c r="K31" s="157" t="s">
        <v>17</v>
      </c>
      <c r="L31">
        <f t="shared" si="2"/>
        <v>0</v>
      </c>
      <c r="M31">
        <f t="shared" si="3"/>
        <v>0</v>
      </c>
    </row>
    <row r="32" spans="1:13" ht="12.75" customHeight="1">
      <c r="A32" s="150" t="s">
        <v>11</v>
      </c>
      <c r="B32" s="151" t="s">
        <v>56</v>
      </c>
      <c r="C32" s="150">
        <v>7</v>
      </c>
      <c r="D32" s="152">
        <v>0</v>
      </c>
      <c r="E32" s="152">
        <v>7</v>
      </c>
      <c r="F32" s="153">
        <v>0</v>
      </c>
      <c r="G32" s="154">
        <v>2</v>
      </c>
      <c r="H32" s="150" t="s">
        <v>4</v>
      </c>
      <c r="I32" s="155">
        <v>19</v>
      </c>
      <c r="J32" s="156">
        <v>7</v>
      </c>
      <c r="K32" s="157" t="s">
        <v>17</v>
      </c>
      <c r="L32">
        <f t="shared" si="2"/>
        <v>0</v>
      </c>
      <c r="M32">
        <f t="shared" si="3"/>
        <v>0</v>
      </c>
    </row>
    <row r="33" spans="2:11" ht="12.75" customHeight="1">
      <c r="B33" s="188" t="s">
        <v>116</v>
      </c>
      <c r="J33" s="169"/>
      <c r="K33" s="177"/>
    </row>
    <row r="34" spans="2:11" ht="12.75" customHeight="1">
      <c r="B34" s="178"/>
      <c r="J34" s="169"/>
      <c r="K34" s="177"/>
    </row>
    <row r="35" spans="4:13" ht="21" customHeight="1">
      <c r="D35" s="127" t="s">
        <v>68</v>
      </c>
      <c r="J35" s="169"/>
      <c r="K35" s="177"/>
      <c r="M35" t="s">
        <v>16</v>
      </c>
    </row>
    <row r="36" spans="1:11" ht="18.75" customHeight="1">
      <c r="A36" s="129" t="s">
        <v>49</v>
      </c>
      <c r="B36" s="129" t="s">
        <v>50</v>
      </c>
      <c r="C36" s="130" t="s">
        <v>51</v>
      </c>
      <c r="D36" s="130" t="s">
        <v>52</v>
      </c>
      <c r="E36" s="130" t="s">
        <v>53</v>
      </c>
      <c r="F36" s="131" t="s">
        <v>54</v>
      </c>
      <c r="G36" s="132"/>
      <c r="H36" s="130" t="s">
        <v>1</v>
      </c>
      <c r="I36" s="133"/>
      <c r="J36" s="134" t="s">
        <v>0</v>
      </c>
      <c r="K36" s="177"/>
    </row>
    <row r="37" spans="1:13" ht="12.75" customHeight="1">
      <c r="A37" s="170" t="s">
        <v>7</v>
      </c>
      <c r="B37" s="171" t="s">
        <v>71</v>
      </c>
      <c r="C37" s="170">
        <v>6</v>
      </c>
      <c r="D37" s="172">
        <v>6</v>
      </c>
      <c r="E37" s="172">
        <v>0</v>
      </c>
      <c r="F37" s="173">
        <v>0</v>
      </c>
      <c r="G37" s="174">
        <v>15</v>
      </c>
      <c r="H37" s="170" t="s">
        <v>4</v>
      </c>
      <c r="I37" s="175">
        <v>3</v>
      </c>
      <c r="J37" s="176">
        <v>12</v>
      </c>
      <c r="K37" s="158" t="s">
        <v>61</v>
      </c>
      <c r="L37">
        <f aca="true" t="shared" si="4" ref="L37:L43">2*D37+E37-J37</f>
        <v>0</v>
      </c>
      <c r="M37">
        <f aca="true" t="shared" si="5" ref="M37:M43">3*C37-G37-I37</f>
        <v>0</v>
      </c>
    </row>
    <row r="38" spans="1:13" ht="12.75" customHeight="1">
      <c r="A38" s="170" t="s">
        <v>12</v>
      </c>
      <c r="B38" s="171" t="s">
        <v>114</v>
      </c>
      <c r="C38" s="170">
        <v>6</v>
      </c>
      <c r="D38" s="172">
        <v>5</v>
      </c>
      <c r="E38" s="172">
        <v>1</v>
      </c>
      <c r="F38" s="173">
        <v>0</v>
      </c>
      <c r="G38" s="174">
        <v>15</v>
      </c>
      <c r="H38" s="170" t="s">
        <v>4</v>
      </c>
      <c r="I38" s="175">
        <v>3</v>
      </c>
      <c r="J38" s="176">
        <v>11</v>
      </c>
      <c r="K38" s="158" t="s">
        <v>61</v>
      </c>
      <c r="L38">
        <f t="shared" si="4"/>
        <v>0</v>
      </c>
      <c r="M38">
        <f t="shared" si="5"/>
        <v>0</v>
      </c>
    </row>
    <row r="39" spans="1:13" ht="12.75" customHeight="1">
      <c r="A39" s="143" t="s">
        <v>14</v>
      </c>
      <c r="B39" s="144" t="s">
        <v>62</v>
      </c>
      <c r="C39" s="143">
        <v>6</v>
      </c>
      <c r="D39" s="145">
        <v>4</v>
      </c>
      <c r="E39" s="145">
        <v>2</v>
      </c>
      <c r="F39" s="146">
        <v>0</v>
      </c>
      <c r="G39" s="147">
        <v>10</v>
      </c>
      <c r="H39" s="143" t="s">
        <v>4</v>
      </c>
      <c r="I39" s="148">
        <v>8</v>
      </c>
      <c r="J39" s="149">
        <v>10</v>
      </c>
      <c r="L39">
        <f t="shared" si="4"/>
        <v>0</v>
      </c>
      <c r="M39">
        <f t="shared" si="5"/>
        <v>0</v>
      </c>
    </row>
    <row r="40" spans="1:13" ht="12.75" customHeight="1">
      <c r="A40" s="143" t="s">
        <v>9</v>
      </c>
      <c r="B40" s="159" t="s">
        <v>117</v>
      </c>
      <c r="C40" s="145">
        <v>6</v>
      </c>
      <c r="D40" s="145">
        <v>2</v>
      </c>
      <c r="E40" s="145">
        <v>4</v>
      </c>
      <c r="F40" s="146">
        <v>0</v>
      </c>
      <c r="G40" s="147">
        <v>8</v>
      </c>
      <c r="H40" s="143" t="s">
        <v>4</v>
      </c>
      <c r="I40" s="148">
        <v>10</v>
      </c>
      <c r="J40" s="149">
        <v>8</v>
      </c>
      <c r="L40">
        <f t="shared" si="4"/>
        <v>0</v>
      </c>
      <c r="M40">
        <f t="shared" si="5"/>
        <v>0</v>
      </c>
    </row>
    <row r="41" spans="1:13" ht="12.75" customHeight="1">
      <c r="A41" s="143" t="s">
        <v>13</v>
      </c>
      <c r="B41" s="159" t="s">
        <v>57</v>
      </c>
      <c r="C41" s="143">
        <v>6</v>
      </c>
      <c r="D41" s="145">
        <v>2</v>
      </c>
      <c r="E41" s="145">
        <v>3</v>
      </c>
      <c r="F41" s="146">
        <v>1</v>
      </c>
      <c r="G41" s="147">
        <v>7</v>
      </c>
      <c r="H41" s="143" t="s">
        <v>4</v>
      </c>
      <c r="I41" s="148">
        <v>11</v>
      </c>
      <c r="J41" s="149">
        <v>7</v>
      </c>
      <c r="L41">
        <f t="shared" si="4"/>
        <v>0</v>
      </c>
      <c r="M41">
        <f t="shared" si="5"/>
        <v>0</v>
      </c>
    </row>
    <row r="42" spans="1:13" ht="12.75" customHeight="1">
      <c r="A42" s="181" t="s">
        <v>15</v>
      </c>
      <c r="B42" s="159" t="s">
        <v>108</v>
      </c>
      <c r="C42" s="181">
        <v>6</v>
      </c>
      <c r="D42" s="182">
        <v>1</v>
      </c>
      <c r="E42" s="182">
        <v>5</v>
      </c>
      <c r="F42" s="183">
        <v>0</v>
      </c>
      <c r="G42" s="184">
        <v>3</v>
      </c>
      <c r="H42" s="181"/>
      <c r="I42" s="185">
        <v>15</v>
      </c>
      <c r="J42" s="186">
        <v>7</v>
      </c>
      <c r="L42">
        <f t="shared" si="4"/>
        <v>0</v>
      </c>
      <c r="M42">
        <f t="shared" si="5"/>
        <v>0</v>
      </c>
    </row>
    <row r="43" spans="1:13" ht="12.75" customHeight="1">
      <c r="A43" s="160" t="s">
        <v>5</v>
      </c>
      <c r="B43" s="161" t="s">
        <v>64</v>
      </c>
      <c r="C43" s="160">
        <v>6</v>
      </c>
      <c r="D43" s="162">
        <v>1</v>
      </c>
      <c r="E43" s="162">
        <v>4</v>
      </c>
      <c r="F43" s="163">
        <v>1</v>
      </c>
      <c r="G43" s="164">
        <v>5</v>
      </c>
      <c r="H43" s="160" t="s">
        <v>4</v>
      </c>
      <c r="I43" s="165">
        <v>13</v>
      </c>
      <c r="J43" s="166">
        <v>6</v>
      </c>
      <c r="L43">
        <f t="shared" si="4"/>
        <v>0</v>
      </c>
      <c r="M43">
        <f t="shared" si="5"/>
        <v>0</v>
      </c>
    </row>
    <row r="44" spans="2:10" ht="12.75">
      <c r="B44" s="179" t="s">
        <v>121</v>
      </c>
      <c r="J44" s="169"/>
    </row>
    <row r="45" spans="2:10" ht="12.75">
      <c r="B45" s="179"/>
      <c r="J45" s="169"/>
    </row>
    <row r="46" spans="1:10" ht="18.75" customHeight="1">
      <c r="A46" s="180"/>
      <c r="B46" s="180"/>
      <c r="D46" s="127" t="s">
        <v>72</v>
      </c>
      <c r="J46" s="169"/>
    </row>
    <row r="47" spans="1:10" ht="15.75" customHeight="1">
      <c r="A47" s="129" t="s">
        <v>49</v>
      </c>
      <c r="B47" s="129" t="s">
        <v>50</v>
      </c>
      <c r="C47" s="130" t="s">
        <v>51</v>
      </c>
      <c r="D47" s="130" t="s">
        <v>52</v>
      </c>
      <c r="E47" s="130" t="s">
        <v>53</v>
      </c>
      <c r="F47" s="131" t="s">
        <v>54</v>
      </c>
      <c r="G47" s="132"/>
      <c r="H47" s="130" t="s">
        <v>1</v>
      </c>
      <c r="I47" s="133"/>
      <c r="J47" s="134" t="s">
        <v>0</v>
      </c>
    </row>
    <row r="48" spans="1:13" ht="12.75" customHeight="1">
      <c r="A48" s="172" t="s">
        <v>7</v>
      </c>
      <c r="B48" s="171" t="s">
        <v>67</v>
      </c>
      <c r="C48" s="170">
        <v>5</v>
      </c>
      <c r="D48" s="172">
        <v>5</v>
      </c>
      <c r="E48" s="172">
        <v>0</v>
      </c>
      <c r="F48" s="173">
        <v>0</v>
      </c>
      <c r="G48" s="174">
        <v>12</v>
      </c>
      <c r="H48" s="170" t="s">
        <v>4</v>
      </c>
      <c r="I48" s="175">
        <v>3</v>
      </c>
      <c r="J48" s="176">
        <v>10</v>
      </c>
      <c r="L48">
        <f aca="true" t="shared" si="6" ref="L48:L53">2*D48+E48-J48</f>
        <v>0</v>
      </c>
      <c r="M48">
        <f aca="true" t="shared" si="7" ref="M48:M53">3*C48-G48-I48</f>
        <v>0</v>
      </c>
    </row>
    <row r="49" spans="1:13" ht="12.75" customHeight="1">
      <c r="A49" s="143" t="s">
        <v>12</v>
      </c>
      <c r="B49" s="144" t="s">
        <v>78</v>
      </c>
      <c r="C49" s="143">
        <v>5</v>
      </c>
      <c r="D49" s="145">
        <v>4</v>
      </c>
      <c r="E49" s="145">
        <v>1</v>
      </c>
      <c r="F49" s="146">
        <v>0</v>
      </c>
      <c r="G49" s="147">
        <v>8</v>
      </c>
      <c r="H49" s="143" t="s">
        <v>4</v>
      </c>
      <c r="I49" s="148">
        <v>7</v>
      </c>
      <c r="J49" s="149">
        <v>9</v>
      </c>
      <c r="L49">
        <f t="shared" si="6"/>
        <v>0</v>
      </c>
      <c r="M49">
        <f t="shared" si="7"/>
        <v>0</v>
      </c>
    </row>
    <row r="50" spans="1:13" ht="12.75" customHeight="1">
      <c r="A50" s="143" t="s">
        <v>14</v>
      </c>
      <c r="B50" s="144" t="s">
        <v>73</v>
      </c>
      <c r="C50" s="143">
        <v>5</v>
      </c>
      <c r="D50" s="145">
        <v>3</v>
      </c>
      <c r="E50" s="145">
        <v>2</v>
      </c>
      <c r="F50" s="146">
        <v>0</v>
      </c>
      <c r="G50" s="147">
        <v>9</v>
      </c>
      <c r="H50" s="143" t="s">
        <v>4</v>
      </c>
      <c r="I50" s="148">
        <v>6</v>
      </c>
      <c r="J50" s="149">
        <v>8</v>
      </c>
      <c r="L50">
        <f t="shared" si="6"/>
        <v>0</v>
      </c>
      <c r="M50">
        <f t="shared" si="7"/>
        <v>0</v>
      </c>
    </row>
    <row r="51" spans="1:13" ht="12.75" customHeight="1">
      <c r="A51" s="143" t="s">
        <v>9</v>
      </c>
      <c r="B51" s="144" t="s">
        <v>75</v>
      </c>
      <c r="C51" s="143">
        <v>5</v>
      </c>
      <c r="D51" s="145">
        <v>2</v>
      </c>
      <c r="E51" s="145">
        <v>3</v>
      </c>
      <c r="F51" s="146">
        <v>0</v>
      </c>
      <c r="G51" s="147">
        <v>7</v>
      </c>
      <c r="H51" s="143" t="s">
        <v>4</v>
      </c>
      <c r="I51" s="148">
        <v>8</v>
      </c>
      <c r="J51" s="149">
        <v>7</v>
      </c>
      <c r="L51">
        <f t="shared" si="6"/>
        <v>0</v>
      </c>
      <c r="M51">
        <f t="shared" si="7"/>
        <v>0</v>
      </c>
    </row>
    <row r="52" spans="1:13" ht="12.75" customHeight="1">
      <c r="A52" s="181" t="s">
        <v>13</v>
      </c>
      <c r="B52" s="159" t="s">
        <v>74</v>
      </c>
      <c r="C52" s="181">
        <v>5</v>
      </c>
      <c r="D52" s="182">
        <v>1</v>
      </c>
      <c r="E52" s="182">
        <v>4</v>
      </c>
      <c r="F52" s="183">
        <v>0</v>
      </c>
      <c r="G52" s="184">
        <v>5</v>
      </c>
      <c r="H52" s="181" t="s">
        <v>4</v>
      </c>
      <c r="I52" s="185">
        <v>10</v>
      </c>
      <c r="J52" s="186">
        <v>6</v>
      </c>
      <c r="L52">
        <f t="shared" si="6"/>
        <v>0</v>
      </c>
      <c r="M52">
        <f t="shared" si="7"/>
        <v>0</v>
      </c>
    </row>
    <row r="53" spans="1:13" ht="12.75" customHeight="1">
      <c r="A53" s="160" t="s">
        <v>15</v>
      </c>
      <c r="B53" s="161" t="s">
        <v>76</v>
      </c>
      <c r="C53" s="150">
        <v>5</v>
      </c>
      <c r="D53" s="152">
        <v>0</v>
      </c>
      <c r="E53" s="152">
        <v>5</v>
      </c>
      <c r="F53" s="153">
        <v>0</v>
      </c>
      <c r="G53" s="154">
        <v>4</v>
      </c>
      <c r="H53" s="150" t="s">
        <v>4</v>
      </c>
      <c r="I53" s="155">
        <v>11</v>
      </c>
      <c r="J53" s="156">
        <v>5</v>
      </c>
      <c r="K53" s="187" t="s">
        <v>17</v>
      </c>
      <c r="L53">
        <f t="shared" si="6"/>
        <v>0</v>
      </c>
      <c r="M53">
        <f t="shared" si="7"/>
        <v>0</v>
      </c>
    </row>
    <row r="54" spans="2:11" ht="12.75" customHeight="1">
      <c r="B54" s="188"/>
      <c r="J54" s="169"/>
      <c r="K54" s="177"/>
    </row>
    <row r="55" spans="4:11" ht="21" customHeight="1">
      <c r="D55" s="127" t="s">
        <v>77</v>
      </c>
      <c r="J55" s="169"/>
      <c r="K55" s="177"/>
    </row>
    <row r="56" spans="1:11" ht="12.75">
      <c r="A56" s="129" t="s">
        <v>49</v>
      </c>
      <c r="B56" s="129" t="s">
        <v>50</v>
      </c>
      <c r="C56" s="130" t="s">
        <v>51</v>
      </c>
      <c r="D56" s="130" t="s">
        <v>52</v>
      </c>
      <c r="E56" s="130" t="s">
        <v>53</v>
      </c>
      <c r="F56" s="131" t="s">
        <v>54</v>
      </c>
      <c r="G56" s="132"/>
      <c r="H56" s="130" t="s">
        <v>1</v>
      </c>
      <c r="I56" s="133"/>
      <c r="J56" s="134" t="s">
        <v>0</v>
      </c>
      <c r="K56" s="177"/>
    </row>
    <row r="57" spans="1:13" ht="12.75" customHeight="1">
      <c r="A57" s="170" t="s">
        <v>7</v>
      </c>
      <c r="B57" s="171" t="s">
        <v>69</v>
      </c>
      <c r="C57" s="170">
        <v>3</v>
      </c>
      <c r="D57" s="172">
        <v>3</v>
      </c>
      <c r="E57" s="172">
        <v>0</v>
      </c>
      <c r="F57" s="173">
        <v>0</v>
      </c>
      <c r="G57" s="174">
        <v>7</v>
      </c>
      <c r="H57" s="170" t="s">
        <v>4</v>
      </c>
      <c r="I57" s="175">
        <v>2</v>
      </c>
      <c r="J57" s="176">
        <v>6</v>
      </c>
      <c r="K57" s="158" t="s">
        <v>19</v>
      </c>
      <c r="L57">
        <f>2*D57+E57-J57</f>
        <v>0</v>
      </c>
      <c r="M57">
        <f>3*C57-G57-I57</f>
        <v>0</v>
      </c>
    </row>
    <row r="58" spans="1:13" ht="12.75" customHeight="1">
      <c r="A58" s="143" t="s">
        <v>12</v>
      </c>
      <c r="B58" s="144" t="s">
        <v>80</v>
      </c>
      <c r="C58" s="143">
        <v>3</v>
      </c>
      <c r="D58" s="145">
        <v>2</v>
      </c>
      <c r="E58" s="145">
        <v>1</v>
      </c>
      <c r="F58" s="146">
        <v>0</v>
      </c>
      <c r="G58" s="147">
        <v>6</v>
      </c>
      <c r="H58" s="143" t="s">
        <v>4</v>
      </c>
      <c r="I58" s="148">
        <v>3</v>
      </c>
      <c r="J58" s="149">
        <v>5</v>
      </c>
      <c r="L58">
        <f>2*D58+E58-J58</f>
        <v>0</v>
      </c>
      <c r="M58">
        <f>3*C58-G58-I58</f>
        <v>0</v>
      </c>
    </row>
    <row r="59" spans="1:13" ht="12.75" customHeight="1">
      <c r="A59" s="181" t="s">
        <v>14</v>
      </c>
      <c r="B59" s="159" t="s">
        <v>118</v>
      </c>
      <c r="C59" s="181">
        <v>3</v>
      </c>
      <c r="D59" s="182">
        <v>1</v>
      </c>
      <c r="E59" s="182">
        <v>1</v>
      </c>
      <c r="F59" s="183">
        <v>1</v>
      </c>
      <c r="G59" s="184">
        <v>3</v>
      </c>
      <c r="H59" s="181"/>
      <c r="I59" s="185">
        <v>6</v>
      </c>
      <c r="J59" s="186">
        <v>3</v>
      </c>
      <c r="L59">
        <f>2*D59+E59-J59</f>
        <v>0</v>
      </c>
      <c r="M59">
        <f>3*C59-G59-I59</f>
        <v>0</v>
      </c>
    </row>
    <row r="60" spans="1:20" ht="12.75" customHeight="1">
      <c r="A60" s="160" t="s">
        <v>9</v>
      </c>
      <c r="B60" s="161" t="s">
        <v>79</v>
      </c>
      <c r="C60" s="160">
        <v>3</v>
      </c>
      <c r="D60" s="162">
        <v>0</v>
      </c>
      <c r="E60" s="162">
        <v>3</v>
      </c>
      <c r="F60" s="163">
        <v>0</v>
      </c>
      <c r="G60" s="164">
        <v>2</v>
      </c>
      <c r="H60" s="160" t="s">
        <v>4</v>
      </c>
      <c r="I60" s="165">
        <v>7</v>
      </c>
      <c r="J60" s="166">
        <v>3</v>
      </c>
      <c r="L60">
        <f>2*D60+E60-J60</f>
        <v>0</v>
      </c>
      <c r="M60">
        <f>3*C60-G60-I60</f>
        <v>0</v>
      </c>
      <c r="Q60" t="s">
        <v>16</v>
      </c>
      <c r="R60" t="s">
        <v>16</v>
      </c>
      <c r="S60" t="s">
        <v>4</v>
      </c>
      <c r="T60" t="s">
        <v>16</v>
      </c>
    </row>
    <row r="61" ht="15" customHeight="1">
      <c r="B61" s="179" t="s">
        <v>119</v>
      </c>
    </row>
    <row r="62" spans="2:5" ht="18" customHeight="1">
      <c r="B62" s="179" t="s">
        <v>110</v>
      </c>
      <c r="C62" t="s">
        <v>81</v>
      </c>
      <c r="E62" t="s">
        <v>82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printOptions/>
  <pageMargins left="1.3779527559055118" right="0" top="0.3937007874015748" bottom="0" header="0" footer="0"/>
  <pageSetup fitToHeight="1" fitToWidth="1" horizontalDpi="600" verticalDpi="600" orientation="portrait" paperSize="9" scale="9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J34"/>
  <sheetViews>
    <sheetView zoomScalePageLayoutView="0" workbookViewId="0" topLeftCell="A1">
      <selection activeCell="AE5" sqref="AE5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8:31" ht="23.25"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72" t="s">
        <v>32</v>
      </c>
      <c r="AD1" s="239">
        <f>'[7]Utkání-výsledky'!K2</f>
        <v>2020</v>
      </c>
      <c r="AE1" s="239"/>
    </row>
    <row r="2" spans="9:21" ht="18.75" thickBot="1">
      <c r="I2" s="27"/>
      <c r="U2" s="27"/>
    </row>
    <row r="3" spans="2:31" ht="100.5" customHeight="1" thickBot="1">
      <c r="B3" s="4"/>
      <c r="C3" s="240" t="str">
        <f>B5</f>
        <v>Opava</v>
      </c>
      <c r="D3" s="241"/>
      <c r="E3" s="242"/>
      <c r="F3" s="243" t="str">
        <f>B7</f>
        <v>Krmelín B</v>
      </c>
      <c r="G3" s="241"/>
      <c r="H3" s="242"/>
      <c r="I3" s="243" t="str">
        <f>B9</f>
        <v>Hukvaldy </v>
      </c>
      <c r="J3" s="241"/>
      <c r="K3" s="242"/>
      <c r="L3" s="243" t="str">
        <f>B11</f>
        <v>Proskovice A</v>
      </c>
      <c r="M3" s="241"/>
      <c r="N3" s="242"/>
      <c r="O3" s="243" t="str">
        <f>B13</f>
        <v>Krmelín A</v>
      </c>
      <c r="P3" s="241"/>
      <c r="Q3" s="242"/>
      <c r="R3" s="244" t="str">
        <f>B15</f>
        <v>Stará Bělá</v>
      </c>
      <c r="S3" s="245"/>
      <c r="T3" s="246"/>
      <c r="U3" s="243"/>
      <c r="V3" s="241"/>
      <c r="W3" s="242"/>
      <c r="X3" s="243"/>
      <c r="Y3" s="241"/>
      <c r="Z3" s="247"/>
      <c r="AA3" s="5" t="s">
        <v>0</v>
      </c>
      <c r="AB3" s="240" t="s">
        <v>1</v>
      </c>
      <c r="AC3" s="241"/>
      <c r="AD3" s="247"/>
      <c r="AE3" s="6" t="s">
        <v>2</v>
      </c>
    </row>
    <row r="4" spans="2:31" ht="13.5" customHeight="1">
      <c r="B4" s="7"/>
      <c r="C4" s="248" t="s">
        <v>25</v>
      </c>
      <c r="D4" s="249"/>
      <c r="E4" s="250"/>
      <c r="F4" s="253">
        <f>'[7]Utkání-výsledky'!I14</f>
        <v>2</v>
      </c>
      <c r="G4" s="254"/>
      <c r="H4" s="255"/>
      <c r="I4" s="256">
        <f>'[7]Utkání-výsledky'!J17</f>
        <v>2</v>
      </c>
      <c r="J4" s="254"/>
      <c r="K4" s="255"/>
      <c r="L4" s="256">
        <f>'[7]Utkání-výsledky'!I21</f>
        <v>2</v>
      </c>
      <c r="M4" s="254"/>
      <c r="N4" s="255"/>
      <c r="O4" s="256">
        <f>'[7]Utkání-výsledky'!J26</f>
        <v>2</v>
      </c>
      <c r="P4" s="254"/>
      <c r="Q4" s="255"/>
      <c r="R4" s="257">
        <f>'[7]Utkání-výsledky'!I8</f>
        <v>2</v>
      </c>
      <c r="S4" s="258"/>
      <c r="T4" s="259"/>
      <c r="U4" s="256"/>
      <c r="V4" s="254"/>
      <c r="W4" s="255"/>
      <c r="X4" s="256"/>
      <c r="Y4" s="254"/>
      <c r="Z4" s="260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'[7]Utkání-výsledky'!N5</f>
        <v>Opava</v>
      </c>
      <c r="C5" s="251"/>
      <c r="D5" s="252"/>
      <c r="E5" s="252"/>
      <c r="F5" s="49">
        <f>'[7]Utkání-výsledky'!F14</f>
        <v>3</v>
      </c>
      <c r="G5" s="47" t="s">
        <v>4</v>
      </c>
      <c r="H5" s="48">
        <f>'[7]Utkání-výsledky'!H14</f>
        <v>0</v>
      </c>
      <c r="I5" s="46">
        <f>'[7]Utkání-výsledky'!H17</f>
        <v>2</v>
      </c>
      <c r="J5" s="47" t="s">
        <v>4</v>
      </c>
      <c r="K5" s="48">
        <f>'[7]Utkání-výsledky'!F17</f>
        <v>1</v>
      </c>
      <c r="L5" s="46">
        <f>'[7]Utkání-výsledky'!F21</f>
        <v>2</v>
      </c>
      <c r="M5" s="47" t="s">
        <v>4</v>
      </c>
      <c r="N5" s="48">
        <f>'[7]Utkání-výsledky'!H21</f>
        <v>1</v>
      </c>
      <c r="O5" s="46">
        <f>'[7]Utkání-výsledky'!H26</f>
        <v>3</v>
      </c>
      <c r="P5" s="47" t="s">
        <v>4</v>
      </c>
      <c r="Q5" s="48">
        <f>'[7]Utkání-výsledky'!F26</f>
        <v>0</v>
      </c>
      <c r="R5" s="113">
        <f>'[7]Utkání-výsledky'!F8</f>
        <v>3</v>
      </c>
      <c r="S5" s="114" t="s">
        <v>4</v>
      </c>
      <c r="T5" s="115">
        <f>'[7]Utkání-výsledky'!H8</f>
        <v>0</v>
      </c>
      <c r="U5" s="46"/>
      <c r="V5" s="47" t="s">
        <v>4</v>
      </c>
      <c r="W5" s="48"/>
      <c r="X5" s="46"/>
      <c r="Y5" s="47" t="s">
        <v>4</v>
      </c>
      <c r="Z5" s="48"/>
      <c r="AA5" s="14">
        <f aca="true" t="shared" si="1" ref="AA5:AA15">IF(BJ5&gt;0,BF5," ")</f>
        <v>10</v>
      </c>
      <c r="AB5" s="15">
        <f>IF(BJ5&gt;0,BG5," ")</f>
        <v>13</v>
      </c>
      <c r="AC5" s="33" t="s">
        <v>4</v>
      </c>
      <c r="AD5" s="52">
        <f t="shared" si="0"/>
        <v>2</v>
      </c>
      <c r="AE5" s="73" t="s">
        <v>7</v>
      </c>
      <c r="BF5" s="17">
        <f>SUM(F4:Z4)</f>
        <v>10</v>
      </c>
      <c r="BG5" s="18">
        <f>SUM(F5,I5,L5,O5,R5,U5,X5)</f>
        <v>13</v>
      </c>
      <c r="BH5" s="19" t="s">
        <v>4</v>
      </c>
      <c r="BI5" s="18">
        <f>SUM(H5,K5,N5,Q5,T5,W5,Z5)</f>
        <v>2</v>
      </c>
      <c r="BJ5" s="18">
        <f>BG5+BI5</f>
        <v>15</v>
      </c>
    </row>
    <row r="6" spans="2:62" ht="13.5" customHeight="1">
      <c r="B6" s="20"/>
      <c r="C6" s="253">
        <f>'[7]Utkání-výsledky'!J14</f>
        <v>1</v>
      </c>
      <c r="D6" s="254"/>
      <c r="E6" s="255"/>
      <c r="F6" s="248" t="s">
        <v>26</v>
      </c>
      <c r="G6" s="249"/>
      <c r="H6" s="250"/>
      <c r="I6" s="256">
        <f>'[7]Utkání-výsledky'!I22</f>
        <v>2</v>
      </c>
      <c r="J6" s="254"/>
      <c r="K6" s="255"/>
      <c r="L6" s="256">
        <f>'[7]Utkání-výsledky'!J25</f>
        <v>1</v>
      </c>
      <c r="M6" s="254"/>
      <c r="N6" s="255"/>
      <c r="O6" s="256">
        <f>'[7]Utkání-výsledky'!I9</f>
        <v>2</v>
      </c>
      <c r="P6" s="254"/>
      <c r="Q6" s="255"/>
      <c r="R6" s="257">
        <f>'[7]Utkání-výsledky'!I16</f>
        <v>2</v>
      </c>
      <c r="S6" s="258"/>
      <c r="T6" s="259"/>
      <c r="U6" s="256"/>
      <c r="V6" s="254"/>
      <c r="W6" s="255"/>
      <c r="X6" s="256"/>
      <c r="Y6" s="254"/>
      <c r="Z6" s="260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45"/>
      <c r="BF6" s="22"/>
      <c r="BG6" s="23"/>
      <c r="BH6" s="24"/>
      <c r="BI6" s="24"/>
      <c r="BJ6" s="23"/>
    </row>
    <row r="7" spans="2:62" ht="30" customHeight="1" thickBot="1">
      <c r="B7" s="13" t="str">
        <f>'[7]Utkání-výsledky'!N6</f>
        <v>Krmelín B</v>
      </c>
      <c r="C7" s="49">
        <f>H5</f>
        <v>0</v>
      </c>
      <c r="D7" s="47" t="s">
        <v>4</v>
      </c>
      <c r="E7" s="48">
        <f>F5</f>
        <v>3</v>
      </c>
      <c r="F7" s="251"/>
      <c r="G7" s="252" t="s">
        <v>6</v>
      </c>
      <c r="H7" s="261"/>
      <c r="I7" s="49">
        <f>'[7]Utkání-výsledky'!F22</f>
        <v>2</v>
      </c>
      <c r="J7" s="47" t="s">
        <v>4</v>
      </c>
      <c r="K7" s="48">
        <f>'[7]Utkání-výsledky'!H22</f>
        <v>1</v>
      </c>
      <c r="L7" s="46">
        <f>'[7]Utkání-výsledky'!H25</f>
        <v>1</v>
      </c>
      <c r="M7" s="47" t="s">
        <v>4</v>
      </c>
      <c r="N7" s="48">
        <f>'[7]Utkání-výsledky'!F25</f>
        <v>2</v>
      </c>
      <c r="O7" s="46">
        <f>'[7]Utkání-výsledky'!F9</f>
        <v>2</v>
      </c>
      <c r="P7" s="47" t="s">
        <v>4</v>
      </c>
      <c r="Q7" s="48">
        <f>'[7]Utkání-výsledky'!H9</f>
        <v>1</v>
      </c>
      <c r="R7" s="113">
        <f>'[7]Utkání-výsledky'!F16</f>
        <v>2</v>
      </c>
      <c r="S7" s="114" t="s">
        <v>4</v>
      </c>
      <c r="T7" s="115">
        <f>'[7]Utkání-výsledky'!H16</f>
        <v>1</v>
      </c>
      <c r="U7" s="46"/>
      <c r="V7" s="47" t="s">
        <v>4</v>
      </c>
      <c r="W7" s="48"/>
      <c r="X7" s="46"/>
      <c r="Y7" s="47" t="s">
        <v>4</v>
      </c>
      <c r="Z7" s="48"/>
      <c r="AA7" s="14">
        <f t="shared" si="1"/>
        <v>8</v>
      </c>
      <c r="AB7" s="15">
        <f>IF(BJ7&gt;0,BG7," ")</f>
        <v>7</v>
      </c>
      <c r="AC7" s="16" t="s">
        <v>4</v>
      </c>
      <c r="AD7" s="52">
        <f t="shared" si="0"/>
        <v>8</v>
      </c>
      <c r="AE7" s="44" t="s">
        <v>14</v>
      </c>
      <c r="BF7" s="17">
        <f>SUM(C6:C6)+SUM(I6:Z6)</f>
        <v>8</v>
      </c>
      <c r="BG7" s="18">
        <f>SUM(C7,I7,L7,O7,R7,U7,X7)</f>
        <v>7</v>
      </c>
      <c r="BH7" s="19" t="s">
        <v>4</v>
      </c>
      <c r="BI7" s="18">
        <f>SUM(E7,K7,N7,Q7,T7,W7,Z7)</f>
        <v>8</v>
      </c>
      <c r="BJ7" s="18">
        <f>BG7+BI7</f>
        <v>15</v>
      </c>
    </row>
    <row r="8" spans="2:62" ht="13.5" customHeight="1">
      <c r="B8" s="20"/>
      <c r="C8" s="262">
        <f>'[7]Utkání-výsledky'!I17</f>
        <v>1</v>
      </c>
      <c r="D8" s="263"/>
      <c r="E8" s="263"/>
      <c r="F8" s="263">
        <f>'[7]Utkání-výsledky'!J22</f>
        <v>1</v>
      </c>
      <c r="G8" s="263"/>
      <c r="H8" s="264"/>
      <c r="I8" s="248" t="s">
        <v>27</v>
      </c>
      <c r="J8" s="249"/>
      <c r="K8" s="250"/>
      <c r="L8" s="256">
        <f>'[7]Utkání-výsledky'!I10</f>
        <v>1</v>
      </c>
      <c r="M8" s="254"/>
      <c r="N8" s="255"/>
      <c r="O8" s="256">
        <f>'[7]Utkání-výsledky'!J13</f>
        <v>2</v>
      </c>
      <c r="P8" s="254"/>
      <c r="Q8" s="255"/>
      <c r="R8" s="257">
        <f>'[7]Utkání-výsledky'!I24</f>
        <v>1</v>
      </c>
      <c r="S8" s="258"/>
      <c r="T8" s="259"/>
      <c r="U8" s="256"/>
      <c r="V8" s="254"/>
      <c r="W8" s="255"/>
      <c r="X8" s="256"/>
      <c r="Y8" s="254"/>
      <c r="Z8" s="260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45"/>
      <c r="BF8" s="22"/>
      <c r="BG8" s="23"/>
      <c r="BH8" s="24"/>
      <c r="BI8" s="24"/>
      <c r="BJ8" s="23"/>
    </row>
    <row r="9" spans="2:62" ht="30" customHeight="1" thickBot="1">
      <c r="B9" s="13" t="str">
        <f>'[7]Utkání-výsledky'!N7</f>
        <v>Hukvaldy </v>
      </c>
      <c r="C9" s="46">
        <f>K5</f>
        <v>1</v>
      </c>
      <c r="D9" s="47" t="s">
        <v>4</v>
      </c>
      <c r="E9" s="48">
        <f>I5</f>
        <v>2</v>
      </c>
      <c r="F9" s="37">
        <f>K7</f>
        <v>1</v>
      </c>
      <c r="G9" s="51" t="s">
        <v>4</v>
      </c>
      <c r="H9" s="38">
        <f>I7</f>
        <v>2</v>
      </c>
      <c r="I9" s="251"/>
      <c r="J9" s="252" t="s">
        <v>8</v>
      </c>
      <c r="K9" s="261"/>
      <c r="L9" s="49">
        <f>'[7]Utkání-výsledky'!F10</f>
        <v>1</v>
      </c>
      <c r="M9" s="47" t="s">
        <v>4</v>
      </c>
      <c r="N9" s="48">
        <f>'[7]Utkání-výsledky'!H10</f>
        <v>2</v>
      </c>
      <c r="O9" s="46">
        <f>'[7]Utkání-výsledky'!H13</f>
        <v>2</v>
      </c>
      <c r="P9" s="47" t="s">
        <v>4</v>
      </c>
      <c r="Q9" s="48">
        <f>'[7]Utkání-výsledky'!F13</f>
        <v>1</v>
      </c>
      <c r="R9" s="113">
        <f>'[7]Utkání-výsledky'!F24</f>
        <v>1</v>
      </c>
      <c r="S9" s="114" t="s">
        <v>4</v>
      </c>
      <c r="T9" s="115">
        <f>'[7]Utkání-výsledky'!H24</f>
        <v>2</v>
      </c>
      <c r="U9" s="46"/>
      <c r="V9" s="47" t="s">
        <v>4</v>
      </c>
      <c r="W9" s="48"/>
      <c r="X9" s="46"/>
      <c r="Y9" s="47" t="s">
        <v>4</v>
      </c>
      <c r="Z9" s="48"/>
      <c r="AA9" s="14">
        <f t="shared" si="1"/>
        <v>6</v>
      </c>
      <c r="AB9" s="15">
        <f>IF(BJ9&gt;0,BG9," ")</f>
        <v>6</v>
      </c>
      <c r="AC9" s="16" t="s">
        <v>4</v>
      </c>
      <c r="AD9" s="52">
        <f t="shared" si="0"/>
        <v>9</v>
      </c>
      <c r="AE9" s="44" t="s">
        <v>9</v>
      </c>
      <c r="BF9" s="17">
        <f>SUM(C8:F8)+SUM(L8:Z8)</f>
        <v>6</v>
      </c>
      <c r="BG9" s="18">
        <f>SUM(F9,C9,L9,O9,R9,U9,X9)</f>
        <v>6</v>
      </c>
      <c r="BH9" s="19" t="s">
        <v>4</v>
      </c>
      <c r="BI9" s="18">
        <f>SUM(H9,E9,N9,Q9,T9,W9,Z9)</f>
        <v>9</v>
      </c>
      <c r="BJ9" s="18">
        <f>BG9+BI9</f>
        <v>15</v>
      </c>
    </row>
    <row r="10" spans="2:62" ht="13.5" customHeight="1">
      <c r="B10" s="20"/>
      <c r="C10" s="262">
        <f>'[7]Utkání-výsledky'!J21</f>
        <v>1</v>
      </c>
      <c r="D10" s="263"/>
      <c r="E10" s="263"/>
      <c r="F10" s="263">
        <f>'[7]Utkání-výsledky'!I25</f>
        <v>2</v>
      </c>
      <c r="G10" s="263"/>
      <c r="H10" s="263"/>
      <c r="I10" s="263">
        <f>'[7]Utkání-výsledky'!J10</f>
        <v>2</v>
      </c>
      <c r="J10" s="263"/>
      <c r="K10" s="264"/>
      <c r="L10" s="248" t="s">
        <v>28</v>
      </c>
      <c r="M10" s="249"/>
      <c r="N10" s="250"/>
      <c r="O10" s="256">
        <f>'[7]Utkání-výsledky'!I18</f>
        <v>2</v>
      </c>
      <c r="P10" s="254"/>
      <c r="Q10" s="255"/>
      <c r="R10" s="257">
        <f>'[7]Utkání-výsledky'!J12</f>
        <v>2</v>
      </c>
      <c r="S10" s="258"/>
      <c r="T10" s="259"/>
      <c r="U10" s="256"/>
      <c r="V10" s="254"/>
      <c r="W10" s="255"/>
      <c r="X10" s="256"/>
      <c r="Y10" s="254"/>
      <c r="Z10" s="260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45"/>
      <c r="BF10" s="22"/>
      <c r="BG10" s="23"/>
      <c r="BH10" s="24"/>
      <c r="BI10" s="24"/>
      <c r="BJ10" s="23"/>
    </row>
    <row r="11" spans="2:62" ht="30" customHeight="1" thickBot="1">
      <c r="B11" s="25" t="str">
        <f>'[7]Utkání-výsledky'!N8</f>
        <v>Proskovice A</v>
      </c>
      <c r="C11" s="46">
        <f>N5</f>
        <v>1</v>
      </c>
      <c r="D11" s="47" t="s">
        <v>4</v>
      </c>
      <c r="E11" s="48">
        <f>L5</f>
        <v>2</v>
      </c>
      <c r="F11" s="46">
        <f>N7</f>
        <v>2</v>
      </c>
      <c r="G11" s="47" t="s">
        <v>4</v>
      </c>
      <c r="H11" s="48">
        <f>L7</f>
        <v>1</v>
      </c>
      <c r="I11" s="50">
        <f>N9</f>
        <v>2</v>
      </c>
      <c r="J11" s="51" t="s">
        <v>4</v>
      </c>
      <c r="K11" s="52">
        <f>L9</f>
        <v>1</v>
      </c>
      <c r="L11" s="251"/>
      <c r="M11" s="252" t="s">
        <v>10</v>
      </c>
      <c r="N11" s="261"/>
      <c r="O11" s="49">
        <f>'[7]Utkání-výsledky'!F18</f>
        <v>3</v>
      </c>
      <c r="P11" s="47" t="s">
        <v>4</v>
      </c>
      <c r="Q11" s="48">
        <f>'[7]Utkání-výsledky'!H18</f>
        <v>0</v>
      </c>
      <c r="R11" s="113">
        <f>'[7]Utkání-výsledky'!H12</f>
        <v>3</v>
      </c>
      <c r="S11" s="114" t="s">
        <v>4</v>
      </c>
      <c r="T11" s="115">
        <f>'[7]Utkání-výsledky'!F12</f>
        <v>0</v>
      </c>
      <c r="U11" s="46"/>
      <c r="V11" s="47" t="s">
        <v>4</v>
      </c>
      <c r="W11" s="48"/>
      <c r="X11" s="46"/>
      <c r="Y11" s="47" t="s">
        <v>4</v>
      </c>
      <c r="Z11" s="48"/>
      <c r="AA11" s="14">
        <f t="shared" si="1"/>
        <v>9</v>
      </c>
      <c r="AB11" s="15">
        <f>IF(BJ11&gt;0,BG11," ")</f>
        <v>11</v>
      </c>
      <c r="AC11" s="16" t="s">
        <v>4</v>
      </c>
      <c r="AD11" s="52">
        <f t="shared" si="0"/>
        <v>4</v>
      </c>
      <c r="AE11" s="44" t="s">
        <v>12</v>
      </c>
      <c r="BF11" s="17">
        <f>SUM(C10:I10)+SUM(O10:Z10)</f>
        <v>9</v>
      </c>
      <c r="BG11" s="18">
        <f>SUM(F11,I11,C11,O11,R11,U11,X11)</f>
        <v>11</v>
      </c>
      <c r="BH11" s="19" t="s">
        <v>4</v>
      </c>
      <c r="BI11" s="18">
        <f>SUM(H11,K11,E11,Q11,T11,W11,Z11)</f>
        <v>4</v>
      </c>
      <c r="BJ11" s="18">
        <f>BG11+BI11</f>
        <v>15</v>
      </c>
    </row>
    <row r="12" spans="2:62" ht="13.5" customHeight="1">
      <c r="B12" s="20"/>
      <c r="C12" s="262">
        <f>'[7]Utkání-výsledky'!I26</f>
        <v>1</v>
      </c>
      <c r="D12" s="263"/>
      <c r="E12" s="263"/>
      <c r="F12" s="263">
        <f>'[7]Utkání-výsledky'!J9</f>
        <v>1</v>
      </c>
      <c r="G12" s="263"/>
      <c r="H12" s="263"/>
      <c r="I12" s="263">
        <f>'[7]Utkání-výsledky'!I13</f>
        <v>1</v>
      </c>
      <c r="J12" s="263"/>
      <c r="K12" s="263"/>
      <c r="L12" s="263">
        <f>'[7]Utkání-výsledky'!J18</f>
        <v>1</v>
      </c>
      <c r="M12" s="263"/>
      <c r="N12" s="264"/>
      <c r="O12" s="248" t="s">
        <v>10</v>
      </c>
      <c r="P12" s="249"/>
      <c r="Q12" s="250"/>
      <c r="R12" s="257">
        <f>'[7]Utkání-výsledky'!J20</f>
        <v>2</v>
      </c>
      <c r="S12" s="258"/>
      <c r="T12" s="259"/>
      <c r="U12" s="256"/>
      <c r="V12" s="254"/>
      <c r="W12" s="255"/>
      <c r="X12" s="256"/>
      <c r="Y12" s="254"/>
      <c r="Z12" s="260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45"/>
      <c r="BF12" s="22"/>
      <c r="BG12" s="23"/>
      <c r="BH12" s="24"/>
      <c r="BI12" s="24"/>
      <c r="BJ12" s="23"/>
    </row>
    <row r="13" spans="2:62" ht="30" customHeight="1" thickBot="1">
      <c r="B13" s="25" t="str">
        <f>'[7]Utkání-výsledky'!N9</f>
        <v>Krmelín A</v>
      </c>
      <c r="C13" s="46">
        <f>Q5</f>
        <v>0</v>
      </c>
      <c r="D13" s="47" t="s">
        <v>4</v>
      </c>
      <c r="E13" s="48">
        <f>O5</f>
        <v>3</v>
      </c>
      <c r="F13" s="46">
        <f>Q7</f>
        <v>1</v>
      </c>
      <c r="G13" s="47" t="s">
        <v>4</v>
      </c>
      <c r="H13" s="48">
        <f>O7</f>
        <v>2</v>
      </c>
      <c r="I13" s="46">
        <f>Q9</f>
        <v>1</v>
      </c>
      <c r="J13" s="47" t="s">
        <v>4</v>
      </c>
      <c r="K13" s="48">
        <f>O9</f>
        <v>2</v>
      </c>
      <c r="L13" s="50">
        <f>Q11</f>
        <v>0</v>
      </c>
      <c r="M13" s="51" t="s">
        <v>4</v>
      </c>
      <c r="N13" s="52">
        <f>O11</f>
        <v>3</v>
      </c>
      <c r="O13" s="251"/>
      <c r="P13" s="252" t="s">
        <v>10</v>
      </c>
      <c r="Q13" s="261"/>
      <c r="R13" s="116">
        <f>'[7]Utkání-výsledky'!H20</f>
        <v>3</v>
      </c>
      <c r="S13" s="114" t="s">
        <v>4</v>
      </c>
      <c r="T13" s="115">
        <f>'[7]Utkání-výsledky'!F20</f>
        <v>0</v>
      </c>
      <c r="U13" s="46"/>
      <c r="V13" s="47" t="s">
        <v>4</v>
      </c>
      <c r="W13" s="48"/>
      <c r="X13" s="46"/>
      <c r="Y13" s="47" t="s">
        <v>4</v>
      </c>
      <c r="Z13" s="48"/>
      <c r="AA13" s="14">
        <f t="shared" si="1"/>
        <v>6</v>
      </c>
      <c r="AB13" s="15">
        <f>IF(BJ13&gt;0,BG13," ")</f>
        <v>5</v>
      </c>
      <c r="AC13" s="16" t="s">
        <v>4</v>
      </c>
      <c r="AD13" s="52">
        <f t="shared" si="0"/>
        <v>10</v>
      </c>
      <c r="AE13" s="44" t="s">
        <v>13</v>
      </c>
      <c r="BF13" s="17">
        <f>SUM(C12:L12)+SUM(R12:Z12)</f>
        <v>6</v>
      </c>
      <c r="BG13" s="18">
        <f>SUM(F13,I13,L13,C13,R13,U13,X13)</f>
        <v>5</v>
      </c>
      <c r="BH13" s="19" t="s">
        <v>4</v>
      </c>
      <c r="BI13" s="18">
        <f>SUM(H13,K13,N13,E13,T13,W13,Z13)</f>
        <v>10</v>
      </c>
      <c r="BJ13" s="18">
        <f>BG13+BI13</f>
        <v>15</v>
      </c>
    </row>
    <row r="14" spans="2:62" ht="13.5" customHeight="1">
      <c r="B14" s="117"/>
      <c r="C14" s="265">
        <f>'[7]Utkání-výsledky'!J8</f>
        <v>0</v>
      </c>
      <c r="D14" s="266"/>
      <c r="E14" s="266"/>
      <c r="F14" s="266">
        <f>'[7]Utkání-výsledky'!J16</f>
        <v>1</v>
      </c>
      <c r="G14" s="266"/>
      <c r="H14" s="266"/>
      <c r="I14" s="266">
        <f>'[7]Utkání-výsledky'!J24</f>
        <v>2</v>
      </c>
      <c r="J14" s="266"/>
      <c r="K14" s="266"/>
      <c r="L14" s="266">
        <f>'[7]Utkání-výsledky'!I12</f>
        <v>1</v>
      </c>
      <c r="M14" s="266"/>
      <c r="N14" s="266"/>
      <c r="O14" s="266">
        <f>'[7]Utkání-výsledky'!I20</f>
        <v>0</v>
      </c>
      <c r="P14" s="266"/>
      <c r="Q14" s="267"/>
      <c r="R14" s="248">
        <v>2020</v>
      </c>
      <c r="S14" s="249"/>
      <c r="T14" s="250"/>
      <c r="U14" s="256"/>
      <c r="V14" s="254"/>
      <c r="W14" s="255"/>
      <c r="X14" s="256"/>
      <c r="Y14" s="254"/>
      <c r="Z14" s="260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45"/>
      <c r="BF14" s="22"/>
      <c r="BG14" s="23"/>
      <c r="BH14" s="24"/>
      <c r="BI14" s="24"/>
      <c r="BJ14" s="23"/>
    </row>
    <row r="15" spans="2:62" ht="36.75" customHeight="1" thickBot="1">
      <c r="B15" s="118" t="str">
        <f>'[7]Utkání-výsledky'!N10</f>
        <v>Stará Bělá</v>
      </c>
      <c r="C15" s="113">
        <f>T5</f>
        <v>0</v>
      </c>
      <c r="D15" s="114" t="s">
        <v>4</v>
      </c>
      <c r="E15" s="115">
        <f>R5</f>
        <v>3</v>
      </c>
      <c r="F15" s="113">
        <f>T7</f>
        <v>1</v>
      </c>
      <c r="G15" s="114" t="s">
        <v>4</v>
      </c>
      <c r="H15" s="115">
        <f>R7</f>
        <v>2</v>
      </c>
      <c r="I15" s="113">
        <f>T9</f>
        <v>2</v>
      </c>
      <c r="J15" s="114" t="s">
        <v>4</v>
      </c>
      <c r="K15" s="115">
        <f>R9</f>
        <v>1</v>
      </c>
      <c r="L15" s="113">
        <f>T11</f>
        <v>0</v>
      </c>
      <c r="M15" s="114" t="s">
        <v>4</v>
      </c>
      <c r="N15" s="115">
        <f>R11</f>
        <v>3</v>
      </c>
      <c r="O15" s="119">
        <f>T13</f>
        <v>0</v>
      </c>
      <c r="P15" s="120" t="s">
        <v>4</v>
      </c>
      <c r="Q15" s="121">
        <f>R13</f>
        <v>3</v>
      </c>
      <c r="R15" s="251"/>
      <c r="S15" s="252">
        <v>0</v>
      </c>
      <c r="T15" s="261"/>
      <c r="U15" s="46"/>
      <c r="V15" s="47" t="s">
        <v>4</v>
      </c>
      <c r="W15" s="48"/>
      <c r="X15" s="46"/>
      <c r="Y15" s="47" t="s">
        <v>4</v>
      </c>
      <c r="Z15" s="48"/>
      <c r="AA15" s="14">
        <f t="shared" si="1"/>
        <v>4</v>
      </c>
      <c r="AB15" s="15">
        <f>IF(BJ15&gt;0,BG15," ")</f>
        <v>3</v>
      </c>
      <c r="AC15" s="16" t="s">
        <v>4</v>
      </c>
      <c r="AD15" s="52">
        <f t="shared" si="0"/>
        <v>12</v>
      </c>
      <c r="AE15" s="44" t="s">
        <v>15</v>
      </c>
      <c r="BF15" s="17">
        <f>SUM(C14:O14)+SUM(U14:Z14)</f>
        <v>4</v>
      </c>
      <c r="BG15" s="18">
        <f>SUM(F15,I15,L15,O15,C15,U15,X15)</f>
        <v>3</v>
      </c>
      <c r="BH15" s="19" t="s">
        <v>4</v>
      </c>
      <c r="BI15" s="18">
        <f>SUM(H15,K15,N15,Q15,E15,W15,Z15)</f>
        <v>12</v>
      </c>
      <c r="BJ15" s="18">
        <f>BG15+BI15</f>
        <v>15</v>
      </c>
    </row>
    <row r="16" spans="2:62" ht="9.75" customHeight="1" hidden="1">
      <c r="B16" s="20"/>
      <c r="C16" s="26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4"/>
      <c r="U16" s="248">
        <v>1</v>
      </c>
      <c r="V16" s="249"/>
      <c r="W16" s="250"/>
      <c r="X16" s="256"/>
      <c r="Y16" s="254"/>
      <c r="Z16" s="260"/>
      <c r="AA16" s="21" t="str">
        <f>IF(AS16&gt;0,AO16," ")</f>
        <v> </v>
      </c>
      <c r="AB16" s="30" t="str">
        <f>IF(AS16&gt;0,AO16," ")</f>
        <v> </v>
      </c>
      <c r="AC16" s="10" t="s">
        <v>4</v>
      </c>
      <c r="AD16" s="31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39"/>
      <c r="D17" s="51"/>
      <c r="E17" s="38"/>
      <c r="F17" s="40"/>
      <c r="G17" s="51"/>
      <c r="H17" s="38"/>
      <c r="I17" s="40"/>
      <c r="J17" s="51"/>
      <c r="K17" s="38"/>
      <c r="L17" s="40"/>
      <c r="M17" s="51"/>
      <c r="N17" s="38"/>
      <c r="O17" s="40"/>
      <c r="P17" s="51"/>
      <c r="Q17" s="38"/>
      <c r="R17" s="40"/>
      <c r="S17" s="51"/>
      <c r="T17" s="38"/>
      <c r="U17" s="251"/>
      <c r="V17" s="252">
        <v>0</v>
      </c>
      <c r="W17" s="261"/>
      <c r="X17" s="49"/>
      <c r="Y17" s="47"/>
      <c r="Z17" s="48"/>
      <c r="AA17" s="14" t="str">
        <f>IF(AS17&gt;0,AO17," ")</f>
        <v> </v>
      </c>
      <c r="AB17" s="28" t="str">
        <f>IF(AS17&gt;0,AP17," ")</f>
        <v> </v>
      </c>
      <c r="AC17" s="16" t="s">
        <v>4</v>
      </c>
      <c r="AD17" s="29" t="str">
        <f>IF(AS17&gt;0,AR17," ")</f>
        <v> </v>
      </c>
      <c r="AE17" s="41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62"/>
      <c r="D18" s="263"/>
      <c r="E18" s="263"/>
      <c r="F18" s="263"/>
      <c r="G18" s="263"/>
      <c r="H18" s="263"/>
      <c r="I18" s="256"/>
      <c r="J18" s="254"/>
      <c r="K18" s="255"/>
      <c r="L18" s="256"/>
      <c r="M18" s="254"/>
      <c r="N18" s="255"/>
      <c r="O18" s="256"/>
      <c r="P18" s="254"/>
      <c r="Q18" s="255"/>
      <c r="R18" s="263"/>
      <c r="S18" s="263"/>
      <c r="T18" s="263"/>
      <c r="U18" s="263"/>
      <c r="V18" s="263"/>
      <c r="W18" s="264"/>
      <c r="X18" s="248">
        <v>4</v>
      </c>
      <c r="Y18" s="249"/>
      <c r="Z18" s="250"/>
      <c r="AA18" s="21" t="str">
        <f>IF(AS18&gt;0,AO18," ")</f>
        <v> </v>
      </c>
      <c r="AB18" s="30" t="str">
        <f>IF(AS18&gt;0,AO18," ")</f>
        <v> </v>
      </c>
      <c r="AC18" s="10" t="s">
        <v>4</v>
      </c>
      <c r="AD18" s="31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2"/>
      <c r="C19" s="60"/>
      <c r="D19" s="61"/>
      <c r="E19" s="62"/>
      <c r="F19" s="60"/>
      <c r="G19" s="61"/>
      <c r="H19" s="62"/>
      <c r="I19" s="50"/>
      <c r="J19" s="51"/>
      <c r="K19" s="52"/>
      <c r="L19" s="50"/>
      <c r="M19" s="51"/>
      <c r="N19" s="52"/>
      <c r="O19" s="50"/>
      <c r="P19" s="51"/>
      <c r="Q19" s="52"/>
      <c r="R19" s="60"/>
      <c r="S19" s="61"/>
      <c r="T19" s="62"/>
      <c r="U19" s="60"/>
      <c r="V19" s="61"/>
      <c r="W19" s="62"/>
      <c r="X19" s="251"/>
      <c r="Y19" s="252"/>
      <c r="Z19" s="261"/>
      <c r="AA19" s="42" t="str">
        <f>IF(AS19&gt;0,AO19," ")</f>
        <v> </v>
      </c>
      <c r="AB19" s="34" t="str">
        <f>IF(AS19&gt;0,AP19," ")</f>
        <v> </v>
      </c>
      <c r="AC19" s="26" t="s">
        <v>4</v>
      </c>
      <c r="AD19" s="35" t="str">
        <f>IF(AS19&gt;0,AR19," ")</f>
        <v> </v>
      </c>
      <c r="AE19" s="41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20" ht="18">
      <c r="B21" s="43" t="s">
        <v>17</v>
      </c>
      <c r="C21" s="43"/>
      <c r="D21" s="43"/>
      <c r="E21" s="43" t="str">
        <f>'[7]Utkání-výsledky'!E28</f>
        <v>1 družstvo</v>
      </c>
      <c r="F21" s="43"/>
      <c r="G21" s="27"/>
      <c r="H21" s="27"/>
      <c r="I21" s="36" t="s">
        <v>169</v>
      </c>
      <c r="J21" s="27"/>
      <c r="L21" s="27"/>
      <c r="M21" s="27"/>
      <c r="N21" s="27"/>
      <c r="O21" s="27"/>
      <c r="P21" s="27"/>
      <c r="Q21" s="27"/>
      <c r="R21" s="27"/>
      <c r="S21" s="27"/>
      <c r="T21" s="27"/>
    </row>
    <row r="23" ht="18">
      <c r="E23" s="68" t="str">
        <f>B15</f>
        <v>Stará Bělá</v>
      </c>
    </row>
    <row r="34" ht="12.75">
      <c r="C34" s="122"/>
    </row>
  </sheetData>
  <sheetProtection/>
  <mergeCells count="74"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  <mergeCell ref="C16:E16"/>
    <mergeCell ref="F16:H16"/>
    <mergeCell ref="I16:K16"/>
    <mergeCell ref="L16:N16"/>
    <mergeCell ref="O16:Q16"/>
    <mergeCell ref="R16:T16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2:E12"/>
    <mergeCell ref="F12:H12"/>
    <mergeCell ref="I12:K12"/>
    <mergeCell ref="L12:N12"/>
    <mergeCell ref="O12:Q13"/>
    <mergeCell ref="R12:T12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8:E8"/>
    <mergeCell ref="F8:H8"/>
    <mergeCell ref="I8:K9"/>
    <mergeCell ref="L8:N8"/>
    <mergeCell ref="O8:Q8"/>
    <mergeCell ref="R8:T8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4:E5"/>
    <mergeCell ref="F4:H4"/>
    <mergeCell ref="I4:K4"/>
    <mergeCell ref="L4:N4"/>
    <mergeCell ref="O4:Q4"/>
    <mergeCell ref="R4:T4"/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23"/>
  <sheetViews>
    <sheetView zoomScalePageLayoutView="0" workbookViewId="0" topLeftCell="A1">
      <selection activeCell="AJ15" sqref="AJ15"/>
    </sheetView>
  </sheetViews>
  <sheetFormatPr defaultColWidth="10.421875" defaultRowHeight="12.75"/>
  <cols>
    <col min="1" max="1" width="1.28515625" style="1" customWidth="1"/>
    <col min="2" max="2" width="18.57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8:31" ht="23.25"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72" t="s">
        <v>35</v>
      </c>
      <c r="AD1" s="239">
        <f>'[6]Utkání-výsledky'!K2</f>
        <v>2020</v>
      </c>
      <c r="AE1" s="239"/>
    </row>
    <row r="2" spans="9:21" ht="18.75" thickBot="1">
      <c r="I2" s="27"/>
      <c r="U2" s="27"/>
    </row>
    <row r="3" spans="2:31" ht="100.5" customHeight="1" thickBot="1">
      <c r="B3" s="4"/>
      <c r="C3" s="240" t="str">
        <f>B5</f>
        <v>Proskovice B</v>
      </c>
      <c r="D3" s="241"/>
      <c r="E3" s="242"/>
      <c r="F3" s="243" t="str">
        <f>B7</f>
        <v>Výškovice</v>
      </c>
      <c r="G3" s="241"/>
      <c r="H3" s="242"/>
      <c r="I3" s="243" t="str">
        <f>B9</f>
        <v>Příbor</v>
      </c>
      <c r="J3" s="241"/>
      <c r="K3" s="242"/>
      <c r="L3" s="243" t="str">
        <f>B11</f>
        <v>Hrabová</v>
      </c>
      <c r="M3" s="241"/>
      <c r="N3" s="242"/>
      <c r="O3" s="243" t="str">
        <f>B13</f>
        <v>Petřvald</v>
      </c>
      <c r="P3" s="241"/>
      <c r="Q3" s="242"/>
      <c r="R3" s="268" t="str">
        <f>B15</f>
        <v>VOLNÝ  LOS</v>
      </c>
      <c r="S3" s="269"/>
      <c r="T3" s="270"/>
      <c r="U3" s="243"/>
      <c r="V3" s="241"/>
      <c r="W3" s="242"/>
      <c r="X3" s="243"/>
      <c r="Y3" s="241"/>
      <c r="Z3" s="247"/>
      <c r="AA3" s="5" t="s">
        <v>0</v>
      </c>
      <c r="AB3" s="240" t="s">
        <v>1</v>
      </c>
      <c r="AC3" s="241"/>
      <c r="AD3" s="247"/>
      <c r="AE3" s="6" t="s">
        <v>2</v>
      </c>
    </row>
    <row r="4" spans="2:31" ht="13.5" customHeight="1">
      <c r="B4" s="7"/>
      <c r="C4" s="248" t="s">
        <v>25</v>
      </c>
      <c r="D4" s="249"/>
      <c r="E4" s="250"/>
      <c r="F4" s="253">
        <f>'[6]Utkání-výsledky'!I14</f>
        <v>1</v>
      </c>
      <c r="G4" s="254"/>
      <c r="H4" s="255"/>
      <c r="I4" s="256">
        <f>'[6]Utkání-výsledky'!J17</f>
        <v>2</v>
      </c>
      <c r="J4" s="254"/>
      <c r="K4" s="255"/>
      <c r="L4" s="256">
        <f>'[6]Utkání-výsledky'!I21</f>
        <v>2</v>
      </c>
      <c r="M4" s="254"/>
      <c r="N4" s="255"/>
      <c r="O4" s="256">
        <f>'[6]Utkání-výsledky'!J26</f>
        <v>1</v>
      </c>
      <c r="P4" s="254"/>
      <c r="Q4" s="255"/>
      <c r="R4" s="271">
        <f>'[6]Utkání-výsledky'!I8</f>
        <v>0</v>
      </c>
      <c r="S4" s="272"/>
      <c r="T4" s="273"/>
      <c r="U4" s="256"/>
      <c r="V4" s="254"/>
      <c r="W4" s="255"/>
      <c r="X4" s="256"/>
      <c r="Y4" s="254"/>
      <c r="Z4" s="260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'[6]Utkání-výsledky'!N5</f>
        <v>Proskovice B</v>
      </c>
      <c r="C5" s="251"/>
      <c r="D5" s="252"/>
      <c r="E5" s="252"/>
      <c r="F5" s="49">
        <f>'[6]Utkání-výsledky'!F14</f>
        <v>0</v>
      </c>
      <c r="G5" s="47" t="s">
        <v>4</v>
      </c>
      <c r="H5" s="48">
        <f>'[6]Utkání-výsledky'!H14</f>
        <v>3</v>
      </c>
      <c r="I5" s="46">
        <f>'[6]Utkání-výsledky'!H17</f>
        <v>2</v>
      </c>
      <c r="J5" s="47" t="s">
        <v>4</v>
      </c>
      <c r="K5" s="48">
        <f>'[6]Utkání-výsledky'!F17</f>
        <v>1</v>
      </c>
      <c r="L5" s="46">
        <f>'[6]Utkání-výsledky'!F21</f>
        <v>2</v>
      </c>
      <c r="M5" s="47" t="s">
        <v>4</v>
      </c>
      <c r="N5" s="48">
        <f>'[6]Utkání-výsledky'!H21</f>
        <v>1</v>
      </c>
      <c r="O5" s="46">
        <f>'[6]Utkání-výsledky'!H26</f>
        <v>0</v>
      </c>
      <c r="P5" s="47" t="s">
        <v>4</v>
      </c>
      <c r="Q5" s="48">
        <f>'[6]Utkání-výsledky'!F26</f>
        <v>3</v>
      </c>
      <c r="R5" s="74" t="str">
        <f>'[6]Utkání-výsledky'!F8</f>
        <v> </v>
      </c>
      <c r="S5" s="75" t="s">
        <v>4</v>
      </c>
      <c r="T5" s="76" t="str">
        <f>'[6]Utkání-výsledky'!H8</f>
        <v> </v>
      </c>
      <c r="U5" s="46"/>
      <c r="V5" s="47" t="s">
        <v>4</v>
      </c>
      <c r="W5" s="48"/>
      <c r="X5" s="46"/>
      <c r="Y5" s="47" t="s">
        <v>4</v>
      </c>
      <c r="Z5" s="48"/>
      <c r="AA5" s="14">
        <f aca="true" t="shared" si="1" ref="AA5:AA15">IF(BJ5&gt;0,BF5," ")</f>
        <v>6</v>
      </c>
      <c r="AB5" s="15">
        <f>IF(BJ5&gt;0,BG5," ")</f>
        <v>4</v>
      </c>
      <c r="AC5" s="33" t="s">
        <v>4</v>
      </c>
      <c r="AD5" s="52">
        <f t="shared" si="0"/>
        <v>8</v>
      </c>
      <c r="AE5" s="44">
        <v>3</v>
      </c>
      <c r="BF5" s="17">
        <f>SUM(F4:Z4)</f>
        <v>6</v>
      </c>
      <c r="BG5" s="18">
        <f>SUM(F5,I5,L5,O5,R5,U5,X5)</f>
        <v>4</v>
      </c>
      <c r="BH5" s="19" t="s">
        <v>4</v>
      </c>
      <c r="BI5" s="18">
        <f>SUM(H5,K5,N5,Q5,T5,W5,Z5)</f>
        <v>8</v>
      </c>
      <c r="BJ5" s="18">
        <f>BG5+BI5</f>
        <v>12</v>
      </c>
    </row>
    <row r="6" spans="2:62" ht="13.5" customHeight="1">
      <c r="B6" s="20"/>
      <c r="C6" s="253">
        <f>'[6]Utkání-výsledky'!J14</f>
        <v>2</v>
      </c>
      <c r="D6" s="254"/>
      <c r="E6" s="255"/>
      <c r="F6" s="248" t="s">
        <v>26</v>
      </c>
      <c r="G6" s="249"/>
      <c r="H6" s="250"/>
      <c r="I6" s="256">
        <f>'[6]Utkání-výsledky'!I22</f>
        <v>2</v>
      </c>
      <c r="J6" s="254"/>
      <c r="K6" s="255"/>
      <c r="L6" s="256">
        <f>'[6]Utkání-výsledky'!J25</f>
        <v>2</v>
      </c>
      <c r="M6" s="254"/>
      <c r="N6" s="255"/>
      <c r="O6" s="256">
        <f>'[6]Utkání-výsledky'!I9</f>
        <v>2</v>
      </c>
      <c r="P6" s="254"/>
      <c r="Q6" s="255"/>
      <c r="R6" s="271">
        <f>'[6]Utkání-výsledky'!I16</f>
        <v>0</v>
      </c>
      <c r="S6" s="272"/>
      <c r="T6" s="273"/>
      <c r="U6" s="256"/>
      <c r="V6" s="254"/>
      <c r="W6" s="255"/>
      <c r="X6" s="256"/>
      <c r="Y6" s="254"/>
      <c r="Z6" s="260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45"/>
      <c r="BF6" s="22"/>
      <c r="BG6" s="23"/>
      <c r="BH6" s="24"/>
      <c r="BI6" s="24"/>
      <c r="BJ6" s="23"/>
    </row>
    <row r="7" spans="2:62" ht="30" customHeight="1" thickBot="1">
      <c r="B7" s="112" t="str">
        <f>'[6]Utkání-výsledky'!N6</f>
        <v>Výškovice</v>
      </c>
      <c r="C7" s="49">
        <f>H5</f>
        <v>3</v>
      </c>
      <c r="D7" s="47" t="s">
        <v>4</v>
      </c>
      <c r="E7" s="48">
        <f>F5</f>
        <v>0</v>
      </c>
      <c r="F7" s="251"/>
      <c r="G7" s="252" t="s">
        <v>6</v>
      </c>
      <c r="H7" s="261"/>
      <c r="I7" s="49">
        <f>'[6]Utkání-výsledky'!F22</f>
        <v>3</v>
      </c>
      <c r="J7" s="47" t="s">
        <v>4</v>
      </c>
      <c r="K7" s="48">
        <f>'[6]Utkání-výsledky'!H22</f>
        <v>0</v>
      </c>
      <c r="L7" s="46">
        <f>'[6]Utkání-výsledky'!H25</f>
        <v>2</v>
      </c>
      <c r="M7" s="47" t="s">
        <v>4</v>
      </c>
      <c r="N7" s="48">
        <f>'[6]Utkání-výsledky'!F25</f>
        <v>1</v>
      </c>
      <c r="O7" s="46">
        <f>'[6]Utkání-výsledky'!F9</f>
        <v>2</v>
      </c>
      <c r="P7" s="47" t="s">
        <v>4</v>
      </c>
      <c r="Q7" s="48">
        <f>'[6]Utkání-výsledky'!H9</f>
        <v>1</v>
      </c>
      <c r="R7" s="74" t="str">
        <f>'[6]Utkání-výsledky'!F16</f>
        <v> </v>
      </c>
      <c r="S7" s="75" t="s">
        <v>4</v>
      </c>
      <c r="T7" s="76" t="str">
        <f>'[6]Utkání-výsledky'!H16</f>
        <v> </v>
      </c>
      <c r="U7" s="46"/>
      <c r="V7" s="47" t="s">
        <v>4</v>
      </c>
      <c r="W7" s="48"/>
      <c r="X7" s="46"/>
      <c r="Y7" s="47" t="s">
        <v>4</v>
      </c>
      <c r="Z7" s="48"/>
      <c r="AA7" s="14">
        <f t="shared" si="1"/>
        <v>8</v>
      </c>
      <c r="AB7" s="15">
        <f>IF(BJ7&gt;0,BG7," ")</f>
        <v>10</v>
      </c>
      <c r="AC7" s="16" t="s">
        <v>4</v>
      </c>
      <c r="AD7" s="52">
        <f t="shared" si="0"/>
        <v>2</v>
      </c>
      <c r="AE7" s="73">
        <v>1</v>
      </c>
      <c r="BF7" s="17">
        <f>SUM(C6:C6)+SUM(I6:Z6)</f>
        <v>8</v>
      </c>
      <c r="BG7" s="18">
        <f>SUM(C7,I7,L7,O7,R7,U7,X7)</f>
        <v>10</v>
      </c>
      <c r="BH7" s="19" t="s">
        <v>4</v>
      </c>
      <c r="BI7" s="18">
        <f>SUM(E7,K7,N7,Q7,T7,W7,Z7)</f>
        <v>2</v>
      </c>
      <c r="BJ7" s="18">
        <f>BG7+BI7</f>
        <v>12</v>
      </c>
    </row>
    <row r="8" spans="2:62" ht="13.5" customHeight="1">
      <c r="B8" s="20"/>
      <c r="C8" s="262">
        <f>'[6]Utkání-výsledky'!I17</f>
        <v>1</v>
      </c>
      <c r="D8" s="263"/>
      <c r="E8" s="263"/>
      <c r="F8" s="263">
        <f>'[6]Utkání-výsledky'!J22</f>
        <v>0</v>
      </c>
      <c r="G8" s="263"/>
      <c r="H8" s="264"/>
      <c r="I8" s="248" t="s">
        <v>27</v>
      </c>
      <c r="J8" s="249"/>
      <c r="K8" s="250"/>
      <c r="L8" s="256">
        <f>'[6]Utkání-výsledky'!I10</f>
        <v>1</v>
      </c>
      <c r="M8" s="254"/>
      <c r="N8" s="255"/>
      <c r="O8" s="256">
        <f>'[6]Utkání-výsledky'!J13</f>
        <v>1</v>
      </c>
      <c r="P8" s="254"/>
      <c r="Q8" s="255"/>
      <c r="R8" s="271">
        <f>'[6]Utkání-výsledky'!I24</f>
        <v>0</v>
      </c>
      <c r="S8" s="272"/>
      <c r="T8" s="273"/>
      <c r="U8" s="256"/>
      <c r="V8" s="254"/>
      <c r="W8" s="255"/>
      <c r="X8" s="256"/>
      <c r="Y8" s="254"/>
      <c r="Z8" s="260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45"/>
      <c r="BF8" s="22"/>
      <c r="BG8" s="23"/>
      <c r="BH8" s="24"/>
      <c r="BI8" s="24"/>
      <c r="BJ8" s="23"/>
    </row>
    <row r="9" spans="2:62" ht="30" customHeight="1" thickBot="1">
      <c r="B9" s="13" t="str">
        <f>'[6]Utkání-výsledky'!N7</f>
        <v>Příbor</v>
      </c>
      <c r="C9" s="46">
        <f>K5</f>
        <v>1</v>
      </c>
      <c r="D9" s="47" t="s">
        <v>4</v>
      </c>
      <c r="E9" s="48">
        <f>I5</f>
        <v>2</v>
      </c>
      <c r="F9" s="37">
        <f>K7</f>
        <v>0</v>
      </c>
      <c r="G9" s="51" t="s">
        <v>4</v>
      </c>
      <c r="H9" s="38">
        <f>I7</f>
        <v>3</v>
      </c>
      <c r="I9" s="251"/>
      <c r="J9" s="252" t="s">
        <v>8</v>
      </c>
      <c r="K9" s="261"/>
      <c r="L9" s="49">
        <f>'[6]Utkání-výsledky'!F10</f>
        <v>1</v>
      </c>
      <c r="M9" s="47" t="s">
        <v>4</v>
      </c>
      <c r="N9" s="48">
        <f>'[6]Utkání-výsledky'!H10</f>
        <v>2</v>
      </c>
      <c r="O9" s="46">
        <f>'[6]Utkání-výsledky'!H13</f>
        <v>0</v>
      </c>
      <c r="P9" s="47" t="s">
        <v>4</v>
      </c>
      <c r="Q9" s="48">
        <f>'[6]Utkání-výsledky'!F13</f>
        <v>3</v>
      </c>
      <c r="R9" s="74" t="str">
        <f>'[6]Utkání-výsledky'!F24</f>
        <v> </v>
      </c>
      <c r="S9" s="75" t="s">
        <v>4</v>
      </c>
      <c r="T9" s="76" t="str">
        <f>'[6]Utkání-výsledky'!H24</f>
        <v> </v>
      </c>
      <c r="U9" s="46"/>
      <c r="V9" s="47" t="s">
        <v>4</v>
      </c>
      <c r="W9" s="48"/>
      <c r="X9" s="46"/>
      <c r="Y9" s="47" t="s">
        <v>4</v>
      </c>
      <c r="Z9" s="48"/>
      <c r="AA9" s="14">
        <f t="shared" si="1"/>
        <v>3</v>
      </c>
      <c r="AB9" s="15">
        <f>IF(BJ9&gt;0,BG9," ")</f>
        <v>2</v>
      </c>
      <c r="AC9" s="16" t="s">
        <v>4</v>
      </c>
      <c r="AD9" s="52">
        <f t="shared" si="0"/>
        <v>10</v>
      </c>
      <c r="AE9" s="44">
        <v>5</v>
      </c>
      <c r="BF9" s="17">
        <f>SUM(C8:F8)+SUM(L8:Z8)</f>
        <v>3</v>
      </c>
      <c r="BG9" s="18">
        <f>SUM(F9,C9,L9,O9,R9,U9,X9)</f>
        <v>2</v>
      </c>
      <c r="BH9" s="19" t="s">
        <v>4</v>
      </c>
      <c r="BI9" s="18">
        <f>SUM(H9,E9,N9,Q9,T9,W9,Z9)</f>
        <v>10</v>
      </c>
      <c r="BJ9" s="18">
        <f>BG9+BI9</f>
        <v>12</v>
      </c>
    </row>
    <row r="10" spans="2:62" ht="13.5" customHeight="1">
      <c r="B10" s="20"/>
      <c r="C10" s="262">
        <f>'[6]Utkání-výsledky'!J21</f>
        <v>1</v>
      </c>
      <c r="D10" s="263"/>
      <c r="E10" s="263"/>
      <c r="F10" s="263">
        <f>'[6]Utkání-výsledky'!I25</f>
        <v>1</v>
      </c>
      <c r="G10" s="263"/>
      <c r="H10" s="263"/>
      <c r="I10" s="263">
        <f>'[6]Utkání-výsledky'!J10</f>
        <v>2</v>
      </c>
      <c r="J10" s="263"/>
      <c r="K10" s="264"/>
      <c r="L10" s="248" t="s">
        <v>28</v>
      </c>
      <c r="M10" s="249"/>
      <c r="N10" s="250"/>
      <c r="O10" s="256">
        <f>'[6]Utkání-výsledky'!I18</f>
        <v>1</v>
      </c>
      <c r="P10" s="254"/>
      <c r="Q10" s="255"/>
      <c r="R10" s="271">
        <f>'[6]Utkání-výsledky'!J12</f>
        <v>0</v>
      </c>
      <c r="S10" s="272"/>
      <c r="T10" s="273"/>
      <c r="U10" s="256"/>
      <c r="V10" s="254"/>
      <c r="W10" s="255"/>
      <c r="X10" s="256"/>
      <c r="Y10" s="254"/>
      <c r="Z10" s="260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45"/>
      <c r="BF10" s="22"/>
      <c r="BG10" s="23"/>
      <c r="BH10" s="24"/>
      <c r="BI10" s="24"/>
      <c r="BJ10" s="23"/>
    </row>
    <row r="11" spans="2:62" ht="30" customHeight="1" thickBot="1">
      <c r="B11" s="25" t="str">
        <f>'[6]Utkání-výsledky'!N8</f>
        <v>Hrabová</v>
      </c>
      <c r="C11" s="46">
        <f>N5</f>
        <v>1</v>
      </c>
      <c r="D11" s="47" t="s">
        <v>4</v>
      </c>
      <c r="E11" s="48">
        <f>L5</f>
        <v>2</v>
      </c>
      <c r="F11" s="46">
        <f>N7</f>
        <v>1</v>
      </c>
      <c r="G11" s="47" t="s">
        <v>4</v>
      </c>
      <c r="H11" s="48">
        <f>L7</f>
        <v>2</v>
      </c>
      <c r="I11" s="50">
        <f>N9</f>
        <v>2</v>
      </c>
      <c r="J11" s="51" t="s">
        <v>4</v>
      </c>
      <c r="K11" s="52">
        <f>L9</f>
        <v>1</v>
      </c>
      <c r="L11" s="251"/>
      <c r="M11" s="252" t="s">
        <v>10</v>
      </c>
      <c r="N11" s="261"/>
      <c r="O11" s="49">
        <f>'[6]Utkání-výsledky'!F18</f>
        <v>0</v>
      </c>
      <c r="P11" s="47" t="s">
        <v>4</v>
      </c>
      <c r="Q11" s="48">
        <f>'[6]Utkání-výsledky'!H18</f>
        <v>3</v>
      </c>
      <c r="R11" s="74" t="str">
        <f>'[6]Utkání-výsledky'!H12</f>
        <v> </v>
      </c>
      <c r="S11" s="75" t="s">
        <v>4</v>
      </c>
      <c r="T11" s="76" t="str">
        <f>'[6]Utkání-výsledky'!F12</f>
        <v> </v>
      </c>
      <c r="U11" s="46"/>
      <c r="V11" s="47" t="s">
        <v>4</v>
      </c>
      <c r="W11" s="48"/>
      <c r="X11" s="46"/>
      <c r="Y11" s="47" t="s">
        <v>4</v>
      </c>
      <c r="Z11" s="48"/>
      <c r="AA11" s="14">
        <f t="shared" si="1"/>
        <v>5</v>
      </c>
      <c r="AB11" s="15">
        <f>IF(BJ11&gt;0,BG11," ")</f>
        <v>4</v>
      </c>
      <c r="AC11" s="16" t="s">
        <v>4</v>
      </c>
      <c r="AD11" s="52">
        <f t="shared" si="0"/>
        <v>8</v>
      </c>
      <c r="AE11" s="44">
        <v>4</v>
      </c>
      <c r="BF11" s="17">
        <f>SUM(C10:I10)+SUM(O10:Z10)</f>
        <v>5</v>
      </c>
      <c r="BG11" s="18">
        <f>SUM(F11,I11,C11,O11,R11,U11,X11)</f>
        <v>4</v>
      </c>
      <c r="BH11" s="19" t="s">
        <v>4</v>
      </c>
      <c r="BI11" s="18">
        <f>SUM(H11,K11,E11,Q11,T11,W11,Z11)</f>
        <v>8</v>
      </c>
      <c r="BJ11" s="18">
        <f>BG11+BI11</f>
        <v>12</v>
      </c>
    </row>
    <row r="12" spans="2:62" ht="13.5" customHeight="1">
      <c r="B12" s="20"/>
      <c r="C12" s="262">
        <f>'[6]Utkání-výsledky'!I26</f>
        <v>2</v>
      </c>
      <c r="D12" s="263"/>
      <c r="E12" s="263"/>
      <c r="F12" s="263">
        <f>'[6]Utkání-výsledky'!J9</f>
        <v>1</v>
      </c>
      <c r="G12" s="263"/>
      <c r="H12" s="263"/>
      <c r="I12" s="263">
        <f>'[6]Utkání-výsledky'!I13</f>
        <v>2</v>
      </c>
      <c r="J12" s="263"/>
      <c r="K12" s="263"/>
      <c r="L12" s="263">
        <f>'[6]Utkání-výsledky'!J18</f>
        <v>2</v>
      </c>
      <c r="M12" s="263"/>
      <c r="N12" s="264"/>
      <c r="O12" s="248" t="s">
        <v>30</v>
      </c>
      <c r="P12" s="249"/>
      <c r="Q12" s="250"/>
      <c r="R12" s="271">
        <f>'[6]Utkání-výsledky'!J20</f>
        <v>0</v>
      </c>
      <c r="S12" s="272"/>
      <c r="T12" s="273"/>
      <c r="U12" s="256"/>
      <c r="V12" s="254"/>
      <c r="W12" s="255"/>
      <c r="X12" s="256"/>
      <c r="Y12" s="254"/>
      <c r="Z12" s="260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45"/>
      <c r="BF12" s="22"/>
      <c r="BG12" s="23"/>
      <c r="BH12" s="24"/>
      <c r="BI12" s="24"/>
      <c r="BJ12" s="23"/>
    </row>
    <row r="13" spans="2:62" ht="30" customHeight="1" thickBot="1">
      <c r="B13" s="25" t="str">
        <f>'[6]Utkání-výsledky'!N9</f>
        <v>Petřvald</v>
      </c>
      <c r="C13" s="46">
        <f>Q5</f>
        <v>3</v>
      </c>
      <c r="D13" s="47" t="s">
        <v>4</v>
      </c>
      <c r="E13" s="48">
        <f>O5</f>
        <v>0</v>
      </c>
      <c r="F13" s="46">
        <f>Q7</f>
        <v>1</v>
      </c>
      <c r="G13" s="47" t="s">
        <v>4</v>
      </c>
      <c r="H13" s="48">
        <f>O7</f>
        <v>2</v>
      </c>
      <c r="I13" s="46">
        <f>Q9</f>
        <v>3</v>
      </c>
      <c r="J13" s="47" t="s">
        <v>4</v>
      </c>
      <c r="K13" s="48">
        <f>O9</f>
        <v>0</v>
      </c>
      <c r="L13" s="50">
        <f>Q11</f>
        <v>3</v>
      </c>
      <c r="M13" s="51" t="s">
        <v>4</v>
      </c>
      <c r="N13" s="52">
        <f>O11</f>
        <v>0</v>
      </c>
      <c r="O13" s="251"/>
      <c r="P13" s="252" t="s">
        <v>10</v>
      </c>
      <c r="Q13" s="261"/>
      <c r="R13" s="77" t="str">
        <f>'[6]Utkání-výsledky'!H20</f>
        <v> </v>
      </c>
      <c r="S13" s="75" t="s">
        <v>4</v>
      </c>
      <c r="T13" s="76" t="str">
        <f>'[6]Utkání-výsledky'!F20</f>
        <v> </v>
      </c>
      <c r="U13" s="46"/>
      <c r="V13" s="47" t="s">
        <v>4</v>
      </c>
      <c r="W13" s="48"/>
      <c r="X13" s="46"/>
      <c r="Y13" s="47" t="s">
        <v>4</v>
      </c>
      <c r="Z13" s="48"/>
      <c r="AA13" s="14">
        <f t="shared" si="1"/>
        <v>7</v>
      </c>
      <c r="AB13" s="15">
        <f>IF(BJ13&gt;0,BG13," ")</f>
        <v>10</v>
      </c>
      <c r="AC13" s="16" t="s">
        <v>4</v>
      </c>
      <c r="AD13" s="52">
        <f t="shared" si="0"/>
        <v>2</v>
      </c>
      <c r="AE13" s="44">
        <v>2</v>
      </c>
      <c r="BF13" s="17">
        <f>SUM(C12:L12)+SUM(R12:Z12)</f>
        <v>7</v>
      </c>
      <c r="BG13" s="18">
        <f>SUM(F13,I13,L13,C13,R13,U13,X13)</f>
        <v>10</v>
      </c>
      <c r="BH13" s="19" t="s">
        <v>4</v>
      </c>
      <c r="BI13" s="18">
        <f>SUM(H13,K13,N13,E13,T13,W13,Z13)</f>
        <v>2</v>
      </c>
      <c r="BJ13" s="18">
        <f>BG13+BI13</f>
        <v>12</v>
      </c>
    </row>
    <row r="14" spans="2:62" ht="13.5" customHeight="1">
      <c r="B14" s="78"/>
      <c r="C14" s="274">
        <f>'[6]Utkání-výsledky'!J8</f>
        <v>0</v>
      </c>
      <c r="D14" s="275"/>
      <c r="E14" s="275"/>
      <c r="F14" s="275">
        <f>'[6]Utkání-výsledky'!J16</f>
        <v>0</v>
      </c>
      <c r="G14" s="275"/>
      <c r="H14" s="275"/>
      <c r="I14" s="275">
        <f>'[6]Utkání-výsledky'!J24</f>
        <v>0</v>
      </c>
      <c r="J14" s="275"/>
      <c r="K14" s="275"/>
      <c r="L14" s="275">
        <f>'[6]Utkání-výsledky'!I12</f>
        <v>0</v>
      </c>
      <c r="M14" s="275"/>
      <c r="N14" s="275"/>
      <c r="O14" s="275">
        <f>'[6]Utkání-výsledky'!I20</f>
        <v>0</v>
      </c>
      <c r="P14" s="275"/>
      <c r="Q14" s="276"/>
      <c r="R14" s="248">
        <v>2020</v>
      </c>
      <c r="S14" s="249"/>
      <c r="T14" s="250"/>
      <c r="U14" s="256"/>
      <c r="V14" s="254"/>
      <c r="W14" s="255"/>
      <c r="X14" s="256"/>
      <c r="Y14" s="254"/>
      <c r="Z14" s="260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45"/>
      <c r="BF14" s="22"/>
      <c r="BG14" s="23"/>
      <c r="BH14" s="24"/>
      <c r="BI14" s="24"/>
      <c r="BJ14" s="23"/>
    </row>
    <row r="15" spans="2:62" ht="36.75" customHeight="1" thickBot="1">
      <c r="B15" s="79" t="str">
        <f>'[6]Utkání-výsledky'!N10</f>
        <v>VOLNÝ  LOS</v>
      </c>
      <c r="C15" s="74" t="str">
        <f>T5</f>
        <v> </v>
      </c>
      <c r="D15" s="75" t="s">
        <v>4</v>
      </c>
      <c r="E15" s="76" t="str">
        <f>R5</f>
        <v> </v>
      </c>
      <c r="F15" s="74" t="str">
        <f>T7</f>
        <v> </v>
      </c>
      <c r="G15" s="75" t="s">
        <v>4</v>
      </c>
      <c r="H15" s="76" t="str">
        <f>R7</f>
        <v> </v>
      </c>
      <c r="I15" s="74" t="str">
        <f>T9</f>
        <v> </v>
      </c>
      <c r="J15" s="75" t="s">
        <v>4</v>
      </c>
      <c r="K15" s="76" t="str">
        <f>R9</f>
        <v> </v>
      </c>
      <c r="L15" s="74" t="str">
        <f>T11</f>
        <v> </v>
      </c>
      <c r="M15" s="75" t="s">
        <v>4</v>
      </c>
      <c r="N15" s="76" t="str">
        <f>R11</f>
        <v> </v>
      </c>
      <c r="O15" s="80" t="str">
        <f>T13</f>
        <v> </v>
      </c>
      <c r="P15" s="81" t="s">
        <v>4</v>
      </c>
      <c r="Q15" s="82" t="str">
        <f>R13</f>
        <v> </v>
      </c>
      <c r="R15" s="251"/>
      <c r="S15" s="252">
        <v>0</v>
      </c>
      <c r="T15" s="261"/>
      <c r="U15" s="46"/>
      <c r="V15" s="47" t="s">
        <v>4</v>
      </c>
      <c r="W15" s="48"/>
      <c r="X15" s="46"/>
      <c r="Y15" s="47" t="s">
        <v>4</v>
      </c>
      <c r="Z15" s="48"/>
      <c r="AA15" s="14" t="str">
        <f t="shared" si="1"/>
        <v> </v>
      </c>
      <c r="AB15" s="15" t="str">
        <f>IF(BJ15&gt;0,BG15," ")</f>
        <v> </v>
      </c>
      <c r="AC15" s="16" t="s">
        <v>4</v>
      </c>
      <c r="AD15" s="52" t="str">
        <f t="shared" si="0"/>
        <v> </v>
      </c>
      <c r="AE15" s="44"/>
      <c r="BF15" s="17">
        <f>SUM(C14:O14)+SUM(U14:Z14)</f>
        <v>0</v>
      </c>
      <c r="BG15" s="18">
        <f>SUM(F15,I15,L15,O15,C15,U15,X15)</f>
        <v>0</v>
      </c>
      <c r="BH15" s="19" t="s">
        <v>4</v>
      </c>
      <c r="BI15" s="18">
        <f>SUM(H15,K15,N15,Q15,E15,W15,Z15)</f>
        <v>0</v>
      </c>
      <c r="BJ15" s="18">
        <f>BG15+BI15</f>
        <v>0</v>
      </c>
    </row>
    <row r="16" spans="2:62" ht="9.75" customHeight="1" hidden="1">
      <c r="B16" s="20"/>
      <c r="C16" s="26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4"/>
      <c r="U16" s="248">
        <v>1</v>
      </c>
      <c r="V16" s="249"/>
      <c r="W16" s="250"/>
      <c r="X16" s="256"/>
      <c r="Y16" s="254"/>
      <c r="Z16" s="260"/>
      <c r="AA16" s="21" t="str">
        <f>IF(AS16&gt;0,AO16," ")</f>
        <v> </v>
      </c>
      <c r="AB16" s="30" t="str">
        <f>IF(AS16&gt;0,AO16," ")</f>
        <v> </v>
      </c>
      <c r="AC16" s="10" t="s">
        <v>4</v>
      </c>
      <c r="AD16" s="31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39"/>
      <c r="D17" s="51"/>
      <c r="E17" s="38"/>
      <c r="F17" s="40"/>
      <c r="G17" s="51"/>
      <c r="H17" s="38"/>
      <c r="I17" s="40"/>
      <c r="J17" s="51"/>
      <c r="K17" s="38"/>
      <c r="L17" s="40"/>
      <c r="M17" s="51"/>
      <c r="N17" s="38"/>
      <c r="O17" s="40"/>
      <c r="P17" s="51"/>
      <c r="Q17" s="38"/>
      <c r="R17" s="40"/>
      <c r="S17" s="51"/>
      <c r="T17" s="38"/>
      <c r="U17" s="251"/>
      <c r="V17" s="252">
        <v>0</v>
      </c>
      <c r="W17" s="261"/>
      <c r="X17" s="49"/>
      <c r="Y17" s="47"/>
      <c r="Z17" s="48"/>
      <c r="AA17" s="14" t="str">
        <f>IF(AS17&gt;0,AO17," ")</f>
        <v> </v>
      </c>
      <c r="AB17" s="28" t="str">
        <f>IF(AS17&gt;0,AP17," ")</f>
        <v> </v>
      </c>
      <c r="AC17" s="16" t="s">
        <v>4</v>
      </c>
      <c r="AD17" s="29" t="str">
        <f>IF(AS17&gt;0,AR17," ")</f>
        <v> </v>
      </c>
      <c r="AE17" s="41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62"/>
      <c r="D18" s="263"/>
      <c r="E18" s="263"/>
      <c r="F18" s="263"/>
      <c r="G18" s="263"/>
      <c r="H18" s="263"/>
      <c r="I18" s="256"/>
      <c r="J18" s="254"/>
      <c r="K18" s="255"/>
      <c r="L18" s="256"/>
      <c r="M18" s="254"/>
      <c r="N18" s="255"/>
      <c r="O18" s="256"/>
      <c r="P18" s="254"/>
      <c r="Q18" s="255"/>
      <c r="R18" s="263"/>
      <c r="S18" s="263"/>
      <c r="T18" s="263"/>
      <c r="U18" s="263"/>
      <c r="V18" s="263"/>
      <c r="W18" s="264"/>
      <c r="X18" s="248">
        <v>4</v>
      </c>
      <c r="Y18" s="249"/>
      <c r="Z18" s="250"/>
      <c r="AA18" s="21" t="str">
        <f>IF(AS18&gt;0,AO18," ")</f>
        <v> </v>
      </c>
      <c r="AB18" s="30" t="str">
        <f>IF(AS18&gt;0,AO18," ")</f>
        <v> </v>
      </c>
      <c r="AC18" s="10" t="s">
        <v>4</v>
      </c>
      <c r="AD18" s="31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2"/>
      <c r="C19" s="60"/>
      <c r="D19" s="61"/>
      <c r="E19" s="62"/>
      <c r="F19" s="60"/>
      <c r="G19" s="61"/>
      <c r="H19" s="62"/>
      <c r="I19" s="50"/>
      <c r="J19" s="51"/>
      <c r="K19" s="52"/>
      <c r="L19" s="50"/>
      <c r="M19" s="51"/>
      <c r="N19" s="52"/>
      <c r="O19" s="50"/>
      <c r="P19" s="51"/>
      <c r="Q19" s="52"/>
      <c r="R19" s="60"/>
      <c r="S19" s="61"/>
      <c r="T19" s="62"/>
      <c r="U19" s="60"/>
      <c r="V19" s="61"/>
      <c r="W19" s="62"/>
      <c r="X19" s="251"/>
      <c r="Y19" s="252"/>
      <c r="Z19" s="261"/>
      <c r="AA19" s="42" t="str">
        <f>IF(AS19&gt;0,AO19," ")</f>
        <v> </v>
      </c>
      <c r="AB19" s="34" t="str">
        <f>IF(AS19&gt;0,AP19," ")</f>
        <v> </v>
      </c>
      <c r="AC19" s="26" t="s">
        <v>4</v>
      </c>
      <c r="AD19" s="35" t="str">
        <f>IF(AS19&gt;0,AR19," ")</f>
        <v> </v>
      </c>
      <c r="AE19" s="41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55" ht="20.25">
      <c r="B21" s="89" t="s">
        <v>19</v>
      </c>
      <c r="C21" s="43"/>
      <c r="D21" s="43"/>
      <c r="E21" s="43" t="str">
        <f>'[6]Utkání-výsledky'!E28</f>
        <v>1 družstvo</v>
      </c>
      <c r="F21" s="43"/>
      <c r="G21" s="27"/>
      <c r="H21" s="27"/>
      <c r="I21" s="88"/>
      <c r="J21" s="27"/>
      <c r="L21" s="27"/>
      <c r="M21" s="27"/>
      <c r="N21" s="27"/>
      <c r="O21" s="27"/>
      <c r="P21" s="27"/>
      <c r="Q21" s="27"/>
      <c r="R21" s="27"/>
      <c r="S21" s="27"/>
      <c r="T21" s="27"/>
      <c r="BC21" s="71" t="s">
        <v>31</v>
      </c>
    </row>
    <row r="23" ht="18">
      <c r="E23" s="68" t="str">
        <f>B7</f>
        <v>Výškovice</v>
      </c>
    </row>
  </sheetData>
  <sheetProtection/>
  <mergeCells count="74"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  <mergeCell ref="C16:E16"/>
    <mergeCell ref="F16:H16"/>
    <mergeCell ref="I16:K16"/>
    <mergeCell ref="L16:N16"/>
    <mergeCell ref="O16:Q16"/>
    <mergeCell ref="R16:T16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2:E12"/>
    <mergeCell ref="F12:H12"/>
    <mergeCell ref="I12:K12"/>
    <mergeCell ref="L12:N12"/>
    <mergeCell ref="O12:Q13"/>
    <mergeCell ref="R12:T12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8:E8"/>
    <mergeCell ref="F8:H8"/>
    <mergeCell ref="I8:K9"/>
    <mergeCell ref="L8:N8"/>
    <mergeCell ref="O8:Q8"/>
    <mergeCell ref="R8:T8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4:E5"/>
    <mergeCell ref="F4:H4"/>
    <mergeCell ref="I4:K4"/>
    <mergeCell ref="L4:N4"/>
    <mergeCell ref="O4:Q4"/>
    <mergeCell ref="R4:T4"/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J33"/>
  <sheetViews>
    <sheetView zoomScalePageLayoutView="0" workbookViewId="0" topLeftCell="A10">
      <selection activeCell="I27" sqref="I27:K27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5" width="5.421875" style="1" customWidth="1"/>
    <col min="36" max="36" width="4.00390625" style="1" customWidth="1"/>
    <col min="37" max="37" width="1.28515625" style="1" customWidth="1"/>
    <col min="38" max="38" width="3.421875" style="1" customWidth="1"/>
    <col min="39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36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77">
        <f>'[5]Rozlosování-přehled'!L1</f>
        <v>2020</v>
      </c>
      <c r="X1" s="278"/>
      <c r="Y1" s="3"/>
      <c r="Z1" s="3"/>
      <c r="AA1" s="3"/>
      <c r="AB1" s="3"/>
    </row>
    <row r="2" ht="13.5" thickBot="1"/>
    <row r="3" spans="2:58" ht="96.75" customHeight="1" thickBot="1">
      <c r="B3" s="4"/>
      <c r="C3" s="240" t="str">
        <f>B5</f>
        <v>Proskovice A</v>
      </c>
      <c r="D3" s="241"/>
      <c r="E3" s="242"/>
      <c r="F3" s="243" t="str">
        <f>B7</f>
        <v>Krmelín A</v>
      </c>
      <c r="G3" s="241"/>
      <c r="H3" s="242"/>
      <c r="I3" s="243" t="str">
        <f>B9</f>
        <v>Nová Bělá</v>
      </c>
      <c r="J3" s="241"/>
      <c r="K3" s="242"/>
      <c r="L3" s="243" t="str">
        <f>B11</f>
        <v>Sportsone</v>
      </c>
      <c r="M3" s="241"/>
      <c r="N3" s="242"/>
      <c r="O3" s="243" t="str">
        <f>B13</f>
        <v>Proskovice B</v>
      </c>
      <c r="P3" s="241"/>
      <c r="Q3" s="242"/>
      <c r="R3" s="243" t="str">
        <f>B15</f>
        <v>Výškovice   A</v>
      </c>
      <c r="S3" s="241"/>
      <c r="T3" s="242"/>
      <c r="U3" s="243" t="str">
        <f>B17</f>
        <v>Hrabová</v>
      </c>
      <c r="V3" s="241"/>
      <c r="W3" s="242"/>
      <c r="X3" s="243" t="str">
        <f>B19</f>
        <v>Stará Bělá  </v>
      </c>
      <c r="Y3" s="241"/>
      <c r="Z3" s="247"/>
      <c r="AA3" s="5" t="s">
        <v>0</v>
      </c>
      <c r="AB3" s="243" t="s">
        <v>1</v>
      </c>
      <c r="AC3" s="241"/>
      <c r="AD3" s="242"/>
      <c r="AE3" s="6" t="s">
        <v>2</v>
      </c>
      <c r="AG3" s="95" t="s">
        <v>0</v>
      </c>
      <c r="AH3" s="96"/>
      <c r="AI3" s="96"/>
      <c r="BF3" s="1" t="s">
        <v>3</v>
      </c>
    </row>
    <row r="4" spans="2:35" ht="9.75" customHeight="1">
      <c r="B4" s="7"/>
      <c r="C4" s="248" t="s">
        <v>29</v>
      </c>
      <c r="D4" s="249"/>
      <c r="E4" s="250"/>
      <c r="F4" s="253">
        <f>'[5]Utkání-výsledky'!I15</f>
        <v>2</v>
      </c>
      <c r="G4" s="254"/>
      <c r="H4" s="255"/>
      <c r="I4" s="256">
        <f>'[5]Utkání-výsledky'!J18</f>
        <v>1</v>
      </c>
      <c r="J4" s="254"/>
      <c r="K4" s="255"/>
      <c r="L4" s="256">
        <f>'[5]Utkání-výsledky'!I24</f>
        <v>0</v>
      </c>
      <c r="M4" s="254"/>
      <c r="N4" s="255"/>
      <c r="O4" s="256">
        <f>'[5]Utkání-výsledky'!J29</f>
        <v>2</v>
      </c>
      <c r="P4" s="254"/>
      <c r="Q4" s="255"/>
      <c r="R4" s="256">
        <f>'[5]Utkání-výsledky'!I33</f>
        <v>2</v>
      </c>
      <c r="S4" s="254"/>
      <c r="T4" s="255"/>
      <c r="U4" s="256">
        <f>'[5]Utkání-výsledky'!J40</f>
        <v>1</v>
      </c>
      <c r="V4" s="254"/>
      <c r="W4" s="255"/>
      <c r="X4" s="256">
        <f>'[5]Utkání-výsledky'!I7</f>
        <v>1</v>
      </c>
      <c r="Y4" s="254"/>
      <c r="Z4" s="260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  <c r="AG4" s="97"/>
      <c r="AH4" s="96"/>
      <c r="AI4" s="96"/>
    </row>
    <row r="5" spans="2:62" ht="30" customHeight="1" thickBot="1">
      <c r="B5" s="25" t="str">
        <f>'[5]Utkání-výsledky'!N4</f>
        <v>Proskovice A</v>
      </c>
      <c r="C5" s="251"/>
      <c r="D5" s="252"/>
      <c r="E5" s="252"/>
      <c r="F5" s="49">
        <f>'[5]Utkání-výsledky'!F15</f>
        <v>3</v>
      </c>
      <c r="G5" s="47" t="s">
        <v>4</v>
      </c>
      <c r="H5" s="48">
        <f>'[5]Utkání-výsledky'!H15</f>
        <v>0</v>
      </c>
      <c r="I5" s="46">
        <f>'[5]Utkání-výsledky'!H18</f>
        <v>0</v>
      </c>
      <c r="J5" s="47" t="s">
        <v>4</v>
      </c>
      <c r="K5" s="48">
        <f>'[5]Utkání-výsledky'!F18</f>
        <v>3</v>
      </c>
      <c r="L5" s="56">
        <f>'[5]Utkání-výsledky'!F24</f>
        <v>0</v>
      </c>
      <c r="M5" s="57" t="s">
        <v>4</v>
      </c>
      <c r="N5" s="58">
        <f>'[5]Utkání-výsledky'!H24</f>
        <v>3</v>
      </c>
      <c r="O5" s="56">
        <f>'[5]Utkání-výsledky'!H29</f>
        <v>2</v>
      </c>
      <c r="P5" s="57" t="s">
        <v>4</v>
      </c>
      <c r="Q5" s="58">
        <f>'[5]Utkání-výsledky'!F29</f>
        <v>1</v>
      </c>
      <c r="R5" s="56">
        <f>'[5]Utkání-výsledky'!F33</f>
        <v>2</v>
      </c>
      <c r="S5" s="57" t="s">
        <v>4</v>
      </c>
      <c r="T5" s="58">
        <f>'[5]Utkání-výsledky'!H33</f>
        <v>1</v>
      </c>
      <c r="U5" s="56">
        <f>'[5]Utkání-výsledky'!H40</f>
        <v>0</v>
      </c>
      <c r="V5" s="57" t="s">
        <v>4</v>
      </c>
      <c r="W5" s="58">
        <f>'[5]Utkání-výsledky'!F40</f>
        <v>3</v>
      </c>
      <c r="X5" s="46">
        <f>'[5]Utkání-výsledky'!F7</f>
        <v>0</v>
      </c>
      <c r="Y5" s="47" t="s">
        <v>4</v>
      </c>
      <c r="Z5" s="48">
        <f>'[5]Utkání-výsledky'!H7</f>
        <v>3</v>
      </c>
      <c r="AA5" s="14">
        <f aca="true" t="shared" si="0" ref="AA5:AA19">IF(BJ5&gt;0,BF5," ")</f>
        <v>9</v>
      </c>
      <c r="AB5" s="15">
        <f>IF(BJ5&gt;0,BG5," ")</f>
        <v>7</v>
      </c>
      <c r="AC5" s="16" t="s">
        <v>4</v>
      </c>
      <c r="AD5" s="52">
        <f aca="true" t="shared" si="1" ref="AD5:AD19">IF(BJ5&gt;0,BI5," ")</f>
        <v>14</v>
      </c>
      <c r="AE5" s="44" t="s">
        <v>5</v>
      </c>
      <c r="AG5" s="101"/>
      <c r="AH5" s="102"/>
      <c r="AI5" s="102"/>
      <c r="BF5" s="17">
        <f>SUM(F4:Z4)</f>
        <v>9</v>
      </c>
      <c r="BG5" s="18">
        <f>SUM(F5,I5,L5,O5,R5,U5,X5)</f>
        <v>7</v>
      </c>
      <c r="BH5" s="19" t="s">
        <v>4</v>
      </c>
      <c r="BI5" s="18">
        <f>SUM(H5,K5,N5,Q5,T5,W5,Z5)</f>
        <v>14</v>
      </c>
      <c r="BJ5" s="18">
        <f>BG5+BI5</f>
        <v>21</v>
      </c>
    </row>
    <row r="6" spans="2:62" ht="9.75" customHeight="1">
      <c r="B6" s="55"/>
      <c r="C6" s="253">
        <f>'[5]Utkání-výsledky'!J15</f>
        <v>1</v>
      </c>
      <c r="D6" s="254"/>
      <c r="E6" s="255"/>
      <c r="F6" s="248" t="s">
        <v>6</v>
      </c>
      <c r="G6" s="249"/>
      <c r="H6" s="250"/>
      <c r="I6" s="256">
        <f>'[5]Utkání-výsledky'!I25</f>
        <v>1</v>
      </c>
      <c r="J6" s="254"/>
      <c r="K6" s="255"/>
      <c r="L6" s="256">
        <f>'[5]Utkání-výsledky'!J28</f>
        <v>1</v>
      </c>
      <c r="M6" s="254"/>
      <c r="N6" s="255"/>
      <c r="O6" s="256">
        <f>'[5]Utkání-výsledky'!I34</f>
        <v>1</v>
      </c>
      <c r="P6" s="254"/>
      <c r="Q6" s="255"/>
      <c r="R6" s="256">
        <f>'[5]Utkání-výsledky'!J39</f>
        <v>1</v>
      </c>
      <c r="S6" s="254"/>
      <c r="T6" s="255"/>
      <c r="U6" s="256">
        <f>'[5]Utkání-výsledky'!I8</f>
        <v>1</v>
      </c>
      <c r="V6" s="254"/>
      <c r="W6" s="255"/>
      <c r="X6" s="256">
        <f>'[5]Utkání-výsledky'!I17</f>
        <v>1</v>
      </c>
      <c r="Y6" s="254"/>
      <c r="Z6" s="260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45"/>
      <c r="AG6" s="103"/>
      <c r="AH6" s="102"/>
      <c r="AI6" s="102"/>
      <c r="BF6" s="22"/>
      <c r="BG6" s="23"/>
      <c r="BH6" s="24"/>
      <c r="BI6" s="24"/>
      <c r="BJ6" s="23"/>
    </row>
    <row r="7" spans="2:62" ht="30" customHeight="1" thickBot="1">
      <c r="B7" s="25" t="str">
        <f>'[5]Utkání-výsledky'!N5</f>
        <v>Krmelín A</v>
      </c>
      <c r="C7" s="49">
        <f>H5</f>
        <v>0</v>
      </c>
      <c r="D7" s="47" t="s">
        <v>4</v>
      </c>
      <c r="E7" s="48">
        <f>F5</f>
        <v>3</v>
      </c>
      <c r="F7" s="251"/>
      <c r="G7" s="252" t="s">
        <v>6</v>
      </c>
      <c r="H7" s="261"/>
      <c r="I7" s="49">
        <f>'[5]Utkání-výsledky'!F25</f>
        <v>1</v>
      </c>
      <c r="J7" s="47" t="s">
        <v>4</v>
      </c>
      <c r="K7" s="48">
        <f>'[5]Utkání-výsledky'!H25</f>
        <v>2</v>
      </c>
      <c r="L7" s="46">
        <f>'[5]Utkání-výsledky'!H28</f>
        <v>0</v>
      </c>
      <c r="M7" s="47" t="s">
        <v>4</v>
      </c>
      <c r="N7" s="48">
        <f>'[5]Utkání-výsledky'!F28</f>
        <v>3</v>
      </c>
      <c r="O7" s="46">
        <f>'[5]Utkání-výsledky'!F34</f>
        <v>1</v>
      </c>
      <c r="P7" s="47" t="s">
        <v>4</v>
      </c>
      <c r="Q7" s="48">
        <f>'[5]Utkání-výsledky'!H34</f>
        <v>2</v>
      </c>
      <c r="R7" s="56">
        <f>'[5]Utkání-výsledky'!H39</f>
        <v>0</v>
      </c>
      <c r="S7" s="57" t="s">
        <v>4</v>
      </c>
      <c r="T7" s="58">
        <f>'[5]Utkání-výsledky'!F39</f>
        <v>3</v>
      </c>
      <c r="U7" s="56">
        <f>'[5]Utkání-výsledky'!F8</f>
        <v>0</v>
      </c>
      <c r="V7" s="57" t="s">
        <v>4</v>
      </c>
      <c r="W7" s="58">
        <f>'[5]Utkání-výsledky'!H8</f>
        <v>3</v>
      </c>
      <c r="X7" s="56">
        <f>'[5]Utkání-výsledky'!F17</f>
        <v>0</v>
      </c>
      <c r="Y7" s="57" t="s">
        <v>4</v>
      </c>
      <c r="Z7" s="58">
        <f>'[5]Utkání-výsledky'!H17</f>
        <v>3</v>
      </c>
      <c r="AA7" s="14">
        <f t="shared" si="0"/>
        <v>7</v>
      </c>
      <c r="AB7" s="15">
        <f>IF(BJ7&gt;0,BG7," ")</f>
        <v>2</v>
      </c>
      <c r="AC7" s="16" t="s">
        <v>4</v>
      </c>
      <c r="AD7" s="52">
        <f t="shared" si="1"/>
        <v>19</v>
      </c>
      <c r="AE7" s="44" t="s">
        <v>11</v>
      </c>
      <c r="AG7" s="103"/>
      <c r="AH7" s="102"/>
      <c r="AI7" s="102"/>
      <c r="BF7" s="17">
        <f>SUM(C6:C6)+SUM(I6:Z6)</f>
        <v>7</v>
      </c>
      <c r="BG7" s="18">
        <f>SUM(C7,I7,L7,O7,R7,U7,X7)</f>
        <v>2</v>
      </c>
      <c r="BH7" s="19" t="s">
        <v>4</v>
      </c>
      <c r="BI7" s="18">
        <f>SUM(E7,K7,N7,Q7,T7,W7,Z7)</f>
        <v>19</v>
      </c>
      <c r="BJ7" s="18">
        <f>BG7+BI7</f>
        <v>21</v>
      </c>
    </row>
    <row r="8" spans="2:62" ht="9.75" customHeight="1">
      <c r="B8" s="55"/>
      <c r="C8" s="253">
        <f>'[5]Utkání-výsledky'!I18</f>
        <v>2</v>
      </c>
      <c r="D8" s="254"/>
      <c r="E8" s="255"/>
      <c r="F8" s="263">
        <f>'[5]Utkání-výsledky'!J25</f>
        <v>2</v>
      </c>
      <c r="G8" s="263"/>
      <c r="H8" s="264"/>
      <c r="I8" s="248" t="s">
        <v>8</v>
      </c>
      <c r="J8" s="249"/>
      <c r="K8" s="250"/>
      <c r="L8" s="256">
        <f>'[5]Utkání-výsledky'!I35</f>
        <v>2</v>
      </c>
      <c r="M8" s="254"/>
      <c r="N8" s="255"/>
      <c r="O8" s="257">
        <f>'[5]Utkání-výsledky'!J38</f>
        <v>1</v>
      </c>
      <c r="P8" s="258"/>
      <c r="Q8" s="259"/>
      <c r="R8" s="257">
        <f>'[5]Utkání-výsledky'!I9</f>
        <v>2</v>
      </c>
      <c r="S8" s="258"/>
      <c r="T8" s="259"/>
      <c r="U8" s="257">
        <f>'[5]Utkání-výsledky'!J14</f>
        <v>1</v>
      </c>
      <c r="V8" s="258"/>
      <c r="W8" s="259"/>
      <c r="X8" s="257">
        <f>'[5]Utkání-výsledky'!I27</f>
        <v>1</v>
      </c>
      <c r="Y8" s="258"/>
      <c r="Z8" s="279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45"/>
      <c r="AG8" s="103"/>
      <c r="AH8" s="102"/>
      <c r="AI8" s="102"/>
      <c r="BF8" s="22"/>
      <c r="BG8" s="23"/>
      <c r="BH8" s="24"/>
      <c r="BI8" s="24"/>
      <c r="BJ8" s="23"/>
    </row>
    <row r="9" spans="2:62" ht="30" customHeight="1" thickBot="1">
      <c r="B9" s="25" t="str">
        <f>'[5]Utkání-výsledky'!N6</f>
        <v>Nová Bělá</v>
      </c>
      <c r="C9" s="50">
        <f>K5</f>
        <v>3</v>
      </c>
      <c r="D9" s="51" t="s">
        <v>4</v>
      </c>
      <c r="E9" s="52">
        <f>I5</f>
        <v>0</v>
      </c>
      <c r="F9" s="50">
        <f>K7</f>
        <v>2</v>
      </c>
      <c r="G9" s="51" t="s">
        <v>4</v>
      </c>
      <c r="H9" s="52">
        <f>I7</f>
        <v>1</v>
      </c>
      <c r="I9" s="251"/>
      <c r="J9" s="252" t="s">
        <v>8</v>
      </c>
      <c r="K9" s="261"/>
      <c r="L9" s="50">
        <f>'[5]Utkání-výsledky'!F35</f>
        <v>3</v>
      </c>
      <c r="M9" s="51" t="s">
        <v>4</v>
      </c>
      <c r="N9" s="52">
        <f>'[5]Utkání-výsledky'!H35</f>
        <v>0</v>
      </c>
      <c r="O9" s="50">
        <f>'[5]Utkání-výsledky'!H38</f>
        <v>1</v>
      </c>
      <c r="P9" s="51" t="s">
        <v>4</v>
      </c>
      <c r="Q9" s="52">
        <f>'[5]Utkání-výsledky'!F38</f>
        <v>2</v>
      </c>
      <c r="R9" s="50">
        <f>'[5]Utkání-výsledky'!F9</f>
        <v>3</v>
      </c>
      <c r="S9" s="51" t="s">
        <v>4</v>
      </c>
      <c r="T9" s="52">
        <f>'[5]Utkání-výsledky'!H9</f>
        <v>0</v>
      </c>
      <c r="U9" s="56">
        <f>'[5]Utkání-výsledky'!H14</f>
        <v>1</v>
      </c>
      <c r="V9" s="57" t="s">
        <v>4</v>
      </c>
      <c r="W9" s="58">
        <f>'[5]Utkání-výsledky'!F14</f>
        <v>2</v>
      </c>
      <c r="X9" s="56">
        <f>'[5]Utkání-výsledky'!F27</f>
        <v>0</v>
      </c>
      <c r="Y9" s="57" t="s">
        <v>4</v>
      </c>
      <c r="Z9" s="58">
        <f>'[5]Utkání-výsledky'!H27</f>
        <v>3</v>
      </c>
      <c r="AA9" s="14">
        <f t="shared" si="0"/>
        <v>11</v>
      </c>
      <c r="AB9" s="15">
        <f>IF(BJ9&gt;0,BG9," ")</f>
        <v>13</v>
      </c>
      <c r="AC9" s="16" t="s">
        <v>4</v>
      </c>
      <c r="AD9" s="52">
        <f t="shared" si="1"/>
        <v>8</v>
      </c>
      <c r="AE9" s="44" t="s">
        <v>14</v>
      </c>
      <c r="AG9" s="103"/>
      <c r="AH9" s="102"/>
      <c r="AI9" s="102"/>
      <c r="BF9" s="17">
        <f>SUM(C8:F8)+SUM(L8:Z8)</f>
        <v>11</v>
      </c>
      <c r="BG9" s="18">
        <f>SUM(F9,C9,L9,O9,R9,U9,X9)</f>
        <v>13</v>
      </c>
      <c r="BH9" s="19" t="s">
        <v>4</v>
      </c>
      <c r="BI9" s="18">
        <f>SUM(H9,E9,N9,Q9,T9,W9,Z9)</f>
        <v>8</v>
      </c>
      <c r="BJ9" s="18">
        <f>BG9+BI9</f>
        <v>21</v>
      </c>
    </row>
    <row r="10" spans="2:62" ht="9.75" customHeight="1">
      <c r="B10" s="55"/>
      <c r="C10" s="253">
        <f>'[5]Utkání-výsledky'!J24</f>
        <v>2</v>
      </c>
      <c r="D10" s="254"/>
      <c r="E10" s="255"/>
      <c r="F10" s="263">
        <f>'[5]Utkání-výsledky'!I28</f>
        <v>2</v>
      </c>
      <c r="G10" s="263"/>
      <c r="H10" s="263"/>
      <c r="I10" s="263">
        <f>'[5]Utkání-výsledky'!J35</f>
        <v>1</v>
      </c>
      <c r="J10" s="263"/>
      <c r="K10" s="264"/>
      <c r="L10" s="248" t="s">
        <v>10</v>
      </c>
      <c r="M10" s="249"/>
      <c r="N10" s="250"/>
      <c r="O10" s="257">
        <f>'[5]Utkání-výsledky'!I10</f>
        <v>2</v>
      </c>
      <c r="P10" s="258"/>
      <c r="Q10" s="259"/>
      <c r="R10" s="257">
        <f>'[5]Utkání-výsledky'!J13</f>
        <v>2</v>
      </c>
      <c r="S10" s="258"/>
      <c r="T10" s="259"/>
      <c r="U10" s="257">
        <f>'[5]Utkání-výsledky'!I19</f>
        <v>2</v>
      </c>
      <c r="V10" s="258"/>
      <c r="W10" s="259"/>
      <c r="X10" s="257">
        <f>'[5]Utkání-výsledky'!I37</f>
        <v>1</v>
      </c>
      <c r="Y10" s="258"/>
      <c r="Z10" s="279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45"/>
      <c r="AG10" s="103"/>
      <c r="AH10" s="102"/>
      <c r="AI10" s="102"/>
      <c r="BF10" s="22"/>
      <c r="BG10" s="23"/>
      <c r="BH10" s="24"/>
      <c r="BI10" s="24"/>
      <c r="BJ10" s="23"/>
    </row>
    <row r="11" spans="2:62" ht="30" customHeight="1" thickBot="1">
      <c r="B11" s="25" t="str">
        <f>'[5]Utkání-výsledky'!N7</f>
        <v>Sportsone</v>
      </c>
      <c r="C11" s="49">
        <f>N5</f>
        <v>3</v>
      </c>
      <c r="D11" s="47" t="s">
        <v>4</v>
      </c>
      <c r="E11" s="48">
        <f>L5</f>
        <v>0</v>
      </c>
      <c r="F11" s="56">
        <f>N7</f>
        <v>3</v>
      </c>
      <c r="G11" s="57" t="s">
        <v>4</v>
      </c>
      <c r="H11" s="58">
        <f>L7</f>
        <v>0</v>
      </c>
      <c r="I11" s="60">
        <f>N9</f>
        <v>0</v>
      </c>
      <c r="J11" s="61" t="s">
        <v>4</v>
      </c>
      <c r="K11" s="62">
        <f>L9</f>
        <v>3</v>
      </c>
      <c r="L11" s="251"/>
      <c r="M11" s="252" t="s">
        <v>10</v>
      </c>
      <c r="N11" s="261"/>
      <c r="O11" s="59">
        <f>'[5]Utkání-výsledky'!F10</f>
        <v>2</v>
      </c>
      <c r="P11" s="57" t="s">
        <v>4</v>
      </c>
      <c r="Q11" s="58">
        <f>'[5]Utkání-výsledky'!H10</f>
        <v>1</v>
      </c>
      <c r="R11" s="56">
        <f>'[5]Utkání-výsledky'!H13</f>
        <v>2</v>
      </c>
      <c r="S11" s="57" t="s">
        <v>4</v>
      </c>
      <c r="T11" s="58">
        <f>'[5]Utkání-výsledky'!F13</f>
        <v>1</v>
      </c>
      <c r="U11" s="60">
        <f>'[5]Utkání-výsledky'!F19</f>
        <v>2</v>
      </c>
      <c r="V11" s="61" t="s">
        <v>4</v>
      </c>
      <c r="W11" s="62">
        <f>'[5]Utkání-výsledky'!H19</f>
        <v>1</v>
      </c>
      <c r="X11" s="46">
        <f>'[5]Utkání-výsledky'!F37</f>
        <v>1</v>
      </c>
      <c r="Y11" s="47" t="s">
        <v>4</v>
      </c>
      <c r="Z11" s="48">
        <f>'[5]Utkání-výsledky'!H37</f>
        <v>2</v>
      </c>
      <c r="AA11" s="14">
        <f t="shared" si="0"/>
        <v>12</v>
      </c>
      <c r="AB11" s="15">
        <f>IF(BJ11&gt;0,BG11," ")</f>
        <v>13</v>
      </c>
      <c r="AC11" s="16" t="s">
        <v>4</v>
      </c>
      <c r="AD11" s="52">
        <f t="shared" si="1"/>
        <v>8</v>
      </c>
      <c r="AE11" s="44" t="s">
        <v>12</v>
      </c>
      <c r="AG11" s="103"/>
      <c r="AH11" s="102"/>
      <c r="AI11" s="102"/>
      <c r="BF11" s="17">
        <f>SUM(C10:I10)+SUM(O10:Z10)</f>
        <v>12</v>
      </c>
      <c r="BG11" s="18">
        <f>SUM(F11,I11,C11,O11,R11,U11,X11)</f>
        <v>13</v>
      </c>
      <c r="BH11" s="19" t="s">
        <v>4</v>
      </c>
      <c r="BI11" s="18">
        <f>SUM(H11,K11,E11,Q11,T11,W11,Z11)</f>
        <v>8</v>
      </c>
      <c r="BJ11" s="18">
        <f>BG11+BI11</f>
        <v>21</v>
      </c>
    </row>
    <row r="12" spans="2:62" ht="9.75" customHeight="1">
      <c r="B12" s="55"/>
      <c r="C12" s="253">
        <f>'[5]Utkání-výsledky'!I29</f>
        <v>1</v>
      </c>
      <c r="D12" s="254"/>
      <c r="E12" s="255"/>
      <c r="F12" s="266">
        <f>'[5]Utkání-výsledky'!J34</f>
        <v>2</v>
      </c>
      <c r="G12" s="266"/>
      <c r="H12" s="266"/>
      <c r="I12" s="266">
        <f>'[5]Utkání-výsledky'!I38</f>
        <v>2</v>
      </c>
      <c r="J12" s="266"/>
      <c r="K12" s="266"/>
      <c r="L12" s="263">
        <f>'[5]Utkání-výsledky'!J10</f>
        <v>1</v>
      </c>
      <c r="M12" s="263"/>
      <c r="N12" s="264"/>
      <c r="O12" s="248">
        <v>2</v>
      </c>
      <c r="P12" s="249"/>
      <c r="Q12" s="250"/>
      <c r="R12" s="256">
        <f>'[5]Utkání-výsledky'!I20</f>
        <v>1</v>
      </c>
      <c r="S12" s="254"/>
      <c r="T12" s="255"/>
      <c r="U12" s="256">
        <f>'[5]Utkání-výsledky'!J23</f>
        <v>2</v>
      </c>
      <c r="V12" s="254"/>
      <c r="W12" s="255"/>
      <c r="X12" s="256">
        <f>'[5]Utkání-výsledky'!J12</f>
        <v>1</v>
      </c>
      <c r="Y12" s="254"/>
      <c r="Z12" s="260"/>
      <c r="AA12" s="21" t="str">
        <f t="shared" si="0"/>
        <v> </v>
      </c>
      <c r="AB12" s="9" t="str">
        <f>IF(BJ12&gt;0,BF12," ")</f>
        <v> </v>
      </c>
      <c r="AC12" s="10" t="s">
        <v>4</v>
      </c>
      <c r="AD12" s="11" t="str">
        <f t="shared" si="1"/>
        <v> </v>
      </c>
      <c r="AE12" s="45"/>
      <c r="AG12" s="103"/>
      <c r="AH12" s="102"/>
      <c r="AI12" s="102"/>
      <c r="BF12" s="22"/>
      <c r="BG12" s="23"/>
      <c r="BH12" s="24"/>
      <c r="BI12" s="24"/>
      <c r="BJ12" s="23"/>
    </row>
    <row r="13" spans="2:62" ht="30" customHeight="1" thickBot="1">
      <c r="B13" s="25" t="str">
        <f>'[5]Utkání-výsledky'!N8</f>
        <v>Proskovice B</v>
      </c>
      <c r="C13" s="49">
        <f>Q5</f>
        <v>1</v>
      </c>
      <c r="D13" s="47" t="s">
        <v>4</v>
      </c>
      <c r="E13" s="48">
        <f>O5</f>
        <v>2</v>
      </c>
      <c r="F13" s="46">
        <f>Q7</f>
        <v>2</v>
      </c>
      <c r="G13" s="47" t="s">
        <v>4</v>
      </c>
      <c r="H13" s="48">
        <f>O7</f>
        <v>1</v>
      </c>
      <c r="I13" s="56">
        <f>Q9</f>
        <v>2</v>
      </c>
      <c r="J13" s="57" t="s">
        <v>4</v>
      </c>
      <c r="K13" s="58">
        <f>O9</f>
        <v>1</v>
      </c>
      <c r="L13" s="50">
        <f>Q11</f>
        <v>1</v>
      </c>
      <c r="M13" s="51" t="s">
        <v>4</v>
      </c>
      <c r="N13" s="52">
        <f>O11</f>
        <v>2</v>
      </c>
      <c r="O13" s="251"/>
      <c r="P13" s="252">
        <v>2</v>
      </c>
      <c r="Q13" s="261"/>
      <c r="R13" s="104">
        <f>'[5]Utkání-výsledky'!F20</f>
        <v>1</v>
      </c>
      <c r="S13" s="99" t="s">
        <v>4</v>
      </c>
      <c r="T13" s="100">
        <f>'[5]Utkání-výsledky'!H20</f>
        <v>2</v>
      </c>
      <c r="U13" s="98">
        <f>'[5]Utkání-výsledky'!H23</f>
        <v>2</v>
      </c>
      <c r="V13" s="99" t="s">
        <v>4</v>
      </c>
      <c r="W13" s="100">
        <f>'[5]Utkání-výsledky'!F23</f>
        <v>1</v>
      </c>
      <c r="X13" s="46">
        <f>'[5]Utkání-výsledky'!H12</f>
        <v>0</v>
      </c>
      <c r="Y13" s="47" t="s">
        <v>4</v>
      </c>
      <c r="Z13" s="48">
        <f>'[5]Utkání-výsledky'!F12</f>
        <v>3</v>
      </c>
      <c r="AA13" s="14">
        <f t="shared" si="0"/>
        <v>10</v>
      </c>
      <c r="AB13" s="15">
        <f>IF(BJ13&gt;0,BG13," ")</f>
        <v>9</v>
      </c>
      <c r="AC13" s="16" t="s">
        <v>4</v>
      </c>
      <c r="AD13" s="52">
        <f t="shared" si="1"/>
        <v>12</v>
      </c>
      <c r="AE13" s="44" t="s">
        <v>5</v>
      </c>
      <c r="AG13" s="103">
        <v>3</v>
      </c>
      <c r="AH13" s="102"/>
      <c r="AI13" s="102"/>
      <c r="BF13" s="17">
        <f>SUM(C12:L12)+SUM(R12:Z12)</f>
        <v>10</v>
      </c>
      <c r="BG13" s="18">
        <f>SUM(F13,I13,L13,C13,R13,U13,X13)</f>
        <v>9</v>
      </c>
      <c r="BH13" s="19" t="s">
        <v>4</v>
      </c>
      <c r="BI13" s="18">
        <f>SUM(H13,K13,N13,E13,T13,W13,Z13)</f>
        <v>12</v>
      </c>
      <c r="BJ13" s="18">
        <f>BG13+BI13</f>
        <v>21</v>
      </c>
    </row>
    <row r="14" spans="2:62" ht="9.75" customHeight="1">
      <c r="B14" s="55"/>
      <c r="C14" s="253">
        <f>'[5]Utkání-výsledky'!J33</f>
        <v>1</v>
      </c>
      <c r="D14" s="254"/>
      <c r="E14" s="255"/>
      <c r="F14" s="266">
        <f>'[5]Utkání-výsledky'!I39</f>
        <v>2</v>
      </c>
      <c r="G14" s="266"/>
      <c r="H14" s="266"/>
      <c r="I14" s="266">
        <f>'[5]Utkání-výsledky'!J9</f>
        <v>1</v>
      </c>
      <c r="J14" s="266"/>
      <c r="K14" s="266"/>
      <c r="L14" s="263">
        <f>'[5]Utkání-výsledky'!I13</f>
        <v>1</v>
      </c>
      <c r="M14" s="263"/>
      <c r="N14" s="263"/>
      <c r="O14" s="263">
        <f>'[5]Utkání-výsledky'!J20</f>
        <v>2</v>
      </c>
      <c r="P14" s="263"/>
      <c r="Q14" s="264"/>
      <c r="R14" s="248">
        <v>0</v>
      </c>
      <c r="S14" s="249"/>
      <c r="T14" s="250"/>
      <c r="U14" s="256">
        <f>'[5]Utkání-výsledky'!I30</f>
        <v>2</v>
      </c>
      <c r="V14" s="254"/>
      <c r="W14" s="255"/>
      <c r="X14" s="256">
        <f>'[5]Utkání-výsledky'!J22</f>
        <v>1</v>
      </c>
      <c r="Y14" s="254"/>
      <c r="Z14" s="260"/>
      <c r="AA14" s="21" t="str">
        <f t="shared" si="0"/>
        <v> </v>
      </c>
      <c r="AB14" s="9" t="str">
        <f>IF(BJ14&gt;0,BF14," ")</f>
        <v> </v>
      </c>
      <c r="AC14" s="10" t="s">
        <v>4</v>
      </c>
      <c r="AD14" s="11" t="str">
        <f t="shared" si="1"/>
        <v> </v>
      </c>
      <c r="AE14" s="45"/>
      <c r="AG14" s="103"/>
      <c r="AH14" s="102"/>
      <c r="AI14" s="102"/>
      <c r="BF14" s="22"/>
      <c r="BG14" s="23"/>
      <c r="BH14" s="24"/>
      <c r="BI14" s="24"/>
      <c r="BJ14" s="23"/>
    </row>
    <row r="15" spans="2:62" ht="30" customHeight="1" thickBot="1">
      <c r="B15" s="25" t="str">
        <f>'[5]Utkání-výsledky'!N9</f>
        <v>Výškovice   A</v>
      </c>
      <c r="C15" s="49">
        <f>T5</f>
        <v>1</v>
      </c>
      <c r="D15" s="47" t="s">
        <v>4</v>
      </c>
      <c r="E15" s="48">
        <f>R5</f>
        <v>2</v>
      </c>
      <c r="F15" s="50">
        <f>T7</f>
        <v>3</v>
      </c>
      <c r="G15" s="51" t="s">
        <v>4</v>
      </c>
      <c r="H15" s="52">
        <f>R7</f>
        <v>0</v>
      </c>
      <c r="I15" s="50">
        <f>T9</f>
        <v>0</v>
      </c>
      <c r="J15" s="51" t="s">
        <v>4</v>
      </c>
      <c r="K15" s="52">
        <f>R9</f>
        <v>3</v>
      </c>
      <c r="L15" s="50">
        <f>T11</f>
        <v>1</v>
      </c>
      <c r="M15" s="57" t="s">
        <v>4</v>
      </c>
      <c r="N15" s="58">
        <f>R11</f>
        <v>2</v>
      </c>
      <c r="O15" s="105">
        <f>T13</f>
        <v>2</v>
      </c>
      <c r="P15" s="106" t="s">
        <v>4</v>
      </c>
      <c r="Q15" s="107">
        <f>R13</f>
        <v>1</v>
      </c>
      <c r="R15" s="251"/>
      <c r="S15" s="252">
        <v>0</v>
      </c>
      <c r="T15" s="261"/>
      <c r="U15" s="104">
        <f>'[5]Utkání-výsledky'!F30</f>
        <v>3</v>
      </c>
      <c r="V15" s="99" t="s">
        <v>4</v>
      </c>
      <c r="W15" s="100">
        <f>'[5]Utkání-výsledky'!H30</f>
        <v>0</v>
      </c>
      <c r="X15" s="46">
        <f>'[5]Utkání-výsledky'!H22</f>
        <v>0</v>
      </c>
      <c r="Y15" s="47" t="s">
        <v>4</v>
      </c>
      <c r="Z15" s="48">
        <f>'[5]Utkání-výsledky'!F22</f>
        <v>3</v>
      </c>
      <c r="AA15" s="14">
        <f t="shared" si="0"/>
        <v>10</v>
      </c>
      <c r="AB15" s="15">
        <f>IF(BJ15&gt;0,BG15," ")</f>
        <v>10</v>
      </c>
      <c r="AC15" s="16" t="s">
        <v>4</v>
      </c>
      <c r="AD15" s="52">
        <f t="shared" si="1"/>
        <v>11</v>
      </c>
      <c r="AE15" s="44" t="s">
        <v>9</v>
      </c>
      <c r="AG15" s="101">
        <v>4</v>
      </c>
      <c r="AH15" s="102"/>
      <c r="AI15" s="102"/>
      <c r="BF15" s="17">
        <f>SUM(C14:O14)+SUM(U14:Z14)</f>
        <v>10</v>
      </c>
      <c r="BG15" s="18">
        <f>SUM(F15,I15,L15,O15,C15,U15,X15)</f>
        <v>10</v>
      </c>
      <c r="BH15" s="19" t="s">
        <v>4</v>
      </c>
      <c r="BI15" s="18">
        <f>SUM(H15,K15,N15,Q15,E15,W15,Z15)</f>
        <v>11</v>
      </c>
      <c r="BJ15" s="18">
        <f>BG15+BI15</f>
        <v>21</v>
      </c>
    </row>
    <row r="16" spans="2:62" ht="9.75" customHeight="1">
      <c r="B16" s="55"/>
      <c r="C16" s="253">
        <f>'[5]Utkání-výsledky'!I40</f>
        <v>2</v>
      </c>
      <c r="D16" s="254"/>
      <c r="E16" s="255"/>
      <c r="F16" s="266">
        <f>'[5]Utkání-výsledky'!J8</f>
        <v>2</v>
      </c>
      <c r="G16" s="266"/>
      <c r="H16" s="266"/>
      <c r="I16" s="266">
        <f>'[5]Utkání-výsledky'!I14</f>
        <v>2</v>
      </c>
      <c r="J16" s="266"/>
      <c r="K16" s="266"/>
      <c r="L16" s="266">
        <f>'[5]Utkání-výsledky'!J19</f>
        <v>1</v>
      </c>
      <c r="M16" s="266"/>
      <c r="N16" s="266"/>
      <c r="O16" s="266">
        <f>'[5]Utkání-výsledky'!I23</f>
        <v>1</v>
      </c>
      <c r="P16" s="266"/>
      <c r="Q16" s="266"/>
      <c r="R16" s="263">
        <f>'[5]Utkání-výsledky'!J30</f>
        <v>1</v>
      </c>
      <c r="S16" s="263"/>
      <c r="T16" s="264"/>
      <c r="U16" s="248">
        <v>2</v>
      </c>
      <c r="V16" s="249"/>
      <c r="W16" s="250"/>
      <c r="X16" s="256">
        <f>'[5]Utkání-výsledky'!J32</f>
        <v>1</v>
      </c>
      <c r="Y16" s="254"/>
      <c r="Z16" s="260"/>
      <c r="AA16" s="21" t="str">
        <f t="shared" si="0"/>
        <v> </v>
      </c>
      <c r="AB16" s="9" t="str">
        <f>IF(BJ16&gt;0,BF16," ")</f>
        <v> </v>
      </c>
      <c r="AC16" s="10" t="s">
        <v>4</v>
      </c>
      <c r="AD16" s="11" t="str">
        <f t="shared" si="1"/>
        <v> </v>
      </c>
      <c r="AE16" s="45"/>
      <c r="AG16" s="103"/>
      <c r="AH16" s="102"/>
      <c r="AI16" s="102"/>
      <c r="BF16" s="22"/>
      <c r="BG16" s="23"/>
      <c r="BH16" s="24"/>
      <c r="BI16" s="24"/>
      <c r="BJ16" s="23"/>
    </row>
    <row r="17" spans="2:62" ht="30" customHeight="1" thickBot="1">
      <c r="B17" s="25" t="str">
        <f>'[5]Utkání-výsledky'!N10</f>
        <v>Hrabová</v>
      </c>
      <c r="C17" s="49">
        <f>W5</f>
        <v>3</v>
      </c>
      <c r="D17" s="47" t="s">
        <v>4</v>
      </c>
      <c r="E17" s="48">
        <f>U5</f>
        <v>0</v>
      </c>
      <c r="F17" s="56">
        <f>W7</f>
        <v>3</v>
      </c>
      <c r="G17" s="57" t="s">
        <v>4</v>
      </c>
      <c r="H17" s="58">
        <f>U7</f>
        <v>0</v>
      </c>
      <c r="I17" s="56">
        <f>W9</f>
        <v>2</v>
      </c>
      <c r="J17" s="57" t="s">
        <v>4</v>
      </c>
      <c r="K17" s="58">
        <f>U9</f>
        <v>1</v>
      </c>
      <c r="L17" s="60">
        <f>W11</f>
        <v>1</v>
      </c>
      <c r="M17" s="61" t="s">
        <v>4</v>
      </c>
      <c r="N17" s="62">
        <f>U11</f>
        <v>2</v>
      </c>
      <c r="O17" s="98">
        <f>W13</f>
        <v>1</v>
      </c>
      <c r="P17" s="99" t="s">
        <v>4</v>
      </c>
      <c r="Q17" s="100">
        <f>U13</f>
        <v>2</v>
      </c>
      <c r="R17" s="105">
        <f>W15</f>
        <v>0</v>
      </c>
      <c r="S17" s="106" t="s">
        <v>4</v>
      </c>
      <c r="T17" s="107">
        <f>U15</f>
        <v>3</v>
      </c>
      <c r="U17" s="251"/>
      <c r="V17" s="252">
        <v>0</v>
      </c>
      <c r="W17" s="261"/>
      <c r="X17" s="59">
        <f>'[5]Utkání-výsledky'!H32</f>
        <v>0</v>
      </c>
      <c r="Y17" s="57" t="s">
        <v>4</v>
      </c>
      <c r="Z17" s="58">
        <f>'[5]Utkání-výsledky'!F32</f>
        <v>3</v>
      </c>
      <c r="AA17" s="14">
        <f t="shared" si="0"/>
        <v>10</v>
      </c>
      <c r="AB17" s="15">
        <f>IF(BJ17&gt;0,BG17," ")</f>
        <v>10</v>
      </c>
      <c r="AC17" s="16" t="s">
        <v>4</v>
      </c>
      <c r="AD17" s="52">
        <f t="shared" si="1"/>
        <v>11</v>
      </c>
      <c r="AE17" s="44" t="s">
        <v>15</v>
      </c>
      <c r="AG17" s="108">
        <v>2</v>
      </c>
      <c r="AH17" s="102"/>
      <c r="AI17" s="102"/>
      <c r="BF17" s="17">
        <f>SUM(C16:R16)+SUM(X16:Z16)</f>
        <v>10</v>
      </c>
      <c r="BG17" s="18">
        <f>SUM(F17,I17,L17,O17,R17,C17,X17)</f>
        <v>10</v>
      </c>
      <c r="BH17" s="19" t="s">
        <v>4</v>
      </c>
      <c r="BI17" s="18">
        <f>SUM(H17,K17,N17,Q17,T17,E17,Z17)</f>
        <v>11</v>
      </c>
      <c r="BJ17" s="18">
        <f>BG17+BI17</f>
        <v>21</v>
      </c>
    </row>
    <row r="18" spans="2:62" ht="9.75" customHeight="1">
      <c r="B18" s="55"/>
      <c r="C18" s="253">
        <f>'[5]Utkání-výsledky'!J7</f>
        <v>2</v>
      </c>
      <c r="D18" s="254"/>
      <c r="E18" s="255"/>
      <c r="F18" s="266">
        <f>'[5]Utkání-výsledky'!J17</f>
        <v>2</v>
      </c>
      <c r="G18" s="266"/>
      <c r="H18" s="266"/>
      <c r="I18" s="266">
        <f>'[5]Utkání-výsledky'!J27</f>
        <v>2</v>
      </c>
      <c r="J18" s="266"/>
      <c r="K18" s="266"/>
      <c r="L18" s="266">
        <f>'[5]Utkání-výsledky'!J37</f>
        <v>2</v>
      </c>
      <c r="M18" s="266"/>
      <c r="N18" s="266"/>
      <c r="O18" s="257">
        <f>'[5]Utkání-výsledky'!I12</f>
        <v>2</v>
      </c>
      <c r="P18" s="258"/>
      <c r="Q18" s="259"/>
      <c r="R18" s="263">
        <f>'[5]Utkání-výsledky'!I22</f>
        <v>2</v>
      </c>
      <c r="S18" s="263"/>
      <c r="T18" s="263"/>
      <c r="U18" s="263">
        <f>'[5]Utkání-výsledky'!I32</f>
        <v>2</v>
      </c>
      <c r="V18" s="263"/>
      <c r="W18" s="264"/>
      <c r="X18" s="248">
        <v>0</v>
      </c>
      <c r="Y18" s="249"/>
      <c r="Z18" s="250"/>
      <c r="AA18" s="21" t="str">
        <f t="shared" si="0"/>
        <v> </v>
      </c>
      <c r="AB18" s="9" t="str">
        <f>IF(BJ18&gt;0,BF18," ")</f>
        <v> </v>
      </c>
      <c r="AC18" s="10" t="s">
        <v>4</v>
      </c>
      <c r="AD18" s="11" t="str">
        <f t="shared" si="1"/>
        <v> </v>
      </c>
      <c r="AE18" s="45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F18" s="22"/>
      <c r="BG18" s="23"/>
      <c r="BH18" s="24"/>
      <c r="BI18" s="24"/>
      <c r="BJ18" s="23"/>
    </row>
    <row r="19" spans="2:62" ht="30" customHeight="1" thickBot="1">
      <c r="B19" s="25" t="str">
        <f>'[5]Utkání-výsledky'!N11</f>
        <v>Stará Bělá  </v>
      </c>
      <c r="C19" s="49">
        <f>Z5</f>
        <v>3</v>
      </c>
      <c r="D19" s="47" t="s">
        <v>4</v>
      </c>
      <c r="E19" s="48">
        <f>X5</f>
        <v>0</v>
      </c>
      <c r="F19" s="56">
        <f>Z7</f>
        <v>3</v>
      </c>
      <c r="G19" s="57" t="s">
        <v>4</v>
      </c>
      <c r="H19" s="58">
        <f>X7</f>
        <v>0</v>
      </c>
      <c r="I19" s="56">
        <f>Z9</f>
        <v>3</v>
      </c>
      <c r="J19" s="57" t="s">
        <v>4</v>
      </c>
      <c r="K19" s="58">
        <f>X9</f>
        <v>0</v>
      </c>
      <c r="L19" s="46">
        <f>Z11</f>
        <v>2</v>
      </c>
      <c r="M19" s="47" t="s">
        <v>4</v>
      </c>
      <c r="N19" s="48">
        <f>X11</f>
        <v>1</v>
      </c>
      <c r="O19" s="60">
        <f>Z13</f>
        <v>3</v>
      </c>
      <c r="P19" s="61" t="s">
        <v>4</v>
      </c>
      <c r="Q19" s="62">
        <f>X13</f>
        <v>0</v>
      </c>
      <c r="R19" s="60">
        <f>Z15</f>
        <v>3</v>
      </c>
      <c r="S19" s="61" t="s">
        <v>4</v>
      </c>
      <c r="T19" s="62">
        <f>X15</f>
        <v>0</v>
      </c>
      <c r="U19" s="60">
        <f>Z17</f>
        <v>3</v>
      </c>
      <c r="V19" s="61" t="s">
        <v>4</v>
      </c>
      <c r="W19" s="62">
        <f>X17</f>
        <v>0</v>
      </c>
      <c r="X19" s="251"/>
      <c r="Y19" s="252">
        <v>9</v>
      </c>
      <c r="Z19" s="261"/>
      <c r="AA19" s="14">
        <f t="shared" si="0"/>
        <v>14</v>
      </c>
      <c r="AB19" s="91">
        <f>IF(BJ19&gt;0,BG19," ")</f>
        <v>20</v>
      </c>
      <c r="AC19" s="26" t="s">
        <v>4</v>
      </c>
      <c r="AD19" s="62">
        <f t="shared" si="1"/>
        <v>1</v>
      </c>
      <c r="AE19" s="73" t="s">
        <v>7</v>
      </c>
      <c r="AT19" s="90"/>
      <c r="AU19" s="90"/>
      <c r="AV19" s="90"/>
      <c r="AW19" s="90"/>
      <c r="AX19" s="90"/>
      <c r="AY19" s="92" t="s">
        <v>16</v>
      </c>
      <c r="AZ19" s="90"/>
      <c r="BA19" s="90"/>
      <c r="BB19" s="90"/>
      <c r="BC19" s="90"/>
      <c r="BD19" s="90"/>
      <c r="BF19" s="17">
        <f>SUM(C18:U18)</f>
        <v>14</v>
      </c>
      <c r="BG19" s="18">
        <f>SUM(F19,I19,L19,O19,R19,U19,C19)</f>
        <v>20</v>
      </c>
      <c r="BH19" s="19" t="s">
        <v>4</v>
      </c>
      <c r="BI19" s="18">
        <f>SUM(H19,K19,N19,Q19,T19,W19,E19)</f>
        <v>1</v>
      </c>
      <c r="BJ19" s="18">
        <f>BG19+BI19</f>
        <v>21</v>
      </c>
    </row>
    <row r="21" spans="2:52" ht="23.25">
      <c r="B21" s="63" t="s">
        <v>17</v>
      </c>
      <c r="C21" s="63"/>
      <c r="D21" s="64"/>
      <c r="E21" s="65" t="str">
        <f>'[5]Utkání-výsledky'!E42</f>
        <v>2 družstva</v>
      </c>
      <c r="F21" s="64"/>
      <c r="G21" s="66"/>
      <c r="H21" s="66"/>
      <c r="I21" s="67"/>
      <c r="J21" s="54"/>
      <c r="K21" s="54"/>
      <c r="L21" s="36" t="s">
        <v>115</v>
      </c>
      <c r="M21" s="27"/>
      <c r="O21" s="27"/>
      <c r="P21" s="27"/>
      <c r="Q21" s="27"/>
      <c r="R21" s="27"/>
      <c r="S21" s="27"/>
      <c r="T21" s="27"/>
      <c r="AZ21" s="36" t="s">
        <v>37</v>
      </c>
    </row>
    <row r="22" spans="5:6" ht="20.25">
      <c r="E22" s="68"/>
      <c r="F22" s="88" t="str">
        <f>B5</f>
        <v>Proskovice A</v>
      </c>
    </row>
    <row r="23" spans="6:11" ht="20.25">
      <c r="F23" s="88" t="str">
        <f>B7</f>
        <v>Krmelín A</v>
      </c>
      <c r="K23" s="71"/>
    </row>
    <row r="24" ht="15">
      <c r="K24" s="71"/>
    </row>
    <row r="25" spans="2:11" ht="23.25">
      <c r="B25" s="109" t="s">
        <v>42</v>
      </c>
      <c r="K25" s="36"/>
    </row>
    <row r="26" ht="13.5" thickBot="1"/>
    <row r="27" spans="2:21" ht="84.75" customHeight="1" thickBot="1">
      <c r="B27" s="4"/>
      <c r="C27" s="280" t="str">
        <f>B29</f>
        <v>Výškovice A</v>
      </c>
      <c r="D27" s="281"/>
      <c r="E27" s="282"/>
      <c r="F27" s="283" t="str">
        <f>B31</f>
        <v>Proskovice B</v>
      </c>
      <c r="G27" s="281"/>
      <c r="H27" s="282"/>
      <c r="I27" s="283" t="str">
        <f>B33</f>
        <v>Hrabová</v>
      </c>
      <c r="J27" s="281"/>
      <c r="K27" s="282"/>
      <c r="Q27" s="5" t="s">
        <v>0</v>
      </c>
      <c r="R27" s="284" t="s">
        <v>43</v>
      </c>
      <c r="S27" s="285"/>
      <c r="T27" s="286"/>
      <c r="U27" s="110" t="s">
        <v>44</v>
      </c>
    </row>
    <row r="28" spans="2:21" ht="19.5">
      <c r="B28" s="7"/>
      <c r="C28" s="248" t="s">
        <v>29</v>
      </c>
      <c r="D28" s="249"/>
      <c r="E28" s="250"/>
      <c r="F28" s="253">
        <v>2</v>
      </c>
      <c r="G28" s="254"/>
      <c r="H28" s="255"/>
      <c r="I28" s="256">
        <v>2</v>
      </c>
      <c r="J28" s="254"/>
      <c r="K28" s="255"/>
      <c r="Q28" s="111">
        <f>SUM(F28:N28)</f>
        <v>4</v>
      </c>
      <c r="R28" s="9" t="str">
        <f>IF(BJ28&gt;0,BF28," ")</f>
        <v> </v>
      </c>
      <c r="S28" s="10" t="s">
        <v>4</v>
      </c>
      <c r="T28" s="11" t="str">
        <f>IF(BJ28&gt;0,BI28," ")</f>
        <v> </v>
      </c>
      <c r="U28" s="12"/>
    </row>
    <row r="29" spans="2:21" ht="21" thickBot="1">
      <c r="B29" s="25" t="s">
        <v>45</v>
      </c>
      <c r="C29" s="251"/>
      <c r="D29" s="252"/>
      <c r="E29" s="252"/>
      <c r="F29" s="49">
        <v>2</v>
      </c>
      <c r="G29" s="47" t="s">
        <v>4</v>
      </c>
      <c r="H29" s="48">
        <v>1</v>
      </c>
      <c r="I29" s="46">
        <v>3</v>
      </c>
      <c r="J29" s="47" t="s">
        <v>4</v>
      </c>
      <c r="K29" s="48">
        <v>0</v>
      </c>
      <c r="Q29" s="14" t="str">
        <f>IF(BJ29&gt;0,BF29," ")</f>
        <v> </v>
      </c>
      <c r="R29" s="15">
        <f>F29+I29+L29</f>
        <v>5</v>
      </c>
      <c r="S29" s="16" t="s">
        <v>4</v>
      </c>
      <c r="T29" s="52">
        <f>H29+K29+N29</f>
        <v>1</v>
      </c>
      <c r="U29" s="44" t="s">
        <v>7</v>
      </c>
    </row>
    <row r="30" spans="2:21" ht="19.5">
      <c r="B30" s="55"/>
      <c r="C30" s="253">
        <v>1</v>
      </c>
      <c r="D30" s="254"/>
      <c r="E30" s="255"/>
      <c r="F30" s="248" t="s">
        <v>6</v>
      </c>
      <c r="G30" s="249"/>
      <c r="H30" s="250"/>
      <c r="I30" s="256">
        <v>2</v>
      </c>
      <c r="J30" s="254"/>
      <c r="K30" s="255"/>
      <c r="Q30" s="111">
        <v>3</v>
      </c>
      <c r="R30" s="9" t="str">
        <f>IF(BJ30&gt;0,BF30," ")</f>
        <v> </v>
      </c>
      <c r="S30" s="10" t="s">
        <v>4</v>
      </c>
      <c r="T30" s="11" t="str">
        <f>IF(BJ30&gt;0,BI30," ")</f>
        <v> </v>
      </c>
      <c r="U30" s="45"/>
    </row>
    <row r="31" spans="2:21" ht="21" thickBot="1">
      <c r="B31" s="25" t="s">
        <v>24</v>
      </c>
      <c r="C31" s="49">
        <v>1</v>
      </c>
      <c r="D31" s="47" t="s">
        <v>4</v>
      </c>
      <c r="E31" s="48">
        <v>2</v>
      </c>
      <c r="F31" s="251"/>
      <c r="G31" s="252" t="s">
        <v>6</v>
      </c>
      <c r="H31" s="261"/>
      <c r="I31" s="49">
        <v>2</v>
      </c>
      <c r="J31" s="47" t="s">
        <v>4</v>
      </c>
      <c r="K31" s="48">
        <v>1</v>
      </c>
      <c r="Q31" s="14" t="str">
        <f>IF(BJ31&gt;0,BF31," ")</f>
        <v> </v>
      </c>
      <c r="R31" s="15">
        <v>3</v>
      </c>
      <c r="S31" s="16" t="s">
        <v>4</v>
      </c>
      <c r="T31" s="52">
        <v>3</v>
      </c>
      <c r="U31" s="44" t="s">
        <v>12</v>
      </c>
    </row>
    <row r="32" spans="2:21" ht="19.5">
      <c r="B32" s="55"/>
      <c r="C32" s="253">
        <v>1</v>
      </c>
      <c r="D32" s="254"/>
      <c r="E32" s="255"/>
      <c r="F32" s="263">
        <v>1</v>
      </c>
      <c r="G32" s="263"/>
      <c r="H32" s="264"/>
      <c r="I32" s="248" t="s">
        <v>8</v>
      </c>
      <c r="J32" s="249"/>
      <c r="K32" s="250"/>
      <c r="Q32" s="111">
        <v>2</v>
      </c>
      <c r="R32" s="9" t="str">
        <f>IF(BJ32&gt;0,BF32," ")</f>
        <v> </v>
      </c>
      <c r="S32" s="10" t="s">
        <v>4</v>
      </c>
      <c r="T32" s="11" t="str">
        <f>IF(BJ32&gt;0,BI32," ")</f>
        <v> </v>
      </c>
      <c r="U32" s="45"/>
    </row>
    <row r="33" spans="2:21" ht="21" thickBot="1">
      <c r="B33" s="25" t="s">
        <v>18</v>
      </c>
      <c r="C33" s="50">
        <v>0</v>
      </c>
      <c r="D33" s="51" t="s">
        <v>4</v>
      </c>
      <c r="E33" s="52">
        <v>3</v>
      </c>
      <c r="F33" s="50">
        <v>1</v>
      </c>
      <c r="G33" s="51" t="s">
        <v>4</v>
      </c>
      <c r="H33" s="52">
        <v>2</v>
      </c>
      <c r="I33" s="251"/>
      <c r="J33" s="252" t="s">
        <v>8</v>
      </c>
      <c r="K33" s="261"/>
      <c r="Q33" s="14" t="str">
        <f>IF(BJ33&gt;0,BF33," ")</f>
        <v> </v>
      </c>
      <c r="R33" s="15">
        <v>1</v>
      </c>
      <c r="S33" s="16" t="s">
        <v>4</v>
      </c>
      <c r="T33" s="52">
        <v>5</v>
      </c>
      <c r="U33" s="44" t="s">
        <v>14</v>
      </c>
    </row>
    <row r="34" ht="19.5" customHeight="1"/>
    <row r="35" ht="21" customHeight="1"/>
  </sheetData>
  <sheetProtection/>
  <mergeCells count="87">
    <mergeCell ref="C32:E32"/>
    <mergeCell ref="F32:H32"/>
    <mergeCell ref="I32:K33"/>
    <mergeCell ref="C28:E29"/>
    <mergeCell ref="F28:H28"/>
    <mergeCell ref="I28:K28"/>
    <mergeCell ref="C30:E30"/>
    <mergeCell ref="F30:H31"/>
    <mergeCell ref="I30:K30"/>
    <mergeCell ref="U18:W18"/>
    <mergeCell ref="X18:Z19"/>
    <mergeCell ref="C27:E27"/>
    <mergeCell ref="F27:H27"/>
    <mergeCell ref="I27:K27"/>
    <mergeCell ref="R27:T27"/>
    <mergeCell ref="C18:E18"/>
    <mergeCell ref="F18:H18"/>
    <mergeCell ref="I18:K18"/>
    <mergeCell ref="L18:N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28"/>
  <sheetViews>
    <sheetView zoomScalePageLayoutView="0" workbookViewId="0" topLeftCell="A1">
      <selection activeCell="AM13" sqref="AM13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41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77">
        <f>'[4]Rozlosování-přehled'!L1</f>
        <v>2020</v>
      </c>
      <c r="X1" s="278"/>
      <c r="Y1" s="3"/>
      <c r="Z1" s="3"/>
      <c r="AA1" s="3"/>
      <c r="AB1" s="3"/>
    </row>
    <row r="2" ht="13.5" thickBot="1"/>
    <row r="3" spans="2:58" ht="96.75" customHeight="1" thickBot="1">
      <c r="B3" s="4"/>
      <c r="C3" s="240" t="str">
        <f>B5</f>
        <v>Brušperk A</v>
      </c>
      <c r="D3" s="241"/>
      <c r="E3" s="242"/>
      <c r="F3" s="243" t="str">
        <f>B7</f>
        <v>Výškovice B</v>
      </c>
      <c r="G3" s="241"/>
      <c r="H3" s="242"/>
      <c r="I3" s="243" t="str">
        <f>B9</f>
        <v>TK Paskov</v>
      </c>
      <c r="J3" s="241"/>
      <c r="K3" s="242"/>
      <c r="L3" s="243" t="str">
        <f>B11</f>
        <v>TK Příbor</v>
      </c>
      <c r="M3" s="241"/>
      <c r="N3" s="242"/>
      <c r="O3" s="243" t="str">
        <f>B13</f>
        <v>Brušperk B</v>
      </c>
      <c r="P3" s="241"/>
      <c r="Q3" s="242"/>
      <c r="R3" s="243" t="str">
        <f>B15</f>
        <v>Krmelín B</v>
      </c>
      <c r="S3" s="241"/>
      <c r="T3" s="242"/>
      <c r="U3" s="243" t="str">
        <f>B17</f>
        <v>Hukvaldy</v>
      </c>
      <c r="V3" s="241"/>
      <c r="W3" s="242"/>
      <c r="X3" s="243" t="str">
        <f>B19</f>
        <v>VOLNÝ LOS</v>
      </c>
      <c r="Y3" s="241"/>
      <c r="Z3" s="247"/>
      <c r="AA3" s="5" t="s">
        <v>0</v>
      </c>
      <c r="AB3" s="243" t="s">
        <v>1</v>
      </c>
      <c r="AC3" s="241"/>
      <c r="AD3" s="242"/>
      <c r="AE3" s="6" t="s">
        <v>2</v>
      </c>
      <c r="BF3" s="1" t="s">
        <v>3</v>
      </c>
    </row>
    <row r="4" spans="2:31" ht="9.75" customHeight="1">
      <c r="B4" s="7"/>
      <c r="C4" s="248" t="s">
        <v>29</v>
      </c>
      <c r="D4" s="249"/>
      <c r="E4" s="250"/>
      <c r="F4" s="253">
        <f>'[4]Utkání-výsledky'!I15</f>
        <v>2</v>
      </c>
      <c r="G4" s="254"/>
      <c r="H4" s="255"/>
      <c r="I4" s="256">
        <f>'[4]Utkání-výsledky'!J18</f>
        <v>1</v>
      </c>
      <c r="J4" s="254"/>
      <c r="K4" s="255"/>
      <c r="L4" s="256">
        <f>'[4]Utkání-výsledky'!I24</f>
        <v>2</v>
      </c>
      <c r="M4" s="254"/>
      <c r="N4" s="255"/>
      <c r="O4" s="256">
        <f>'[4]Utkání-výsledky'!J29</f>
        <v>2</v>
      </c>
      <c r="P4" s="254"/>
      <c r="Q4" s="255"/>
      <c r="R4" s="256">
        <f>'[4]Utkání-výsledky'!I33</f>
        <v>2</v>
      </c>
      <c r="S4" s="254"/>
      <c r="T4" s="255"/>
      <c r="U4" s="256">
        <f>'[4]Utkání-výsledky'!J40</f>
        <v>2</v>
      </c>
      <c r="V4" s="254"/>
      <c r="W4" s="255"/>
      <c r="X4" s="256">
        <f>'[4]Utkání-výsledky'!I7</f>
        <v>0</v>
      </c>
      <c r="Y4" s="254"/>
      <c r="Z4" s="260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'[4]Utkání-výsledky'!N4</f>
        <v>Brušperk A</v>
      </c>
      <c r="C5" s="251"/>
      <c r="D5" s="252"/>
      <c r="E5" s="252"/>
      <c r="F5" s="49">
        <f>'[4]Utkání-výsledky'!F15</f>
        <v>3</v>
      </c>
      <c r="G5" s="47" t="s">
        <v>4</v>
      </c>
      <c r="H5" s="48">
        <f>'[4]Utkání-výsledky'!H15</f>
        <v>0</v>
      </c>
      <c r="I5" s="46">
        <f>'[4]Utkání-výsledky'!H18</f>
        <v>1</v>
      </c>
      <c r="J5" s="47" t="s">
        <v>4</v>
      </c>
      <c r="K5" s="48">
        <f>'[4]Utkání-výsledky'!F18</f>
        <v>2</v>
      </c>
      <c r="L5" s="56">
        <f>'[4]Utkání-výsledky'!F24</f>
        <v>3</v>
      </c>
      <c r="M5" s="57" t="s">
        <v>4</v>
      </c>
      <c r="N5" s="58">
        <f>'[4]Utkání-výsledky'!H24</f>
        <v>0</v>
      </c>
      <c r="O5" s="56">
        <f>'[4]Utkání-výsledky'!H29</f>
        <v>2</v>
      </c>
      <c r="P5" s="57" t="s">
        <v>4</v>
      </c>
      <c r="Q5" s="58">
        <f>'[4]Utkání-výsledky'!F29</f>
        <v>1</v>
      </c>
      <c r="R5" s="56">
        <f>'[4]Utkání-výsledky'!F33</f>
        <v>3</v>
      </c>
      <c r="S5" s="57" t="s">
        <v>4</v>
      </c>
      <c r="T5" s="58">
        <f>'[4]Utkání-výsledky'!H33</f>
        <v>0</v>
      </c>
      <c r="U5" s="56">
        <f>'[4]Utkání-výsledky'!H40</f>
        <v>3</v>
      </c>
      <c r="V5" s="57" t="s">
        <v>4</v>
      </c>
      <c r="W5" s="58">
        <f>'[4]Utkání-výsledky'!F40</f>
        <v>0</v>
      </c>
      <c r="X5" s="46" t="str">
        <f>'[4]Utkání-výsledky'!F7</f>
        <v> </v>
      </c>
      <c r="Y5" s="47" t="s">
        <v>4</v>
      </c>
      <c r="Z5" s="48" t="str">
        <f>'[4]Utkání-výsledky'!H7</f>
        <v> </v>
      </c>
      <c r="AA5" s="14">
        <f aca="true" t="shared" si="0" ref="AA5:AA19">IF(BJ5&gt;0,BF5," ")</f>
        <v>11</v>
      </c>
      <c r="AB5" s="15">
        <f>IF(BJ5&gt;0,BG5," ")</f>
        <v>15</v>
      </c>
      <c r="AC5" s="16" t="s">
        <v>4</v>
      </c>
      <c r="AD5" s="52">
        <f aca="true" t="shared" si="1" ref="AD5:AD19">IF(BJ5&gt;0,BI5," ")</f>
        <v>3</v>
      </c>
      <c r="AE5" s="73" t="s">
        <v>12</v>
      </c>
      <c r="BF5" s="17">
        <f>SUM(F4:Z4)</f>
        <v>11</v>
      </c>
      <c r="BG5" s="18">
        <f>SUM(F5,I5,L5,O5,R5,U5,X5)</f>
        <v>15</v>
      </c>
      <c r="BH5" s="19" t="s">
        <v>4</v>
      </c>
      <c r="BI5" s="18">
        <f>SUM(H5,K5,N5,Q5,T5,W5,Z5)</f>
        <v>3</v>
      </c>
      <c r="BJ5" s="18">
        <f>BG5+BI5</f>
        <v>18</v>
      </c>
    </row>
    <row r="6" spans="2:62" ht="9.75" customHeight="1">
      <c r="B6" s="55"/>
      <c r="C6" s="253">
        <f>'[4]Utkání-výsledky'!J15</f>
        <v>1</v>
      </c>
      <c r="D6" s="254"/>
      <c r="E6" s="255"/>
      <c r="F6" s="248" t="s">
        <v>6</v>
      </c>
      <c r="G6" s="249"/>
      <c r="H6" s="250"/>
      <c r="I6" s="256">
        <f>'[4]Utkání-výsledky'!I25</f>
        <v>1</v>
      </c>
      <c r="J6" s="254"/>
      <c r="K6" s="255"/>
      <c r="L6" s="256">
        <f>'[4]Utkání-výsledky'!J28</f>
        <v>1</v>
      </c>
      <c r="M6" s="254"/>
      <c r="N6" s="255"/>
      <c r="O6" s="256">
        <f>'[4]Utkání-výsledky'!I34</f>
        <v>0</v>
      </c>
      <c r="P6" s="254"/>
      <c r="Q6" s="255"/>
      <c r="R6" s="256">
        <f>'[4]Utkání-výsledky'!J39</f>
        <v>1</v>
      </c>
      <c r="S6" s="254"/>
      <c r="T6" s="255"/>
      <c r="U6" s="256">
        <f>'[4]Utkání-výsledky'!I8</f>
        <v>2</v>
      </c>
      <c r="V6" s="254"/>
      <c r="W6" s="255"/>
      <c r="X6" s="256">
        <f>'[4]Utkání-výsledky'!I17</f>
        <v>0</v>
      </c>
      <c r="Y6" s="254"/>
      <c r="Z6" s="260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45"/>
      <c r="BF6" s="22"/>
      <c r="BG6" s="23"/>
      <c r="BH6" s="24"/>
      <c r="BI6" s="24"/>
      <c r="BJ6" s="23"/>
    </row>
    <row r="7" spans="2:62" ht="30" customHeight="1" thickBot="1">
      <c r="B7" s="25" t="str">
        <f>'[4]Utkání-výsledky'!N5</f>
        <v>Výškovice B</v>
      </c>
      <c r="C7" s="49">
        <f>H5</f>
        <v>0</v>
      </c>
      <c r="D7" s="47" t="s">
        <v>4</v>
      </c>
      <c r="E7" s="48">
        <f>F5</f>
        <v>3</v>
      </c>
      <c r="F7" s="251"/>
      <c r="G7" s="252" t="s">
        <v>6</v>
      </c>
      <c r="H7" s="261"/>
      <c r="I7" s="49">
        <f>'[4]Utkání-výsledky'!F25</f>
        <v>0</v>
      </c>
      <c r="J7" s="47" t="s">
        <v>4</v>
      </c>
      <c r="K7" s="48">
        <f>'[4]Utkání-výsledky'!H25</f>
        <v>3</v>
      </c>
      <c r="L7" s="46">
        <f>'[4]Utkání-výsledky'!H28</f>
        <v>1</v>
      </c>
      <c r="M7" s="47" t="s">
        <v>4</v>
      </c>
      <c r="N7" s="48">
        <f>'[4]Utkání-výsledky'!F28</f>
        <v>2</v>
      </c>
      <c r="O7" s="46">
        <f>'[4]Utkání-výsledky'!F34</f>
        <v>0</v>
      </c>
      <c r="P7" s="47" t="s">
        <v>4</v>
      </c>
      <c r="Q7" s="48">
        <f>'[4]Utkání-výsledky'!H34</f>
        <v>3</v>
      </c>
      <c r="R7" s="56">
        <f>'[4]Utkání-výsledky'!H39</f>
        <v>1</v>
      </c>
      <c r="S7" s="57" t="s">
        <v>4</v>
      </c>
      <c r="T7" s="58">
        <f>'[4]Utkání-výsledky'!F39</f>
        <v>2</v>
      </c>
      <c r="U7" s="56">
        <f>'[4]Utkání-výsledky'!F8</f>
        <v>3</v>
      </c>
      <c r="V7" s="57" t="s">
        <v>4</v>
      </c>
      <c r="W7" s="58">
        <f>'[4]Utkání-výsledky'!H8</f>
        <v>0</v>
      </c>
      <c r="X7" s="56" t="str">
        <f>'[4]Utkání-výsledky'!F17</f>
        <v> </v>
      </c>
      <c r="Y7" s="57" t="s">
        <v>4</v>
      </c>
      <c r="Z7" s="58" t="str">
        <f>'[4]Utkání-výsledky'!H17</f>
        <v> </v>
      </c>
      <c r="AA7" s="14">
        <f t="shared" si="0"/>
        <v>6</v>
      </c>
      <c r="AB7" s="15">
        <f>IF(BJ7&gt;0,BG7," ")</f>
        <v>5</v>
      </c>
      <c r="AC7" s="16" t="s">
        <v>4</v>
      </c>
      <c r="AD7" s="52">
        <f t="shared" si="1"/>
        <v>13</v>
      </c>
      <c r="AE7" s="44" t="s">
        <v>5</v>
      </c>
      <c r="BF7" s="17">
        <f>SUM(C6:C6)+SUM(I6:Z6)</f>
        <v>6</v>
      </c>
      <c r="BG7" s="18">
        <f>SUM(C7,I7,L7,O7,R7,U7,X7)</f>
        <v>5</v>
      </c>
      <c r="BH7" s="19" t="s">
        <v>4</v>
      </c>
      <c r="BI7" s="18">
        <f>SUM(E7,K7,N7,Q7,T7,W7,Z7)</f>
        <v>13</v>
      </c>
      <c r="BJ7" s="18">
        <f>BG7+BI7</f>
        <v>18</v>
      </c>
    </row>
    <row r="8" spans="2:62" ht="9.75" customHeight="1">
      <c r="B8" s="55"/>
      <c r="C8" s="253">
        <f>'[4]Utkání-výsledky'!I18</f>
        <v>2</v>
      </c>
      <c r="D8" s="254"/>
      <c r="E8" s="255"/>
      <c r="F8" s="263">
        <f>'[4]Utkání-výsledky'!J25</f>
        <v>2</v>
      </c>
      <c r="G8" s="263"/>
      <c r="H8" s="264"/>
      <c r="I8" s="248" t="s">
        <v>8</v>
      </c>
      <c r="J8" s="249"/>
      <c r="K8" s="250"/>
      <c r="L8" s="256">
        <f>'[4]Utkání-výsledky'!I35</f>
        <v>2</v>
      </c>
      <c r="M8" s="254"/>
      <c r="N8" s="255"/>
      <c r="O8" s="257">
        <f>'[4]Utkání-výsledky'!J38</f>
        <v>2</v>
      </c>
      <c r="P8" s="258"/>
      <c r="Q8" s="259"/>
      <c r="R8" s="257">
        <f>'[4]Utkání-výsledky'!I9</f>
        <v>2</v>
      </c>
      <c r="S8" s="258"/>
      <c r="T8" s="259"/>
      <c r="U8" s="257">
        <f>'[4]Utkání-výsledky'!J14</f>
        <v>2</v>
      </c>
      <c r="V8" s="258"/>
      <c r="W8" s="259"/>
      <c r="X8" s="257">
        <f>'[4]Utkání-výsledky'!I27</f>
        <v>0</v>
      </c>
      <c r="Y8" s="258"/>
      <c r="Z8" s="279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45"/>
      <c r="BF8" s="22"/>
      <c r="BG8" s="23"/>
      <c r="BH8" s="24"/>
      <c r="BI8" s="24"/>
      <c r="BJ8" s="23"/>
    </row>
    <row r="9" spans="2:62" ht="30" customHeight="1" thickBot="1">
      <c r="B9" s="25" t="str">
        <f>'[4]Utkání-výsledky'!N6</f>
        <v>TK Paskov</v>
      </c>
      <c r="C9" s="50">
        <f>K5</f>
        <v>2</v>
      </c>
      <c r="D9" s="51" t="s">
        <v>4</v>
      </c>
      <c r="E9" s="52">
        <f>I5</f>
        <v>1</v>
      </c>
      <c r="F9" s="50">
        <f>K7</f>
        <v>3</v>
      </c>
      <c r="G9" s="51" t="s">
        <v>4</v>
      </c>
      <c r="H9" s="52">
        <f>I7</f>
        <v>0</v>
      </c>
      <c r="I9" s="251"/>
      <c r="J9" s="252" t="s">
        <v>8</v>
      </c>
      <c r="K9" s="261"/>
      <c r="L9" s="50">
        <f>'[4]Utkání-výsledky'!F35</f>
        <v>3</v>
      </c>
      <c r="M9" s="51" t="s">
        <v>4</v>
      </c>
      <c r="N9" s="52">
        <f>'[4]Utkání-výsledky'!H35</f>
        <v>0</v>
      </c>
      <c r="O9" s="50">
        <f>'[4]Utkání-výsledky'!H38</f>
        <v>2</v>
      </c>
      <c r="P9" s="51" t="s">
        <v>4</v>
      </c>
      <c r="Q9" s="52">
        <f>'[4]Utkání-výsledky'!F38</f>
        <v>1</v>
      </c>
      <c r="R9" s="50">
        <f>'[4]Utkání-výsledky'!F9</f>
        <v>2</v>
      </c>
      <c r="S9" s="51" t="s">
        <v>4</v>
      </c>
      <c r="T9" s="52">
        <f>'[4]Utkání-výsledky'!H9</f>
        <v>1</v>
      </c>
      <c r="U9" s="56">
        <f>'[4]Utkání-výsledky'!H14</f>
        <v>3</v>
      </c>
      <c r="V9" s="57" t="s">
        <v>4</v>
      </c>
      <c r="W9" s="58">
        <f>'[4]Utkání-výsledky'!F14</f>
        <v>0</v>
      </c>
      <c r="X9" s="56" t="str">
        <f>'[4]Utkání-výsledky'!F27</f>
        <v> </v>
      </c>
      <c r="Y9" s="57" t="s">
        <v>4</v>
      </c>
      <c r="Z9" s="58" t="str">
        <f>'[4]Utkání-výsledky'!H27</f>
        <v> </v>
      </c>
      <c r="AA9" s="14">
        <f t="shared" si="0"/>
        <v>12</v>
      </c>
      <c r="AB9" s="15">
        <f>IF(BJ9&gt;0,BG9," ")</f>
        <v>15</v>
      </c>
      <c r="AC9" s="16" t="s">
        <v>4</v>
      </c>
      <c r="AD9" s="52">
        <f t="shared" si="1"/>
        <v>3</v>
      </c>
      <c r="AE9" s="73" t="s">
        <v>7</v>
      </c>
      <c r="BF9" s="17">
        <f>SUM(C8:F8)+SUM(L8:Z8)</f>
        <v>12</v>
      </c>
      <c r="BG9" s="18">
        <f>SUM(F9,C9,L9,O9,R9,U9,X9)</f>
        <v>15</v>
      </c>
      <c r="BH9" s="19" t="s">
        <v>4</v>
      </c>
      <c r="BI9" s="18">
        <f>SUM(H9,E9,N9,Q9,T9,W9,Z9)</f>
        <v>3</v>
      </c>
      <c r="BJ9" s="18">
        <f>BG9+BI9</f>
        <v>18</v>
      </c>
    </row>
    <row r="10" spans="2:62" ht="9.75" customHeight="1">
      <c r="B10" s="55"/>
      <c r="C10" s="253">
        <f>'[4]Utkání-výsledky'!J24</f>
        <v>1</v>
      </c>
      <c r="D10" s="254"/>
      <c r="E10" s="255"/>
      <c r="F10" s="263">
        <f>'[4]Utkání-výsledky'!I28</f>
        <v>2</v>
      </c>
      <c r="G10" s="263"/>
      <c r="H10" s="263"/>
      <c r="I10" s="263">
        <f>'[4]Utkání-výsledky'!J35</f>
        <v>1</v>
      </c>
      <c r="J10" s="263"/>
      <c r="K10" s="264"/>
      <c r="L10" s="248" t="s">
        <v>30</v>
      </c>
      <c r="M10" s="249"/>
      <c r="N10" s="250"/>
      <c r="O10" s="257">
        <f>'[4]Utkání-výsledky'!I10</f>
        <v>2</v>
      </c>
      <c r="P10" s="258"/>
      <c r="Q10" s="259"/>
      <c r="R10" s="257">
        <f>'[4]Utkání-výsledky'!J13</f>
        <v>2</v>
      </c>
      <c r="S10" s="258"/>
      <c r="T10" s="259"/>
      <c r="U10" s="257">
        <f>'[4]Utkání-výsledky'!I19</f>
        <v>2</v>
      </c>
      <c r="V10" s="258"/>
      <c r="W10" s="259"/>
      <c r="X10" s="257">
        <f>'[4]Utkání-výsledky'!I37</f>
        <v>0</v>
      </c>
      <c r="Y10" s="258"/>
      <c r="Z10" s="279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45"/>
      <c r="BF10" s="22"/>
      <c r="BG10" s="23"/>
      <c r="BH10" s="24"/>
      <c r="BI10" s="24"/>
      <c r="BJ10" s="23"/>
    </row>
    <row r="11" spans="2:62" ht="30" customHeight="1" thickBot="1">
      <c r="B11" s="25" t="str">
        <f>'[4]Utkání-výsledky'!N7</f>
        <v>TK Příbor</v>
      </c>
      <c r="C11" s="49">
        <f>N5</f>
        <v>0</v>
      </c>
      <c r="D11" s="47" t="s">
        <v>4</v>
      </c>
      <c r="E11" s="48">
        <f>L5</f>
        <v>3</v>
      </c>
      <c r="F11" s="56">
        <f>N7</f>
        <v>2</v>
      </c>
      <c r="G11" s="57" t="s">
        <v>4</v>
      </c>
      <c r="H11" s="58">
        <f>L7</f>
        <v>1</v>
      </c>
      <c r="I11" s="60">
        <f>N9</f>
        <v>0</v>
      </c>
      <c r="J11" s="61" t="s">
        <v>4</v>
      </c>
      <c r="K11" s="62">
        <f>L9</f>
        <v>3</v>
      </c>
      <c r="L11" s="251"/>
      <c r="M11" s="252" t="s">
        <v>10</v>
      </c>
      <c r="N11" s="261"/>
      <c r="O11" s="59">
        <f>'[4]Utkání-výsledky'!F10</f>
        <v>2</v>
      </c>
      <c r="P11" s="57" t="s">
        <v>4</v>
      </c>
      <c r="Q11" s="58">
        <f>'[4]Utkání-výsledky'!H10</f>
        <v>1</v>
      </c>
      <c r="R11" s="56">
        <f>'[4]Utkání-výsledky'!H13</f>
        <v>3</v>
      </c>
      <c r="S11" s="57" t="s">
        <v>4</v>
      </c>
      <c r="T11" s="58">
        <f>'[4]Utkání-výsledky'!F13</f>
        <v>0</v>
      </c>
      <c r="U11" s="60">
        <f>'[4]Utkání-výsledky'!F19</f>
        <v>3</v>
      </c>
      <c r="V11" s="61" t="s">
        <v>4</v>
      </c>
      <c r="W11" s="62">
        <f>'[4]Utkání-výsledky'!H19</f>
        <v>0</v>
      </c>
      <c r="X11" s="46" t="str">
        <f>'[4]Utkání-výsledky'!F37</f>
        <v> </v>
      </c>
      <c r="Y11" s="47" t="s">
        <v>4</v>
      </c>
      <c r="Z11" s="48" t="str">
        <f>'[4]Utkání-výsledky'!H37</f>
        <v> </v>
      </c>
      <c r="AA11" s="14">
        <f t="shared" si="0"/>
        <v>10</v>
      </c>
      <c r="AB11" s="15">
        <f>IF(BJ11&gt;0,BG11," ")</f>
        <v>10</v>
      </c>
      <c r="AC11" s="16" t="s">
        <v>4</v>
      </c>
      <c r="AD11" s="52">
        <f t="shared" si="1"/>
        <v>8</v>
      </c>
      <c r="AE11" s="44" t="s">
        <v>14</v>
      </c>
      <c r="BF11" s="17">
        <f>SUM(C10:I10)+SUM(O10:Z10)</f>
        <v>10</v>
      </c>
      <c r="BG11" s="18">
        <f>SUM(F11,I11,C11,O11,R11,U11,X11)</f>
        <v>10</v>
      </c>
      <c r="BH11" s="19" t="s">
        <v>4</v>
      </c>
      <c r="BI11" s="18">
        <f>SUM(H11,K11,E11,Q11,T11,W11,Z11)</f>
        <v>8</v>
      </c>
      <c r="BJ11" s="18">
        <f>BG11+BI11</f>
        <v>18</v>
      </c>
    </row>
    <row r="12" spans="2:62" ht="9.75" customHeight="1">
      <c r="B12" s="55"/>
      <c r="C12" s="253">
        <f>'[4]Utkání-výsledky'!I29</f>
        <v>1</v>
      </c>
      <c r="D12" s="254"/>
      <c r="E12" s="255"/>
      <c r="F12" s="266">
        <f>'[4]Utkání-výsledky'!J34</f>
        <v>2</v>
      </c>
      <c r="G12" s="266"/>
      <c r="H12" s="266"/>
      <c r="I12" s="266">
        <f>'[4]Utkání-výsledky'!I38</f>
        <v>1</v>
      </c>
      <c r="J12" s="266"/>
      <c r="K12" s="266"/>
      <c r="L12" s="263">
        <f>'[4]Utkání-výsledky'!J10</f>
        <v>1</v>
      </c>
      <c r="M12" s="263"/>
      <c r="N12" s="264"/>
      <c r="O12" s="248">
        <v>2</v>
      </c>
      <c r="P12" s="249"/>
      <c r="Q12" s="250"/>
      <c r="R12" s="256">
        <f>'[4]Utkání-výsledky'!I20</f>
        <v>2</v>
      </c>
      <c r="S12" s="254"/>
      <c r="T12" s="255"/>
      <c r="U12" s="256">
        <f>'[4]Utkání-výsledky'!J23</f>
        <v>1</v>
      </c>
      <c r="V12" s="254"/>
      <c r="W12" s="255"/>
      <c r="X12" s="256">
        <f>'[4]Utkání-výsledky'!J12</f>
        <v>0</v>
      </c>
      <c r="Y12" s="254"/>
      <c r="Z12" s="260"/>
      <c r="AA12" s="21" t="str">
        <f t="shared" si="0"/>
        <v> </v>
      </c>
      <c r="AB12" s="9" t="str">
        <f>IF(BJ12&gt;0,BF12," ")</f>
        <v> </v>
      </c>
      <c r="AC12" s="10" t="s">
        <v>4</v>
      </c>
      <c r="AD12" s="11" t="str">
        <f t="shared" si="1"/>
        <v> </v>
      </c>
      <c r="AE12" s="45"/>
      <c r="BF12" s="22"/>
      <c r="BG12" s="23"/>
      <c r="BH12" s="24"/>
      <c r="BI12" s="24"/>
      <c r="BJ12" s="23"/>
    </row>
    <row r="13" spans="2:62" ht="30" customHeight="1" thickBot="1">
      <c r="B13" s="25" t="str">
        <f>'[4]Utkání-výsledky'!N8</f>
        <v>Brušperk B</v>
      </c>
      <c r="C13" s="49">
        <f>Q5</f>
        <v>1</v>
      </c>
      <c r="D13" s="47" t="s">
        <v>4</v>
      </c>
      <c r="E13" s="48">
        <f>O5</f>
        <v>2</v>
      </c>
      <c r="F13" s="46">
        <f>Q7</f>
        <v>3</v>
      </c>
      <c r="G13" s="47" t="s">
        <v>4</v>
      </c>
      <c r="H13" s="48">
        <f>O7</f>
        <v>0</v>
      </c>
      <c r="I13" s="56">
        <f>Q9</f>
        <v>1</v>
      </c>
      <c r="J13" s="57" t="s">
        <v>4</v>
      </c>
      <c r="K13" s="58">
        <f>O9</f>
        <v>2</v>
      </c>
      <c r="L13" s="50">
        <f>Q11</f>
        <v>1</v>
      </c>
      <c r="M13" s="51" t="s">
        <v>4</v>
      </c>
      <c r="N13" s="52">
        <f>O11</f>
        <v>2</v>
      </c>
      <c r="O13" s="251"/>
      <c r="P13" s="252">
        <v>2</v>
      </c>
      <c r="Q13" s="261"/>
      <c r="R13" s="59">
        <f>'[4]Utkání-výsledky'!F20</f>
        <v>2</v>
      </c>
      <c r="S13" s="57" t="s">
        <v>4</v>
      </c>
      <c r="T13" s="58">
        <f>'[4]Utkání-výsledky'!H20</f>
        <v>1</v>
      </c>
      <c r="U13" s="56">
        <f>'[4]Utkání-výsledky'!H23</f>
        <v>0</v>
      </c>
      <c r="V13" s="57" t="s">
        <v>4</v>
      </c>
      <c r="W13" s="58">
        <f>'[4]Utkání-výsledky'!F23</f>
        <v>3</v>
      </c>
      <c r="X13" s="46" t="str">
        <f>'[4]Utkání-výsledky'!H12</f>
        <v> </v>
      </c>
      <c r="Y13" s="47" t="s">
        <v>4</v>
      </c>
      <c r="Z13" s="48" t="str">
        <f>'[4]Utkání-výsledky'!F12</f>
        <v> </v>
      </c>
      <c r="AA13" s="14">
        <f t="shared" si="0"/>
        <v>8</v>
      </c>
      <c r="AB13" s="15">
        <f>IF(BJ13&gt;0,BG13," ")</f>
        <v>8</v>
      </c>
      <c r="AC13" s="16" t="s">
        <v>4</v>
      </c>
      <c r="AD13" s="52">
        <f t="shared" si="1"/>
        <v>10</v>
      </c>
      <c r="AE13" s="44" t="s">
        <v>9</v>
      </c>
      <c r="BF13" s="17">
        <f>SUM(C12:L12)+SUM(R12:Z12)</f>
        <v>8</v>
      </c>
      <c r="BG13" s="18">
        <f>SUM(F13,I13,L13,C13,R13,U13,X13)</f>
        <v>8</v>
      </c>
      <c r="BH13" s="19" t="s">
        <v>4</v>
      </c>
      <c r="BI13" s="18">
        <f>SUM(H13,K13,N13,E13,T13,W13,Z13)</f>
        <v>10</v>
      </c>
      <c r="BJ13" s="18">
        <f>BG13+BI13</f>
        <v>18</v>
      </c>
    </row>
    <row r="14" spans="2:62" ht="9.75" customHeight="1">
      <c r="B14" s="55"/>
      <c r="C14" s="253">
        <f>'[4]Utkání-výsledky'!J33</f>
        <v>1</v>
      </c>
      <c r="D14" s="254"/>
      <c r="E14" s="255"/>
      <c r="F14" s="266">
        <f>'[4]Utkání-výsledky'!I39</f>
        <v>2</v>
      </c>
      <c r="G14" s="266"/>
      <c r="H14" s="266"/>
      <c r="I14" s="266">
        <f>'[4]Utkání-výsledky'!J9</f>
        <v>1</v>
      </c>
      <c r="J14" s="266"/>
      <c r="K14" s="266"/>
      <c r="L14" s="263">
        <f>'[4]Utkání-výsledky'!I13</f>
        <v>0</v>
      </c>
      <c r="M14" s="263"/>
      <c r="N14" s="263"/>
      <c r="O14" s="263">
        <f>'[4]Utkání-výsledky'!J20</f>
        <v>1</v>
      </c>
      <c r="P14" s="263"/>
      <c r="Q14" s="264"/>
      <c r="R14" s="248">
        <v>0</v>
      </c>
      <c r="S14" s="249"/>
      <c r="T14" s="250"/>
      <c r="U14" s="256">
        <f>'[4]Utkání-výsledky'!I30</f>
        <v>2</v>
      </c>
      <c r="V14" s="254"/>
      <c r="W14" s="255"/>
      <c r="X14" s="256">
        <f>'[4]Utkání-výsledky'!J22</f>
        <v>0</v>
      </c>
      <c r="Y14" s="254"/>
      <c r="Z14" s="260"/>
      <c r="AA14" s="21" t="str">
        <f t="shared" si="0"/>
        <v> </v>
      </c>
      <c r="AB14" s="9" t="str">
        <f>IF(BJ14&gt;0,BF14," ")</f>
        <v> </v>
      </c>
      <c r="AC14" s="10" t="s">
        <v>4</v>
      </c>
      <c r="AD14" s="11" t="str">
        <f t="shared" si="1"/>
        <v> </v>
      </c>
      <c r="AE14" s="45"/>
      <c r="BF14" s="22"/>
      <c r="BG14" s="23"/>
      <c r="BH14" s="24"/>
      <c r="BI14" s="24"/>
      <c r="BJ14" s="23"/>
    </row>
    <row r="15" spans="2:62" ht="30" customHeight="1" thickBot="1">
      <c r="B15" s="25" t="str">
        <f>'[4]Utkání-výsledky'!N9</f>
        <v>Krmelín B</v>
      </c>
      <c r="C15" s="50">
        <f>T5</f>
        <v>0</v>
      </c>
      <c r="D15" s="51" t="s">
        <v>4</v>
      </c>
      <c r="E15" s="52">
        <f>R5</f>
        <v>3</v>
      </c>
      <c r="F15" s="50">
        <f>T7</f>
        <v>2</v>
      </c>
      <c r="G15" s="51" t="s">
        <v>4</v>
      </c>
      <c r="H15" s="52">
        <f>R7</f>
        <v>1</v>
      </c>
      <c r="I15" s="50">
        <f>T9</f>
        <v>1</v>
      </c>
      <c r="J15" s="51" t="s">
        <v>4</v>
      </c>
      <c r="K15" s="52">
        <f>R9</f>
        <v>2</v>
      </c>
      <c r="L15" s="50">
        <f>T11</f>
        <v>0</v>
      </c>
      <c r="M15" s="57" t="s">
        <v>4</v>
      </c>
      <c r="N15" s="58">
        <f>R11</f>
        <v>3</v>
      </c>
      <c r="O15" s="60">
        <f>T13</f>
        <v>1</v>
      </c>
      <c r="P15" s="61" t="s">
        <v>4</v>
      </c>
      <c r="Q15" s="62">
        <f>R13</f>
        <v>2</v>
      </c>
      <c r="R15" s="251"/>
      <c r="S15" s="252">
        <v>0</v>
      </c>
      <c r="T15" s="261"/>
      <c r="U15" s="49">
        <f>'[4]Utkání-výsledky'!F30</f>
        <v>3</v>
      </c>
      <c r="V15" s="47" t="s">
        <v>4</v>
      </c>
      <c r="W15" s="48">
        <f>'[4]Utkání-výsledky'!H30</f>
        <v>0</v>
      </c>
      <c r="X15" s="46" t="str">
        <f>'[4]Utkání-výsledky'!H22</f>
        <v> </v>
      </c>
      <c r="Y15" s="47" t="s">
        <v>4</v>
      </c>
      <c r="Z15" s="48" t="str">
        <f>'[4]Utkání-výsledky'!F22</f>
        <v> </v>
      </c>
      <c r="AA15" s="14">
        <f t="shared" si="0"/>
        <v>7</v>
      </c>
      <c r="AB15" s="15">
        <f>IF(BJ15&gt;0,BG15," ")</f>
        <v>7</v>
      </c>
      <c r="AC15" s="16" t="s">
        <v>4</v>
      </c>
      <c r="AD15" s="52">
        <f t="shared" si="1"/>
        <v>11</v>
      </c>
      <c r="AE15" s="44" t="s">
        <v>13</v>
      </c>
      <c r="BF15" s="17">
        <f>SUM(C14:O14)+SUM(U14:Z14)</f>
        <v>7</v>
      </c>
      <c r="BG15" s="18">
        <f>SUM(F15,I15,L15,O15,C15,U15,X15)</f>
        <v>7</v>
      </c>
      <c r="BH15" s="19" t="s">
        <v>4</v>
      </c>
      <c r="BI15" s="18">
        <f>SUM(H15,K15,N15,Q15,E15,W15,Z15)</f>
        <v>11</v>
      </c>
      <c r="BJ15" s="18">
        <f>BG15+BI15</f>
        <v>18</v>
      </c>
    </row>
    <row r="16" spans="2:62" ht="9.75" customHeight="1">
      <c r="B16" s="55"/>
      <c r="C16" s="253">
        <f>'[4]Utkání-výsledky'!I40</f>
        <v>1</v>
      </c>
      <c r="D16" s="254"/>
      <c r="E16" s="255"/>
      <c r="F16" s="266">
        <f>'[4]Utkání-výsledky'!J8</f>
        <v>1</v>
      </c>
      <c r="G16" s="266"/>
      <c r="H16" s="266"/>
      <c r="I16" s="266">
        <f>'[4]Utkání-výsledky'!I14</f>
        <v>1</v>
      </c>
      <c r="J16" s="266"/>
      <c r="K16" s="266"/>
      <c r="L16" s="266">
        <f>'[4]Utkání-výsledky'!J19</f>
        <v>1</v>
      </c>
      <c r="M16" s="266"/>
      <c r="N16" s="266"/>
      <c r="O16" s="266">
        <f>'[4]Utkání-výsledky'!I23</f>
        <v>2</v>
      </c>
      <c r="P16" s="266"/>
      <c r="Q16" s="266"/>
      <c r="R16" s="263">
        <f>'[4]Utkání-výsledky'!J30</f>
        <v>1</v>
      </c>
      <c r="S16" s="263"/>
      <c r="T16" s="264"/>
      <c r="U16" s="248">
        <v>2</v>
      </c>
      <c r="V16" s="249"/>
      <c r="W16" s="250"/>
      <c r="X16" s="256">
        <f>'[4]Utkání-výsledky'!J32</f>
        <v>0</v>
      </c>
      <c r="Y16" s="254"/>
      <c r="Z16" s="260"/>
      <c r="AA16" s="21" t="str">
        <f t="shared" si="0"/>
        <v> </v>
      </c>
      <c r="AB16" s="9" t="str">
        <f>IF(BJ16&gt;0,BF16," ")</f>
        <v> </v>
      </c>
      <c r="AC16" s="10" t="s">
        <v>4</v>
      </c>
      <c r="AD16" s="11" t="str">
        <f t="shared" si="1"/>
        <v> </v>
      </c>
      <c r="AE16" s="45"/>
      <c r="BF16" s="22"/>
      <c r="BG16" s="23"/>
      <c r="BH16" s="24"/>
      <c r="BI16" s="24"/>
      <c r="BJ16" s="23"/>
    </row>
    <row r="17" spans="2:62" ht="30" customHeight="1" thickBot="1">
      <c r="B17" s="25" t="str">
        <f>'[4]Utkání-výsledky'!N10</f>
        <v>Hukvaldy</v>
      </c>
      <c r="C17" s="49">
        <f>W5</f>
        <v>0</v>
      </c>
      <c r="D17" s="47" t="s">
        <v>4</v>
      </c>
      <c r="E17" s="48">
        <f>U5</f>
        <v>3</v>
      </c>
      <c r="F17" s="56">
        <f>W7</f>
        <v>0</v>
      </c>
      <c r="G17" s="57" t="s">
        <v>4</v>
      </c>
      <c r="H17" s="58">
        <f>U7</f>
        <v>3</v>
      </c>
      <c r="I17" s="56">
        <f>W9</f>
        <v>0</v>
      </c>
      <c r="J17" s="57" t="s">
        <v>4</v>
      </c>
      <c r="K17" s="58">
        <f>U9</f>
        <v>3</v>
      </c>
      <c r="L17" s="60">
        <f>W11</f>
        <v>0</v>
      </c>
      <c r="M17" s="61" t="s">
        <v>4</v>
      </c>
      <c r="N17" s="62">
        <f>U11</f>
        <v>3</v>
      </c>
      <c r="O17" s="56">
        <f>W13</f>
        <v>3</v>
      </c>
      <c r="P17" s="57" t="s">
        <v>4</v>
      </c>
      <c r="Q17" s="58">
        <f>U13</f>
        <v>0</v>
      </c>
      <c r="R17" s="50">
        <f>W15</f>
        <v>0</v>
      </c>
      <c r="S17" s="51" t="s">
        <v>4</v>
      </c>
      <c r="T17" s="52">
        <f>U15</f>
        <v>3</v>
      </c>
      <c r="U17" s="251"/>
      <c r="V17" s="252">
        <v>0</v>
      </c>
      <c r="W17" s="261"/>
      <c r="X17" s="59" t="str">
        <f>'[4]Utkání-výsledky'!H32</f>
        <v> </v>
      </c>
      <c r="Y17" s="57" t="s">
        <v>4</v>
      </c>
      <c r="Z17" s="58" t="str">
        <f>'[4]Utkání-výsledky'!F32</f>
        <v> </v>
      </c>
      <c r="AA17" s="14">
        <f t="shared" si="0"/>
        <v>7</v>
      </c>
      <c r="AB17" s="15">
        <f>IF(BJ17&gt;0,BG17," ")</f>
        <v>3</v>
      </c>
      <c r="AC17" s="16" t="s">
        <v>4</v>
      </c>
      <c r="AD17" s="52">
        <f t="shared" si="1"/>
        <v>15</v>
      </c>
      <c r="AE17" s="44" t="s">
        <v>15</v>
      </c>
      <c r="BF17" s="17">
        <f>SUM(C16:R16)+SUM(X16:Z16)</f>
        <v>7</v>
      </c>
      <c r="BG17" s="18">
        <f>SUM(F17,I17,L17,O17,R17,C17,X17)</f>
        <v>3</v>
      </c>
      <c r="BH17" s="19" t="s">
        <v>4</v>
      </c>
      <c r="BI17" s="18">
        <f>SUM(H17,K17,N17,Q17,T17,E17,Z17)</f>
        <v>15</v>
      </c>
      <c r="BJ17" s="18">
        <f>BG17+BI17</f>
        <v>18</v>
      </c>
    </row>
    <row r="18" spans="2:62" ht="9.75" customHeight="1">
      <c r="B18" s="55"/>
      <c r="C18" s="253">
        <f>'[4]Utkání-výsledky'!J7</f>
        <v>0</v>
      </c>
      <c r="D18" s="254"/>
      <c r="E18" s="255"/>
      <c r="F18" s="266">
        <f>'[4]Utkání-výsledky'!J17</f>
        <v>0</v>
      </c>
      <c r="G18" s="266"/>
      <c r="H18" s="266"/>
      <c r="I18" s="266">
        <f>'[4]Utkání-výsledky'!J27</f>
        <v>0</v>
      </c>
      <c r="J18" s="266"/>
      <c r="K18" s="266"/>
      <c r="L18" s="266">
        <f>'[4]Utkání-výsledky'!J37</f>
        <v>0</v>
      </c>
      <c r="M18" s="266"/>
      <c r="N18" s="266"/>
      <c r="O18" s="257">
        <f>'[4]Utkání-výsledky'!I12</f>
        <v>0</v>
      </c>
      <c r="P18" s="258"/>
      <c r="Q18" s="259"/>
      <c r="R18" s="263">
        <f>'[4]Utkání-výsledky'!I22</f>
        <v>0</v>
      </c>
      <c r="S18" s="263"/>
      <c r="T18" s="263"/>
      <c r="U18" s="263">
        <f>'[4]Utkání-výsledky'!I32</f>
        <v>0</v>
      </c>
      <c r="V18" s="263"/>
      <c r="W18" s="264"/>
      <c r="X18" s="248">
        <v>0</v>
      </c>
      <c r="Y18" s="249"/>
      <c r="Z18" s="250"/>
      <c r="AA18" s="21" t="str">
        <f t="shared" si="0"/>
        <v> </v>
      </c>
      <c r="AB18" s="9" t="str">
        <f>IF(BJ18&gt;0,BF18," ")</f>
        <v> </v>
      </c>
      <c r="AC18" s="10" t="s">
        <v>4</v>
      </c>
      <c r="AD18" s="11" t="str">
        <f t="shared" si="1"/>
        <v> </v>
      </c>
      <c r="AE18" s="45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F18" s="22"/>
      <c r="BG18" s="23"/>
      <c r="BH18" s="24"/>
      <c r="BI18" s="24"/>
      <c r="BJ18" s="23"/>
    </row>
    <row r="19" spans="2:62" ht="30" customHeight="1" thickBot="1">
      <c r="B19" s="25" t="str">
        <f>'[4]Utkání-výsledky'!N11</f>
        <v>VOLNÝ LOS</v>
      </c>
      <c r="C19" s="49" t="str">
        <f>Z5</f>
        <v> </v>
      </c>
      <c r="D19" s="47" t="s">
        <v>4</v>
      </c>
      <c r="E19" s="48" t="str">
        <f>X5</f>
        <v> </v>
      </c>
      <c r="F19" s="56" t="str">
        <f>Z7</f>
        <v> </v>
      </c>
      <c r="G19" s="57" t="s">
        <v>4</v>
      </c>
      <c r="H19" s="58" t="str">
        <f>X7</f>
        <v> </v>
      </c>
      <c r="I19" s="56" t="str">
        <f>Z9</f>
        <v> </v>
      </c>
      <c r="J19" s="57" t="s">
        <v>4</v>
      </c>
      <c r="K19" s="58" t="str">
        <f>X9</f>
        <v> </v>
      </c>
      <c r="L19" s="46" t="str">
        <f>Z11</f>
        <v> </v>
      </c>
      <c r="M19" s="47" t="s">
        <v>4</v>
      </c>
      <c r="N19" s="48" t="str">
        <f>X11</f>
        <v> </v>
      </c>
      <c r="O19" s="60" t="str">
        <f>Z13</f>
        <v> </v>
      </c>
      <c r="P19" s="61" t="s">
        <v>4</v>
      </c>
      <c r="Q19" s="62" t="str">
        <f>X13</f>
        <v> </v>
      </c>
      <c r="R19" s="60" t="str">
        <f>Z15</f>
        <v> </v>
      </c>
      <c r="S19" s="61" t="s">
        <v>4</v>
      </c>
      <c r="T19" s="62" t="str">
        <f>X15</f>
        <v> </v>
      </c>
      <c r="U19" s="60" t="str">
        <f>Z17</f>
        <v> </v>
      </c>
      <c r="V19" s="61" t="s">
        <v>4</v>
      </c>
      <c r="W19" s="62" t="str">
        <f>X17</f>
        <v> </v>
      </c>
      <c r="X19" s="251"/>
      <c r="Y19" s="252">
        <v>9</v>
      </c>
      <c r="Z19" s="261"/>
      <c r="AA19" s="14" t="str">
        <f t="shared" si="0"/>
        <v> </v>
      </c>
      <c r="AB19" s="91" t="str">
        <f>IF(BJ19&gt;0,BG19," ")</f>
        <v> </v>
      </c>
      <c r="AC19" s="26" t="s">
        <v>4</v>
      </c>
      <c r="AD19" s="62" t="str">
        <f t="shared" si="1"/>
        <v> </v>
      </c>
      <c r="AE19" s="44"/>
      <c r="AT19" s="90"/>
      <c r="AU19" s="90"/>
      <c r="AV19" s="90"/>
      <c r="AW19" s="90"/>
      <c r="AX19" s="90"/>
      <c r="AY19" s="92" t="s">
        <v>16</v>
      </c>
      <c r="AZ19" s="90"/>
      <c r="BA19" s="90"/>
      <c r="BB19" s="90"/>
      <c r="BC19" s="90"/>
      <c r="BD19" s="90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20" ht="23.25">
      <c r="B21" s="63" t="s">
        <v>19</v>
      </c>
      <c r="C21" s="63"/>
      <c r="D21" s="64"/>
      <c r="E21" s="65" t="str">
        <f>'[4]Utkání-výsledky'!E42</f>
        <v>2 družstva</v>
      </c>
      <c r="F21" s="64"/>
      <c r="G21" s="66"/>
      <c r="H21" s="66"/>
      <c r="I21" s="67"/>
      <c r="J21" s="54"/>
      <c r="K21" s="54"/>
      <c r="L21" s="27"/>
      <c r="M21" s="27"/>
      <c r="O21" s="27"/>
      <c r="P21" s="27"/>
      <c r="Q21" s="27"/>
      <c r="R21" s="27"/>
      <c r="S21" s="27"/>
      <c r="T21" s="27"/>
    </row>
    <row r="22" spans="5:41" ht="18">
      <c r="E22" s="68" t="str">
        <f>B9</f>
        <v>TK Paskov</v>
      </c>
      <c r="N22" s="36" t="s">
        <v>168</v>
      </c>
      <c r="AO22" s="36"/>
    </row>
    <row r="23" spans="2:5" ht="18">
      <c r="B23" s="69"/>
      <c r="E23" s="68" t="str">
        <f>B5</f>
        <v>Brušperk A</v>
      </c>
    </row>
    <row r="24" spans="2:26" ht="15.75">
      <c r="B24" s="69"/>
      <c r="C24" s="53"/>
      <c r="D24" s="53"/>
      <c r="F24" s="53"/>
      <c r="G24" s="53"/>
      <c r="H24" s="53"/>
      <c r="U24" s="53"/>
      <c r="X24" s="53"/>
      <c r="Y24" s="53"/>
      <c r="Z24" s="53"/>
    </row>
    <row r="25" spans="2:26" ht="12.75">
      <c r="B25" s="70"/>
      <c r="C25" s="53"/>
      <c r="D25" s="53"/>
      <c r="E25" s="53"/>
      <c r="F25" s="53"/>
      <c r="G25" s="53"/>
      <c r="H25" s="53"/>
      <c r="N25" s="70"/>
      <c r="U25" s="53"/>
      <c r="X25" s="53"/>
      <c r="Y25" s="53"/>
      <c r="Z25" s="53"/>
    </row>
    <row r="26" spans="2:26" ht="12.75">
      <c r="B26" s="70"/>
      <c r="C26" s="53"/>
      <c r="D26" s="53"/>
      <c r="E26" s="53"/>
      <c r="F26" s="53"/>
      <c r="G26" s="53"/>
      <c r="H26" s="53"/>
      <c r="N26" s="70"/>
      <c r="U26" s="53"/>
      <c r="X26" s="53"/>
      <c r="Y26" s="53"/>
      <c r="Z26" s="53"/>
    </row>
    <row r="27" spans="2:21" ht="12.75">
      <c r="B27" s="70"/>
      <c r="C27" s="53"/>
      <c r="D27" s="53"/>
      <c r="E27" s="53"/>
      <c r="F27" s="53"/>
      <c r="G27" s="53"/>
      <c r="H27" s="53"/>
      <c r="N27" s="70"/>
      <c r="U27" s="53"/>
    </row>
    <row r="28" spans="14:21" ht="12.75">
      <c r="N28" s="70"/>
      <c r="U28" s="53"/>
    </row>
  </sheetData>
  <sheetProtection/>
  <mergeCells count="74">
    <mergeCell ref="U18:W18"/>
    <mergeCell ref="X18:Z19"/>
    <mergeCell ref="C18:E18"/>
    <mergeCell ref="F18:H18"/>
    <mergeCell ref="I18:K18"/>
    <mergeCell ref="L18:N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J23"/>
  <sheetViews>
    <sheetView zoomScalePageLayoutView="0" workbookViewId="0" topLeftCell="A1">
      <selection activeCell="AU13" sqref="AU13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8:31" ht="23.25"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72" t="s">
        <v>38</v>
      </c>
      <c r="AD1" s="239">
        <f>'[1]Utkání-výsledky'!K2</f>
        <v>2020</v>
      </c>
      <c r="AE1" s="239"/>
    </row>
    <row r="2" spans="9:21" ht="18.75" thickBot="1">
      <c r="I2" s="27"/>
      <c r="U2" s="27"/>
    </row>
    <row r="3" spans="2:31" ht="100.5" customHeight="1" thickBot="1">
      <c r="B3" s="4"/>
      <c r="C3" s="240" t="str">
        <f>B5</f>
        <v>Brušperk</v>
      </c>
      <c r="D3" s="241"/>
      <c r="E3" s="242"/>
      <c r="F3" s="243" t="str">
        <f>B7</f>
        <v>Výškovice B</v>
      </c>
      <c r="G3" s="241"/>
      <c r="H3" s="242"/>
      <c r="I3" s="243" t="str">
        <f>B9</f>
        <v>Stará Bělá B</v>
      </c>
      <c r="J3" s="241"/>
      <c r="K3" s="242"/>
      <c r="L3" s="243" t="str">
        <f>B11</f>
        <v>Krmelín </v>
      </c>
      <c r="M3" s="241"/>
      <c r="N3" s="242"/>
      <c r="O3" s="243" t="str">
        <f>B13</f>
        <v>Výškovice A</v>
      </c>
      <c r="P3" s="241"/>
      <c r="Q3" s="242"/>
      <c r="R3" s="287" t="str">
        <f>B15</f>
        <v>Stará Bělá A</v>
      </c>
      <c r="S3" s="288"/>
      <c r="T3" s="289"/>
      <c r="U3" s="243"/>
      <c r="V3" s="241"/>
      <c r="W3" s="242"/>
      <c r="X3" s="243"/>
      <c r="Y3" s="241"/>
      <c r="Z3" s="247"/>
      <c r="AA3" s="5" t="s">
        <v>0</v>
      </c>
      <c r="AB3" s="240" t="s">
        <v>1</v>
      </c>
      <c r="AC3" s="241"/>
      <c r="AD3" s="247"/>
      <c r="AE3" s="6" t="s">
        <v>2</v>
      </c>
    </row>
    <row r="4" spans="2:31" ht="13.5" customHeight="1">
      <c r="B4" s="7"/>
      <c r="C4" s="248" t="s">
        <v>20</v>
      </c>
      <c r="D4" s="249"/>
      <c r="E4" s="250"/>
      <c r="F4" s="253">
        <f>'[1]Utkání-výsledky'!I14</f>
        <v>2</v>
      </c>
      <c r="G4" s="254"/>
      <c r="H4" s="255"/>
      <c r="I4" s="256">
        <f>'[1]Utkání-výsledky'!J17</f>
        <v>2</v>
      </c>
      <c r="J4" s="254"/>
      <c r="K4" s="255"/>
      <c r="L4" s="256">
        <f>'[1]Utkání-výsledky'!I21</f>
        <v>2</v>
      </c>
      <c r="M4" s="254"/>
      <c r="N4" s="255"/>
      <c r="O4" s="256">
        <f>'[1]Utkání-výsledky'!J26</f>
        <v>2</v>
      </c>
      <c r="P4" s="254"/>
      <c r="Q4" s="255"/>
      <c r="R4" s="256">
        <f>'[1]Utkání-výsledky'!I8</f>
        <v>2</v>
      </c>
      <c r="S4" s="254"/>
      <c r="T4" s="255"/>
      <c r="U4" s="256"/>
      <c r="V4" s="254"/>
      <c r="W4" s="255"/>
      <c r="X4" s="256"/>
      <c r="Y4" s="254"/>
      <c r="Z4" s="260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'[1]Utkání-výsledky'!N5</f>
        <v>Brušperk</v>
      </c>
      <c r="C5" s="251"/>
      <c r="D5" s="252"/>
      <c r="E5" s="252"/>
      <c r="F5" s="49">
        <f>'[1]Utkání-výsledky'!F14</f>
        <v>3</v>
      </c>
      <c r="G5" s="47" t="s">
        <v>4</v>
      </c>
      <c r="H5" s="48">
        <f>'[1]Utkání-výsledky'!H14</f>
        <v>0</v>
      </c>
      <c r="I5" s="46">
        <f>'[1]Utkání-výsledky'!H17</f>
        <v>2</v>
      </c>
      <c r="J5" s="47" t="s">
        <v>4</v>
      </c>
      <c r="K5" s="48">
        <f>'[1]Utkání-výsledky'!F17</f>
        <v>1</v>
      </c>
      <c r="L5" s="46">
        <f>'[1]Utkání-výsledky'!F21</f>
        <v>3</v>
      </c>
      <c r="M5" s="47" t="s">
        <v>4</v>
      </c>
      <c r="N5" s="48">
        <f>'[1]Utkání-výsledky'!H21</f>
        <v>0</v>
      </c>
      <c r="O5" s="46">
        <f>'[1]Utkání-výsledky'!H26</f>
        <v>2</v>
      </c>
      <c r="P5" s="47" t="s">
        <v>4</v>
      </c>
      <c r="Q5" s="48">
        <f>'[1]Utkání-výsledky'!F26</f>
        <v>1</v>
      </c>
      <c r="R5" s="46">
        <f>'[1]Utkání-výsledky'!F8</f>
        <v>2</v>
      </c>
      <c r="S5" s="47" t="s">
        <v>4</v>
      </c>
      <c r="T5" s="48">
        <f>'[1]Utkání-výsledky'!H8</f>
        <v>1</v>
      </c>
      <c r="U5" s="46"/>
      <c r="V5" s="47" t="s">
        <v>4</v>
      </c>
      <c r="W5" s="48"/>
      <c r="X5" s="46"/>
      <c r="Y5" s="47" t="s">
        <v>4</v>
      </c>
      <c r="Z5" s="48"/>
      <c r="AA5" s="14">
        <f aca="true" t="shared" si="1" ref="AA5:AA15">IF(BJ5&gt;0,BF5," ")</f>
        <v>10</v>
      </c>
      <c r="AB5" s="15">
        <f>IF(BJ5&gt;0,BG5," ")</f>
        <v>12</v>
      </c>
      <c r="AC5" s="33" t="s">
        <v>4</v>
      </c>
      <c r="AD5" s="52">
        <f t="shared" si="0"/>
        <v>3</v>
      </c>
      <c r="AE5" s="73" t="s">
        <v>7</v>
      </c>
      <c r="BF5" s="17">
        <f>SUM(F4:Z4)</f>
        <v>10</v>
      </c>
      <c r="BG5" s="18">
        <f>SUM(F5,I5,L5,O5,R5,U5,X5)</f>
        <v>12</v>
      </c>
      <c r="BH5" s="19" t="s">
        <v>4</v>
      </c>
      <c r="BI5" s="18">
        <f>SUM(H5,K5,N5,Q5,T5,W5,Z5)</f>
        <v>3</v>
      </c>
      <c r="BJ5" s="18">
        <f>BG5+BI5</f>
        <v>15</v>
      </c>
    </row>
    <row r="6" spans="2:62" ht="13.5" customHeight="1">
      <c r="B6" s="20"/>
      <c r="C6" s="253">
        <f>'[1]Utkání-výsledky'!J14</f>
        <v>1</v>
      </c>
      <c r="D6" s="254"/>
      <c r="E6" s="255"/>
      <c r="F6" s="248" t="s">
        <v>21</v>
      </c>
      <c r="G6" s="249"/>
      <c r="H6" s="250"/>
      <c r="I6" s="256">
        <f>'[1]Utkání-výsledky'!I22</f>
        <v>2</v>
      </c>
      <c r="J6" s="254"/>
      <c r="K6" s="255"/>
      <c r="L6" s="256">
        <f>'[1]Utkání-výsledky'!J25</f>
        <v>2</v>
      </c>
      <c r="M6" s="254"/>
      <c r="N6" s="255"/>
      <c r="O6" s="256">
        <f>'[1]Utkání-výsledky'!I9</f>
        <v>2</v>
      </c>
      <c r="P6" s="254"/>
      <c r="Q6" s="255"/>
      <c r="R6" s="256">
        <f>'[1]Utkání-výsledky'!I16</f>
        <v>2</v>
      </c>
      <c r="S6" s="254"/>
      <c r="T6" s="255"/>
      <c r="U6" s="256"/>
      <c r="V6" s="254"/>
      <c r="W6" s="255"/>
      <c r="X6" s="256"/>
      <c r="Y6" s="254"/>
      <c r="Z6" s="260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45"/>
      <c r="BF6" s="22"/>
      <c r="BG6" s="23"/>
      <c r="BH6" s="24"/>
      <c r="BI6" s="24"/>
      <c r="BJ6" s="23"/>
    </row>
    <row r="7" spans="2:62" ht="30" customHeight="1" thickBot="1">
      <c r="B7" s="13" t="str">
        <f>'[1]Utkání-výsledky'!N6</f>
        <v>Výškovice B</v>
      </c>
      <c r="C7" s="49">
        <f>H5</f>
        <v>0</v>
      </c>
      <c r="D7" s="47" t="s">
        <v>4</v>
      </c>
      <c r="E7" s="48">
        <f>F5</f>
        <v>3</v>
      </c>
      <c r="F7" s="251"/>
      <c r="G7" s="252" t="s">
        <v>6</v>
      </c>
      <c r="H7" s="261"/>
      <c r="I7" s="49">
        <f>'[1]Utkání-výsledky'!F22</f>
        <v>2</v>
      </c>
      <c r="J7" s="47" t="s">
        <v>4</v>
      </c>
      <c r="K7" s="48">
        <f>'[1]Utkání-výsledky'!H22</f>
        <v>1</v>
      </c>
      <c r="L7" s="46">
        <f>'[1]Utkání-výsledky'!H25</f>
        <v>2</v>
      </c>
      <c r="M7" s="47" t="s">
        <v>4</v>
      </c>
      <c r="N7" s="48">
        <f>'[1]Utkání-výsledky'!F25</f>
        <v>1</v>
      </c>
      <c r="O7" s="46">
        <f>'[1]Utkání-výsledky'!F9</f>
        <v>2</v>
      </c>
      <c r="P7" s="47" t="s">
        <v>4</v>
      </c>
      <c r="Q7" s="48">
        <f>'[1]Utkání-výsledky'!H9</f>
        <v>1</v>
      </c>
      <c r="R7" s="46">
        <f>'[1]Utkání-výsledky'!F16</f>
        <v>2</v>
      </c>
      <c r="S7" s="47" t="s">
        <v>4</v>
      </c>
      <c r="T7" s="48">
        <f>'[1]Utkání-výsledky'!H16</f>
        <v>1</v>
      </c>
      <c r="U7" s="46"/>
      <c r="V7" s="47" t="s">
        <v>4</v>
      </c>
      <c r="W7" s="48"/>
      <c r="X7" s="46"/>
      <c r="Y7" s="47" t="s">
        <v>4</v>
      </c>
      <c r="Z7" s="48"/>
      <c r="AA7" s="14">
        <f t="shared" si="1"/>
        <v>9</v>
      </c>
      <c r="AB7" s="15">
        <f>IF(BJ7&gt;0,BG7," ")</f>
        <v>8</v>
      </c>
      <c r="AC7" s="16" t="s">
        <v>4</v>
      </c>
      <c r="AD7" s="52">
        <f t="shared" si="0"/>
        <v>7</v>
      </c>
      <c r="AE7" s="44" t="s">
        <v>12</v>
      </c>
      <c r="BF7" s="17">
        <f>SUM(C6:C6)+SUM(I6:Z6)</f>
        <v>9</v>
      </c>
      <c r="BG7" s="18">
        <f>SUM(C7,I7,L7,O7,R7,U7,X7)</f>
        <v>8</v>
      </c>
      <c r="BH7" s="19" t="s">
        <v>4</v>
      </c>
      <c r="BI7" s="18">
        <f>SUM(E7,K7,N7,Q7,T7,W7,Z7)</f>
        <v>7</v>
      </c>
      <c r="BJ7" s="18">
        <f>BG7+BI7</f>
        <v>15</v>
      </c>
    </row>
    <row r="8" spans="2:62" ht="13.5" customHeight="1">
      <c r="B8" s="20"/>
      <c r="C8" s="262">
        <f>'[1]Utkání-výsledky'!I17</f>
        <v>1</v>
      </c>
      <c r="D8" s="263"/>
      <c r="E8" s="263"/>
      <c r="F8" s="263">
        <f>'[1]Utkání-výsledky'!J22</f>
        <v>1</v>
      </c>
      <c r="G8" s="263"/>
      <c r="H8" s="264"/>
      <c r="I8" s="248" t="s">
        <v>39</v>
      </c>
      <c r="J8" s="249"/>
      <c r="K8" s="250"/>
      <c r="L8" s="256">
        <f>'[1]Utkání-výsledky'!I10</f>
        <v>1</v>
      </c>
      <c r="M8" s="254"/>
      <c r="N8" s="255"/>
      <c r="O8" s="256">
        <f>'[1]Utkání-výsledky'!J13</f>
        <v>1</v>
      </c>
      <c r="P8" s="254"/>
      <c r="Q8" s="255"/>
      <c r="R8" s="256">
        <f>'[1]Utkání-výsledky'!I24</f>
        <v>1</v>
      </c>
      <c r="S8" s="254"/>
      <c r="T8" s="255"/>
      <c r="U8" s="256"/>
      <c r="V8" s="254"/>
      <c r="W8" s="255"/>
      <c r="X8" s="256"/>
      <c r="Y8" s="254"/>
      <c r="Z8" s="260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45"/>
      <c r="BF8" s="22"/>
      <c r="BG8" s="23"/>
      <c r="BH8" s="24"/>
      <c r="BI8" s="24"/>
      <c r="BJ8" s="23"/>
    </row>
    <row r="9" spans="2:62" ht="30" customHeight="1" thickBot="1">
      <c r="B9" s="13" t="str">
        <f>'[1]Utkání-výsledky'!N7</f>
        <v>Stará Bělá B</v>
      </c>
      <c r="C9" s="46">
        <f>K5</f>
        <v>1</v>
      </c>
      <c r="D9" s="47" t="s">
        <v>4</v>
      </c>
      <c r="E9" s="48">
        <f>I5</f>
        <v>2</v>
      </c>
      <c r="F9" s="37">
        <f>K7</f>
        <v>1</v>
      </c>
      <c r="G9" s="51" t="s">
        <v>4</v>
      </c>
      <c r="H9" s="38">
        <f>I7</f>
        <v>2</v>
      </c>
      <c r="I9" s="251"/>
      <c r="J9" s="252" t="s">
        <v>8</v>
      </c>
      <c r="K9" s="261"/>
      <c r="L9" s="49">
        <f>'[1]Utkání-výsledky'!F10</f>
        <v>1</v>
      </c>
      <c r="M9" s="47" t="s">
        <v>4</v>
      </c>
      <c r="N9" s="48">
        <f>'[1]Utkání-výsledky'!H10</f>
        <v>2</v>
      </c>
      <c r="O9" s="46">
        <f>'[1]Utkání-výsledky'!H13</f>
        <v>1</v>
      </c>
      <c r="P9" s="47" t="s">
        <v>4</v>
      </c>
      <c r="Q9" s="48">
        <f>'[1]Utkání-výsledky'!F13</f>
        <v>2</v>
      </c>
      <c r="R9" s="46">
        <f>'[1]Utkání-výsledky'!F24</f>
        <v>0</v>
      </c>
      <c r="S9" s="47" t="s">
        <v>4</v>
      </c>
      <c r="T9" s="48">
        <f>'[1]Utkání-výsledky'!H24</f>
        <v>3</v>
      </c>
      <c r="U9" s="46"/>
      <c r="V9" s="47" t="s">
        <v>4</v>
      </c>
      <c r="W9" s="48"/>
      <c r="X9" s="46"/>
      <c r="Y9" s="47" t="s">
        <v>4</v>
      </c>
      <c r="Z9" s="48"/>
      <c r="AA9" s="14">
        <f t="shared" si="1"/>
        <v>5</v>
      </c>
      <c r="AB9" s="15">
        <f>IF(BJ9&gt;0,BG9," ")</f>
        <v>4</v>
      </c>
      <c r="AC9" s="16" t="s">
        <v>4</v>
      </c>
      <c r="AD9" s="52">
        <f t="shared" si="0"/>
        <v>11</v>
      </c>
      <c r="AE9" s="44" t="s">
        <v>15</v>
      </c>
      <c r="BF9" s="17">
        <f>SUM(C8:F8)+SUM(L8:Z8)</f>
        <v>5</v>
      </c>
      <c r="BG9" s="18">
        <f>SUM(F9,C9,L9,O9,R9,U9,X9)</f>
        <v>4</v>
      </c>
      <c r="BH9" s="19" t="s">
        <v>4</v>
      </c>
      <c r="BI9" s="18">
        <f>SUM(H9,E9,N9,Q9,T9,W9,Z9)</f>
        <v>11</v>
      </c>
      <c r="BJ9" s="18">
        <f>BG9+BI9</f>
        <v>15</v>
      </c>
    </row>
    <row r="10" spans="2:62" ht="13.5" customHeight="1">
      <c r="B10" s="20"/>
      <c r="C10" s="262">
        <f>'[1]Utkání-výsledky'!J21</f>
        <v>1</v>
      </c>
      <c r="D10" s="263"/>
      <c r="E10" s="263"/>
      <c r="F10" s="263">
        <f>'[1]Utkání-výsledky'!I25</f>
        <v>1</v>
      </c>
      <c r="G10" s="263"/>
      <c r="H10" s="263"/>
      <c r="I10" s="263">
        <f>'[1]Utkání-výsledky'!J10</f>
        <v>2</v>
      </c>
      <c r="J10" s="263"/>
      <c r="K10" s="264"/>
      <c r="L10" s="248" t="s">
        <v>40</v>
      </c>
      <c r="M10" s="249"/>
      <c r="N10" s="250"/>
      <c r="O10" s="256">
        <f>'[1]Utkání-výsledky'!I18</f>
        <v>1</v>
      </c>
      <c r="P10" s="254"/>
      <c r="Q10" s="255"/>
      <c r="R10" s="256">
        <f>'[1]Utkání-výsledky'!J12</f>
        <v>1</v>
      </c>
      <c r="S10" s="254"/>
      <c r="T10" s="255"/>
      <c r="U10" s="256"/>
      <c r="V10" s="254"/>
      <c r="W10" s="255"/>
      <c r="X10" s="256"/>
      <c r="Y10" s="254"/>
      <c r="Z10" s="260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45"/>
      <c r="BF10" s="22"/>
      <c r="BG10" s="23"/>
      <c r="BH10" s="24"/>
      <c r="BI10" s="24"/>
      <c r="BJ10" s="23"/>
    </row>
    <row r="11" spans="2:62" ht="30" customHeight="1" thickBot="1">
      <c r="B11" s="25" t="str">
        <f>'[1]Utkání-výsledky'!N8</f>
        <v>Krmelín </v>
      </c>
      <c r="C11" s="46">
        <f>N5</f>
        <v>0</v>
      </c>
      <c r="D11" s="47" t="s">
        <v>4</v>
      </c>
      <c r="E11" s="48">
        <f>L5</f>
        <v>3</v>
      </c>
      <c r="F11" s="46">
        <f>N7</f>
        <v>1</v>
      </c>
      <c r="G11" s="47" t="s">
        <v>4</v>
      </c>
      <c r="H11" s="48">
        <f>L7</f>
        <v>2</v>
      </c>
      <c r="I11" s="50">
        <f>N9</f>
        <v>2</v>
      </c>
      <c r="J11" s="51" t="s">
        <v>4</v>
      </c>
      <c r="K11" s="52">
        <f>L9</f>
        <v>1</v>
      </c>
      <c r="L11" s="251"/>
      <c r="M11" s="252" t="s">
        <v>10</v>
      </c>
      <c r="N11" s="261"/>
      <c r="O11" s="49">
        <f>'[1]Utkání-výsledky'!F18</f>
        <v>1</v>
      </c>
      <c r="P11" s="47" t="s">
        <v>4</v>
      </c>
      <c r="Q11" s="48">
        <f>'[1]Utkání-výsledky'!H18</f>
        <v>2</v>
      </c>
      <c r="R11" s="46">
        <f>'[1]Utkání-výsledky'!H12</f>
        <v>1</v>
      </c>
      <c r="S11" s="47" t="s">
        <v>4</v>
      </c>
      <c r="T11" s="48">
        <f>'[1]Utkání-výsledky'!F12</f>
        <v>2</v>
      </c>
      <c r="U11" s="46"/>
      <c r="V11" s="47" t="s">
        <v>4</v>
      </c>
      <c r="W11" s="48"/>
      <c r="X11" s="46"/>
      <c r="Y11" s="47" t="s">
        <v>4</v>
      </c>
      <c r="Z11" s="48"/>
      <c r="AA11" s="14">
        <f t="shared" si="1"/>
        <v>6</v>
      </c>
      <c r="AB11" s="15">
        <f>IF(BJ11&gt;0,BG11," ")</f>
        <v>5</v>
      </c>
      <c r="AC11" s="16" t="s">
        <v>4</v>
      </c>
      <c r="AD11" s="52">
        <f t="shared" si="0"/>
        <v>10</v>
      </c>
      <c r="AE11" s="44" t="s">
        <v>13</v>
      </c>
      <c r="BF11" s="17">
        <f>SUM(C10:I10)+SUM(O10:Z10)</f>
        <v>6</v>
      </c>
      <c r="BG11" s="18">
        <f>SUM(F11,I11,C11,O11,R11,U11,X11)</f>
        <v>5</v>
      </c>
      <c r="BH11" s="19" t="s">
        <v>4</v>
      </c>
      <c r="BI11" s="18">
        <f>SUM(H11,K11,E11,Q11,T11,W11,Z11)</f>
        <v>10</v>
      </c>
      <c r="BJ11" s="18">
        <f>BG11+BI11</f>
        <v>15</v>
      </c>
    </row>
    <row r="12" spans="2:62" ht="13.5" customHeight="1">
      <c r="B12" s="20"/>
      <c r="C12" s="262">
        <f>'[1]Utkání-výsledky'!I26</f>
        <v>1</v>
      </c>
      <c r="D12" s="263"/>
      <c r="E12" s="263"/>
      <c r="F12" s="263">
        <f>'[1]Utkání-výsledky'!J9</f>
        <v>1</v>
      </c>
      <c r="G12" s="263"/>
      <c r="H12" s="263"/>
      <c r="I12" s="263">
        <f>'[1]Utkání-výsledky'!I13</f>
        <v>2</v>
      </c>
      <c r="J12" s="263"/>
      <c r="K12" s="263"/>
      <c r="L12" s="263">
        <f>'[1]Utkání-výsledky'!J18</f>
        <v>2</v>
      </c>
      <c r="M12" s="263"/>
      <c r="N12" s="264"/>
      <c r="O12" s="248" t="s">
        <v>10</v>
      </c>
      <c r="P12" s="249"/>
      <c r="Q12" s="250"/>
      <c r="R12" s="256">
        <f>'[1]Utkání-výsledky'!J20</f>
        <v>1</v>
      </c>
      <c r="S12" s="254"/>
      <c r="T12" s="255"/>
      <c r="U12" s="256"/>
      <c r="V12" s="254"/>
      <c r="W12" s="255"/>
      <c r="X12" s="256"/>
      <c r="Y12" s="254"/>
      <c r="Z12" s="260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45"/>
      <c r="BF12" s="22"/>
      <c r="BG12" s="23"/>
      <c r="BH12" s="24"/>
      <c r="BI12" s="24"/>
      <c r="BJ12" s="23"/>
    </row>
    <row r="13" spans="2:62" ht="30" customHeight="1" thickBot="1">
      <c r="B13" s="25" t="str">
        <f>'[1]Utkání-výsledky'!N9</f>
        <v>Výškovice A</v>
      </c>
      <c r="C13" s="46">
        <f>Q5</f>
        <v>1</v>
      </c>
      <c r="D13" s="47" t="s">
        <v>4</v>
      </c>
      <c r="E13" s="48">
        <f>O5</f>
        <v>2</v>
      </c>
      <c r="F13" s="46">
        <f>Q7</f>
        <v>1</v>
      </c>
      <c r="G13" s="47" t="s">
        <v>4</v>
      </c>
      <c r="H13" s="48">
        <f>O7</f>
        <v>2</v>
      </c>
      <c r="I13" s="46">
        <f>Q9</f>
        <v>2</v>
      </c>
      <c r="J13" s="47" t="s">
        <v>4</v>
      </c>
      <c r="K13" s="48">
        <f>O9</f>
        <v>1</v>
      </c>
      <c r="L13" s="50">
        <f>Q11</f>
        <v>2</v>
      </c>
      <c r="M13" s="51" t="s">
        <v>4</v>
      </c>
      <c r="N13" s="52">
        <f>O11</f>
        <v>1</v>
      </c>
      <c r="O13" s="251"/>
      <c r="P13" s="252" t="s">
        <v>10</v>
      </c>
      <c r="Q13" s="261"/>
      <c r="R13" s="49">
        <f>'[1]Utkání-výsledky'!H20</f>
        <v>1</v>
      </c>
      <c r="S13" s="47" t="s">
        <v>4</v>
      </c>
      <c r="T13" s="48">
        <f>'[1]Utkání-výsledky'!F20</f>
        <v>2</v>
      </c>
      <c r="U13" s="46"/>
      <c r="V13" s="47" t="s">
        <v>4</v>
      </c>
      <c r="W13" s="48"/>
      <c r="X13" s="46"/>
      <c r="Y13" s="47" t="s">
        <v>4</v>
      </c>
      <c r="Z13" s="48"/>
      <c r="AA13" s="14">
        <f t="shared" si="1"/>
        <v>7</v>
      </c>
      <c r="AB13" s="15">
        <f>IF(BJ13&gt;0,BG13," ")</f>
        <v>7</v>
      </c>
      <c r="AC13" s="16" t="s">
        <v>4</v>
      </c>
      <c r="AD13" s="52">
        <f t="shared" si="0"/>
        <v>8</v>
      </c>
      <c r="AE13" s="44" t="s">
        <v>9</v>
      </c>
      <c r="BF13" s="17">
        <f>SUM(C12:L12)+SUM(R12:Z12)</f>
        <v>7</v>
      </c>
      <c r="BG13" s="18">
        <f>SUM(F13,I13,L13,C13,R13,U13,X13)</f>
        <v>7</v>
      </c>
      <c r="BH13" s="19" t="s">
        <v>4</v>
      </c>
      <c r="BI13" s="18">
        <f>SUM(H13,K13,N13,E13,T13,W13,Z13)</f>
        <v>8</v>
      </c>
      <c r="BJ13" s="18">
        <f>BG13+BI13</f>
        <v>15</v>
      </c>
    </row>
    <row r="14" spans="2:62" ht="13.5" customHeight="1">
      <c r="B14" s="55"/>
      <c r="C14" s="262">
        <f>'[1]Utkání-výsledky'!J8</f>
        <v>1</v>
      </c>
      <c r="D14" s="263"/>
      <c r="E14" s="263"/>
      <c r="F14" s="263">
        <f>'[1]Utkání-výsledky'!J16</f>
        <v>1</v>
      </c>
      <c r="G14" s="263"/>
      <c r="H14" s="263"/>
      <c r="I14" s="263">
        <f>'[1]Utkání-výsledky'!J24</f>
        <v>2</v>
      </c>
      <c r="J14" s="263"/>
      <c r="K14" s="263"/>
      <c r="L14" s="263">
        <f>'[1]Utkání-výsledky'!I12</f>
        <v>2</v>
      </c>
      <c r="M14" s="263"/>
      <c r="N14" s="263"/>
      <c r="O14" s="263">
        <f>'[1]Utkání-výsledky'!I20</f>
        <v>2</v>
      </c>
      <c r="P14" s="263"/>
      <c r="Q14" s="264"/>
      <c r="R14" s="248">
        <v>2020</v>
      </c>
      <c r="S14" s="249"/>
      <c r="T14" s="250"/>
      <c r="U14" s="256"/>
      <c r="V14" s="254"/>
      <c r="W14" s="255"/>
      <c r="X14" s="256"/>
      <c r="Y14" s="254"/>
      <c r="Z14" s="260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45"/>
      <c r="BF14" s="22"/>
      <c r="BG14" s="23"/>
      <c r="BH14" s="24"/>
      <c r="BI14" s="24"/>
      <c r="BJ14" s="23"/>
    </row>
    <row r="15" spans="2:62" ht="36.75" customHeight="1" thickBot="1">
      <c r="B15" s="25" t="str">
        <f>'[1]Utkání-výsledky'!N10</f>
        <v>Stará Bělá A</v>
      </c>
      <c r="C15" s="46">
        <f>T5</f>
        <v>1</v>
      </c>
      <c r="D15" s="47" t="s">
        <v>4</v>
      </c>
      <c r="E15" s="48">
        <f>R5</f>
        <v>2</v>
      </c>
      <c r="F15" s="46">
        <f>T7</f>
        <v>1</v>
      </c>
      <c r="G15" s="47" t="s">
        <v>4</v>
      </c>
      <c r="H15" s="48">
        <f>R7</f>
        <v>2</v>
      </c>
      <c r="I15" s="46">
        <f>T9</f>
        <v>3</v>
      </c>
      <c r="J15" s="47" t="s">
        <v>4</v>
      </c>
      <c r="K15" s="48">
        <f>R9</f>
        <v>0</v>
      </c>
      <c r="L15" s="46">
        <f>T11</f>
        <v>2</v>
      </c>
      <c r="M15" s="47" t="s">
        <v>4</v>
      </c>
      <c r="N15" s="48">
        <f>R11</f>
        <v>1</v>
      </c>
      <c r="O15" s="50">
        <f>T13</f>
        <v>2</v>
      </c>
      <c r="P15" s="51" t="s">
        <v>4</v>
      </c>
      <c r="Q15" s="52">
        <f>R13</f>
        <v>1</v>
      </c>
      <c r="R15" s="251"/>
      <c r="S15" s="252">
        <v>0</v>
      </c>
      <c r="T15" s="261"/>
      <c r="U15" s="46"/>
      <c r="V15" s="47" t="s">
        <v>4</v>
      </c>
      <c r="W15" s="48"/>
      <c r="X15" s="46"/>
      <c r="Y15" s="47" t="s">
        <v>4</v>
      </c>
      <c r="Z15" s="48"/>
      <c r="AA15" s="14">
        <f t="shared" si="1"/>
        <v>8</v>
      </c>
      <c r="AB15" s="15">
        <f>IF(BJ15&gt;0,BG15," ")</f>
        <v>9</v>
      </c>
      <c r="AC15" s="16" t="s">
        <v>4</v>
      </c>
      <c r="AD15" s="52">
        <f t="shared" si="0"/>
        <v>6</v>
      </c>
      <c r="AE15" s="44" t="s">
        <v>14</v>
      </c>
      <c r="BF15" s="17">
        <f>SUM(C14:O14)+SUM(U14:Z14)</f>
        <v>8</v>
      </c>
      <c r="BG15" s="18">
        <f>SUM(F15,I15,L15,O15,C15,U15,X15)</f>
        <v>9</v>
      </c>
      <c r="BH15" s="19" t="s">
        <v>4</v>
      </c>
      <c r="BI15" s="18">
        <f>SUM(H15,K15,N15,Q15,E15,W15,Z15)</f>
        <v>6</v>
      </c>
      <c r="BJ15" s="18">
        <f>BG15+BI15</f>
        <v>15</v>
      </c>
    </row>
    <row r="16" spans="2:62" ht="9.75" customHeight="1" hidden="1">
      <c r="B16" s="20"/>
      <c r="C16" s="26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4"/>
      <c r="U16" s="248">
        <v>1</v>
      </c>
      <c r="V16" s="249"/>
      <c r="W16" s="250"/>
      <c r="X16" s="256"/>
      <c r="Y16" s="254"/>
      <c r="Z16" s="260"/>
      <c r="AA16" s="21" t="str">
        <f>IF(AS16&gt;0,AO16," ")</f>
        <v> </v>
      </c>
      <c r="AB16" s="30" t="str">
        <f>IF(AS16&gt;0,AO16," ")</f>
        <v> </v>
      </c>
      <c r="AC16" s="10" t="s">
        <v>4</v>
      </c>
      <c r="AD16" s="31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39"/>
      <c r="D17" s="51"/>
      <c r="E17" s="38"/>
      <c r="F17" s="40"/>
      <c r="G17" s="51"/>
      <c r="H17" s="38"/>
      <c r="I17" s="40"/>
      <c r="J17" s="51"/>
      <c r="K17" s="38"/>
      <c r="L17" s="40"/>
      <c r="M17" s="51"/>
      <c r="N17" s="38"/>
      <c r="O17" s="40"/>
      <c r="P17" s="51"/>
      <c r="Q17" s="38"/>
      <c r="R17" s="40"/>
      <c r="S17" s="51"/>
      <c r="T17" s="38"/>
      <c r="U17" s="251"/>
      <c r="V17" s="252">
        <v>0</v>
      </c>
      <c r="W17" s="261"/>
      <c r="X17" s="49"/>
      <c r="Y17" s="47"/>
      <c r="Z17" s="48"/>
      <c r="AA17" s="14" t="str">
        <f>IF(AS17&gt;0,AO17," ")</f>
        <v> </v>
      </c>
      <c r="AB17" s="28" t="str">
        <f>IF(AS17&gt;0,AP17," ")</f>
        <v> </v>
      </c>
      <c r="AC17" s="16" t="s">
        <v>4</v>
      </c>
      <c r="AD17" s="29" t="str">
        <f>IF(AS17&gt;0,AR17," ")</f>
        <v> </v>
      </c>
      <c r="AE17" s="41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62"/>
      <c r="D18" s="263"/>
      <c r="E18" s="263"/>
      <c r="F18" s="263"/>
      <c r="G18" s="263"/>
      <c r="H18" s="263"/>
      <c r="I18" s="256"/>
      <c r="J18" s="254"/>
      <c r="K18" s="255"/>
      <c r="L18" s="256"/>
      <c r="M18" s="254"/>
      <c r="N18" s="255"/>
      <c r="O18" s="256"/>
      <c r="P18" s="254"/>
      <c r="Q18" s="255"/>
      <c r="R18" s="263"/>
      <c r="S18" s="263"/>
      <c r="T18" s="263"/>
      <c r="U18" s="263"/>
      <c r="V18" s="263"/>
      <c r="W18" s="264"/>
      <c r="X18" s="248">
        <v>4</v>
      </c>
      <c r="Y18" s="249"/>
      <c r="Z18" s="250"/>
      <c r="AA18" s="21" t="str">
        <f>IF(AS18&gt;0,AO18," ")</f>
        <v> </v>
      </c>
      <c r="AB18" s="30" t="str">
        <f>IF(AS18&gt;0,AO18," ")</f>
        <v> </v>
      </c>
      <c r="AC18" s="10" t="s">
        <v>4</v>
      </c>
      <c r="AD18" s="31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2"/>
      <c r="C19" s="60"/>
      <c r="D19" s="61"/>
      <c r="E19" s="62"/>
      <c r="F19" s="60"/>
      <c r="G19" s="61"/>
      <c r="H19" s="62"/>
      <c r="I19" s="50"/>
      <c r="J19" s="51"/>
      <c r="K19" s="52"/>
      <c r="L19" s="50"/>
      <c r="M19" s="51"/>
      <c r="N19" s="52"/>
      <c r="O19" s="50"/>
      <c r="P19" s="51"/>
      <c r="Q19" s="52"/>
      <c r="R19" s="60"/>
      <c r="S19" s="61"/>
      <c r="T19" s="62"/>
      <c r="U19" s="60"/>
      <c r="V19" s="61"/>
      <c r="W19" s="62"/>
      <c r="X19" s="251"/>
      <c r="Y19" s="252"/>
      <c r="Z19" s="261"/>
      <c r="AA19" s="42" t="str">
        <f>IF(AS19&gt;0,AO19," ")</f>
        <v> </v>
      </c>
      <c r="AB19" s="34" t="str">
        <f>IF(AS19&gt;0,AP19," ")</f>
        <v> </v>
      </c>
      <c r="AC19" s="26" t="s">
        <v>4</v>
      </c>
      <c r="AD19" s="35" t="str">
        <f>IF(AS19&gt;0,AR19," ")</f>
        <v> </v>
      </c>
      <c r="AE19" s="41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55" ht="20.25">
      <c r="B21" s="43" t="s">
        <v>17</v>
      </c>
      <c r="C21" s="43"/>
      <c r="D21" s="43"/>
      <c r="E21" s="43" t="str">
        <f>'[1]Utkání-výsledky'!E28</f>
        <v>1 družstvo</v>
      </c>
      <c r="F21" s="43"/>
      <c r="G21" s="27"/>
      <c r="H21" s="27"/>
      <c r="I21" s="88"/>
      <c r="J21" s="27"/>
      <c r="L21" s="27"/>
      <c r="M21" s="27"/>
      <c r="N21" s="27"/>
      <c r="O21" s="27"/>
      <c r="P21" s="27"/>
      <c r="Q21" s="27"/>
      <c r="R21" s="27"/>
      <c r="S21" s="27"/>
      <c r="T21" s="27"/>
      <c r="BC21" s="71" t="s">
        <v>31</v>
      </c>
    </row>
    <row r="23" ht="18">
      <c r="E23" s="68" t="str">
        <f>B9</f>
        <v>Stará Bělá B</v>
      </c>
    </row>
  </sheetData>
  <sheetProtection/>
  <mergeCells count="74"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  <mergeCell ref="C16:E16"/>
    <mergeCell ref="F16:H16"/>
    <mergeCell ref="I16:K16"/>
    <mergeCell ref="L16:N16"/>
    <mergeCell ref="O16:Q16"/>
    <mergeCell ref="R16:T16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2:E12"/>
    <mergeCell ref="F12:H12"/>
    <mergeCell ref="I12:K12"/>
    <mergeCell ref="L12:N12"/>
    <mergeCell ref="O12:Q13"/>
    <mergeCell ref="R12:T12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8:E8"/>
    <mergeCell ref="F8:H8"/>
    <mergeCell ref="I8:K9"/>
    <mergeCell ref="L8:N8"/>
    <mergeCell ref="O8:Q8"/>
    <mergeCell ref="R8:T8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4:E5"/>
    <mergeCell ref="F4:H4"/>
    <mergeCell ref="I4:K4"/>
    <mergeCell ref="L4:N4"/>
    <mergeCell ref="O4:Q4"/>
    <mergeCell ref="R4:T4"/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J20"/>
  <sheetViews>
    <sheetView zoomScalePageLayoutView="0" workbookViewId="0" topLeftCell="A1">
      <selection activeCell="AO9" sqref="AO9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4" width="5.421875" style="1" customWidth="1"/>
    <col min="15" max="15" width="5.421875" style="1" hidden="1" customWidth="1"/>
    <col min="16" max="16" width="2.00390625" style="1" hidden="1" customWidth="1"/>
    <col min="17" max="18" width="5.421875" style="1" hidden="1" customWidth="1"/>
    <col min="19" max="19" width="2.00390625" style="1" hidden="1" customWidth="1"/>
    <col min="20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2:28" ht="23.25">
      <c r="B1" s="2" t="s">
        <v>33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77">
        <f>'[2]Rozlosování-přehled'!L1</f>
        <v>2018</v>
      </c>
      <c r="X1" s="278"/>
      <c r="Y1" s="3"/>
      <c r="Z1" s="3"/>
      <c r="AA1" s="93">
        <f>'[3]Utkání-výsledky'!K2</f>
        <v>2020</v>
      </c>
      <c r="AB1" s="3"/>
    </row>
    <row r="2" ht="13.5" thickBot="1"/>
    <row r="3" spans="2:58" ht="96.75" customHeight="1" thickBot="1">
      <c r="B3" s="4"/>
      <c r="C3" s="240" t="str">
        <f>B5</f>
        <v>Nová Bělá</v>
      </c>
      <c r="D3" s="241"/>
      <c r="E3" s="242"/>
      <c r="F3" s="243" t="str">
        <f>B7</f>
        <v>Trnávka</v>
      </c>
      <c r="G3" s="241"/>
      <c r="H3" s="242"/>
      <c r="I3" s="243" t="str">
        <f>B9</f>
        <v>Štramberk</v>
      </c>
      <c r="J3" s="241"/>
      <c r="K3" s="242"/>
      <c r="L3" s="243" t="str">
        <f>B11</f>
        <v>Proskovice</v>
      </c>
      <c r="M3" s="241"/>
      <c r="N3" s="241"/>
      <c r="O3" s="240" t="str">
        <f>C3</f>
        <v>Nová Bělá</v>
      </c>
      <c r="P3" s="241"/>
      <c r="Q3" s="242"/>
      <c r="R3" s="243" t="str">
        <f>F3</f>
        <v>Trnávka</v>
      </c>
      <c r="S3" s="241"/>
      <c r="T3" s="242"/>
      <c r="U3" s="243" t="str">
        <f>I3</f>
        <v>Štramberk</v>
      </c>
      <c r="V3" s="241"/>
      <c r="W3" s="242"/>
      <c r="X3" s="243" t="str">
        <f>L3</f>
        <v>Proskovice</v>
      </c>
      <c r="Y3" s="241"/>
      <c r="Z3" s="242"/>
      <c r="AA3" s="5" t="s">
        <v>0</v>
      </c>
      <c r="AB3" s="243" t="s">
        <v>1</v>
      </c>
      <c r="AC3" s="241"/>
      <c r="AD3" s="242"/>
      <c r="AE3" s="6" t="s">
        <v>2</v>
      </c>
      <c r="BF3" s="1" t="s">
        <v>3</v>
      </c>
    </row>
    <row r="4" spans="2:31" ht="9.75" customHeight="1">
      <c r="B4" s="7"/>
      <c r="C4" s="248" t="s">
        <v>34</v>
      </c>
      <c r="D4" s="249"/>
      <c r="E4" s="250"/>
      <c r="F4" s="253">
        <f>'[3]Utkání-výsledky'!I12</f>
        <v>2</v>
      </c>
      <c r="G4" s="254"/>
      <c r="H4" s="255"/>
      <c r="I4" s="256">
        <f>'[3]Utkání-výsledky'!J15</f>
        <v>2</v>
      </c>
      <c r="J4" s="254"/>
      <c r="K4" s="255"/>
      <c r="L4" s="256">
        <f>'[3]Utkání-výsledky'!I8</f>
        <v>2</v>
      </c>
      <c r="M4" s="254"/>
      <c r="N4" s="254"/>
      <c r="O4" s="290"/>
      <c r="P4" s="291"/>
      <c r="Q4" s="292"/>
      <c r="R4" s="256">
        <f>'[3]Utkání-výsledky'!J21</f>
        <v>0</v>
      </c>
      <c r="S4" s="254"/>
      <c r="T4" s="255"/>
      <c r="U4" s="256">
        <f>'[3]Utkání-výsledky'!I24</f>
        <v>0</v>
      </c>
      <c r="V4" s="254"/>
      <c r="W4" s="255"/>
      <c r="X4" s="256">
        <f>'[3]Utkání-výsledky'!J17</f>
        <v>0</v>
      </c>
      <c r="Y4" s="254"/>
      <c r="Z4" s="260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'[3]Utkání-výsledky'!N5</f>
        <v>Nová Bělá</v>
      </c>
      <c r="C5" s="251"/>
      <c r="D5" s="252"/>
      <c r="E5" s="252"/>
      <c r="F5" s="49">
        <f>'[3]Utkání-výsledky'!F12</f>
        <v>3</v>
      </c>
      <c r="G5" s="47" t="s">
        <v>4</v>
      </c>
      <c r="H5" s="48">
        <f>'[3]Utkání-výsledky'!H12</f>
        <v>0</v>
      </c>
      <c r="I5" s="46">
        <f>'[3]Utkání-výsledky'!H15</f>
        <v>2</v>
      </c>
      <c r="J5" s="47" t="s">
        <v>4</v>
      </c>
      <c r="K5" s="48">
        <f>'[3]Utkání-výsledky'!F15</f>
        <v>1</v>
      </c>
      <c r="L5" s="56">
        <f>'[3]Utkání-výsledky'!F8</f>
        <v>2</v>
      </c>
      <c r="M5" s="57" t="s">
        <v>4</v>
      </c>
      <c r="N5" s="83">
        <f>'[3]Utkání-výsledky'!H8</f>
        <v>1</v>
      </c>
      <c r="O5" s="84"/>
      <c r="P5" s="85"/>
      <c r="Q5" s="86"/>
      <c r="R5" s="56" t="str">
        <f>'[3]Utkání-výsledky'!H21</f>
        <v> </v>
      </c>
      <c r="S5" s="57" t="s">
        <v>4</v>
      </c>
      <c r="T5" s="58" t="str">
        <f>'[3]Utkání-výsledky'!F21</f>
        <v> </v>
      </c>
      <c r="U5" s="46" t="str">
        <f>'[3]Utkání-výsledky'!F24</f>
        <v> </v>
      </c>
      <c r="V5" s="47" t="s">
        <v>4</v>
      </c>
      <c r="W5" s="48" t="str">
        <f>'[3]Utkání-výsledky'!H24</f>
        <v> </v>
      </c>
      <c r="X5" s="46" t="str">
        <f>'[3]Utkání-výsledky'!H17</f>
        <v> </v>
      </c>
      <c r="Y5" s="47" t="s">
        <v>4</v>
      </c>
      <c r="Z5" s="48" t="str">
        <f>'[3]Utkání-výsledky'!F17</f>
        <v> </v>
      </c>
      <c r="AA5" s="14">
        <f aca="true" t="shared" si="0" ref="AA5:AA11">IF(BJ5&gt;0,BF5," ")</f>
        <v>6</v>
      </c>
      <c r="AB5" s="15">
        <f>IF(BJ5&gt;0,BG5," ")</f>
        <v>7</v>
      </c>
      <c r="AC5" s="16" t="s">
        <v>4</v>
      </c>
      <c r="AD5" s="52">
        <f aca="true" t="shared" si="1" ref="AD5:AD11">IF(BJ5&gt;0,BI5," ")</f>
        <v>2</v>
      </c>
      <c r="AE5" s="73" t="s">
        <v>7</v>
      </c>
      <c r="BF5" s="17">
        <f>SUM(F4:Z4)</f>
        <v>6</v>
      </c>
      <c r="BG5" s="18">
        <f>SUM(F5,I5,L5,O5,R5,U5,X5)</f>
        <v>7</v>
      </c>
      <c r="BH5" s="19" t="s">
        <v>4</v>
      </c>
      <c r="BI5" s="18">
        <f>SUM(H5,K5,N5,Q5,T5,W5,Z5)</f>
        <v>2</v>
      </c>
      <c r="BJ5" s="18">
        <f>BG5+BI5</f>
        <v>9</v>
      </c>
    </row>
    <row r="6" spans="2:62" ht="9.75" customHeight="1">
      <c r="B6" s="55"/>
      <c r="C6" s="253">
        <f>'[3]Utkání-výsledky'!J12</f>
        <v>1</v>
      </c>
      <c r="D6" s="254"/>
      <c r="E6" s="255"/>
      <c r="F6" s="248" t="s">
        <v>22</v>
      </c>
      <c r="G6" s="249"/>
      <c r="H6" s="250"/>
      <c r="I6" s="256">
        <f>'[3]Utkání-výsledky'!I9</f>
        <v>1</v>
      </c>
      <c r="J6" s="254"/>
      <c r="K6" s="255"/>
      <c r="L6" s="256">
        <f>'[3]Utkání-výsledky'!I14</f>
        <v>1</v>
      </c>
      <c r="M6" s="254"/>
      <c r="N6" s="254"/>
      <c r="O6" s="253">
        <f>'[3]Utkání-výsledky'!I21</f>
        <v>0</v>
      </c>
      <c r="P6" s="254"/>
      <c r="Q6" s="255"/>
      <c r="R6" s="293"/>
      <c r="S6" s="291"/>
      <c r="T6" s="292"/>
      <c r="U6" s="256">
        <f>'[3]Utkání-výsledky'!J18</f>
        <v>0</v>
      </c>
      <c r="V6" s="254"/>
      <c r="W6" s="255"/>
      <c r="X6" s="256">
        <f>'[3]Utkání-výsledky'!J23</f>
        <v>0</v>
      </c>
      <c r="Y6" s="254"/>
      <c r="Z6" s="260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45"/>
      <c r="BF6" s="22"/>
      <c r="BG6" s="23"/>
      <c r="BH6" s="24"/>
      <c r="BI6" s="24"/>
      <c r="BJ6" s="23"/>
    </row>
    <row r="7" spans="2:62" ht="30" customHeight="1" thickBot="1">
      <c r="B7" s="25" t="str">
        <f>'[3]Utkání-výsledky'!N6</f>
        <v>Trnávka</v>
      </c>
      <c r="C7" s="49">
        <f>H5</f>
        <v>0</v>
      </c>
      <c r="D7" s="47" t="s">
        <v>4</v>
      </c>
      <c r="E7" s="48">
        <f>F5</f>
        <v>3</v>
      </c>
      <c r="F7" s="251"/>
      <c r="G7" s="252" t="s">
        <v>8</v>
      </c>
      <c r="H7" s="261"/>
      <c r="I7" s="49">
        <f>'[3]Utkání-výsledky'!F9</f>
        <v>1</v>
      </c>
      <c r="J7" s="47" t="s">
        <v>4</v>
      </c>
      <c r="K7" s="48">
        <f>'[3]Utkání-výsledky'!H9</f>
        <v>2</v>
      </c>
      <c r="L7" s="46">
        <f>'[3]Utkání-výsledky'!F14</f>
        <v>1</v>
      </c>
      <c r="M7" s="47" t="s">
        <v>4</v>
      </c>
      <c r="N7" s="94">
        <f>'[3]Utkání-výsledky'!H14</f>
        <v>2</v>
      </c>
      <c r="O7" s="59" t="str">
        <f>T5</f>
        <v> </v>
      </c>
      <c r="P7" s="57" t="s">
        <v>4</v>
      </c>
      <c r="Q7" s="58" t="str">
        <f>R5</f>
        <v> </v>
      </c>
      <c r="R7" s="87"/>
      <c r="S7" s="85"/>
      <c r="T7" s="86"/>
      <c r="U7" s="56" t="str">
        <f>'[3]Utkání-výsledky'!H18</f>
        <v> </v>
      </c>
      <c r="V7" s="57" t="s">
        <v>4</v>
      </c>
      <c r="W7" s="58" t="str">
        <f>'[3]Utkání-výsledky'!F18</f>
        <v> </v>
      </c>
      <c r="X7" s="56" t="str">
        <f>'[3]Utkání-výsledky'!H23</f>
        <v> </v>
      </c>
      <c r="Y7" s="57" t="s">
        <v>4</v>
      </c>
      <c r="Z7" s="58" t="str">
        <f>'[3]Utkání-výsledky'!F23</f>
        <v> </v>
      </c>
      <c r="AA7" s="14">
        <f t="shared" si="0"/>
        <v>3</v>
      </c>
      <c r="AB7" s="15">
        <f>IF(BJ7&gt;0,BG7," ")</f>
        <v>2</v>
      </c>
      <c r="AC7" s="16" t="s">
        <v>4</v>
      </c>
      <c r="AD7" s="52">
        <f t="shared" si="1"/>
        <v>7</v>
      </c>
      <c r="AE7" s="44" t="s">
        <v>9</v>
      </c>
      <c r="BF7" s="17">
        <f>SUM(C6:C6)+SUM(I6:Z6)</f>
        <v>3</v>
      </c>
      <c r="BG7" s="18">
        <f>SUM(C7,I7,L7,O7,R7,U7,X7)</f>
        <v>2</v>
      </c>
      <c r="BH7" s="19" t="s">
        <v>4</v>
      </c>
      <c r="BI7" s="18">
        <f>SUM(E7,K7,N7,Q7,T7,W7,Z7)</f>
        <v>7</v>
      </c>
      <c r="BJ7" s="18">
        <f>BG7+BI7</f>
        <v>9</v>
      </c>
    </row>
    <row r="8" spans="2:62" ht="9.75" customHeight="1">
      <c r="B8" s="55"/>
      <c r="C8" s="253">
        <f>'[3]Utkání-výsledky'!I15</f>
        <v>1</v>
      </c>
      <c r="D8" s="254"/>
      <c r="E8" s="255"/>
      <c r="F8" s="263">
        <f>'[3]Utkání-výsledky'!J9</f>
        <v>2</v>
      </c>
      <c r="G8" s="263"/>
      <c r="H8" s="264"/>
      <c r="I8" s="248" t="s">
        <v>30</v>
      </c>
      <c r="J8" s="249"/>
      <c r="K8" s="250"/>
      <c r="L8" s="256">
        <f>'[3]Utkání-výsledky'!J11</f>
        <v>2</v>
      </c>
      <c r="M8" s="254"/>
      <c r="N8" s="254"/>
      <c r="O8" s="294">
        <f>'[3]Utkání-výsledky'!J24</f>
        <v>0</v>
      </c>
      <c r="P8" s="258"/>
      <c r="Q8" s="259"/>
      <c r="R8" s="257">
        <f>'[3]Utkání-výsledky'!I18</f>
        <v>0</v>
      </c>
      <c r="S8" s="258"/>
      <c r="T8" s="259"/>
      <c r="U8" s="293"/>
      <c r="V8" s="291"/>
      <c r="W8" s="292"/>
      <c r="X8" s="257">
        <f>'[3]Utkání-výsledky'!I20</f>
        <v>0</v>
      </c>
      <c r="Y8" s="258"/>
      <c r="Z8" s="279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45"/>
      <c r="BF8" s="22"/>
      <c r="BG8" s="23"/>
      <c r="BH8" s="24"/>
      <c r="BI8" s="24"/>
      <c r="BJ8" s="23"/>
    </row>
    <row r="9" spans="2:62" ht="30" customHeight="1" thickBot="1">
      <c r="B9" s="25" t="str">
        <f>'[3]Utkání-výsledky'!N7</f>
        <v>Štramberk</v>
      </c>
      <c r="C9" s="50">
        <f>K5</f>
        <v>1</v>
      </c>
      <c r="D9" s="51" t="s">
        <v>4</v>
      </c>
      <c r="E9" s="52">
        <f>I5</f>
        <v>2</v>
      </c>
      <c r="F9" s="50">
        <f>K7</f>
        <v>2</v>
      </c>
      <c r="G9" s="51" t="s">
        <v>4</v>
      </c>
      <c r="H9" s="52">
        <f>I7</f>
        <v>1</v>
      </c>
      <c r="I9" s="251"/>
      <c r="J9" s="252" t="s">
        <v>10</v>
      </c>
      <c r="K9" s="261"/>
      <c r="L9" s="50">
        <f>'[3]Utkání-výsledky'!H11</f>
        <v>3</v>
      </c>
      <c r="M9" s="51" t="s">
        <v>4</v>
      </c>
      <c r="N9" s="50">
        <f>'[3]Utkání-výsledky'!F11</f>
        <v>0</v>
      </c>
      <c r="O9" s="28" t="str">
        <f>W5</f>
        <v> </v>
      </c>
      <c r="P9" s="51" t="s">
        <v>4</v>
      </c>
      <c r="Q9" s="52" t="str">
        <f>U5</f>
        <v> </v>
      </c>
      <c r="R9" s="50" t="str">
        <f>W7</f>
        <v> </v>
      </c>
      <c r="S9" s="51" t="s">
        <v>4</v>
      </c>
      <c r="T9" s="52" t="str">
        <f>U7</f>
        <v> </v>
      </c>
      <c r="U9" s="87"/>
      <c r="V9" s="85"/>
      <c r="W9" s="86"/>
      <c r="X9" s="56" t="str">
        <f>'[3]Utkání-výsledky'!F20</f>
        <v> </v>
      </c>
      <c r="Y9" s="57" t="s">
        <v>4</v>
      </c>
      <c r="Z9" s="58" t="str">
        <f>'[3]Utkání-výsledky'!H20</f>
        <v> </v>
      </c>
      <c r="AA9" s="14">
        <f t="shared" si="0"/>
        <v>5</v>
      </c>
      <c r="AB9" s="15">
        <f>IF(BJ9&gt;0,BG9," ")</f>
        <v>6</v>
      </c>
      <c r="AC9" s="16" t="s">
        <v>4</v>
      </c>
      <c r="AD9" s="52">
        <f t="shared" si="1"/>
        <v>3</v>
      </c>
      <c r="AE9" s="44" t="s">
        <v>12</v>
      </c>
      <c r="BF9" s="17">
        <f>SUM(C8:F8)+SUM(L8:Z8)</f>
        <v>5</v>
      </c>
      <c r="BG9" s="18">
        <f>SUM(F9,C9,L9,O9,R9,U9,X9)</f>
        <v>6</v>
      </c>
      <c r="BH9" s="19" t="s">
        <v>4</v>
      </c>
      <c r="BI9" s="18">
        <f>SUM(H9,E9,N9,Q9,T9,W9,Z9)</f>
        <v>3</v>
      </c>
      <c r="BJ9" s="18">
        <f>BG9+BI9</f>
        <v>9</v>
      </c>
    </row>
    <row r="10" spans="2:62" ht="9.75" customHeight="1">
      <c r="B10" s="55"/>
      <c r="C10" s="253">
        <f>'[3]Utkání-výsledky'!J8</f>
        <v>1</v>
      </c>
      <c r="D10" s="254"/>
      <c r="E10" s="255"/>
      <c r="F10" s="263">
        <f>'[3]Utkání-výsledky'!J14</f>
        <v>2</v>
      </c>
      <c r="G10" s="263"/>
      <c r="H10" s="263"/>
      <c r="I10" s="263">
        <f>'[3]Utkání-výsledky'!I11</f>
        <v>0</v>
      </c>
      <c r="J10" s="263"/>
      <c r="K10" s="264"/>
      <c r="L10" s="248">
        <v>2020</v>
      </c>
      <c r="M10" s="249"/>
      <c r="N10" s="249"/>
      <c r="O10" s="294">
        <f>'[3]Utkání-výsledky'!I17</f>
        <v>0</v>
      </c>
      <c r="P10" s="258"/>
      <c r="Q10" s="259"/>
      <c r="R10" s="257">
        <f>'[3]Utkání-výsledky'!I23</f>
        <v>0</v>
      </c>
      <c r="S10" s="258"/>
      <c r="T10" s="259"/>
      <c r="U10" s="257">
        <f>'[3]Utkání-výsledky'!J20</f>
        <v>0</v>
      </c>
      <c r="V10" s="258"/>
      <c r="W10" s="259"/>
      <c r="X10" s="293"/>
      <c r="Y10" s="291"/>
      <c r="Z10" s="295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45"/>
      <c r="BF10" s="22"/>
      <c r="BG10" s="23"/>
      <c r="BH10" s="24"/>
      <c r="BI10" s="24"/>
      <c r="BJ10" s="23"/>
    </row>
    <row r="11" spans="2:62" ht="30" customHeight="1" thickBot="1">
      <c r="B11" s="25" t="str">
        <f>'[3]Utkání-výsledky'!N8</f>
        <v>Proskovice</v>
      </c>
      <c r="C11" s="49">
        <f>N5</f>
        <v>1</v>
      </c>
      <c r="D11" s="47" t="s">
        <v>4</v>
      </c>
      <c r="E11" s="48">
        <f>L5</f>
        <v>2</v>
      </c>
      <c r="F11" s="56">
        <f>N7</f>
        <v>2</v>
      </c>
      <c r="G11" s="57" t="s">
        <v>4</v>
      </c>
      <c r="H11" s="58">
        <f>L7</f>
        <v>1</v>
      </c>
      <c r="I11" s="60">
        <f>N9</f>
        <v>0</v>
      </c>
      <c r="J11" s="61" t="s">
        <v>4</v>
      </c>
      <c r="K11" s="62">
        <f>L9</f>
        <v>3</v>
      </c>
      <c r="L11" s="251"/>
      <c r="M11" s="252" t="s">
        <v>10</v>
      </c>
      <c r="N11" s="252"/>
      <c r="O11" s="59" t="str">
        <f>Z5</f>
        <v> </v>
      </c>
      <c r="P11" s="57" t="s">
        <v>4</v>
      </c>
      <c r="Q11" s="58" t="str">
        <f>X5</f>
        <v> </v>
      </c>
      <c r="R11" s="56" t="str">
        <f>Z7</f>
        <v> </v>
      </c>
      <c r="S11" s="57" t="s">
        <v>4</v>
      </c>
      <c r="T11" s="58" t="str">
        <f>X7</f>
        <v> </v>
      </c>
      <c r="U11" s="60" t="str">
        <f>Z9</f>
        <v> </v>
      </c>
      <c r="V11" s="61" t="s">
        <v>4</v>
      </c>
      <c r="W11" s="62" t="str">
        <f>X9</f>
        <v> </v>
      </c>
      <c r="X11" s="87"/>
      <c r="Y11" s="85"/>
      <c r="Z11" s="86"/>
      <c r="AA11" s="14">
        <f t="shared" si="0"/>
        <v>3</v>
      </c>
      <c r="AB11" s="15">
        <f>IF(BJ11&gt;0,BG11," ")</f>
        <v>3</v>
      </c>
      <c r="AC11" s="16" t="s">
        <v>4</v>
      </c>
      <c r="AD11" s="52">
        <f t="shared" si="1"/>
        <v>6</v>
      </c>
      <c r="AE11" s="44" t="s">
        <v>14</v>
      </c>
      <c r="BF11" s="17">
        <f>SUM(C10:I10)+SUM(O10:Z10)</f>
        <v>3</v>
      </c>
      <c r="BG11" s="18">
        <f>SUM(F11,I11,C11,O11,R11,U11,X11)</f>
        <v>3</v>
      </c>
      <c r="BH11" s="19" t="s">
        <v>4</v>
      </c>
      <c r="BI11" s="18">
        <f>SUM(H11,K11,E11,Q11,T11,W11,Z11)</f>
        <v>6</v>
      </c>
      <c r="BJ11" s="18">
        <f>BG11+BI11</f>
        <v>9</v>
      </c>
    </row>
    <row r="13" spans="2:20" ht="23.25">
      <c r="B13" s="63" t="s">
        <v>19</v>
      </c>
      <c r="C13" s="63"/>
      <c r="D13" s="64"/>
      <c r="E13" s="65" t="str">
        <f>'[2]Utkání-výsledky'!E42</f>
        <v>1 družstvo</v>
      </c>
      <c r="F13" s="64"/>
      <c r="G13" s="66"/>
      <c r="H13" s="66"/>
      <c r="L13" s="27"/>
      <c r="M13" s="27"/>
      <c r="P13" s="27"/>
      <c r="Q13" s="27"/>
      <c r="R13" s="27"/>
      <c r="S13" s="27"/>
      <c r="T13" s="27"/>
    </row>
    <row r="14" spans="5:44" ht="18">
      <c r="E14" s="68"/>
      <c r="I14" s="36" t="s">
        <v>170</v>
      </c>
      <c r="AR14" s="36"/>
    </row>
    <row r="15" spans="2:5" ht="18">
      <c r="B15" s="69"/>
      <c r="E15" s="68" t="str">
        <f>B5</f>
        <v>Nová Bělá</v>
      </c>
    </row>
    <row r="16" spans="2:26" ht="18">
      <c r="B16" s="69"/>
      <c r="C16" s="53"/>
      <c r="D16" s="53"/>
      <c r="E16" s="68"/>
      <c r="F16" s="53"/>
      <c r="G16" s="53"/>
      <c r="H16" s="53"/>
      <c r="U16" s="53"/>
      <c r="X16" s="53"/>
      <c r="Y16" s="53"/>
      <c r="Z16" s="53"/>
    </row>
    <row r="17" spans="2:26" ht="12.75">
      <c r="B17" s="70"/>
      <c r="C17" s="53"/>
      <c r="D17" s="53"/>
      <c r="E17" s="53"/>
      <c r="F17" s="53"/>
      <c r="G17" s="53"/>
      <c r="H17" s="53"/>
      <c r="N17" s="70"/>
      <c r="U17" s="53"/>
      <c r="X17" s="53"/>
      <c r="Y17" s="53"/>
      <c r="Z17" s="53"/>
    </row>
    <row r="18" spans="2:26" ht="12.75">
      <c r="B18" s="70"/>
      <c r="C18" s="53"/>
      <c r="D18" s="53"/>
      <c r="E18" s="53"/>
      <c r="F18" s="53"/>
      <c r="G18" s="53"/>
      <c r="H18" s="53"/>
      <c r="N18" s="70"/>
      <c r="U18" s="53"/>
      <c r="X18" s="53"/>
      <c r="Y18" s="53"/>
      <c r="Z18" s="53"/>
    </row>
    <row r="19" spans="2:21" ht="12.75">
      <c r="B19" s="70"/>
      <c r="C19" s="53"/>
      <c r="D19" s="53"/>
      <c r="E19" s="53"/>
      <c r="F19" s="53"/>
      <c r="G19" s="53"/>
      <c r="H19" s="53"/>
      <c r="N19" s="70"/>
      <c r="U19" s="53"/>
    </row>
    <row r="20" spans="14:21" ht="12.75">
      <c r="N20" s="70"/>
      <c r="U20" s="53"/>
    </row>
  </sheetData>
  <sheetProtection/>
  <mergeCells count="42">
    <mergeCell ref="U10:W10"/>
    <mergeCell ref="X10:Z10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42"/>
  <sheetViews>
    <sheetView zoomScalePageLayoutView="0" workbookViewId="0" topLeftCell="A1">
      <selection activeCell="E38" sqref="E38:F38"/>
    </sheetView>
  </sheetViews>
  <sheetFormatPr defaultColWidth="9.140625" defaultRowHeight="12.75"/>
  <cols>
    <col min="2" max="2" width="4.8515625" style="0" customWidth="1"/>
    <col min="3" max="3" width="19.421875" style="0" customWidth="1"/>
    <col min="4" max="4" width="14.421875" style="0" customWidth="1"/>
    <col min="5" max="5" width="5.421875" style="0" customWidth="1"/>
    <col min="6" max="6" width="5.140625" style="0" customWidth="1"/>
    <col min="7" max="7" width="10.140625" style="0" customWidth="1"/>
    <col min="8" max="8" width="9.8515625" style="0" customWidth="1"/>
  </cols>
  <sheetData>
    <row r="3" ht="20.25">
      <c r="G3" s="189" t="s">
        <v>171</v>
      </c>
    </row>
    <row r="4" ht="15.75">
      <c r="D4" s="124" t="s">
        <v>122</v>
      </c>
    </row>
    <row r="5" ht="12.75">
      <c r="E5" s="179" t="s">
        <v>83</v>
      </c>
    </row>
    <row r="6" spans="3:8" ht="25.5">
      <c r="C6" s="132" t="s">
        <v>84</v>
      </c>
      <c r="D6" s="132" t="s">
        <v>50</v>
      </c>
      <c r="E6" s="132" t="s">
        <v>85</v>
      </c>
      <c r="F6" s="190" t="s">
        <v>86</v>
      </c>
      <c r="G6" s="191" t="s">
        <v>87</v>
      </c>
      <c r="H6" s="191" t="s">
        <v>88</v>
      </c>
    </row>
    <row r="7" spans="3:4" ht="21.75" customHeight="1">
      <c r="C7" s="192" t="s">
        <v>89</v>
      </c>
      <c r="D7" s="193"/>
    </row>
    <row r="8" spans="2:8" ht="18" customHeight="1">
      <c r="B8" s="130" t="s">
        <v>7</v>
      </c>
      <c r="C8" s="194" t="s">
        <v>90</v>
      </c>
      <c r="D8" s="194" t="s">
        <v>23</v>
      </c>
      <c r="E8" s="130">
        <v>5</v>
      </c>
      <c r="F8" s="130">
        <v>5</v>
      </c>
      <c r="G8" s="233">
        <v>1</v>
      </c>
      <c r="H8" s="233">
        <v>0.9090909090909091</v>
      </c>
    </row>
    <row r="9" spans="2:11" ht="18" customHeight="1">
      <c r="B9" s="130" t="s">
        <v>12</v>
      </c>
      <c r="C9" s="196" t="s">
        <v>130</v>
      </c>
      <c r="D9" s="196" t="s">
        <v>60</v>
      </c>
      <c r="E9" s="130">
        <v>3</v>
      </c>
      <c r="F9" s="130">
        <v>2</v>
      </c>
      <c r="G9" s="233">
        <v>0.6666666666666666</v>
      </c>
      <c r="H9" s="233">
        <v>0.5714285714285714</v>
      </c>
      <c r="K9" s="194"/>
    </row>
    <row r="10" spans="2:8" ht="18" customHeight="1">
      <c r="B10" s="130" t="s">
        <v>14</v>
      </c>
      <c r="C10" s="196" t="s">
        <v>131</v>
      </c>
      <c r="D10" s="196" t="s">
        <v>58</v>
      </c>
      <c r="E10" s="130">
        <v>5</v>
      </c>
      <c r="F10" s="130">
        <v>3</v>
      </c>
      <c r="G10" s="233">
        <v>0.6</v>
      </c>
      <c r="H10" s="233">
        <v>0.6363636363636364</v>
      </c>
    </row>
    <row r="11" spans="7:8" ht="16.5" customHeight="1">
      <c r="G11" s="222"/>
      <c r="H11" s="222"/>
    </row>
    <row r="12" spans="2:8" ht="15">
      <c r="B12" s="197"/>
      <c r="C12" s="198"/>
      <c r="D12" s="199"/>
      <c r="E12" s="200"/>
      <c r="F12" s="200"/>
      <c r="G12" s="201"/>
      <c r="H12" s="202"/>
    </row>
    <row r="13" spans="3:8" ht="15.75">
      <c r="C13" s="203" t="s">
        <v>91</v>
      </c>
      <c r="D13" s="204"/>
      <c r="G13" s="222"/>
      <c r="H13" s="222"/>
    </row>
    <row r="14" spans="2:8" ht="18" customHeight="1">
      <c r="B14" s="130" t="s">
        <v>7</v>
      </c>
      <c r="C14" s="194" t="s">
        <v>127</v>
      </c>
      <c r="D14" s="194" t="s">
        <v>112</v>
      </c>
      <c r="E14" s="130">
        <v>3</v>
      </c>
      <c r="F14" s="130">
        <v>3</v>
      </c>
      <c r="G14" s="233">
        <v>1</v>
      </c>
      <c r="H14" s="233">
        <v>1</v>
      </c>
    </row>
    <row r="15" spans="2:8" ht="18" customHeight="1">
      <c r="B15" s="130" t="s">
        <v>12</v>
      </c>
      <c r="C15" s="196" t="s">
        <v>128</v>
      </c>
      <c r="D15" s="196" t="s">
        <v>113</v>
      </c>
      <c r="E15" s="130">
        <v>4</v>
      </c>
      <c r="F15" s="130">
        <v>3</v>
      </c>
      <c r="G15" s="233">
        <v>0.75</v>
      </c>
      <c r="H15" s="233">
        <v>0.75</v>
      </c>
    </row>
    <row r="16" spans="2:8" ht="18" customHeight="1">
      <c r="B16" s="130" t="s">
        <v>14</v>
      </c>
      <c r="C16" s="196" t="s">
        <v>129</v>
      </c>
      <c r="D16" s="196" t="s">
        <v>113</v>
      </c>
      <c r="E16" s="130">
        <v>4</v>
      </c>
      <c r="F16" s="130">
        <v>3</v>
      </c>
      <c r="G16" s="233">
        <v>0.75</v>
      </c>
      <c r="H16" s="233">
        <v>0.6</v>
      </c>
    </row>
    <row r="17" spans="2:8" ht="14.25">
      <c r="B17" s="205"/>
      <c r="C17" s="206"/>
      <c r="D17" s="206"/>
      <c r="E17" s="207"/>
      <c r="F17" s="207"/>
      <c r="G17" s="208"/>
      <c r="H17" s="209"/>
    </row>
    <row r="18" spans="2:8" ht="14.25">
      <c r="B18" s="167"/>
      <c r="C18" s="198"/>
      <c r="D18" s="198"/>
      <c r="E18" s="207"/>
      <c r="F18" s="207"/>
      <c r="G18" s="208"/>
      <c r="H18" s="209"/>
    </row>
    <row r="19" spans="2:8" ht="15.75">
      <c r="B19" s="204"/>
      <c r="C19" s="203" t="s">
        <v>92</v>
      </c>
      <c r="D19" s="210"/>
      <c r="E19" s="211"/>
      <c r="F19" s="211"/>
      <c r="G19" s="222"/>
      <c r="H19" s="222"/>
    </row>
    <row r="20" spans="2:8" ht="18" customHeight="1">
      <c r="B20" s="130" t="s">
        <v>7</v>
      </c>
      <c r="C20" s="194" t="s">
        <v>123</v>
      </c>
      <c r="D20" s="194" t="s">
        <v>65</v>
      </c>
      <c r="E20" s="130">
        <v>6</v>
      </c>
      <c r="F20" s="130">
        <v>6</v>
      </c>
      <c r="G20" s="233">
        <v>1</v>
      </c>
      <c r="H20" s="233">
        <v>1</v>
      </c>
    </row>
    <row r="21" spans="2:8" ht="18" customHeight="1">
      <c r="B21" s="130" t="s">
        <v>12</v>
      </c>
      <c r="C21" s="196" t="s">
        <v>93</v>
      </c>
      <c r="D21" s="196" t="s">
        <v>65</v>
      </c>
      <c r="E21" s="130">
        <v>4</v>
      </c>
      <c r="F21" s="130">
        <v>4</v>
      </c>
      <c r="G21" s="233">
        <v>1</v>
      </c>
      <c r="H21" s="233">
        <v>0.8888888888888888</v>
      </c>
    </row>
    <row r="22" spans="2:8" ht="18" customHeight="1">
      <c r="B22" s="130" t="s">
        <v>14</v>
      </c>
      <c r="C22" s="196" t="s">
        <v>95</v>
      </c>
      <c r="D22" s="196" t="s">
        <v>70</v>
      </c>
      <c r="E22" s="130">
        <v>5</v>
      </c>
      <c r="F22" s="130">
        <v>4</v>
      </c>
      <c r="G22" s="233">
        <v>0.8</v>
      </c>
      <c r="H22" s="233">
        <v>0.8</v>
      </c>
    </row>
    <row r="23" spans="2:8" ht="18" customHeight="1">
      <c r="B23" s="213"/>
      <c r="C23" s="198"/>
      <c r="D23" s="198"/>
      <c r="E23" s="214"/>
      <c r="F23" s="214"/>
      <c r="G23" s="218"/>
      <c r="H23" s="215"/>
    </row>
    <row r="24" spans="2:8" ht="15">
      <c r="B24" s="167"/>
      <c r="C24" s="216"/>
      <c r="D24" s="198"/>
      <c r="E24" s="217"/>
      <c r="F24" s="217"/>
      <c r="G24" s="218"/>
      <c r="H24" s="219"/>
    </row>
    <row r="25" spans="3:8" ht="15.75">
      <c r="C25" s="203" t="s">
        <v>94</v>
      </c>
      <c r="D25" s="210"/>
      <c r="E25" s="211"/>
      <c r="F25" s="211"/>
      <c r="G25" s="222"/>
      <c r="H25" s="222"/>
    </row>
    <row r="26" spans="2:8" ht="18" customHeight="1">
      <c r="B26" s="130" t="s">
        <v>7</v>
      </c>
      <c r="C26" s="194" t="s">
        <v>97</v>
      </c>
      <c r="D26" s="194" t="s">
        <v>114</v>
      </c>
      <c r="E26" s="212">
        <v>5</v>
      </c>
      <c r="F26" s="212">
        <v>5</v>
      </c>
      <c r="G26" s="233">
        <v>1</v>
      </c>
      <c r="H26" s="195">
        <v>1</v>
      </c>
    </row>
    <row r="27" spans="2:8" ht="18" customHeight="1">
      <c r="B27" s="130" t="s">
        <v>7</v>
      </c>
      <c r="C27" s="194" t="s">
        <v>124</v>
      </c>
      <c r="D27" s="194" t="s">
        <v>125</v>
      </c>
      <c r="E27" s="212">
        <v>5</v>
      </c>
      <c r="F27" s="212">
        <v>5</v>
      </c>
      <c r="G27" s="233">
        <v>1</v>
      </c>
      <c r="H27" s="195">
        <v>1</v>
      </c>
    </row>
    <row r="28" spans="2:8" ht="18" customHeight="1">
      <c r="B28" s="130" t="s">
        <v>14</v>
      </c>
      <c r="C28" s="196" t="s">
        <v>126</v>
      </c>
      <c r="D28" s="196" t="s">
        <v>114</v>
      </c>
      <c r="E28" s="129">
        <v>6</v>
      </c>
      <c r="F28" s="129">
        <v>5</v>
      </c>
      <c r="G28" s="233">
        <v>0.8333333333333334</v>
      </c>
      <c r="H28" s="195">
        <v>0.8333333333333334</v>
      </c>
    </row>
    <row r="29" spans="7:8" ht="12.75">
      <c r="G29" s="222"/>
      <c r="H29" s="222"/>
    </row>
    <row r="30" spans="2:8" ht="15">
      <c r="B30" s="167"/>
      <c r="C30" s="216"/>
      <c r="D30" s="198"/>
      <c r="E30" s="220"/>
      <c r="F30" s="220"/>
      <c r="G30" s="218"/>
      <c r="H30" s="218"/>
    </row>
    <row r="31" spans="3:8" ht="15.75">
      <c r="C31" s="203" t="s">
        <v>96</v>
      </c>
      <c r="D31" s="210"/>
      <c r="E31" s="211"/>
      <c r="F31" s="211"/>
      <c r="G31" s="222"/>
      <c r="H31" s="222"/>
    </row>
    <row r="32" spans="2:8" ht="18" customHeight="1">
      <c r="B32" s="130" t="s">
        <v>7</v>
      </c>
      <c r="C32" s="194" t="s">
        <v>97</v>
      </c>
      <c r="D32" s="194" t="s">
        <v>67</v>
      </c>
      <c r="E32" s="212">
        <v>5</v>
      </c>
      <c r="F32" s="212">
        <v>5</v>
      </c>
      <c r="G32" s="233">
        <v>1</v>
      </c>
      <c r="H32" s="195">
        <v>0.9090909090909091</v>
      </c>
    </row>
    <row r="33" spans="2:8" ht="18" customHeight="1">
      <c r="B33" s="130" t="s">
        <v>12</v>
      </c>
      <c r="C33" s="194" t="s">
        <v>132</v>
      </c>
      <c r="D33" s="194" t="s">
        <v>45</v>
      </c>
      <c r="E33" s="212">
        <v>4</v>
      </c>
      <c r="F33" s="212">
        <v>4</v>
      </c>
      <c r="G33" s="233">
        <v>1</v>
      </c>
      <c r="H33" s="195">
        <v>0.8888888888888888</v>
      </c>
    </row>
    <row r="34" spans="2:8" ht="18" customHeight="1">
      <c r="B34" s="130">
        <v>3</v>
      </c>
      <c r="C34" s="196" t="s">
        <v>133</v>
      </c>
      <c r="D34" s="196" t="s">
        <v>64</v>
      </c>
      <c r="E34" s="129">
        <v>3</v>
      </c>
      <c r="F34" s="129">
        <v>2</v>
      </c>
      <c r="G34" s="233">
        <v>0.6666666666666666</v>
      </c>
      <c r="H34" s="195">
        <v>0.7142857142857143</v>
      </c>
    </row>
    <row r="35" spans="2:8" ht="15">
      <c r="B35" s="197"/>
      <c r="C35" s="221"/>
      <c r="D35" s="199"/>
      <c r="E35" s="200"/>
      <c r="F35" s="200"/>
      <c r="G35" s="201"/>
      <c r="H35" s="202"/>
    </row>
    <row r="36" spans="2:8" ht="15">
      <c r="B36" s="197"/>
      <c r="C36" s="221"/>
      <c r="D36" s="199"/>
      <c r="E36" s="200"/>
      <c r="F36" s="200"/>
      <c r="G36" s="201"/>
      <c r="H36" s="202"/>
    </row>
    <row r="37" spans="3:8" ht="15.75">
      <c r="C37" s="203" t="s">
        <v>99</v>
      </c>
      <c r="D37" s="210"/>
      <c r="E37" s="211"/>
      <c r="F37" s="211"/>
      <c r="G37" s="222"/>
      <c r="H37" s="222"/>
    </row>
    <row r="38" spans="2:8" ht="18" customHeight="1">
      <c r="B38" s="130" t="s">
        <v>7</v>
      </c>
      <c r="C38" s="234" t="s">
        <v>134</v>
      </c>
      <c r="D38" s="234" t="s">
        <v>69</v>
      </c>
      <c r="E38" s="212">
        <v>3</v>
      </c>
      <c r="F38" s="212">
        <v>3</v>
      </c>
      <c r="G38" s="235">
        <v>1</v>
      </c>
      <c r="H38" s="235">
        <v>0.8571428571428571</v>
      </c>
    </row>
    <row r="39" spans="2:8" ht="18" customHeight="1">
      <c r="B39" s="130" t="s">
        <v>12</v>
      </c>
      <c r="C39" s="194" t="s">
        <v>100</v>
      </c>
      <c r="D39" s="194" t="s">
        <v>80</v>
      </c>
      <c r="E39" s="212">
        <v>2</v>
      </c>
      <c r="F39" s="212">
        <v>2</v>
      </c>
      <c r="G39" s="233">
        <v>1</v>
      </c>
      <c r="H39" s="195">
        <v>0.8</v>
      </c>
    </row>
    <row r="40" spans="2:8" ht="18" customHeight="1">
      <c r="B40" s="130" t="s">
        <v>14</v>
      </c>
      <c r="C40" s="196" t="s">
        <v>135</v>
      </c>
      <c r="D40" s="196" t="s">
        <v>118</v>
      </c>
      <c r="E40" s="129">
        <v>2</v>
      </c>
      <c r="F40" s="129">
        <v>1</v>
      </c>
      <c r="G40" s="233">
        <v>0.5</v>
      </c>
      <c r="H40" s="195">
        <v>0.5</v>
      </c>
    </row>
    <row r="41" spans="2:8" ht="15">
      <c r="B41" s="130" t="s">
        <v>14</v>
      </c>
      <c r="C41" s="196" t="s">
        <v>136</v>
      </c>
      <c r="D41" s="196" t="s">
        <v>118</v>
      </c>
      <c r="E41" s="129">
        <v>2</v>
      </c>
      <c r="F41" s="129">
        <v>1</v>
      </c>
      <c r="G41" s="233">
        <v>0.5</v>
      </c>
      <c r="H41" s="195">
        <v>0.5</v>
      </c>
    </row>
    <row r="42" ht="12.75">
      <c r="G42" s="222"/>
    </row>
  </sheetData>
  <sheetProtection/>
  <printOptions/>
  <pageMargins left="0.9055118110236221" right="0.31496062992125984" top="0.3937007874015748" bottom="0.1968503937007874" header="0" footer="0"/>
  <pageSetup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IV21" sqref="IV21"/>
    </sheetView>
  </sheetViews>
  <sheetFormatPr defaultColWidth="9.140625" defaultRowHeight="12.75"/>
  <cols>
    <col min="1" max="1" width="1.57421875" style="0" customWidth="1"/>
    <col min="2" max="2" width="17.8515625" style="0" customWidth="1"/>
    <col min="3" max="3" width="3.00390625" style="0" customWidth="1"/>
    <col min="4" max="4" width="22.00390625" style="0" customWidth="1"/>
    <col min="5" max="5" width="6.8515625" style="0" customWidth="1"/>
    <col min="6" max="6" width="1.1484375" style="0" customWidth="1"/>
    <col min="7" max="7" width="8.00390625" style="0" customWidth="1"/>
    <col min="8" max="8" width="20.57421875" style="0" customWidth="1"/>
    <col min="9" max="9" width="4.57421875" style="0" customWidth="1"/>
    <col min="13" max="13" width="63.421875" style="0" customWidth="1"/>
  </cols>
  <sheetData>
    <row r="1" ht="20.25">
      <c r="D1" s="223" t="s">
        <v>101</v>
      </c>
    </row>
    <row r="2" ht="15">
      <c r="D2" s="123" t="s">
        <v>137</v>
      </c>
    </row>
    <row r="5" spans="2:8" ht="15">
      <c r="B5" s="126" t="s">
        <v>102</v>
      </c>
      <c r="C5" s="126"/>
      <c r="D5" s="126" t="s">
        <v>103</v>
      </c>
      <c r="E5" s="126" t="s">
        <v>104</v>
      </c>
      <c r="F5" s="126"/>
      <c r="G5" s="126"/>
      <c r="H5" s="126"/>
    </row>
    <row r="6" spans="2:8" ht="15">
      <c r="B6" s="126"/>
      <c r="C6" s="126"/>
      <c r="D6" s="126" t="s">
        <v>97</v>
      </c>
      <c r="E6" s="126" t="s">
        <v>105</v>
      </c>
      <c r="F6" s="126"/>
      <c r="G6" s="126"/>
      <c r="H6" s="126"/>
    </row>
    <row r="7" spans="2:8" ht="15">
      <c r="B7" s="126"/>
      <c r="C7" s="126"/>
      <c r="D7" s="126" t="s">
        <v>98</v>
      </c>
      <c r="E7" s="126" t="s">
        <v>106</v>
      </c>
      <c r="F7" s="126"/>
      <c r="G7" s="126"/>
      <c r="H7" s="126"/>
    </row>
    <row r="8" spans="2:8" ht="15">
      <c r="B8" s="126"/>
      <c r="C8" s="126"/>
      <c r="D8" s="126"/>
      <c r="E8" s="126"/>
      <c r="F8" s="126"/>
      <c r="G8" s="126"/>
      <c r="H8" s="126"/>
    </row>
    <row r="9" spans="2:8" ht="15.75">
      <c r="B9" s="236" t="s">
        <v>139</v>
      </c>
      <c r="C9" s="126"/>
      <c r="D9" s="126"/>
      <c r="E9" s="237" t="s">
        <v>140</v>
      </c>
      <c r="F9" s="126"/>
      <c r="G9" s="126"/>
      <c r="H9" s="126"/>
    </row>
    <row r="10" spans="2:5" ht="14.25">
      <c r="B10" s="211" t="s">
        <v>141</v>
      </c>
      <c r="C10" s="211"/>
      <c r="D10" s="211"/>
      <c r="E10" s="211"/>
    </row>
    <row r="11" spans="2:5" ht="14.25">
      <c r="B11" s="211"/>
      <c r="C11" s="211"/>
      <c r="D11" s="211"/>
      <c r="E11" s="211"/>
    </row>
    <row r="12" ht="12.75">
      <c r="B12" s="179"/>
    </row>
    <row r="13" ht="15.75">
      <c r="B13" s="224" t="s">
        <v>138</v>
      </c>
    </row>
    <row r="14" spans="2:5" ht="15.75">
      <c r="B14" s="224"/>
      <c r="E14" s="237" t="s">
        <v>154</v>
      </c>
    </row>
    <row r="15" ht="15.75">
      <c r="B15" s="224"/>
    </row>
    <row r="16" ht="15.75">
      <c r="B16" s="224" t="s">
        <v>161</v>
      </c>
    </row>
    <row r="17" ht="15.75">
      <c r="B17" s="224"/>
    </row>
    <row r="18" ht="15">
      <c r="B18" s="237" t="s">
        <v>162</v>
      </c>
    </row>
    <row r="19" spans="2:8" ht="15">
      <c r="B19" s="211" t="s">
        <v>163</v>
      </c>
      <c r="C19" s="179"/>
      <c r="D19" s="179"/>
      <c r="E19" s="237" t="s">
        <v>140</v>
      </c>
      <c r="F19" s="179"/>
      <c r="G19" s="179"/>
      <c r="H19" s="179"/>
    </row>
    <row r="20" spans="2:8" ht="15">
      <c r="B20" s="211"/>
      <c r="C20" s="179"/>
      <c r="D20" s="179"/>
      <c r="E20" s="237"/>
      <c r="F20" s="179"/>
      <c r="G20" s="179"/>
      <c r="H20" s="179"/>
    </row>
    <row r="21" spans="2:8" ht="15">
      <c r="B21" s="237" t="s">
        <v>142</v>
      </c>
      <c r="C21" s="211"/>
      <c r="D21" s="211"/>
      <c r="E21" s="211"/>
      <c r="F21" s="179"/>
      <c r="G21" s="179"/>
      <c r="H21" s="179"/>
    </row>
    <row r="22" spans="2:8" ht="14.25">
      <c r="B22" s="211" t="s">
        <v>143</v>
      </c>
      <c r="C22" s="211"/>
      <c r="D22" s="211"/>
      <c r="E22" s="211"/>
      <c r="F22" s="179"/>
      <c r="G22" s="179"/>
      <c r="H22" s="179"/>
    </row>
    <row r="23" spans="2:8" ht="14.25">
      <c r="B23" s="211" t="s">
        <v>164</v>
      </c>
      <c r="C23" s="211"/>
      <c r="D23" s="211"/>
      <c r="E23" s="211"/>
      <c r="F23" s="179"/>
      <c r="G23" s="179"/>
      <c r="H23" s="179"/>
    </row>
    <row r="24" spans="2:8" ht="14.25">
      <c r="B24" s="211" t="s">
        <v>172</v>
      </c>
      <c r="C24" s="211"/>
      <c r="D24" s="211"/>
      <c r="E24" s="211"/>
      <c r="F24" s="179"/>
      <c r="G24" s="179"/>
      <c r="H24" s="179"/>
    </row>
    <row r="25" spans="2:8" ht="14.25">
      <c r="B25" s="211"/>
      <c r="C25" s="211"/>
      <c r="D25" s="211"/>
      <c r="E25" s="211"/>
      <c r="F25" s="179"/>
      <c r="G25" s="179"/>
      <c r="H25" s="179"/>
    </row>
    <row r="26" spans="2:8" ht="15">
      <c r="B26" s="237" t="s">
        <v>144</v>
      </c>
      <c r="C26" s="211"/>
      <c r="D26" s="211"/>
      <c r="E26" s="211"/>
      <c r="F26" s="179"/>
      <c r="G26" s="179"/>
      <c r="H26" s="179"/>
    </row>
    <row r="27" spans="2:8" ht="14.25">
      <c r="B27" s="211" t="s">
        <v>149</v>
      </c>
      <c r="C27" s="211"/>
      <c r="D27" s="211"/>
      <c r="E27" s="211"/>
      <c r="F27" s="179"/>
      <c r="G27" s="179"/>
      <c r="H27" s="179"/>
    </row>
    <row r="28" spans="2:8" ht="15">
      <c r="B28" s="237" t="s">
        <v>145</v>
      </c>
      <c r="C28" s="211"/>
      <c r="D28" s="211"/>
      <c r="E28" s="211"/>
      <c r="F28" s="179"/>
      <c r="G28" s="179"/>
      <c r="H28" s="179"/>
    </row>
    <row r="29" spans="2:8" ht="15">
      <c r="B29" s="237"/>
      <c r="C29" s="211"/>
      <c r="D29" s="211"/>
      <c r="E29" s="211"/>
      <c r="F29" s="179"/>
      <c r="G29" s="179"/>
      <c r="H29" s="179"/>
    </row>
    <row r="30" spans="2:8" ht="14.25">
      <c r="B30" s="211"/>
      <c r="C30" s="211"/>
      <c r="D30" s="211"/>
      <c r="E30" s="211"/>
      <c r="F30" s="179"/>
      <c r="G30" s="179"/>
      <c r="H30" s="179"/>
    </row>
    <row r="31" spans="2:8" ht="14.25">
      <c r="B31" s="211" t="s">
        <v>146</v>
      </c>
      <c r="C31" s="211"/>
      <c r="D31" s="211"/>
      <c r="E31" s="211"/>
      <c r="F31" s="179"/>
      <c r="G31" s="179"/>
      <c r="H31" s="179"/>
    </row>
    <row r="32" spans="2:8" ht="14.25">
      <c r="B32" s="211" t="s">
        <v>147</v>
      </c>
      <c r="C32" s="211"/>
      <c r="D32" s="211"/>
      <c r="E32" s="211"/>
      <c r="F32" s="179"/>
      <c r="G32" s="179"/>
      <c r="H32" s="179"/>
    </row>
    <row r="33" spans="2:8" ht="14.25">
      <c r="B33" s="211" t="s">
        <v>148</v>
      </c>
      <c r="C33" s="211"/>
      <c r="D33" s="211"/>
      <c r="E33" s="211"/>
      <c r="F33" s="179"/>
      <c r="G33" s="179"/>
      <c r="H33" s="179"/>
    </row>
    <row r="34" spans="2:8" ht="14.25">
      <c r="B34" s="211" t="s">
        <v>173</v>
      </c>
      <c r="C34" s="211"/>
      <c r="D34" s="211"/>
      <c r="E34" s="211"/>
      <c r="F34" s="179"/>
      <c r="G34" s="179"/>
      <c r="H34" s="179"/>
    </row>
    <row r="35" spans="2:8" ht="14.25">
      <c r="B35" s="211" t="s">
        <v>150</v>
      </c>
      <c r="C35" s="211"/>
      <c r="D35" s="211"/>
      <c r="E35" s="211"/>
      <c r="F35" s="179"/>
      <c r="G35" s="179"/>
      <c r="H35" s="179"/>
    </row>
    <row r="36" spans="2:8" ht="14.25">
      <c r="B36" s="211"/>
      <c r="C36" s="211"/>
      <c r="D36" s="211"/>
      <c r="E36" s="211"/>
      <c r="F36" s="179"/>
      <c r="G36" s="179"/>
      <c r="H36" s="179"/>
    </row>
    <row r="37" spans="2:8" ht="15">
      <c r="B37" s="237" t="s">
        <v>151</v>
      </c>
      <c r="C37" s="211"/>
      <c r="D37" s="211"/>
      <c r="E37" s="237" t="s">
        <v>154</v>
      </c>
      <c r="F37" s="179"/>
      <c r="G37" s="179"/>
      <c r="H37" s="179"/>
    </row>
    <row r="38" spans="2:8" ht="14.25">
      <c r="B38" s="211" t="s">
        <v>152</v>
      </c>
      <c r="C38" s="211"/>
      <c r="D38" s="211"/>
      <c r="E38" s="211"/>
      <c r="F38" s="179"/>
      <c r="G38" s="179"/>
      <c r="H38" s="179"/>
    </row>
    <row r="39" spans="2:8" ht="18" customHeight="1">
      <c r="B39" s="211" t="s">
        <v>153</v>
      </c>
      <c r="C39" s="211"/>
      <c r="D39" s="211"/>
      <c r="E39" s="211"/>
      <c r="F39" s="179"/>
      <c r="G39" s="179"/>
      <c r="H39" s="179"/>
    </row>
    <row r="40" spans="2:8" ht="18" customHeight="1">
      <c r="B40" s="229" t="s">
        <v>23</v>
      </c>
      <c r="C40" s="229" t="s">
        <v>107</v>
      </c>
      <c r="D40" s="229" t="s">
        <v>70</v>
      </c>
      <c r="E40" s="124">
        <v>0</v>
      </c>
      <c r="F40" s="124" t="s">
        <v>4</v>
      </c>
      <c r="G40" s="124">
        <v>3</v>
      </c>
      <c r="H40" s="179"/>
    </row>
    <row r="41" spans="2:8" ht="18" customHeight="1">
      <c r="B41" s="229"/>
      <c r="C41" s="229"/>
      <c r="D41" s="229"/>
      <c r="E41" s="124"/>
      <c r="F41" s="124"/>
      <c r="G41" s="124"/>
      <c r="H41" s="179"/>
    </row>
    <row r="42" spans="2:8" ht="18" customHeight="1">
      <c r="B42" s="211" t="s">
        <v>165</v>
      </c>
      <c r="C42" s="211"/>
      <c r="D42" s="211"/>
      <c r="E42" s="211"/>
      <c r="F42" s="179"/>
      <c r="G42" s="179"/>
      <c r="H42" s="179"/>
    </row>
    <row r="43" spans="2:8" ht="18" customHeight="1">
      <c r="B43" s="211" t="s">
        <v>166</v>
      </c>
      <c r="C43" s="211"/>
      <c r="D43" s="211"/>
      <c r="E43" s="211"/>
      <c r="F43" s="179"/>
      <c r="G43" s="179"/>
      <c r="H43" s="179"/>
    </row>
    <row r="44" spans="2:8" ht="18" customHeight="1">
      <c r="B44" s="211"/>
      <c r="C44" s="211"/>
      <c r="D44" s="211"/>
      <c r="E44" s="211"/>
      <c r="F44" s="179"/>
      <c r="G44" s="179"/>
      <c r="H44" s="179"/>
    </row>
    <row r="45" spans="2:8" ht="18" customHeight="1">
      <c r="B45" s="211"/>
      <c r="C45" s="211"/>
      <c r="D45" s="211"/>
      <c r="E45" s="211"/>
      <c r="F45" s="179"/>
      <c r="G45" s="179"/>
      <c r="H45" s="238" t="s">
        <v>167</v>
      </c>
    </row>
    <row r="46" spans="1:9" ht="18">
      <c r="A46" s="225"/>
      <c r="B46" s="226" t="s">
        <v>155</v>
      </c>
      <c r="C46" s="180"/>
      <c r="D46" s="180"/>
      <c r="E46" s="180"/>
      <c r="F46" s="180"/>
      <c r="G46" s="180"/>
      <c r="H46" s="180"/>
      <c r="I46" s="180"/>
    </row>
    <row r="47" spans="1:9" ht="18">
      <c r="A47" s="225"/>
      <c r="B47" s="226"/>
      <c r="C47" s="180"/>
      <c r="D47" s="180"/>
      <c r="E47" s="180"/>
      <c r="F47" s="180"/>
      <c r="G47" s="180"/>
      <c r="H47" s="180"/>
      <c r="I47" s="180"/>
    </row>
    <row r="48" spans="1:9" ht="18">
      <c r="A48" s="225"/>
      <c r="B48" s="227" t="s">
        <v>157</v>
      </c>
      <c r="C48" s="180"/>
      <c r="D48" s="180"/>
      <c r="E48" s="180"/>
      <c r="F48" s="180"/>
      <c r="G48" s="180"/>
      <c r="H48" s="180"/>
      <c r="I48" s="180"/>
    </row>
    <row r="49" spans="1:9" ht="15.75">
      <c r="A49" s="225"/>
      <c r="B49" s="229" t="s">
        <v>111</v>
      </c>
      <c r="C49" s="229" t="s">
        <v>107</v>
      </c>
      <c r="D49" s="229" t="s">
        <v>60</v>
      </c>
      <c r="E49" s="124">
        <v>0</v>
      </c>
      <c r="F49" s="124" t="s">
        <v>4</v>
      </c>
      <c r="G49" s="124">
        <v>3</v>
      </c>
      <c r="H49" s="180"/>
      <c r="I49" s="180"/>
    </row>
    <row r="50" spans="1:9" ht="15.75">
      <c r="A50" s="225"/>
      <c r="B50" s="229" t="s">
        <v>111</v>
      </c>
      <c r="C50" s="229" t="s">
        <v>107</v>
      </c>
      <c r="D50" s="229" t="s">
        <v>56</v>
      </c>
      <c r="E50" s="124">
        <v>0</v>
      </c>
      <c r="F50" s="124" t="s">
        <v>4</v>
      </c>
      <c r="G50" s="124">
        <v>3</v>
      </c>
      <c r="H50" s="180"/>
      <c r="I50" s="180"/>
    </row>
    <row r="51" spans="1:9" ht="14.25">
      <c r="A51" s="225"/>
      <c r="B51" s="230" t="s">
        <v>174</v>
      </c>
      <c r="C51" s="180"/>
      <c r="D51" s="180"/>
      <c r="E51" s="180"/>
      <c r="F51" s="180"/>
      <c r="G51" s="180"/>
      <c r="H51" s="180"/>
      <c r="I51" s="180"/>
    </row>
    <row r="52" spans="1:9" ht="14.25">
      <c r="A52" s="225"/>
      <c r="B52" s="230"/>
      <c r="C52" s="180"/>
      <c r="D52" s="180"/>
      <c r="E52" s="180"/>
      <c r="F52" s="180"/>
      <c r="G52" s="180"/>
      <c r="H52" s="180"/>
      <c r="I52" s="180"/>
    </row>
    <row r="53" spans="1:9" ht="14.25">
      <c r="A53" s="225"/>
      <c r="B53" s="230"/>
      <c r="C53" s="180"/>
      <c r="D53" s="180"/>
      <c r="E53" s="180"/>
      <c r="F53" s="180"/>
      <c r="G53" s="180"/>
      <c r="H53" s="180"/>
      <c r="I53" s="180"/>
    </row>
    <row r="54" spans="1:9" ht="18">
      <c r="A54" s="225"/>
      <c r="B54" s="227" t="s">
        <v>158</v>
      </c>
      <c r="C54" s="180"/>
      <c r="D54" s="180"/>
      <c r="E54" s="180"/>
      <c r="F54" s="180"/>
      <c r="G54" s="180"/>
      <c r="H54" s="180"/>
      <c r="I54" s="180"/>
    </row>
    <row r="55" spans="1:9" ht="15.75">
      <c r="A55" s="225"/>
      <c r="B55" s="229" t="s">
        <v>112</v>
      </c>
      <c r="C55" s="229" t="s">
        <v>107</v>
      </c>
      <c r="D55" s="229" t="s">
        <v>62</v>
      </c>
      <c r="E55" s="124">
        <v>3</v>
      </c>
      <c r="F55" s="124" t="s">
        <v>4</v>
      </c>
      <c r="G55" s="124">
        <v>0</v>
      </c>
      <c r="H55" s="180"/>
      <c r="I55" s="180"/>
    </row>
    <row r="56" spans="1:9" ht="14.25">
      <c r="A56" s="225"/>
      <c r="B56" s="230" t="s">
        <v>175</v>
      </c>
      <c r="C56" s="180"/>
      <c r="D56" s="180"/>
      <c r="E56" s="180"/>
      <c r="F56" s="180"/>
      <c r="G56" s="180"/>
      <c r="H56" s="180"/>
      <c r="I56" s="180"/>
    </row>
    <row r="57" spans="1:9" ht="14.25">
      <c r="A57" s="225"/>
      <c r="B57" s="230"/>
      <c r="C57" s="180"/>
      <c r="D57" s="180"/>
      <c r="E57" s="180"/>
      <c r="F57" s="180"/>
      <c r="G57" s="180"/>
      <c r="H57" s="180"/>
      <c r="I57" s="180"/>
    </row>
    <row r="58" spans="1:9" ht="14.25">
      <c r="A58" s="225"/>
      <c r="B58" s="230"/>
      <c r="C58" s="180"/>
      <c r="D58" s="180"/>
      <c r="E58" s="180"/>
      <c r="F58" s="180"/>
      <c r="G58" s="180"/>
      <c r="H58" s="180"/>
      <c r="I58" s="180"/>
    </row>
    <row r="59" spans="1:9" ht="18">
      <c r="A59" s="225"/>
      <c r="B59" s="227" t="s">
        <v>176</v>
      </c>
      <c r="C59" s="180"/>
      <c r="D59" s="180"/>
      <c r="E59" s="180"/>
      <c r="F59" s="180"/>
      <c r="G59" s="180"/>
      <c r="H59" s="180"/>
      <c r="I59" s="180"/>
    </row>
    <row r="60" spans="1:9" ht="15.75">
      <c r="A60" s="225"/>
      <c r="B60" s="229" t="s">
        <v>23</v>
      </c>
      <c r="C60" s="229" t="s">
        <v>107</v>
      </c>
      <c r="D60" s="229" t="s">
        <v>70</v>
      </c>
      <c r="E60" s="124">
        <v>0</v>
      </c>
      <c r="F60" s="124" t="s">
        <v>4</v>
      </c>
      <c r="G60" s="124">
        <v>3</v>
      </c>
      <c r="H60" s="180"/>
      <c r="I60" s="180"/>
    </row>
    <row r="61" spans="1:9" ht="14.25">
      <c r="A61" s="225"/>
      <c r="B61" s="230" t="s">
        <v>177</v>
      </c>
      <c r="C61" s="180"/>
      <c r="D61" s="180"/>
      <c r="E61" s="180"/>
      <c r="F61" s="180"/>
      <c r="G61" s="180"/>
      <c r="H61" s="180"/>
      <c r="I61" s="180"/>
    </row>
    <row r="62" spans="1:9" ht="14.25">
      <c r="A62" s="225"/>
      <c r="B62" s="230"/>
      <c r="C62" s="180"/>
      <c r="D62" s="180"/>
      <c r="E62" s="180"/>
      <c r="F62" s="180"/>
      <c r="G62" s="180"/>
      <c r="H62" s="180"/>
      <c r="I62" s="180"/>
    </row>
    <row r="63" spans="1:9" ht="14.25">
      <c r="A63" s="225"/>
      <c r="B63" s="230"/>
      <c r="C63" s="180"/>
      <c r="D63" s="180"/>
      <c r="E63" s="180"/>
      <c r="F63" s="180"/>
      <c r="G63" s="180"/>
      <c r="H63" s="180"/>
      <c r="I63" s="180"/>
    </row>
    <row r="64" spans="2:8" ht="18">
      <c r="B64" s="227" t="s">
        <v>178</v>
      </c>
      <c r="C64" s="126"/>
      <c r="D64" s="126"/>
      <c r="E64" s="228"/>
      <c r="F64" s="228"/>
      <c r="G64" s="228"/>
      <c r="H64" s="126"/>
    </row>
    <row r="65" spans="2:8" ht="15.75">
      <c r="B65" s="229" t="s">
        <v>57</v>
      </c>
      <c r="C65" s="229" t="s">
        <v>107</v>
      </c>
      <c r="D65" s="229" t="s">
        <v>62</v>
      </c>
      <c r="E65" s="124">
        <v>0</v>
      </c>
      <c r="F65" s="124" t="s">
        <v>4</v>
      </c>
      <c r="G65" s="124">
        <v>3</v>
      </c>
      <c r="H65" s="126"/>
    </row>
    <row r="66" spans="2:8" ht="15.75">
      <c r="B66" s="229" t="s">
        <v>64</v>
      </c>
      <c r="C66" s="229" t="s">
        <v>107</v>
      </c>
      <c r="D66" s="229" t="s">
        <v>156</v>
      </c>
      <c r="E66" s="124">
        <v>0</v>
      </c>
      <c r="F66" s="124" t="s">
        <v>4</v>
      </c>
      <c r="G66" s="124">
        <v>3</v>
      </c>
      <c r="H66" s="126"/>
    </row>
    <row r="67" spans="2:8" ht="15">
      <c r="B67" s="230" t="s">
        <v>160</v>
      </c>
      <c r="C67" s="126"/>
      <c r="D67" s="126"/>
      <c r="E67" s="228"/>
      <c r="F67" s="228"/>
      <c r="G67" s="228"/>
      <c r="H67" s="126"/>
    </row>
    <row r="68" spans="3:8" ht="15">
      <c r="C68" s="211"/>
      <c r="D68" s="211"/>
      <c r="E68" s="231"/>
      <c r="F68" s="231"/>
      <c r="G68" s="231"/>
      <c r="H68" s="126"/>
    </row>
    <row r="69" spans="2:8" ht="15.75" customHeight="1">
      <c r="B69" s="232"/>
      <c r="C69" s="126"/>
      <c r="D69" s="126"/>
      <c r="E69" s="124"/>
      <c r="F69" s="124"/>
      <c r="G69" s="124"/>
      <c r="H69" s="126"/>
    </row>
    <row r="70" spans="2:8" ht="16.5" customHeight="1">
      <c r="B70" s="227" t="s">
        <v>179</v>
      </c>
      <c r="C70" s="126"/>
      <c r="D70" s="126"/>
      <c r="E70" s="228"/>
      <c r="F70" s="228"/>
      <c r="G70" s="228"/>
      <c r="H70" s="126"/>
    </row>
    <row r="71" spans="2:8" ht="16.5" customHeight="1">
      <c r="B71" s="229" t="s">
        <v>118</v>
      </c>
      <c r="C71" s="229" t="s">
        <v>107</v>
      </c>
      <c r="D71" s="229" t="s">
        <v>80</v>
      </c>
      <c r="E71" s="124">
        <v>0</v>
      </c>
      <c r="F71" s="124" t="s">
        <v>4</v>
      </c>
      <c r="G71" s="124">
        <v>3</v>
      </c>
      <c r="H71" s="126"/>
    </row>
    <row r="72" spans="2:8" ht="19.5" customHeight="1">
      <c r="B72" s="230" t="s">
        <v>159</v>
      </c>
      <c r="C72" s="126"/>
      <c r="D72" s="126"/>
      <c r="E72" s="124"/>
      <c r="F72" s="124"/>
      <c r="G72" s="124"/>
      <c r="H72" s="126"/>
    </row>
    <row r="73" spans="2:8" ht="24" customHeight="1">
      <c r="B73" s="232"/>
      <c r="C73" s="126"/>
      <c r="D73" s="126"/>
      <c r="E73" s="124"/>
      <c r="F73" s="124"/>
      <c r="G73" s="124"/>
      <c r="H73" s="126"/>
    </row>
    <row r="74" spans="2:8" ht="12.75">
      <c r="B74" s="179"/>
      <c r="C74" s="179"/>
      <c r="D74" s="179"/>
      <c r="E74" s="179"/>
      <c r="F74" s="179"/>
      <c r="G74" s="179"/>
      <c r="H74" s="179"/>
    </row>
    <row r="75" spans="2:8" ht="14.25">
      <c r="B75" s="179" t="s">
        <v>110</v>
      </c>
      <c r="C75" s="211"/>
      <c r="D75" s="211"/>
      <c r="E75" s="211"/>
      <c r="F75" s="211"/>
      <c r="G75" s="211" t="s">
        <v>103</v>
      </c>
      <c r="H75" s="211"/>
    </row>
    <row r="76" spans="2:8" ht="14.25">
      <c r="B76" s="211"/>
      <c r="C76" s="211"/>
      <c r="D76" s="211"/>
      <c r="E76" s="211"/>
      <c r="F76" s="211"/>
      <c r="G76" s="211" t="s">
        <v>104</v>
      </c>
      <c r="H76" s="211"/>
    </row>
    <row r="77" spans="2:8" ht="14.25">
      <c r="B77" s="211"/>
      <c r="C77" s="211"/>
      <c r="D77" s="211"/>
      <c r="E77" s="211"/>
      <c r="F77" s="211"/>
      <c r="G77" s="211"/>
      <c r="H77" s="211"/>
    </row>
  </sheetData>
  <sheetProtection/>
  <printOptions horizontalCentered="1"/>
  <pageMargins left="0.5905511811023623" right="0" top="0.7874015748031497" bottom="0.3937007874015748" header="0" footer="0"/>
  <pageSetup horizontalDpi="600" verticalDpi="600" orientation="portrait" paperSize="9" scale="115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Knápek</dc:creator>
  <cp:keywords/>
  <dc:description/>
  <cp:lastModifiedBy>Vláďa</cp:lastModifiedBy>
  <cp:lastPrinted>2020-11-14T07:21:49Z</cp:lastPrinted>
  <dcterms:created xsi:type="dcterms:W3CDTF">2014-10-07T06:20:36Z</dcterms:created>
  <dcterms:modified xsi:type="dcterms:W3CDTF">2020-11-14T07:33:31Z</dcterms:modified>
  <cp:category/>
  <cp:version/>
  <cp:contentType/>
  <cp:contentStatus/>
</cp:coreProperties>
</file>