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Utkání-výsledky" sheetId="2" r:id="rId2"/>
    <sheet name="Rozlosování-přehled" sheetId="3" r:id="rId3"/>
    <sheet name="Hráčky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'Hráčky'!$A$1:$AE$32</definedName>
    <definedName name="_xlnm.Print_Area" localSheetId="2">'Rozlosování-přehled'!$B$1:$N$18</definedName>
    <definedName name="_xlnm.Print_Area" localSheetId="0">'Tabulky'!$B$1:$AE$25</definedName>
    <definedName name="_xlnm.Print_Area" localSheetId="1">'Utkání-výsledky'!$A$1:$AA$41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<sst xmlns="http://schemas.openxmlformats.org/spreadsheetml/2006/main" count="2642" uniqueCount="212">
  <si>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</si>
  <si>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</si>
  <si>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</si>
  <si>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</si>
  <si>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</si>
  <si>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</si>
  <si>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</si>
  <si>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</si>
  <si>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</si>
  <si>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</si>
  <si>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</si>
  <si>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</si>
  <si>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</si>
  <si>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</si>
  <si>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</si>
  <si>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</si>
  <si>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</si>
  <si>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</si>
  <si>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</si>
  <si>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</si>
  <si>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</si>
  <si>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</si>
  <si>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</si>
  <si>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</si>
  <si>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</si>
  <si>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</si>
  <si>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</si>
  <si>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</si>
  <si>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</si>
  <si>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</si>
  <si>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</si>
  <si>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</si>
  <si>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</si>
  <si>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</si>
  <si>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</si>
  <si>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</si>
  <si>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</si>
  <si>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</si>
  <si>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</si>
  <si>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</si>
  <si>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</si>
  <si>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</si>
  <si>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</si>
  <si>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</si>
  <si>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</si>
  <si>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</si>
  <si>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</si>
  <si>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</si>
  <si>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</si>
  <si>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</si>
  <si>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</si>
  <si>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</si>
  <si>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</si>
  <si>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</si>
  <si>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</si>
  <si>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</si>
  <si>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</si>
  <si>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</si>
  <si>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</si>
  <si>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</si>
  <si>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</si>
  <si>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</si>
  <si>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</si>
  <si>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</si>
  <si>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</si>
  <si>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</si>
  <si>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</si>
  <si>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</si>
  <si>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 xml:space="preserve">Rozlosování soutěže méněpočetných tenisových družstev r.   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</si>
  <si>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</si>
  <si>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</si>
  <si>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</si>
  <si>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</si>
  <si>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</si>
  <si>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</si>
  <si>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</si>
  <si>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</si>
  <si>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</si>
  <si>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</si>
  <si>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</si>
  <si>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</si>
  <si>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</si>
  <si>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</si>
  <si>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</si>
  <si>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</si>
  <si>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</si>
  <si>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</si>
  <si>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</si>
  <si>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</si>
  <si>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</si>
  <si>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</si>
  <si>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</si>
  <si>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</si>
  <si>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</si>
  <si>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</si>
  <si>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</si>
  <si>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</si>
  <si>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</si>
  <si>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</si>
  <si>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  Zápasy</t>
  </si>
  <si>
    <t>Muži II. A-SEVER</t>
  </si>
  <si>
    <t>Muži II. A-JIH</t>
  </si>
  <si>
    <t>skreč ve 3.setu</t>
  </si>
  <si>
    <t>skreč</t>
  </si>
  <si>
    <t>11.5.</t>
  </si>
  <si>
    <t>18.5.</t>
  </si>
  <si>
    <t>25.5.</t>
  </si>
  <si>
    <t>1.6.</t>
  </si>
  <si>
    <t>8.6.</t>
  </si>
  <si>
    <t>15.6.</t>
  </si>
  <si>
    <t>22.6.</t>
  </si>
  <si>
    <t>Hrací den neděle!!!</t>
  </si>
  <si>
    <t>skreč Brušperk po 1.setu</t>
  </si>
  <si>
    <t>Ž E N Y</t>
  </si>
  <si>
    <t xml:space="preserve">Výškovice  </t>
  </si>
  <si>
    <t>Baník Ostrava</t>
  </si>
  <si>
    <t>Hukvaldy</t>
  </si>
  <si>
    <t>Krmelín</t>
  </si>
  <si>
    <t>Proskovice</t>
  </si>
  <si>
    <t>Trnávka</t>
  </si>
  <si>
    <t>VOLNÝ  LOS</t>
  </si>
  <si>
    <t>Ž</t>
  </si>
  <si>
    <t>E</t>
  </si>
  <si>
    <t>N</t>
  </si>
  <si>
    <t>Y</t>
  </si>
  <si>
    <t>r.</t>
  </si>
  <si>
    <t xml:space="preserve">TABULKA  SOUTĚŽE  -  Ž E N Y   </t>
  </si>
  <si>
    <t>Old Rice Hukvaldy</t>
  </si>
  <si>
    <t>Baník</t>
  </si>
  <si>
    <t>Schmidtmeyerová</t>
  </si>
  <si>
    <t>Račická</t>
  </si>
  <si>
    <t>Odehnalová Šárka</t>
  </si>
  <si>
    <t>Břežná Pavlína</t>
  </si>
  <si>
    <t>Jüttnerová Věra</t>
  </si>
  <si>
    <t>Pustková Dagmar</t>
  </si>
  <si>
    <t xml:space="preserve">Horklová Dana </t>
  </si>
  <si>
    <t>Šimečková Hana</t>
  </si>
  <si>
    <t>Polášková Kateřina</t>
  </si>
  <si>
    <t>Kováčechová Lenka</t>
  </si>
  <si>
    <t xml:space="preserve">Kučová Eva </t>
  </si>
  <si>
    <t xml:space="preserve">Mičeková Dana </t>
  </si>
  <si>
    <t>ŽENY - ÚSPĚŠNOST  HRÁČEK</t>
  </si>
  <si>
    <t>MUŽI  II</t>
  </si>
  <si>
    <t>Neobsazeno</t>
  </si>
  <si>
    <t>Eva Kučová</t>
  </si>
  <si>
    <t>Dana Horklová</t>
  </si>
  <si>
    <t>Lucie Honzíková</t>
  </si>
  <si>
    <t>Kateřina Polášková</t>
  </si>
  <si>
    <t>Anna Szikristová</t>
  </si>
  <si>
    <t>Honzíková Lucie</t>
  </si>
  <si>
    <t>oficiální</t>
  </si>
  <si>
    <t>Pustková</t>
  </si>
  <si>
    <t>Kováčechová</t>
  </si>
  <si>
    <t>Juttnerová</t>
  </si>
  <si>
    <t>Břežná</t>
  </si>
  <si>
    <t>Hana Šimečková</t>
  </si>
  <si>
    <t>Šárka Odehnalová</t>
  </si>
  <si>
    <t>Rostislava Šmahlíková</t>
  </si>
  <si>
    <t>Milena Sikorová</t>
  </si>
  <si>
    <t>Šmahlíková Rostislava</t>
  </si>
  <si>
    <t>Kovačechová</t>
  </si>
  <si>
    <t>Šimečková</t>
  </si>
  <si>
    <t>Polášková</t>
  </si>
  <si>
    <t>Horklová</t>
  </si>
  <si>
    <t>MilenaSikorová</t>
  </si>
  <si>
    <t>Jana Blahutová</t>
  </si>
  <si>
    <t>Šárka Schmidtmeyerová</t>
  </si>
  <si>
    <t>Dana Mičeková</t>
  </si>
  <si>
    <t>Eva Račická</t>
  </si>
  <si>
    <t>Iva Kapsiová</t>
  </si>
  <si>
    <t>Jan Blahutová</t>
  </si>
  <si>
    <t>Blahutová Jana</t>
  </si>
  <si>
    <t>Pavlína Břežná</t>
  </si>
  <si>
    <t>Věra Jüttnerová</t>
  </si>
  <si>
    <t>Břežná P.</t>
  </si>
  <si>
    <t>Blahutová J.</t>
  </si>
  <si>
    <t>Jüttnerová V.</t>
  </si>
  <si>
    <t>Mičeková D.</t>
  </si>
  <si>
    <t xml:space="preserve">Břežná </t>
  </si>
  <si>
    <t>Kapsiová I.</t>
  </si>
  <si>
    <t>Jüttnerová</t>
  </si>
  <si>
    <t>Dagmar Pustková</t>
  </si>
  <si>
    <t>Lenka Kovačeková</t>
  </si>
  <si>
    <t>Mičeková</t>
  </si>
  <si>
    <t>Blahutová</t>
  </si>
  <si>
    <t>Kapsiová</t>
  </si>
  <si>
    <t>Kučová</t>
  </si>
  <si>
    <t>Honzíková</t>
  </si>
  <si>
    <t>Szikristová</t>
  </si>
  <si>
    <t>TJ Banik Ostrava OKD</t>
  </si>
  <si>
    <t>Odehnalová  Š.</t>
  </si>
  <si>
    <t>Šmahlíková R.</t>
  </si>
  <si>
    <t xml:space="preserve">Odehnalová  </t>
  </si>
  <si>
    <t>Sikorová</t>
  </si>
  <si>
    <t>Odehnalová</t>
  </si>
  <si>
    <t>Sikorová Milena</t>
  </si>
  <si>
    <t>Jana Mičeková</t>
  </si>
  <si>
    <t>skreč za stavu 1:1 (zranění)</t>
  </si>
  <si>
    <t>Dana Mičeková      0 2</t>
  </si>
  <si>
    <t>Hana Šimečková    6 6</t>
  </si>
  <si>
    <t>Jana Blahutová       1 0</t>
  </si>
  <si>
    <t>Katka Polášková     6 6</t>
  </si>
  <si>
    <t>Ivana Kapsiová </t>
  </si>
  <si>
    <t>Jana Blahutová     4 1</t>
  </si>
  <si>
    <t>Hana Šimečková   6 6</t>
  </si>
  <si>
    <t>Dana Horklová </t>
  </si>
  <si>
    <t>Kučová E.</t>
  </si>
  <si>
    <t>Honzíková L.</t>
  </si>
  <si>
    <t>O pořadí na 2 - 4 místě rozhodla mikrotabulka  ze vzájemných  výsledků těchto družstev</t>
  </si>
  <si>
    <t>O pořadí na 5 - 6 místě rozhodl vzájemný zápas těchto družstev</t>
  </si>
  <si>
    <t>Výškovice</t>
  </si>
  <si>
    <t>Old Rice Hukv.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</si>
</sst>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sz val="10.5"/>
      <color indexed="8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15"/>
      <color indexed="10"/>
      <name val="Arial CE"/>
      <family val="2"/>
    </font>
    <font>
      <b/>
      <sz val="14"/>
      <color indexed="10"/>
      <name val="Arial CE"/>
      <family val="2"/>
    </font>
    <font>
      <sz val="11"/>
      <color indexed="56"/>
      <name val="Arial"/>
      <family val="2"/>
    </font>
    <font>
      <sz val="11"/>
      <color indexed="63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medium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medium"/>
      <top style="hair"/>
      <bottom style="thin"/>
    </border>
    <border>
      <left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/>
      <top>
        <color indexed="63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52">
      <alignment/>
      <protection/>
    </xf>
    <xf numFmtId="0" fontId="22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28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1" fillId="0" borderId="10" xfId="52" applyBorder="1">
      <alignment/>
      <protection/>
    </xf>
    <xf numFmtId="0" fontId="1" fillId="24" borderId="0" xfId="52" applyFill="1" applyAlignment="1">
      <alignment horizontal="center"/>
      <protection/>
    </xf>
    <xf numFmtId="0" fontId="1" fillId="7" borderId="0" xfId="52" applyFill="1" applyAlignment="1">
      <alignment horizontal="center"/>
      <protection/>
    </xf>
    <xf numFmtId="0" fontId="29" fillId="0" borderId="11" xfId="52" applyFont="1" applyBorder="1">
      <alignment/>
      <protection/>
    </xf>
    <xf numFmtId="0" fontId="30" fillId="0" borderId="12" xfId="52" applyFont="1" applyBorder="1" applyAlignment="1">
      <alignment horizontal="center"/>
      <protection/>
    </xf>
    <xf numFmtId="0" fontId="30" fillId="0" borderId="13" xfId="52" applyFont="1" applyBorder="1" applyAlignment="1">
      <alignment horizontal="center"/>
      <protection/>
    </xf>
    <xf numFmtId="0" fontId="30" fillId="0" borderId="14" xfId="52" applyFont="1" applyBorder="1" applyAlignment="1">
      <alignment horizontal="center"/>
      <protection/>
    </xf>
    <xf numFmtId="0" fontId="30" fillId="0" borderId="15" xfId="52" applyFont="1" applyBorder="1" applyAlignment="1">
      <alignment horizontal="center"/>
      <protection/>
    </xf>
    <xf numFmtId="0" fontId="30" fillId="0" borderId="16" xfId="52" applyFont="1" applyBorder="1" applyAlignment="1">
      <alignment horizontal="center"/>
      <protection/>
    </xf>
    <xf numFmtId="0" fontId="30" fillId="0" borderId="10" xfId="52" applyFont="1" applyBorder="1" applyAlignment="1">
      <alignment horizontal="center"/>
      <protection/>
    </xf>
    <xf numFmtId="0" fontId="30" fillId="0" borderId="17" xfId="52" applyFont="1" applyBorder="1">
      <alignment/>
      <protection/>
    </xf>
    <xf numFmtId="0" fontId="29" fillId="0" borderId="18" xfId="52" applyFont="1" applyBorder="1">
      <alignment/>
      <protection/>
    </xf>
    <xf numFmtId="0" fontId="29" fillId="0" borderId="0" xfId="52" applyFont="1" applyBorder="1">
      <alignment/>
      <protection/>
    </xf>
    <xf numFmtId="0" fontId="29" fillId="0" borderId="19" xfId="52" applyFont="1" applyBorder="1">
      <alignment/>
      <protection/>
    </xf>
    <xf numFmtId="165" fontId="1" fillId="0" borderId="17" xfId="52" applyNumberFormat="1" applyFont="1" applyBorder="1" applyAlignment="1">
      <alignment horizontal="center"/>
      <protection/>
    </xf>
    <xf numFmtId="0" fontId="29" fillId="0" borderId="20" xfId="52" applyNumberFormat="1" applyFont="1" applyBorder="1" applyAlignment="1">
      <alignment horizontal="left"/>
      <protection/>
    </xf>
    <xf numFmtId="49" fontId="29" fillId="0" borderId="21" xfId="52" applyNumberFormat="1" applyFont="1" applyBorder="1" applyAlignment="1">
      <alignment horizontal="center"/>
      <protection/>
    </xf>
    <xf numFmtId="0" fontId="29" fillId="0" borderId="22" xfId="52" applyNumberFormat="1" applyFont="1" applyBorder="1" applyAlignment="1">
      <alignment horizontal="left"/>
      <protection/>
    </xf>
    <xf numFmtId="165" fontId="30" fillId="0" borderId="17" xfId="52" applyNumberFormat="1" applyFont="1" applyBorder="1">
      <alignment/>
      <protection/>
    </xf>
    <xf numFmtId="0" fontId="29" fillId="0" borderId="23" xfId="52" applyNumberFormat="1" applyFont="1" applyBorder="1" applyAlignment="1">
      <alignment horizontal="left"/>
      <protection/>
    </xf>
    <xf numFmtId="49" fontId="29" fillId="0" borderId="24" xfId="52" applyNumberFormat="1" applyFont="1" applyBorder="1" applyAlignment="1">
      <alignment horizontal="center"/>
      <protection/>
    </xf>
    <xf numFmtId="0" fontId="29" fillId="0" borderId="25" xfId="52" applyNumberFormat="1" applyFont="1" applyBorder="1" applyAlignment="1">
      <alignment horizontal="left"/>
      <protection/>
    </xf>
    <xf numFmtId="0" fontId="29" fillId="0" borderId="26" xfId="52" applyNumberFormat="1" applyFont="1" applyBorder="1" applyAlignment="1">
      <alignment horizontal="left"/>
      <protection/>
    </xf>
    <xf numFmtId="49" fontId="29" fillId="0" borderId="27" xfId="52" applyNumberFormat="1" applyFont="1" applyBorder="1" applyAlignment="1">
      <alignment horizontal="center"/>
      <protection/>
    </xf>
    <xf numFmtId="0" fontId="29" fillId="0" borderId="28" xfId="52" applyNumberFormat="1" applyFont="1" applyBorder="1" applyAlignment="1">
      <alignment horizontal="left"/>
      <protection/>
    </xf>
    <xf numFmtId="0" fontId="30" fillId="0" borderId="29" xfId="52" applyFont="1" applyBorder="1">
      <alignment/>
      <protection/>
    </xf>
    <xf numFmtId="3" fontId="29" fillId="0" borderId="18" xfId="52" applyNumberFormat="1" applyFont="1" applyBorder="1" applyAlignment="1">
      <alignment horizontal="center"/>
      <protection/>
    </xf>
    <xf numFmtId="0" fontId="29" fillId="0" borderId="18" xfId="52" applyFont="1" applyBorder="1" applyAlignment="1">
      <alignment horizontal="center"/>
      <protection/>
    </xf>
    <xf numFmtId="49" fontId="1" fillId="0" borderId="0" xfId="52" applyNumberFormat="1" applyAlignment="1">
      <alignment horizontal="center"/>
      <protection/>
    </xf>
    <xf numFmtId="49" fontId="1" fillId="0" borderId="0" xfId="52" applyNumberFormat="1">
      <alignment/>
      <protection/>
    </xf>
    <xf numFmtId="165" fontId="30" fillId="0" borderId="30" xfId="52" applyNumberFormat="1" applyFont="1" applyBorder="1">
      <alignment/>
      <protection/>
    </xf>
    <xf numFmtId="0" fontId="1" fillId="0" borderId="0" xfId="52" applyNumberFormat="1">
      <alignment/>
      <protection/>
    </xf>
    <xf numFmtId="3" fontId="1" fillId="0" borderId="0" xfId="52" applyNumberFormat="1">
      <alignment/>
      <protection/>
    </xf>
    <xf numFmtId="0" fontId="12" fillId="0" borderId="0" xfId="48">
      <alignment/>
      <protection/>
    </xf>
    <xf numFmtId="0" fontId="34" fillId="0" borderId="0" xfId="48" applyFont="1" applyAlignment="1">
      <alignment horizontal="center"/>
      <protection/>
    </xf>
    <xf numFmtId="0" fontId="35" fillId="0" borderId="31" xfId="48" applyFont="1" applyBorder="1">
      <alignment/>
      <protection/>
    </xf>
    <xf numFmtId="0" fontId="35" fillId="0" borderId="0" xfId="48" applyFont="1" applyAlignment="1">
      <alignment horizontal="center"/>
      <protection/>
    </xf>
    <xf numFmtId="0" fontId="35" fillId="0" borderId="0" xfId="48" applyFont="1">
      <alignment/>
      <protection/>
    </xf>
    <xf numFmtId="0" fontId="35" fillId="0" borderId="32" xfId="48" applyFont="1" applyBorder="1">
      <alignment/>
      <protection/>
    </xf>
    <xf numFmtId="0" fontId="35" fillId="0" borderId="33" xfId="48" applyFont="1" applyBorder="1">
      <alignment/>
      <protection/>
    </xf>
    <xf numFmtId="0" fontId="35" fillId="0" borderId="34" xfId="48" applyFont="1" applyBorder="1">
      <alignment/>
      <protection/>
    </xf>
    <xf numFmtId="0" fontId="27" fillId="24" borderId="0" xfId="48" applyFont="1" applyFill="1" applyAlignment="1">
      <alignment horizontal="center" wrapText="1"/>
      <protection/>
    </xf>
    <xf numFmtId="0" fontId="33" fillId="0" borderId="0" xfId="52" applyFont="1" applyBorder="1">
      <alignment/>
      <protection/>
    </xf>
    <xf numFmtId="0" fontId="37" fillId="0" borderId="0" xfId="48" applyFont="1">
      <alignment/>
      <protection/>
    </xf>
    <xf numFmtId="0" fontId="38" fillId="0" borderId="0" xfId="48" applyFont="1">
      <alignment/>
      <protection/>
    </xf>
    <xf numFmtId="0" fontId="12" fillId="0" borderId="35" xfId="48" applyBorder="1">
      <alignment/>
      <protection/>
    </xf>
    <xf numFmtId="0" fontId="12" fillId="0" borderId="36" xfId="48" applyBorder="1">
      <alignment/>
      <protection/>
    </xf>
    <xf numFmtId="0" fontId="21" fillId="0" borderId="35" xfId="48" applyFont="1" applyFill="1" applyBorder="1" applyAlignment="1">
      <alignment textRotation="90"/>
      <protection/>
    </xf>
    <xf numFmtId="0" fontId="34" fillId="0" borderId="37" xfId="48" applyFont="1" applyBorder="1" applyAlignment="1">
      <alignment horizontal="center" textRotation="90"/>
      <protection/>
    </xf>
    <xf numFmtId="0" fontId="34" fillId="0" borderId="35" xfId="48" applyFont="1" applyBorder="1" applyAlignment="1">
      <alignment horizontal="center" textRotation="90"/>
      <protection/>
    </xf>
    <xf numFmtId="0" fontId="34" fillId="0" borderId="37" xfId="48" applyFont="1" applyBorder="1" applyAlignment="1">
      <alignment textRotation="90"/>
      <protection/>
    </xf>
    <xf numFmtId="0" fontId="1" fillId="0" borderId="0" xfId="52" applyFont="1">
      <alignment/>
      <protection/>
    </xf>
    <xf numFmtId="3" fontId="27" fillId="24" borderId="38" xfId="52" applyNumberFormat="1" applyFont="1" applyFill="1" applyBorder="1" applyAlignment="1" applyProtection="1">
      <alignment horizontal="center"/>
      <protection locked="0"/>
    </xf>
    <xf numFmtId="0" fontId="36" fillId="2" borderId="38" xfId="48" applyFont="1" applyFill="1" applyBorder="1" applyAlignment="1" applyProtection="1">
      <alignment horizontal="center"/>
      <protection locked="0"/>
    </xf>
    <xf numFmtId="0" fontId="34" fillId="24" borderId="0" xfId="48" applyNumberFormat="1" applyFont="1" applyFill="1" applyBorder="1" applyAlignment="1">
      <alignment horizontal="center" vertical="center"/>
      <protection/>
    </xf>
    <xf numFmtId="3" fontId="21" fillId="24" borderId="0" xfId="48" applyNumberFormat="1" applyFont="1" applyFill="1" applyBorder="1" applyAlignment="1">
      <alignment horizontal="center" vertical="center"/>
      <protection/>
    </xf>
    <xf numFmtId="0" fontId="21" fillId="24" borderId="0" xfId="48" applyNumberFormat="1" applyFont="1" applyFill="1" applyBorder="1" applyAlignment="1">
      <alignment horizontal="center" vertical="center"/>
      <protection/>
    </xf>
    <xf numFmtId="0" fontId="34" fillId="0" borderId="35" xfId="48" applyNumberFormat="1" applyFont="1" applyFill="1" applyBorder="1" applyAlignment="1">
      <alignment horizontal="center" textRotation="90"/>
      <protection/>
    </xf>
    <xf numFmtId="0" fontId="21" fillId="0" borderId="39" xfId="48" applyNumberFormat="1" applyFont="1" applyFill="1" applyBorder="1" applyAlignment="1">
      <alignment horizontal="center" textRotation="90"/>
      <protection/>
    </xf>
    <xf numFmtId="0" fontId="21" fillId="0" borderId="40" xfId="48" applyNumberFormat="1" applyFont="1" applyBorder="1" applyAlignment="1">
      <alignment textRotation="90"/>
      <protection/>
    </xf>
    <xf numFmtId="0" fontId="21" fillId="0" borderId="41" xfId="48" applyNumberFormat="1" applyFont="1" applyBorder="1" applyAlignment="1">
      <alignment textRotation="90"/>
      <protection/>
    </xf>
    <xf numFmtId="0" fontId="34" fillId="24" borderId="0" xfId="48" applyNumberFormat="1" applyFont="1" applyFill="1" applyBorder="1" applyAlignment="1">
      <alignment horizontal="center" textRotation="90"/>
      <protection/>
    </xf>
    <xf numFmtId="0" fontId="21" fillId="24" borderId="0" xfId="48" applyNumberFormat="1" applyFont="1" applyFill="1" applyBorder="1" applyAlignment="1">
      <alignment horizontal="center" textRotation="90"/>
      <protection/>
    </xf>
    <xf numFmtId="0" fontId="21" fillId="24" borderId="0" xfId="48" applyNumberFormat="1" applyFont="1" applyFill="1" applyBorder="1" applyAlignment="1">
      <alignment textRotation="90"/>
      <protection/>
    </xf>
    <xf numFmtId="3" fontId="42" fillId="0" borderId="42" xfId="48" applyNumberFormat="1" applyFont="1" applyFill="1" applyBorder="1" applyAlignment="1">
      <alignment horizontal="center" vertical="center"/>
      <protection/>
    </xf>
    <xf numFmtId="0" fontId="42" fillId="0" borderId="43" xfId="48" applyFont="1" applyFill="1" applyBorder="1" applyAlignment="1">
      <alignment horizontal="center" vertical="center"/>
      <protection/>
    </xf>
    <xf numFmtId="3" fontId="42" fillId="0" borderId="44" xfId="48" applyNumberFormat="1" applyFont="1" applyFill="1" applyBorder="1" applyAlignment="1">
      <alignment horizontal="center" vertical="center"/>
      <protection/>
    </xf>
    <xf numFmtId="3" fontId="42" fillId="0" borderId="45" xfId="48" applyNumberFormat="1" applyFont="1" applyFill="1" applyBorder="1" applyAlignment="1">
      <alignment horizontal="center" vertical="center"/>
      <protection/>
    </xf>
    <xf numFmtId="0" fontId="42" fillId="0" borderId="46" xfId="48" applyFont="1" applyFill="1" applyBorder="1" applyAlignment="1">
      <alignment horizontal="center" vertical="center"/>
      <protection/>
    </xf>
    <xf numFmtId="3" fontId="42" fillId="0" borderId="47" xfId="48" applyNumberFormat="1" applyFont="1" applyFill="1" applyBorder="1" applyAlignment="1">
      <alignment horizontal="center" vertical="center"/>
      <protection/>
    </xf>
    <xf numFmtId="3" fontId="42" fillId="0" borderId="46" xfId="48" applyNumberFormat="1" applyFont="1" applyFill="1" applyBorder="1" applyAlignment="1">
      <alignment horizontal="center" vertical="center"/>
      <protection/>
    </xf>
    <xf numFmtId="0" fontId="42" fillId="0" borderId="48" xfId="48" applyNumberFormat="1" applyFont="1" applyFill="1" applyBorder="1" applyAlignment="1">
      <alignment horizontal="center" vertical="center"/>
      <protection/>
    </xf>
    <xf numFmtId="3" fontId="42" fillId="0" borderId="49" xfId="48" applyNumberFormat="1" applyFont="1" applyFill="1" applyBorder="1" applyAlignment="1">
      <alignment horizontal="center" vertical="center"/>
      <protection/>
    </xf>
    <xf numFmtId="0" fontId="42" fillId="0" borderId="46" xfId="48" applyNumberFormat="1" applyFont="1" applyBorder="1" applyAlignment="1">
      <alignment horizontal="center" vertical="center"/>
      <protection/>
    </xf>
    <xf numFmtId="0" fontId="43" fillId="0" borderId="0" xfId="52" applyFont="1" applyAlignment="1">
      <alignment horizontal="center"/>
      <protection/>
    </xf>
    <xf numFmtId="0" fontId="44" fillId="0" borderId="0" xfId="52" applyFont="1" applyAlignment="1">
      <alignment horizontal="center"/>
      <protection/>
    </xf>
    <xf numFmtId="0" fontId="45" fillId="0" borderId="0" xfId="52" applyFont="1">
      <alignment/>
      <protection/>
    </xf>
    <xf numFmtId="0" fontId="46" fillId="0" borderId="0" xfId="52" applyFont="1">
      <alignment/>
      <protection/>
    </xf>
    <xf numFmtId="0" fontId="30" fillId="0" borderId="0" xfId="52" applyFont="1">
      <alignment/>
      <protection/>
    </xf>
    <xf numFmtId="0" fontId="28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1" fillId="0" borderId="38" xfId="52" applyBorder="1" applyAlignment="1" applyProtection="1">
      <alignment horizontal="center"/>
      <protection locked="0"/>
    </xf>
    <xf numFmtId="0" fontId="47" fillId="0" borderId="0" xfId="52" applyFont="1" applyAlignment="1">
      <alignment horizontal="center"/>
      <protection/>
    </xf>
    <xf numFmtId="0" fontId="4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30" fillId="0" borderId="0" xfId="52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1" fillId="25" borderId="0" xfId="52" applyFill="1">
      <alignment/>
      <protection/>
    </xf>
    <xf numFmtId="0" fontId="49" fillId="25" borderId="0" xfId="52" applyNumberFormat="1" applyFont="1" applyFill="1">
      <alignment/>
      <protection/>
    </xf>
    <xf numFmtId="14" fontId="1" fillId="0" borderId="50" xfId="52" applyNumberFormat="1" applyBorder="1" applyAlignment="1" applyProtection="1">
      <alignment horizontal="left"/>
      <protection locked="0"/>
    </xf>
    <xf numFmtId="14" fontId="1" fillId="0" borderId="0" xfId="52" applyNumberFormat="1" applyBorder="1" applyAlignment="1">
      <alignment horizontal="left"/>
      <protection/>
    </xf>
    <xf numFmtId="0" fontId="1" fillId="0" borderId="38" xfId="52" applyBorder="1" applyProtection="1">
      <alignment/>
      <protection locked="0"/>
    </xf>
    <xf numFmtId="0" fontId="1" fillId="0" borderId="51" xfId="52" applyBorder="1">
      <alignment/>
      <protection/>
    </xf>
    <xf numFmtId="0" fontId="1" fillId="0" borderId="52" xfId="52" applyBorder="1">
      <alignment/>
      <protection/>
    </xf>
    <xf numFmtId="0" fontId="1" fillId="0" borderId="0" xfId="52" applyBorder="1" applyAlignment="1">
      <alignment horizontal="center"/>
      <protection/>
    </xf>
    <xf numFmtId="0" fontId="28" fillId="0" borderId="0" xfId="52" applyFont="1">
      <alignment/>
      <protection/>
    </xf>
    <xf numFmtId="0" fontId="1" fillId="0" borderId="53" xfId="52" applyBorder="1">
      <alignment/>
      <protection/>
    </xf>
    <xf numFmtId="0" fontId="3" fillId="0" borderId="38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38" xfId="52" applyFont="1" applyBorder="1" applyAlignment="1">
      <alignment horizontal="left"/>
      <protection/>
    </xf>
    <xf numFmtId="0" fontId="3" fillId="0" borderId="38" xfId="52" applyFont="1" applyBorder="1">
      <alignment/>
      <protection/>
    </xf>
    <xf numFmtId="0" fontId="3" fillId="0" borderId="0" xfId="52" applyFont="1" applyBorder="1">
      <alignment/>
      <protection/>
    </xf>
    <xf numFmtId="0" fontId="1" fillId="0" borderId="38" xfId="52" applyBorder="1">
      <alignment/>
      <protection/>
    </xf>
    <xf numFmtId="0" fontId="1" fillId="0" borderId="38" xfId="52" applyFont="1" applyBorder="1" applyProtection="1">
      <alignment/>
      <protection locked="0"/>
    </xf>
    <xf numFmtId="0" fontId="1" fillId="0" borderId="54" xfId="52" applyBorder="1" applyAlignment="1" applyProtection="1">
      <alignment horizontal="center"/>
      <protection locked="0"/>
    </xf>
    <xf numFmtId="0" fontId="3" fillId="0" borderId="55" xfId="52" applyFont="1" applyBorder="1" applyAlignment="1">
      <alignment horizontal="center"/>
      <protection/>
    </xf>
    <xf numFmtId="3" fontId="1" fillId="0" borderId="16" xfId="52" applyNumberFormat="1" applyBorder="1" applyAlignment="1" applyProtection="1">
      <alignment horizontal="center"/>
      <protection locked="0"/>
    </xf>
    <xf numFmtId="0" fontId="1" fillId="0" borderId="15" xfId="52" applyBorder="1" applyAlignment="1" applyProtection="1">
      <alignment horizontal="center"/>
      <protection locked="0"/>
    </xf>
    <xf numFmtId="3" fontId="1" fillId="0" borderId="56" xfId="52" applyNumberFormat="1" applyBorder="1" applyAlignment="1" applyProtection="1">
      <alignment horizontal="center"/>
      <protection locked="0"/>
    </xf>
    <xf numFmtId="0" fontId="1" fillId="7" borderId="15" xfId="52" applyFill="1" applyBorder="1" applyAlignment="1">
      <alignment horizontal="center"/>
      <protection/>
    </xf>
    <xf numFmtId="0" fontId="3" fillId="7" borderId="55" xfId="52" applyFont="1" applyFill="1" applyBorder="1" applyAlignment="1">
      <alignment horizontal="center"/>
      <protection/>
    </xf>
    <xf numFmtId="3" fontId="1" fillId="7" borderId="16" xfId="52" applyNumberFormat="1" applyFill="1" applyBorder="1" applyAlignment="1">
      <alignment horizontal="center"/>
      <protection/>
    </xf>
    <xf numFmtId="0" fontId="30" fillId="7" borderId="15" xfId="52" applyFont="1" applyFill="1" applyBorder="1" applyAlignment="1">
      <alignment horizontal="center"/>
      <protection/>
    </xf>
    <xf numFmtId="0" fontId="30" fillId="7" borderId="16" xfId="52" applyFont="1" applyFill="1" applyBorder="1" applyAlignment="1">
      <alignment horizontal="center"/>
      <protection/>
    </xf>
    <xf numFmtId="0" fontId="1" fillId="0" borderId="0" xfId="52" applyAlignment="1">
      <alignment horizontal="left"/>
      <protection/>
    </xf>
    <xf numFmtId="0" fontId="0" fillId="24" borderId="0" xfId="52" applyFont="1" applyFill="1">
      <alignment/>
      <protection/>
    </xf>
    <xf numFmtId="0" fontId="1" fillId="0" borderId="31" xfId="52" applyFont="1" applyBorder="1" applyProtection="1">
      <alignment/>
      <protection locked="0"/>
    </xf>
    <xf numFmtId="0" fontId="1" fillId="0" borderId="57" xfId="52" applyFont="1" applyBorder="1" applyProtection="1">
      <alignment/>
      <protection locked="0"/>
    </xf>
    <xf numFmtId="0" fontId="1" fillId="0" borderId="0" xfId="52" applyBorder="1" applyAlignment="1">
      <alignment horizontal="center" vertical="center"/>
      <protection/>
    </xf>
    <xf numFmtId="0" fontId="1" fillId="0" borderId="11" xfId="52" applyBorder="1">
      <alignment/>
      <protection/>
    </xf>
    <xf numFmtId="0" fontId="3" fillId="0" borderId="58" xfId="52" applyFont="1" applyBorder="1">
      <alignment/>
      <protection/>
    </xf>
    <xf numFmtId="0" fontId="1" fillId="0" borderId="58" xfId="52" applyBorder="1">
      <alignment/>
      <protection/>
    </xf>
    <xf numFmtId="3" fontId="1" fillId="7" borderId="15" xfId="52" applyNumberFormat="1" applyFill="1" applyBorder="1" applyAlignment="1">
      <alignment horizontal="center" vertical="center"/>
      <protection/>
    </xf>
    <xf numFmtId="3" fontId="1" fillId="7" borderId="16" xfId="52" applyNumberFormat="1" applyFill="1" applyBorder="1" applyAlignment="1">
      <alignment horizontal="center" vertical="center"/>
      <protection/>
    </xf>
    <xf numFmtId="0" fontId="3" fillId="7" borderId="55" xfId="52" applyFont="1" applyFill="1" applyBorder="1" applyAlignment="1">
      <alignment horizontal="center" vertical="center"/>
      <protection/>
    </xf>
    <xf numFmtId="0" fontId="50" fillId="7" borderId="11" xfId="52" applyFont="1" applyFill="1" applyBorder="1">
      <alignment/>
      <protection/>
    </xf>
    <xf numFmtId="0" fontId="1" fillId="0" borderId="0" xfId="52" applyBorder="1">
      <alignment/>
      <protection/>
    </xf>
    <xf numFmtId="0" fontId="29" fillId="0" borderId="0" xfId="52" applyFont="1">
      <alignment/>
      <protection/>
    </xf>
    <xf numFmtId="0" fontId="1" fillId="0" borderId="59" xfId="52" applyBorder="1" applyProtection="1">
      <alignment/>
      <protection locked="0"/>
    </xf>
    <xf numFmtId="0" fontId="1" fillId="0" borderId="0" xfId="52" applyProtection="1">
      <alignment/>
      <protection locked="0"/>
    </xf>
    <xf numFmtId="0" fontId="43" fillId="0" borderId="52" xfId="52" applyFont="1" applyBorder="1" applyAlignment="1">
      <alignment horizontal="center"/>
      <protection/>
    </xf>
    <xf numFmtId="0" fontId="44" fillId="0" borderId="52" xfId="52" applyFont="1" applyBorder="1" applyAlignment="1">
      <alignment horizontal="center"/>
      <protection/>
    </xf>
    <xf numFmtId="0" fontId="1" fillId="0" borderId="0" xfId="52" applyFont="1" applyAlignment="1" applyProtection="1">
      <alignment horizontal="left"/>
      <protection locked="0"/>
    </xf>
    <xf numFmtId="0" fontId="30" fillId="0" borderId="50" xfId="52" applyFont="1" applyBorder="1" applyProtection="1">
      <alignment/>
      <protection locked="0"/>
    </xf>
    <xf numFmtId="0" fontId="1" fillId="0" borderId="0" xfId="52" applyAlignment="1" applyProtection="1">
      <alignment horizontal="center"/>
      <protection locked="0"/>
    </xf>
    <xf numFmtId="0" fontId="3" fillId="0" borderId="0" xfId="52" applyFont="1" applyProtection="1">
      <alignment/>
      <protection locked="0"/>
    </xf>
    <xf numFmtId="0" fontId="1" fillId="0" borderId="0" xfId="52" applyFont="1" applyProtection="1">
      <alignment/>
      <protection locked="0"/>
    </xf>
    <xf numFmtId="0" fontId="29" fillId="0" borderId="38" xfId="52" applyFont="1" applyBorder="1" applyProtection="1">
      <alignment/>
      <protection locked="0"/>
    </xf>
    <xf numFmtId="0" fontId="30" fillId="0" borderId="55" xfId="52" applyFont="1" applyBorder="1" applyAlignment="1">
      <alignment horizontal="center"/>
      <protection/>
    </xf>
    <xf numFmtId="0" fontId="29" fillId="0" borderId="15" xfId="52" applyFont="1" applyBorder="1" applyAlignment="1" applyProtection="1">
      <alignment horizontal="center"/>
      <protection locked="0"/>
    </xf>
    <xf numFmtId="3" fontId="29" fillId="0" borderId="56" xfId="52" applyNumberFormat="1" applyFont="1" applyBorder="1" applyAlignment="1" applyProtection="1">
      <alignment horizontal="center"/>
      <protection locked="0"/>
    </xf>
    <xf numFmtId="0" fontId="29" fillId="7" borderId="15" xfId="52" applyFont="1" applyFill="1" applyBorder="1" applyAlignment="1">
      <alignment horizontal="center"/>
      <protection/>
    </xf>
    <xf numFmtId="0" fontId="30" fillId="7" borderId="55" xfId="52" applyFont="1" applyFill="1" applyBorder="1" applyAlignment="1">
      <alignment horizontal="center"/>
      <protection/>
    </xf>
    <xf numFmtId="3" fontId="29" fillId="7" borderId="16" xfId="52" applyNumberFormat="1" applyFont="1" applyFill="1" applyBorder="1" applyAlignment="1">
      <alignment horizontal="center"/>
      <protection/>
    </xf>
    <xf numFmtId="0" fontId="29" fillId="0" borderId="31" xfId="52" applyFont="1" applyBorder="1" applyProtection="1">
      <alignment/>
      <protection locked="0"/>
    </xf>
    <xf numFmtId="0" fontId="30" fillId="0" borderId="58" xfId="52" applyFont="1" applyBorder="1">
      <alignment/>
      <protection/>
    </xf>
    <xf numFmtId="0" fontId="29" fillId="0" borderId="58" xfId="52" applyFont="1" applyBorder="1">
      <alignment/>
      <protection/>
    </xf>
    <xf numFmtId="3" fontId="29" fillId="7" borderId="15" xfId="52" applyNumberFormat="1" applyFont="1" applyFill="1" applyBorder="1" applyAlignment="1">
      <alignment horizontal="center" vertical="center"/>
      <protection/>
    </xf>
    <xf numFmtId="3" fontId="29" fillId="7" borderId="16" xfId="52" applyNumberFormat="1" applyFont="1" applyFill="1" applyBorder="1" applyAlignment="1">
      <alignment horizontal="center" vertical="center"/>
      <protection/>
    </xf>
    <xf numFmtId="0" fontId="30" fillId="7" borderId="55" xfId="52" applyFont="1" applyFill="1" applyBorder="1" applyAlignment="1">
      <alignment horizontal="center" vertical="center"/>
      <protection/>
    </xf>
    <xf numFmtId="3" fontId="51" fillId="0" borderId="60" xfId="52" applyNumberFormat="1" applyFont="1" applyBorder="1" applyAlignment="1">
      <alignment horizontal="center"/>
      <protection/>
    </xf>
    <xf numFmtId="3" fontId="51" fillId="0" borderId="61" xfId="52" applyNumberFormat="1" applyFont="1" applyBorder="1" applyAlignment="1">
      <alignment horizontal="center"/>
      <protection/>
    </xf>
    <xf numFmtId="3" fontId="51" fillId="0" borderId="62" xfId="52" applyNumberFormat="1" applyFont="1" applyBorder="1" applyAlignment="1">
      <alignment horizontal="center"/>
      <protection/>
    </xf>
    <xf numFmtId="3" fontId="51" fillId="0" borderId="63" xfId="52" applyNumberFormat="1" applyFont="1" applyBorder="1" applyAlignment="1">
      <alignment horizontal="center"/>
      <protection/>
    </xf>
    <xf numFmtId="3" fontId="51" fillId="0" borderId="64" xfId="52" applyNumberFormat="1" applyFont="1" applyBorder="1" applyAlignment="1">
      <alignment horizontal="center"/>
      <protection/>
    </xf>
    <xf numFmtId="3" fontId="51" fillId="0" borderId="65" xfId="52" applyNumberFormat="1" applyFont="1" applyBorder="1" applyAlignment="1">
      <alignment horizontal="center"/>
      <protection/>
    </xf>
    <xf numFmtId="3" fontId="51" fillId="0" borderId="18" xfId="52" applyNumberFormat="1" applyFont="1" applyBorder="1" applyAlignment="1">
      <alignment horizontal="center"/>
      <protection/>
    </xf>
    <xf numFmtId="0" fontId="29" fillId="0" borderId="50" xfId="52" applyFont="1" applyBorder="1" applyProtection="1">
      <alignment/>
      <protection locked="0"/>
    </xf>
    <xf numFmtId="0" fontId="30" fillId="0" borderId="21" xfId="52" applyFont="1" applyBorder="1" applyAlignment="1">
      <alignment horizontal="center"/>
      <protection/>
    </xf>
    <xf numFmtId="0" fontId="30" fillId="0" borderId="24" xfId="52" applyFont="1" applyBorder="1" applyAlignment="1">
      <alignment horizontal="center"/>
      <protection/>
    </xf>
    <xf numFmtId="0" fontId="30" fillId="0" borderId="27" xfId="52" applyFont="1" applyBorder="1" applyAlignment="1">
      <alignment horizontal="center"/>
      <protection/>
    </xf>
    <xf numFmtId="3" fontId="30" fillId="0" borderId="18" xfId="52" applyNumberFormat="1" applyFont="1" applyBorder="1" applyAlignment="1">
      <alignment horizontal="center"/>
      <protection/>
    </xf>
    <xf numFmtId="0" fontId="30" fillId="0" borderId="18" xfId="52" applyFont="1" applyBorder="1" applyAlignment="1">
      <alignment horizontal="center"/>
      <protection/>
    </xf>
    <xf numFmtId="0" fontId="52" fillId="7" borderId="15" xfId="52" applyFont="1" applyFill="1" applyBorder="1" applyAlignment="1">
      <alignment horizontal="center"/>
      <protection/>
    </xf>
    <xf numFmtId="0" fontId="45" fillId="7" borderId="55" xfId="52" applyFont="1" applyFill="1" applyBorder="1" applyAlignment="1">
      <alignment horizontal="center"/>
      <protection/>
    </xf>
    <xf numFmtId="3" fontId="52" fillId="7" borderId="16" xfId="52" applyNumberFormat="1" applyFont="1" applyFill="1" applyBorder="1" applyAlignment="1">
      <alignment horizontal="center"/>
      <protection/>
    </xf>
    <xf numFmtId="0" fontId="45" fillId="7" borderId="15" xfId="52" applyFont="1" applyFill="1" applyBorder="1" applyAlignment="1">
      <alignment horizontal="center"/>
      <protection/>
    </xf>
    <xf numFmtId="0" fontId="45" fillId="7" borderId="16" xfId="52" applyFont="1" applyFill="1" applyBorder="1" applyAlignment="1">
      <alignment horizontal="center"/>
      <protection/>
    </xf>
    <xf numFmtId="0" fontId="45" fillId="0" borderId="58" xfId="52" applyFont="1" applyBorder="1">
      <alignment/>
      <protection/>
    </xf>
    <xf numFmtId="0" fontId="52" fillId="0" borderId="58" xfId="52" applyFont="1" applyBorder="1">
      <alignment/>
      <protection/>
    </xf>
    <xf numFmtId="3" fontId="52" fillId="7" borderId="15" xfId="52" applyNumberFormat="1" applyFont="1" applyFill="1" applyBorder="1" applyAlignment="1">
      <alignment horizontal="center" vertical="center"/>
      <protection/>
    </xf>
    <xf numFmtId="3" fontId="52" fillId="7" borderId="16" xfId="52" applyNumberFormat="1" applyFont="1" applyFill="1" applyBorder="1" applyAlignment="1">
      <alignment horizontal="center" vertical="center"/>
      <protection/>
    </xf>
    <xf numFmtId="0" fontId="45" fillId="7" borderId="55" xfId="52" applyFont="1" applyFill="1" applyBorder="1" applyAlignment="1">
      <alignment horizontal="center" vertical="center"/>
      <protection/>
    </xf>
    <xf numFmtId="0" fontId="29" fillId="7" borderId="15" xfId="52" applyFont="1" applyFill="1" applyBorder="1" applyAlignment="1">
      <alignment horizontal="center"/>
      <protection/>
    </xf>
    <xf numFmtId="3" fontId="29" fillId="7" borderId="16" xfId="52" applyNumberFormat="1" applyFont="1" applyFill="1" applyBorder="1" applyAlignment="1">
      <alignment horizontal="center"/>
      <protection/>
    </xf>
    <xf numFmtId="0" fontId="29" fillId="0" borderId="58" xfId="52" applyFont="1" applyBorder="1">
      <alignment/>
      <protection/>
    </xf>
    <xf numFmtId="3" fontId="29" fillId="7" borderId="15" xfId="52" applyNumberFormat="1" applyFont="1" applyFill="1" applyBorder="1" applyAlignment="1">
      <alignment horizontal="center" vertical="center"/>
      <protection/>
    </xf>
    <xf numFmtId="3" fontId="29" fillId="7" borderId="16" xfId="52" applyNumberFormat="1" applyFont="1" applyFill="1" applyBorder="1" applyAlignment="1">
      <alignment horizontal="center" vertical="center"/>
      <protection/>
    </xf>
    <xf numFmtId="0" fontId="29" fillId="0" borderId="10" xfId="52" applyFont="1" applyBorder="1">
      <alignment/>
      <protection/>
    </xf>
    <xf numFmtId="0" fontId="53" fillId="7" borderId="11" xfId="52" applyFont="1" applyFill="1" applyBorder="1">
      <alignment/>
      <protection/>
    </xf>
    <xf numFmtId="0" fontId="29" fillId="0" borderId="10" xfId="52" applyFont="1" applyBorder="1">
      <alignment/>
      <protection/>
    </xf>
    <xf numFmtId="0" fontId="54" fillId="0" borderId="66" xfId="48" applyFont="1" applyBorder="1" applyAlignment="1">
      <alignment vertical="center"/>
      <protection/>
    </xf>
    <xf numFmtId="0" fontId="55" fillId="0" borderId="36" xfId="48" applyFont="1" applyBorder="1">
      <alignment/>
      <protection/>
    </xf>
    <xf numFmtId="3" fontId="42" fillId="25" borderId="46" xfId="48" applyNumberFormat="1" applyFont="1" applyFill="1" applyBorder="1" applyAlignment="1">
      <alignment horizontal="center" vertical="center"/>
      <protection/>
    </xf>
    <xf numFmtId="0" fontId="42" fillId="25" borderId="46" xfId="48" applyFont="1" applyFill="1" applyBorder="1" applyAlignment="1">
      <alignment horizontal="center" vertical="center"/>
      <protection/>
    </xf>
    <xf numFmtId="3" fontId="42" fillId="25" borderId="47" xfId="48" applyNumberFormat="1" applyFont="1" applyFill="1" applyBorder="1" applyAlignment="1">
      <alignment horizontal="center" vertical="center"/>
      <protection/>
    </xf>
    <xf numFmtId="3" fontId="42" fillId="25" borderId="49" xfId="48" applyNumberFormat="1" applyFont="1" applyFill="1" applyBorder="1" applyAlignment="1">
      <alignment horizontal="center" vertical="center"/>
      <protection/>
    </xf>
    <xf numFmtId="0" fontId="42" fillId="25" borderId="46" xfId="48" applyNumberFormat="1" applyFont="1" applyFill="1" applyBorder="1" applyAlignment="1">
      <alignment horizontal="center" vertical="center"/>
      <protection/>
    </xf>
    <xf numFmtId="0" fontId="34" fillId="0" borderId="0" xfId="48" applyFont="1" applyAlignment="1">
      <alignment horizontal="right"/>
      <protection/>
    </xf>
    <xf numFmtId="0" fontId="34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14" fontId="1" fillId="0" borderId="50" xfId="52" applyNumberFormat="1" applyFont="1" applyBorder="1" applyAlignment="1" applyProtection="1">
      <alignment horizontal="left"/>
      <protection locked="0"/>
    </xf>
    <xf numFmtId="0" fontId="30" fillId="0" borderId="23" xfId="52" applyNumberFormat="1" applyFont="1" applyBorder="1" applyAlignment="1">
      <alignment horizontal="center"/>
      <protection/>
    </xf>
    <xf numFmtId="0" fontId="30" fillId="0" borderId="67" xfId="52" applyNumberFormat="1" applyFont="1" applyBorder="1" applyAlignment="1">
      <alignment horizontal="center"/>
      <protection/>
    </xf>
    <xf numFmtId="3" fontId="30" fillId="0" borderId="0" xfId="52" applyNumberFormat="1" applyFont="1" applyBorder="1" applyAlignment="1">
      <alignment horizontal="center"/>
      <protection/>
    </xf>
    <xf numFmtId="0" fontId="30" fillId="0" borderId="0" xfId="52" applyFont="1" applyBorder="1" applyAlignment="1">
      <alignment horizontal="center"/>
      <protection/>
    </xf>
    <xf numFmtId="0" fontId="30" fillId="0" borderId="20" xfId="52" applyNumberFormat="1" applyFont="1" applyBorder="1" applyAlignment="1">
      <alignment horizontal="center"/>
      <protection/>
    </xf>
    <xf numFmtId="0" fontId="30" fillId="0" borderId="68" xfId="52" applyNumberFormat="1" applyFont="1" applyBorder="1" applyAlignment="1">
      <alignment horizontal="center"/>
      <protection/>
    </xf>
    <xf numFmtId="0" fontId="30" fillId="0" borderId="26" xfId="52" applyNumberFormat="1" applyFont="1" applyBorder="1" applyAlignment="1">
      <alignment horizontal="center"/>
      <protection/>
    </xf>
    <xf numFmtId="0" fontId="30" fillId="0" borderId="69" xfId="52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8" xfId="0" applyBorder="1" applyAlignment="1">
      <alignment/>
    </xf>
    <xf numFmtId="0" fontId="56" fillId="0" borderId="70" xfId="0" applyFont="1" applyBorder="1" applyAlignment="1">
      <alignment horizontal="center"/>
    </xf>
    <xf numFmtId="0" fontId="56" fillId="24" borderId="38" xfId="0" applyFont="1" applyFill="1" applyBorder="1" applyAlignment="1">
      <alignment horizontal="center"/>
    </xf>
    <xf numFmtId="0" fontId="56" fillId="0" borderId="71" xfId="0" applyFont="1" applyBorder="1" applyAlignment="1">
      <alignment horizontal="center"/>
    </xf>
    <xf numFmtId="0" fontId="56" fillId="0" borderId="38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68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68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72" xfId="0" applyFont="1" applyFill="1" applyBorder="1" applyAlignment="1">
      <alignment/>
    </xf>
    <xf numFmtId="0" fontId="56" fillId="0" borderId="73" xfId="0" applyFont="1" applyBorder="1" applyAlignment="1">
      <alignment/>
    </xf>
    <xf numFmtId="0" fontId="56" fillId="7" borderId="74" xfId="0" applyFont="1" applyFill="1" applyBorder="1" applyAlignment="1">
      <alignment horizontal="center"/>
    </xf>
    <xf numFmtId="0" fontId="56" fillId="7" borderId="68" xfId="0" applyFont="1" applyFill="1" applyBorder="1" applyAlignment="1">
      <alignment horizontal="center"/>
    </xf>
    <xf numFmtId="9" fontId="56" fillId="0" borderId="72" xfId="55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67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67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75" xfId="0" applyFont="1" applyFill="1" applyBorder="1" applyAlignment="1">
      <alignment/>
    </xf>
    <xf numFmtId="0" fontId="56" fillId="0" borderId="76" xfId="0" applyFont="1" applyBorder="1" applyAlignment="1">
      <alignment/>
    </xf>
    <xf numFmtId="0" fontId="56" fillId="7" borderId="77" xfId="0" applyFont="1" applyFill="1" applyBorder="1" applyAlignment="1">
      <alignment horizontal="center"/>
    </xf>
    <xf numFmtId="0" fontId="56" fillId="7" borderId="67" xfId="0" applyFont="1" applyFill="1" applyBorder="1" applyAlignment="1">
      <alignment horizontal="center"/>
    </xf>
    <xf numFmtId="9" fontId="56" fillId="0" borderId="75" xfId="55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69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69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78" xfId="0" applyFont="1" applyFill="1" applyBorder="1" applyAlignment="1">
      <alignment/>
    </xf>
    <xf numFmtId="0" fontId="56" fillId="0" borderId="79" xfId="0" applyFont="1" applyBorder="1" applyAlignment="1">
      <alignment/>
    </xf>
    <xf numFmtId="0" fontId="56" fillId="7" borderId="80" xfId="0" applyFont="1" applyFill="1" applyBorder="1" applyAlignment="1">
      <alignment horizontal="center"/>
    </xf>
    <xf numFmtId="0" fontId="56" fillId="7" borderId="69" xfId="0" applyFont="1" applyFill="1" applyBorder="1" applyAlignment="1">
      <alignment horizontal="center"/>
    </xf>
    <xf numFmtId="9" fontId="56" fillId="0" borderId="78" xfId="55" applyFont="1" applyFill="1" applyBorder="1" applyAlignment="1">
      <alignment/>
    </xf>
    <xf numFmtId="0" fontId="58" fillId="0" borderId="81" xfId="0" applyFont="1" applyBorder="1" applyAlignment="1">
      <alignment/>
    </xf>
    <xf numFmtId="0" fontId="58" fillId="0" borderId="82" xfId="0" applyFont="1" applyBorder="1" applyAlignment="1">
      <alignment/>
    </xf>
    <xf numFmtId="0" fontId="58" fillId="0" borderId="83" xfId="0" applyFont="1" applyBorder="1" applyAlignment="1">
      <alignment/>
    </xf>
    <xf numFmtId="0" fontId="0" fillId="0" borderId="0" xfId="0" applyAlignment="1">
      <alignment textRotation="90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58" fillId="0" borderId="84" xfId="0" applyFont="1" applyBorder="1" applyAlignment="1">
      <alignment/>
    </xf>
    <xf numFmtId="0" fontId="30" fillId="0" borderId="85" xfId="52" applyFont="1" applyBorder="1" applyProtection="1">
      <alignment/>
      <protection locked="0"/>
    </xf>
    <xf numFmtId="14" fontId="1" fillId="0" borderId="85" xfId="52" applyNumberFormat="1" applyFont="1" applyBorder="1" applyAlignment="1" applyProtection="1">
      <alignment horizontal="left"/>
      <protection locked="0"/>
    </xf>
    <xf numFmtId="0" fontId="1" fillId="0" borderId="86" xfId="52" applyFont="1" applyBorder="1" applyProtection="1">
      <alignment/>
      <protection locked="0"/>
    </xf>
    <xf numFmtId="0" fontId="1" fillId="0" borderId="87" xfId="52" applyFont="1" applyBorder="1" applyProtection="1">
      <alignment/>
      <protection locked="0"/>
    </xf>
    <xf numFmtId="0" fontId="29" fillId="0" borderId="15" xfId="52" applyFont="1" applyBorder="1" applyAlignment="1" applyProtection="1">
      <alignment horizontal="center"/>
      <protection locked="0"/>
    </xf>
    <xf numFmtId="0" fontId="30" fillId="0" borderId="55" xfId="52" applyFont="1" applyBorder="1" applyAlignment="1">
      <alignment horizontal="center"/>
      <protection/>
    </xf>
    <xf numFmtId="3" fontId="29" fillId="0" borderId="56" xfId="52" applyNumberFormat="1" applyFont="1" applyBorder="1" applyAlignment="1" applyProtection="1">
      <alignment horizontal="center"/>
      <protection locked="0"/>
    </xf>
    <xf numFmtId="0" fontId="30" fillId="7" borderId="55" xfId="52" applyFont="1" applyFill="1" applyBorder="1" applyAlignment="1">
      <alignment horizontal="center"/>
      <protection/>
    </xf>
    <xf numFmtId="0" fontId="59" fillId="0" borderId="0" xfId="48" applyFont="1">
      <alignment/>
      <protection/>
    </xf>
    <xf numFmtId="0" fontId="50" fillId="0" borderId="88" xfId="0" applyFont="1" applyBorder="1" applyAlignment="1">
      <alignment/>
    </xf>
    <xf numFmtId="0" fontId="50" fillId="0" borderId="89" xfId="0" applyFont="1" applyBorder="1" applyAlignment="1">
      <alignment/>
    </xf>
    <xf numFmtId="0" fontId="50" fillId="0" borderId="90" xfId="0" applyFont="1" applyBorder="1" applyAlignment="1">
      <alignment/>
    </xf>
    <xf numFmtId="3" fontId="59" fillId="0" borderId="0" xfId="48" applyNumberFormat="1" applyFont="1">
      <alignment/>
      <protection/>
    </xf>
    <xf numFmtId="0" fontId="29" fillId="0" borderId="91" xfId="52" applyFont="1" applyFill="1" applyBorder="1">
      <alignment/>
      <protection/>
    </xf>
    <xf numFmtId="0" fontId="1" fillId="0" borderId="0" xfId="52" applyFill="1">
      <alignment/>
      <protection/>
    </xf>
    <xf numFmtId="0" fontId="23" fillId="0" borderId="0" xfId="52" applyFont="1" applyFill="1" applyAlignment="1">
      <alignment horizontal="center"/>
      <protection/>
    </xf>
    <xf numFmtId="0" fontId="26" fillId="0" borderId="0" xfId="52" applyFont="1" applyFill="1">
      <alignment/>
      <protection/>
    </xf>
    <xf numFmtId="0" fontId="40" fillId="0" borderId="0" xfId="52" applyFont="1" applyFill="1" applyAlignment="1">
      <alignment horizontal="left"/>
      <protection/>
    </xf>
    <xf numFmtId="0" fontId="1" fillId="0" borderId="0" xfId="52" applyFill="1" applyAlignment="1">
      <alignment horizontal="center"/>
      <protection/>
    </xf>
    <xf numFmtId="0" fontId="1" fillId="0" borderId="0" xfId="52" applyFill="1" applyProtection="1">
      <alignment/>
      <protection/>
    </xf>
    <xf numFmtId="0" fontId="1" fillId="0" borderId="0" xfId="52" applyFont="1" applyFill="1">
      <alignment/>
      <protection/>
    </xf>
    <xf numFmtId="0" fontId="34" fillId="0" borderId="0" xfId="48" applyFont="1">
      <alignment/>
      <protection/>
    </xf>
    <xf numFmtId="0" fontId="54" fillId="0" borderId="66" xfId="48" applyFont="1" applyFill="1" applyBorder="1" applyAlignment="1">
      <alignment vertical="center"/>
      <protection/>
    </xf>
    <xf numFmtId="0" fontId="27" fillId="0" borderId="0" xfId="48" applyFont="1" applyAlignment="1">
      <alignment horizontal="center"/>
      <protection/>
    </xf>
    <xf numFmtId="0" fontId="0" fillId="0" borderId="84" xfId="0" applyFont="1" applyBorder="1" applyAlignment="1">
      <alignment/>
    </xf>
    <xf numFmtId="0" fontId="60" fillId="0" borderId="0" xfId="0" applyFont="1" applyAlignment="1">
      <alignment horizontal="left" indent="10"/>
    </xf>
    <xf numFmtId="0" fontId="1" fillId="24" borderId="0" xfId="52" applyFont="1" applyFill="1">
      <alignment/>
      <protection/>
    </xf>
    <xf numFmtId="0" fontId="21" fillId="0" borderId="0" xfId="48" applyFont="1">
      <alignment/>
      <protection/>
    </xf>
    <xf numFmtId="0" fontId="56" fillId="0" borderId="57" xfId="0" applyFont="1" applyBorder="1" applyAlignment="1">
      <alignment horizontal="center"/>
    </xf>
    <xf numFmtId="0" fontId="50" fillId="0" borderId="57" xfId="0" applyFont="1" applyBorder="1" applyAlignment="1">
      <alignment/>
    </xf>
    <xf numFmtId="10" fontId="50" fillId="0" borderId="57" xfId="0" applyNumberFormat="1" applyFont="1" applyBorder="1" applyAlignment="1">
      <alignment/>
    </xf>
    <xf numFmtId="0" fontId="56" fillId="0" borderId="92" xfId="0" applyFont="1" applyBorder="1" applyAlignment="1">
      <alignment horizontal="center"/>
    </xf>
    <xf numFmtId="0" fontId="50" fillId="0" borderId="92" xfId="0" applyFont="1" applyBorder="1" applyAlignment="1">
      <alignment/>
    </xf>
    <xf numFmtId="0" fontId="50" fillId="0" borderId="92" xfId="0" applyFont="1" applyBorder="1" applyAlignment="1">
      <alignment horizontal="center"/>
    </xf>
    <xf numFmtId="10" fontId="50" fillId="0" borderId="92" xfId="0" applyNumberFormat="1" applyFont="1" applyBorder="1" applyAlignment="1">
      <alignment/>
    </xf>
    <xf numFmtId="0" fontId="58" fillId="0" borderId="92" xfId="0" applyFont="1" applyBorder="1" applyAlignment="1">
      <alignment/>
    </xf>
    <xf numFmtId="0" fontId="58" fillId="0" borderId="92" xfId="0" applyFont="1" applyBorder="1" applyAlignment="1">
      <alignment horizontal="center"/>
    </xf>
    <xf numFmtId="0" fontId="56" fillId="0" borderId="93" xfId="0" applyFont="1" applyBorder="1" applyAlignment="1">
      <alignment horizontal="center"/>
    </xf>
    <xf numFmtId="0" fontId="58" fillId="0" borderId="93" xfId="0" applyFont="1" applyBorder="1" applyAlignment="1">
      <alignment/>
    </xf>
    <xf numFmtId="0" fontId="42" fillId="0" borderId="94" xfId="48" applyFont="1" applyFill="1" applyBorder="1" applyAlignment="1">
      <alignment horizontal="center" vertical="center"/>
      <protection/>
    </xf>
    <xf numFmtId="0" fontId="34" fillId="0" borderId="37" xfId="48" applyFont="1" applyFill="1" applyBorder="1" applyAlignment="1">
      <alignment horizontal="center" textRotation="90"/>
      <protection/>
    </xf>
    <xf numFmtId="0" fontId="1" fillId="25" borderId="0" xfId="52" applyFont="1" applyFill="1" applyProtection="1">
      <alignment/>
      <protection/>
    </xf>
    <xf numFmtId="0" fontId="1" fillId="0" borderId="0" xfId="52" applyFont="1" applyFill="1" applyProtection="1">
      <alignment/>
      <protection/>
    </xf>
    <xf numFmtId="3" fontId="1" fillId="0" borderId="95" xfId="52" applyNumberFormat="1" applyBorder="1" applyAlignment="1" applyProtection="1">
      <alignment horizontal="center" vertical="center"/>
      <protection locked="0"/>
    </xf>
    <xf numFmtId="3" fontId="1" fillId="0" borderId="96" xfId="52" applyNumberFormat="1" applyBorder="1" applyAlignment="1" applyProtection="1">
      <alignment horizontal="center" vertical="center"/>
      <protection locked="0"/>
    </xf>
    <xf numFmtId="3" fontId="1" fillId="0" borderId="97" xfId="52" applyNumberFormat="1" applyBorder="1" applyAlignment="1" applyProtection="1">
      <alignment horizontal="center" vertical="center"/>
      <protection locked="0"/>
    </xf>
    <xf numFmtId="3" fontId="1" fillId="0" borderId="98" xfId="52" applyNumberFormat="1" applyBorder="1" applyAlignment="1" applyProtection="1">
      <alignment horizontal="center" vertical="center"/>
      <protection locked="0"/>
    </xf>
    <xf numFmtId="0" fontId="3" fillId="0" borderId="99" xfId="52" applyFont="1" applyBorder="1" applyAlignment="1">
      <alignment horizontal="center" vertical="center"/>
      <protection/>
    </xf>
    <xf numFmtId="0" fontId="3" fillId="0" borderId="100" xfId="52" applyFont="1" applyBorder="1" applyAlignment="1">
      <alignment horizontal="center" vertical="center"/>
      <protection/>
    </xf>
    <xf numFmtId="3" fontId="1" fillId="0" borderId="101" xfId="52" applyNumberFormat="1" applyBorder="1" applyAlignment="1" applyProtection="1">
      <alignment horizontal="center" vertical="center"/>
      <protection locked="0"/>
    </xf>
    <xf numFmtId="3" fontId="1" fillId="0" borderId="102" xfId="52" applyNumberFormat="1" applyBorder="1" applyAlignment="1" applyProtection="1">
      <alignment horizontal="center" vertical="center"/>
      <protection locked="0"/>
    </xf>
    <xf numFmtId="3" fontId="1" fillId="0" borderId="103" xfId="52" applyNumberFormat="1" applyBorder="1" applyAlignment="1" applyProtection="1">
      <alignment horizontal="center" vertical="center"/>
      <protection locked="0"/>
    </xf>
    <xf numFmtId="3" fontId="1" fillId="0" borderId="104" xfId="52" applyNumberFormat="1" applyBorder="1" applyAlignment="1" applyProtection="1">
      <alignment horizontal="center" vertical="center"/>
      <protection locked="0"/>
    </xf>
    <xf numFmtId="0" fontId="3" fillId="24" borderId="0" xfId="52" applyFont="1" applyFill="1">
      <alignment/>
      <protection/>
    </xf>
    <xf numFmtId="0" fontId="58" fillId="0" borderId="105" xfId="0" applyFont="1" applyBorder="1" applyAlignment="1">
      <alignment/>
    </xf>
    <xf numFmtId="0" fontId="56" fillId="0" borderId="106" xfId="0" applyFont="1" applyBorder="1" applyAlignment="1">
      <alignment/>
    </xf>
    <xf numFmtId="0" fontId="50" fillId="0" borderId="107" xfId="0" applyFont="1" applyBorder="1" applyAlignment="1">
      <alignment horizontal="center"/>
    </xf>
    <xf numFmtId="0" fontId="56" fillId="0" borderId="108" xfId="0" applyFont="1" applyBorder="1" applyAlignment="1">
      <alignment/>
    </xf>
    <xf numFmtId="0" fontId="56" fillId="7" borderId="106" xfId="0" applyFont="1" applyFill="1" applyBorder="1" applyAlignment="1">
      <alignment/>
    </xf>
    <xf numFmtId="0" fontId="50" fillId="7" borderId="107" xfId="0" applyFont="1" applyFill="1" applyBorder="1" applyAlignment="1">
      <alignment horizontal="center"/>
    </xf>
    <xf numFmtId="0" fontId="56" fillId="7" borderId="109" xfId="0" applyFont="1" applyFill="1" applyBorder="1" applyAlignment="1">
      <alignment/>
    </xf>
    <xf numFmtId="0" fontId="56" fillId="0" borderId="109" xfId="0" applyFont="1" applyBorder="1" applyAlignment="1">
      <alignment/>
    </xf>
    <xf numFmtId="0" fontId="29" fillId="24" borderId="0" xfId="52" applyFont="1" applyFill="1">
      <alignment/>
      <protection/>
    </xf>
    <xf numFmtId="0" fontId="29" fillId="0" borderId="54" xfId="52" applyFont="1" applyBorder="1" applyAlignment="1" applyProtection="1">
      <alignment horizontal="center"/>
      <protection locked="0"/>
    </xf>
    <xf numFmtId="3" fontId="29" fillId="0" borderId="16" xfId="52" applyNumberFormat="1" applyFont="1" applyBorder="1" applyAlignment="1" applyProtection="1">
      <alignment horizontal="center"/>
      <protection locked="0"/>
    </xf>
    <xf numFmtId="3" fontId="29" fillId="0" borderId="16" xfId="52" applyNumberFormat="1" applyFont="1" applyBorder="1" applyAlignment="1" applyProtection="1">
      <alignment horizontal="center"/>
      <protection locked="0"/>
    </xf>
    <xf numFmtId="0" fontId="29" fillId="0" borderId="54" xfId="52" applyFont="1" applyBorder="1" applyAlignment="1" applyProtection="1">
      <alignment horizontal="center"/>
      <protection locked="0"/>
    </xf>
    <xf numFmtId="0" fontId="52" fillId="0" borderId="31" xfId="52" applyFont="1" applyBorder="1" applyProtection="1">
      <alignment/>
      <protection locked="0"/>
    </xf>
    <xf numFmtId="0" fontId="52" fillId="0" borderId="54" xfId="52" applyFont="1" applyBorder="1" applyAlignment="1" applyProtection="1">
      <alignment horizontal="center"/>
      <protection locked="0"/>
    </xf>
    <xf numFmtId="0" fontId="45" fillId="0" borderId="55" xfId="52" applyFont="1" applyBorder="1" applyAlignment="1">
      <alignment horizontal="center"/>
      <protection/>
    </xf>
    <xf numFmtId="3" fontId="52" fillId="0" borderId="16" xfId="52" applyNumberFormat="1" applyFont="1" applyBorder="1" applyAlignment="1" applyProtection="1">
      <alignment horizontal="center"/>
      <protection locked="0"/>
    </xf>
    <xf numFmtId="0" fontId="52" fillId="0" borderId="15" xfId="52" applyFont="1" applyBorder="1" applyAlignment="1" applyProtection="1">
      <alignment horizontal="center"/>
      <protection locked="0"/>
    </xf>
    <xf numFmtId="0" fontId="52" fillId="0" borderId="38" xfId="52" applyFont="1" applyBorder="1" applyProtection="1">
      <alignment/>
      <protection locked="0"/>
    </xf>
    <xf numFmtId="3" fontId="52" fillId="0" borderId="101" xfId="52" applyNumberFormat="1" applyFont="1" applyBorder="1" applyAlignment="1" applyProtection="1">
      <alignment horizontal="center" vertical="center"/>
      <protection locked="0"/>
    </xf>
    <xf numFmtId="0" fontId="45" fillId="0" borderId="99" xfId="52" applyFont="1" applyBorder="1" applyAlignment="1">
      <alignment horizontal="center" vertical="center"/>
      <protection/>
    </xf>
    <xf numFmtId="3" fontId="52" fillId="0" borderId="95" xfId="52" applyNumberFormat="1" applyFont="1" applyBorder="1" applyAlignment="1" applyProtection="1">
      <alignment horizontal="center" vertical="center"/>
      <protection locked="0"/>
    </xf>
    <xf numFmtId="3" fontId="52" fillId="0" borderId="97" xfId="52" applyNumberFormat="1" applyFont="1" applyBorder="1" applyAlignment="1" applyProtection="1">
      <alignment horizontal="center" vertical="center"/>
      <protection locked="0"/>
    </xf>
    <xf numFmtId="3" fontId="52" fillId="0" borderId="102" xfId="52" applyNumberFormat="1" applyFont="1" applyBorder="1" applyAlignment="1" applyProtection="1">
      <alignment horizontal="center" vertical="center"/>
      <protection locked="0"/>
    </xf>
    <xf numFmtId="0" fontId="45" fillId="0" borderId="100" xfId="52" applyFont="1" applyBorder="1" applyAlignment="1">
      <alignment horizontal="center" vertical="center"/>
      <protection/>
    </xf>
    <xf numFmtId="3" fontId="52" fillId="0" borderId="96" xfId="52" applyNumberFormat="1" applyFont="1" applyBorder="1" applyAlignment="1" applyProtection="1">
      <alignment horizontal="center" vertical="center"/>
      <protection locked="0"/>
    </xf>
    <xf numFmtId="3" fontId="52" fillId="0" borderId="98" xfId="52" applyNumberFormat="1" applyFont="1" applyBorder="1" applyAlignment="1" applyProtection="1">
      <alignment horizontal="center" vertical="center"/>
      <protection locked="0"/>
    </xf>
    <xf numFmtId="0" fontId="29" fillId="0" borderId="57" xfId="52" applyFont="1" applyBorder="1" applyProtection="1">
      <alignment/>
      <protection locked="0"/>
    </xf>
    <xf numFmtId="0" fontId="16" fillId="0" borderId="0" xfId="0" applyFont="1" applyAlignment="1">
      <alignment/>
    </xf>
    <xf numFmtId="0" fontId="27" fillId="0" borderId="0" xfId="48" applyFont="1" applyAlignment="1">
      <alignment horizontal="center"/>
      <protection/>
    </xf>
    <xf numFmtId="0" fontId="27" fillId="0" borderId="0" xfId="48" applyFont="1">
      <alignment/>
      <protection/>
    </xf>
    <xf numFmtId="170" fontId="50" fillId="0" borderId="57" xfId="54" applyNumberFormat="1" applyFont="1" applyBorder="1" applyAlignment="1">
      <alignment/>
    </xf>
    <xf numFmtId="10" fontId="58" fillId="0" borderId="92" xfId="0" applyNumberFormat="1" applyFont="1" applyBorder="1" applyAlignment="1">
      <alignment/>
    </xf>
    <xf numFmtId="10" fontId="58" fillId="0" borderId="93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0" fillId="0" borderId="92" xfId="0" applyFont="1" applyBorder="1" applyAlignment="1">
      <alignment/>
    </xf>
    <xf numFmtId="0" fontId="58" fillId="0" borderId="30" xfId="0" applyFont="1" applyBorder="1" applyAlignment="1">
      <alignment/>
    </xf>
    <xf numFmtId="10" fontId="58" fillId="0" borderId="30" xfId="0" applyNumberFormat="1" applyFont="1" applyBorder="1" applyAlignment="1">
      <alignment/>
    </xf>
    <xf numFmtId="0" fontId="0" fillId="0" borderId="92" xfId="0" applyFont="1" applyBorder="1" applyAlignment="1">
      <alignment horizontal="center"/>
    </xf>
    <xf numFmtId="0" fontId="1" fillId="0" borderId="110" xfId="52" applyFont="1" applyBorder="1" applyProtection="1">
      <alignment/>
      <protection locked="0"/>
    </xf>
    <xf numFmtId="0" fontId="1" fillId="0" borderId="111" xfId="52" applyFont="1" applyBorder="1" applyProtection="1">
      <alignment/>
      <protection locked="0"/>
    </xf>
    <xf numFmtId="0" fontId="1" fillId="0" borderId="112" xfId="52" applyFont="1" applyBorder="1" applyProtection="1">
      <alignment/>
      <protection locked="0"/>
    </xf>
    <xf numFmtId="0" fontId="1" fillId="0" borderId="113" xfId="52" applyFont="1" applyBorder="1" applyProtection="1">
      <alignment/>
      <protection locked="0"/>
    </xf>
    <xf numFmtId="0" fontId="29" fillId="0" borderId="114" xfId="52" applyFont="1" applyBorder="1">
      <alignment/>
      <protection/>
    </xf>
    <xf numFmtId="0" fontId="29" fillId="0" borderId="93" xfId="52" applyFont="1" applyBorder="1">
      <alignment/>
      <protection/>
    </xf>
    <xf numFmtId="0" fontId="29" fillId="0" borderId="113" xfId="52" applyFont="1" applyBorder="1" applyProtection="1">
      <alignment/>
      <protection locked="0"/>
    </xf>
    <xf numFmtId="0" fontId="1" fillId="0" borderId="93" xfId="52" applyFont="1" applyBorder="1" applyProtection="1">
      <alignment/>
      <protection locked="0"/>
    </xf>
    <xf numFmtId="0" fontId="52" fillId="0" borderId="111" xfId="52" applyFont="1" applyBorder="1" applyProtection="1">
      <alignment/>
      <protection locked="0"/>
    </xf>
    <xf numFmtId="0" fontId="52" fillId="0" borderId="32" xfId="52" applyFont="1" applyBorder="1" applyProtection="1">
      <alignment/>
      <protection locked="0"/>
    </xf>
    <xf numFmtId="0" fontId="52" fillId="0" borderId="113" xfId="52" applyFont="1" applyBorder="1" applyProtection="1">
      <alignment/>
      <protection locked="0"/>
    </xf>
    <xf numFmtId="0" fontId="29" fillId="0" borderId="111" xfId="52" applyFont="1" applyBorder="1" applyProtection="1">
      <alignment/>
      <protection locked="0"/>
    </xf>
    <xf numFmtId="0" fontId="29" fillId="0" borderId="93" xfId="52" applyFont="1" applyBorder="1" applyProtection="1">
      <alignment/>
      <protection locked="0"/>
    </xf>
    <xf numFmtId="3" fontId="42" fillId="25" borderId="45" xfId="48" applyNumberFormat="1" applyFont="1" applyFill="1" applyBorder="1" applyAlignment="1">
      <alignment horizontal="center" vertical="center"/>
      <protection/>
    </xf>
    <xf numFmtId="0" fontId="42" fillId="25" borderId="43" xfId="48" applyFont="1" applyFill="1" applyBorder="1" applyAlignment="1">
      <alignment horizontal="center" vertical="center"/>
      <protection/>
    </xf>
    <xf numFmtId="3" fontId="42" fillId="25" borderId="44" xfId="48" applyNumberFormat="1" applyFont="1" applyFill="1" applyBorder="1" applyAlignment="1">
      <alignment horizontal="center" vertical="center"/>
      <protection/>
    </xf>
    <xf numFmtId="3" fontId="42" fillId="25" borderId="46" xfId="48" applyNumberFormat="1" applyFont="1" applyFill="1" applyBorder="1" applyAlignment="1">
      <alignment horizontal="center" vertical="center"/>
      <protection/>
    </xf>
    <xf numFmtId="0" fontId="42" fillId="25" borderId="46" xfId="48" applyFont="1" applyFill="1" applyBorder="1" applyAlignment="1">
      <alignment horizontal="center" vertical="center"/>
      <protection/>
    </xf>
    <xf numFmtId="3" fontId="42" fillId="25" borderId="47" xfId="48" applyNumberFormat="1" applyFont="1" applyFill="1" applyBorder="1" applyAlignment="1">
      <alignment horizontal="center" vertical="center"/>
      <protection/>
    </xf>
    <xf numFmtId="3" fontId="42" fillId="25" borderId="42" xfId="48" applyNumberFormat="1" applyFont="1" applyFill="1" applyBorder="1" applyAlignment="1">
      <alignment horizontal="center" vertical="center"/>
      <protection/>
    </xf>
    <xf numFmtId="0" fontId="42" fillId="25" borderId="94" xfId="48" applyFont="1" applyFill="1" applyBorder="1" applyAlignment="1">
      <alignment horizontal="center" vertical="center"/>
      <protection/>
    </xf>
    <xf numFmtId="0" fontId="34" fillId="25" borderId="37" xfId="48" applyFont="1" applyFill="1" applyBorder="1" applyAlignment="1">
      <alignment horizontal="center" textRotation="90"/>
      <protection/>
    </xf>
    <xf numFmtId="0" fontId="29" fillId="25" borderId="20" xfId="52" applyNumberFormat="1" applyFont="1" applyFill="1" applyBorder="1" applyAlignment="1">
      <alignment horizontal="left"/>
      <protection/>
    </xf>
    <xf numFmtId="0" fontId="62" fillId="0" borderId="0" xfId="48" applyFont="1">
      <alignment/>
      <protection/>
    </xf>
    <xf numFmtId="0" fontId="34" fillId="0" borderId="66" xfId="48" applyFont="1" applyBorder="1" applyAlignment="1">
      <alignment vertical="center"/>
      <protection/>
    </xf>
    <xf numFmtId="0" fontId="63" fillId="0" borderId="36" xfId="48" applyFont="1" applyBorder="1">
      <alignment/>
      <protection/>
    </xf>
    <xf numFmtId="0" fontId="21" fillId="0" borderId="66" xfId="48" applyFont="1" applyBorder="1" applyAlignment="1">
      <alignment vertical="center"/>
      <protection/>
    </xf>
    <xf numFmtId="0" fontId="64" fillId="0" borderId="66" xfId="48" applyFont="1" applyBorder="1" applyAlignment="1">
      <alignment vertical="center"/>
      <protection/>
    </xf>
    <xf numFmtId="3" fontId="42" fillId="7" borderId="42" xfId="48" applyNumberFormat="1" applyFont="1" applyFill="1" applyBorder="1" applyAlignment="1">
      <alignment horizontal="center" vertical="center"/>
      <protection/>
    </xf>
    <xf numFmtId="0" fontId="42" fillId="7" borderId="43" xfId="48" applyFont="1" applyFill="1" applyBorder="1" applyAlignment="1">
      <alignment horizontal="center" vertical="center"/>
      <protection/>
    </xf>
    <xf numFmtId="3" fontId="42" fillId="7" borderId="44" xfId="48" applyNumberFormat="1" applyFont="1" applyFill="1" applyBorder="1" applyAlignment="1">
      <alignment horizontal="center" vertical="center"/>
      <protection/>
    </xf>
    <xf numFmtId="3" fontId="42" fillId="7" borderId="45" xfId="48" applyNumberFormat="1" applyFont="1" applyFill="1" applyBorder="1" applyAlignment="1">
      <alignment horizontal="center" vertical="center"/>
      <protection/>
    </xf>
    <xf numFmtId="0" fontId="35" fillId="0" borderId="115" xfId="48" applyFont="1" applyFill="1" applyBorder="1">
      <alignment/>
      <protection/>
    </xf>
    <xf numFmtId="0" fontId="35" fillId="0" borderId="116" xfId="48" applyFont="1" applyFill="1" applyBorder="1" applyAlignment="1">
      <alignment horizontal="center"/>
      <protection/>
    </xf>
    <xf numFmtId="0" fontId="35" fillId="0" borderId="117" xfId="48" applyFont="1" applyFill="1" applyBorder="1">
      <alignment/>
      <protection/>
    </xf>
    <xf numFmtId="0" fontId="35" fillId="0" borderId="118" xfId="48" applyFont="1" applyFill="1" applyBorder="1">
      <alignment/>
      <protection/>
    </xf>
    <xf numFmtId="0" fontId="35" fillId="0" borderId="119" xfId="48" applyFont="1" applyFill="1" applyBorder="1">
      <alignment/>
      <protection/>
    </xf>
    <xf numFmtId="0" fontId="35" fillId="0" borderId="120" xfId="48" applyFont="1" applyFill="1" applyBorder="1">
      <alignment/>
      <protection/>
    </xf>
    <xf numFmtId="0" fontId="35" fillId="0" borderId="121" xfId="48" applyFont="1" applyFill="1" applyBorder="1">
      <alignment/>
      <protection/>
    </xf>
    <xf numFmtId="0" fontId="35" fillId="0" borderId="122" xfId="48" applyFont="1" applyFill="1" applyBorder="1">
      <alignment/>
      <protection/>
    </xf>
    <xf numFmtId="0" fontId="35" fillId="0" borderId="123" xfId="48" applyFont="1" applyFill="1" applyBorder="1">
      <alignment/>
      <protection/>
    </xf>
    <xf numFmtId="0" fontId="35" fillId="0" borderId="124" xfId="48" applyFont="1" applyFill="1" applyBorder="1" applyAlignment="1">
      <alignment horizontal="center"/>
      <protection/>
    </xf>
    <xf numFmtId="0" fontId="35" fillId="0" borderId="125" xfId="48" applyFont="1" applyFill="1" applyBorder="1">
      <alignment/>
      <protection/>
    </xf>
    <xf numFmtId="0" fontId="35" fillId="0" borderId="126" xfId="48" applyFont="1" applyFill="1" applyBorder="1">
      <alignment/>
      <protection/>
    </xf>
    <xf numFmtId="0" fontId="35" fillId="0" borderId="127" xfId="48" applyFont="1" applyFill="1" applyBorder="1">
      <alignment/>
      <protection/>
    </xf>
    <xf numFmtId="0" fontId="35" fillId="0" borderId="128" xfId="48" applyFont="1" applyFill="1" applyBorder="1" applyAlignment="1">
      <alignment horizontal="center"/>
      <protection/>
    </xf>
    <xf numFmtId="0" fontId="35" fillId="0" borderId="129" xfId="48" applyFont="1" applyFill="1" applyBorder="1">
      <alignment/>
      <protection/>
    </xf>
    <xf numFmtId="0" fontId="35" fillId="0" borderId="130" xfId="48" applyFont="1" applyFill="1" applyBorder="1">
      <alignment/>
      <protection/>
    </xf>
    <xf numFmtId="0" fontId="35" fillId="0" borderId="131" xfId="48" applyFont="1" applyFill="1" applyBorder="1">
      <alignment/>
      <protection/>
    </xf>
    <xf numFmtId="0" fontId="35" fillId="0" borderId="132" xfId="48" applyFont="1" applyFill="1" applyBorder="1">
      <alignment/>
      <protection/>
    </xf>
    <xf numFmtId="0" fontId="29" fillId="24" borderId="133" xfId="52" applyFont="1" applyFill="1" applyBorder="1">
      <alignment/>
      <protection/>
    </xf>
    <xf numFmtId="0" fontId="1" fillId="24" borderId="134" xfId="0" applyFont="1" applyFill="1" applyBorder="1" applyAlignment="1">
      <alignment/>
    </xf>
    <xf numFmtId="0" fontId="29" fillId="24" borderId="135" xfId="52" applyFont="1" applyFill="1" applyBorder="1">
      <alignment/>
      <protection/>
    </xf>
    <xf numFmtId="0" fontId="1" fillId="0" borderId="71" xfId="52" applyFont="1" applyBorder="1" applyProtection="1">
      <alignment/>
      <protection locked="0"/>
    </xf>
    <xf numFmtId="0" fontId="1" fillId="0" borderId="136" xfId="52" applyFont="1" applyBorder="1" applyProtection="1">
      <alignment/>
      <protection locked="0"/>
    </xf>
    <xf numFmtId="0" fontId="1" fillId="0" borderId="137" xfId="52" applyBorder="1" applyAlignment="1" applyProtection="1">
      <alignment horizontal="center"/>
      <protection locked="0"/>
    </xf>
    <xf numFmtId="0" fontId="3" fillId="0" borderId="138" xfId="52" applyFont="1" applyBorder="1" applyAlignment="1">
      <alignment horizontal="center"/>
      <protection/>
    </xf>
    <xf numFmtId="3" fontId="1" fillId="0" borderId="139" xfId="52" applyNumberFormat="1" applyBorder="1" applyAlignment="1" applyProtection="1">
      <alignment horizontal="center"/>
      <protection locked="0"/>
    </xf>
    <xf numFmtId="3" fontId="1" fillId="0" borderId="140" xfId="52" applyNumberFormat="1" applyBorder="1" applyAlignment="1" applyProtection="1">
      <alignment horizontal="center"/>
      <protection locked="0"/>
    </xf>
    <xf numFmtId="0" fontId="1" fillId="0" borderId="141" xfId="52" applyBorder="1" applyAlignment="1" applyProtection="1">
      <alignment horizontal="center"/>
      <protection locked="0"/>
    </xf>
    <xf numFmtId="3" fontId="1" fillId="0" borderId="142" xfId="52" applyNumberFormat="1" applyBorder="1" applyAlignment="1" applyProtection="1">
      <alignment horizontal="center" vertical="center"/>
      <protection locked="0"/>
    </xf>
    <xf numFmtId="0" fontId="3" fillId="0" borderId="143" xfId="52" applyFont="1" applyBorder="1" applyAlignment="1">
      <alignment horizontal="center" vertical="center"/>
      <protection/>
    </xf>
    <xf numFmtId="3" fontId="1" fillId="0" borderId="144" xfId="52" applyNumberFormat="1" applyBorder="1" applyAlignment="1" applyProtection="1">
      <alignment horizontal="center" vertical="center"/>
      <protection locked="0"/>
    </xf>
    <xf numFmtId="3" fontId="1" fillId="0" borderId="145" xfId="52" applyNumberFormat="1" applyBorder="1" applyAlignment="1" applyProtection="1">
      <alignment horizontal="center" vertical="center"/>
      <protection locked="0"/>
    </xf>
    <xf numFmtId="3" fontId="1" fillId="0" borderId="146" xfId="52" applyNumberFormat="1" applyBorder="1" applyAlignment="1" applyProtection="1">
      <alignment horizontal="center" vertical="center"/>
      <protection locked="0"/>
    </xf>
    <xf numFmtId="3" fontId="1" fillId="0" borderId="147" xfId="52" applyNumberFormat="1" applyBorder="1" applyAlignment="1" applyProtection="1">
      <alignment horizontal="center" vertical="center"/>
      <protection locked="0"/>
    </xf>
    <xf numFmtId="0" fontId="3" fillId="0" borderId="148" xfId="52" applyFont="1" applyBorder="1" applyAlignment="1">
      <alignment horizontal="center" vertical="center"/>
      <protection/>
    </xf>
    <xf numFmtId="3" fontId="1" fillId="0" borderId="149" xfId="52" applyNumberFormat="1" applyBorder="1" applyAlignment="1" applyProtection="1">
      <alignment horizontal="center" vertical="center"/>
      <protection locked="0"/>
    </xf>
    <xf numFmtId="3" fontId="1" fillId="0" borderId="150" xfId="52" applyNumberFormat="1" applyBorder="1" applyAlignment="1" applyProtection="1">
      <alignment horizontal="center" vertical="center"/>
      <protection locked="0"/>
    </xf>
    <xf numFmtId="3" fontId="1" fillId="0" borderId="151" xfId="52" applyNumberFormat="1" applyBorder="1" applyAlignment="1" applyProtection="1">
      <alignment horizontal="center" vertical="center"/>
      <protection locked="0"/>
    </xf>
    <xf numFmtId="3" fontId="29" fillId="0" borderId="97" xfId="52" applyNumberFormat="1" applyFont="1" applyBorder="1" applyAlignment="1" applyProtection="1">
      <alignment horizontal="center" vertical="center"/>
      <protection locked="0"/>
    </xf>
    <xf numFmtId="3" fontId="29" fillId="0" borderId="98" xfId="52" applyNumberFormat="1" applyFont="1" applyBorder="1" applyAlignment="1" applyProtection="1">
      <alignment horizontal="center" vertical="center"/>
      <protection locked="0"/>
    </xf>
    <xf numFmtId="0" fontId="30" fillId="0" borderId="99" xfId="52" applyFont="1" applyBorder="1" applyAlignment="1">
      <alignment horizontal="center" vertical="center"/>
      <protection/>
    </xf>
    <xf numFmtId="0" fontId="30" fillId="0" borderId="100" xfId="52" applyFont="1" applyBorder="1" applyAlignment="1">
      <alignment horizontal="center" vertical="center"/>
      <protection/>
    </xf>
    <xf numFmtId="3" fontId="29" fillId="0" borderId="103" xfId="52" applyNumberFormat="1" applyFont="1" applyBorder="1" applyAlignment="1" applyProtection="1">
      <alignment horizontal="center" vertical="center"/>
      <protection locked="0"/>
    </xf>
    <xf numFmtId="3" fontId="29" fillId="0" borderId="104" xfId="52" applyNumberFormat="1" applyFont="1" applyBorder="1" applyAlignment="1" applyProtection="1">
      <alignment horizontal="center" vertical="center"/>
      <protection locked="0"/>
    </xf>
    <xf numFmtId="3" fontId="29" fillId="0" borderId="98" xfId="52" applyNumberFormat="1" applyFont="1" applyBorder="1" applyAlignment="1" applyProtection="1">
      <alignment horizontal="center" vertical="center"/>
      <protection locked="0"/>
    </xf>
    <xf numFmtId="0" fontId="30" fillId="0" borderId="100" xfId="52" applyFont="1" applyBorder="1" applyAlignment="1">
      <alignment horizontal="center" vertical="center"/>
      <protection/>
    </xf>
    <xf numFmtId="3" fontId="29" fillId="0" borderId="101" xfId="52" applyNumberFormat="1" applyFont="1" applyBorder="1" applyAlignment="1" applyProtection="1">
      <alignment horizontal="center" vertical="center"/>
      <protection locked="0"/>
    </xf>
    <xf numFmtId="3" fontId="29" fillId="0" borderId="102" xfId="52" applyNumberFormat="1" applyFont="1" applyBorder="1" applyAlignment="1" applyProtection="1">
      <alignment horizontal="center" vertical="center"/>
      <protection locked="0"/>
    </xf>
    <xf numFmtId="3" fontId="29" fillId="0" borderId="95" xfId="52" applyNumberFormat="1" applyFont="1" applyBorder="1" applyAlignment="1" applyProtection="1">
      <alignment horizontal="center" vertical="center"/>
      <protection locked="0"/>
    </xf>
    <xf numFmtId="3" fontId="29" fillId="0" borderId="96" xfId="52" applyNumberFormat="1" applyFont="1" applyBorder="1" applyAlignment="1" applyProtection="1">
      <alignment horizontal="center" vertical="center"/>
      <protection locked="0"/>
    </xf>
    <xf numFmtId="3" fontId="29" fillId="0" borderId="97" xfId="52" applyNumberFormat="1" applyFont="1" applyBorder="1" applyAlignment="1" applyProtection="1">
      <alignment horizontal="center" vertical="center"/>
      <protection locked="0"/>
    </xf>
    <xf numFmtId="0" fontId="30" fillId="0" borderId="99" xfId="52" applyFont="1" applyBorder="1" applyAlignment="1">
      <alignment horizontal="center" vertical="center"/>
      <protection/>
    </xf>
    <xf numFmtId="3" fontId="29" fillId="0" borderId="95" xfId="52" applyNumberFormat="1" applyFont="1" applyBorder="1" applyAlignment="1" applyProtection="1">
      <alignment horizontal="center" vertical="center"/>
      <protection locked="0"/>
    </xf>
    <xf numFmtId="3" fontId="29" fillId="0" borderId="96" xfId="52" applyNumberFormat="1" applyFont="1" applyBorder="1" applyAlignment="1" applyProtection="1">
      <alignment horizontal="center" vertical="center"/>
      <protection locked="0"/>
    </xf>
    <xf numFmtId="1" fontId="1" fillId="0" borderId="137" xfId="52" applyNumberFormat="1" applyBorder="1" applyAlignment="1" applyProtection="1">
      <alignment horizontal="center"/>
      <protection locked="0"/>
    </xf>
    <xf numFmtId="0" fontId="1" fillId="0" borderId="137" xfId="52" applyNumberFormat="1" applyBorder="1" applyAlignment="1" applyProtection="1">
      <alignment horizontal="center"/>
      <protection locked="0"/>
    </xf>
    <xf numFmtId="0" fontId="1" fillId="0" borderId="0" xfId="52" applyBorder="1" applyAlignment="1" applyProtection="1">
      <alignment horizontal="center"/>
      <protection locked="0"/>
    </xf>
    <xf numFmtId="0" fontId="29" fillId="8" borderId="133" xfId="52" applyFont="1" applyFill="1" applyBorder="1">
      <alignment/>
      <protection/>
    </xf>
    <xf numFmtId="0" fontId="29" fillId="8" borderId="135" xfId="52" applyFont="1" applyFill="1" applyBorder="1">
      <alignment/>
      <protection/>
    </xf>
    <xf numFmtId="0" fontId="1" fillId="8" borderId="134" xfId="0" applyFont="1" applyFill="1" applyBorder="1" applyAlignment="1">
      <alignment/>
    </xf>
    <xf numFmtId="0" fontId="66" fillId="0" borderId="0" xfId="0" applyFont="1" applyAlignment="1">
      <alignment/>
    </xf>
    <xf numFmtId="0" fontId="29" fillId="0" borderId="32" xfId="52" applyFont="1" applyBorder="1" applyProtection="1">
      <alignment/>
      <protection locked="0"/>
    </xf>
    <xf numFmtId="0" fontId="1" fillId="0" borderId="152" xfId="52" applyFont="1" applyBorder="1" applyProtection="1">
      <alignment/>
      <protection locked="0"/>
    </xf>
    <xf numFmtId="0" fontId="1" fillId="0" borderId="153" xfId="52" applyFont="1" applyBorder="1" applyProtection="1">
      <alignment/>
      <protection locked="0"/>
    </xf>
    <xf numFmtId="0" fontId="1" fillId="0" borderId="154" xfId="52" applyFont="1" applyBorder="1" applyProtection="1">
      <alignment/>
      <protection locked="0"/>
    </xf>
    <xf numFmtId="0" fontId="67" fillId="0" borderId="0" xfId="0" applyFont="1" applyAlignment="1">
      <alignment/>
    </xf>
    <xf numFmtId="0" fontId="1" fillId="0" borderId="0" xfId="52" applyAlignment="1">
      <alignment horizontal="center"/>
      <protection/>
    </xf>
    <xf numFmtId="0" fontId="45" fillId="0" borderId="155" xfId="52" applyFont="1" applyBorder="1" applyAlignment="1">
      <alignment horizontal="center"/>
      <protection/>
    </xf>
    <xf numFmtId="0" fontId="30" fillId="0" borderId="155" xfId="52" applyFont="1" applyBorder="1" applyAlignment="1">
      <alignment horizontal="center"/>
      <protection/>
    </xf>
    <xf numFmtId="0" fontId="45" fillId="7" borderId="11" xfId="52" applyFont="1" applyFill="1" applyBorder="1" applyAlignment="1">
      <alignment horizontal="center"/>
      <protection/>
    </xf>
    <xf numFmtId="0" fontId="45" fillId="7" borderId="58" xfId="52" applyFont="1" applyFill="1" applyBorder="1" applyAlignment="1">
      <alignment horizontal="center"/>
      <protection/>
    </xf>
    <xf numFmtId="0" fontId="45" fillId="7" borderId="10" xfId="52" applyFont="1" applyFill="1" applyBorder="1" applyAlignment="1">
      <alignment horizontal="center"/>
      <protection/>
    </xf>
    <xf numFmtId="0" fontId="1" fillId="0" borderId="0" xfId="52" applyFont="1" applyAlignment="1">
      <alignment horizontal="center" wrapText="1"/>
      <protection/>
    </xf>
    <xf numFmtId="0" fontId="1" fillId="0" borderId="0" xfId="52" applyAlignment="1">
      <alignment horizontal="center" wrapText="1"/>
      <protection/>
    </xf>
    <xf numFmtId="0" fontId="1" fillId="0" borderId="156" xfId="52" applyBorder="1" applyAlignment="1">
      <alignment vertical="center"/>
      <protection/>
    </xf>
    <xf numFmtId="0" fontId="1" fillId="0" borderId="30" xfId="52" applyBorder="1" applyAlignment="1">
      <alignment vertical="center"/>
      <protection/>
    </xf>
    <xf numFmtId="3" fontId="29" fillId="0" borderId="97" xfId="52" applyNumberFormat="1" applyFont="1" applyBorder="1" applyAlignment="1" applyProtection="1">
      <alignment horizontal="center" vertical="center"/>
      <protection locked="0"/>
    </xf>
    <xf numFmtId="0" fontId="3" fillId="0" borderId="10" xfId="52" applyFont="1" applyBorder="1" applyAlignment="1">
      <alignment horizontal="center"/>
      <protection/>
    </xf>
    <xf numFmtId="3" fontId="1" fillId="0" borderId="95" xfId="52" applyNumberFormat="1" applyBorder="1" applyAlignment="1" applyProtection="1">
      <alignment horizontal="center" vertical="center"/>
      <protection locked="0"/>
    </xf>
    <xf numFmtId="3" fontId="1" fillId="0" borderId="96" xfId="52" applyNumberFormat="1" applyBorder="1" applyAlignment="1" applyProtection="1">
      <alignment horizontal="center" vertical="center"/>
      <protection locked="0"/>
    </xf>
    <xf numFmtId="0" fontId="30" fillId="7" borderId="99" xfId="52" applyFont="1" applyFill="1" applyBorder="1" applyAlignment="1">
      <alignment horizontal="center" vertical="center"/>
      <protection/>
    </xf>
    <xf numFmtId="0" fontId="30" fillId="7" borderId="100" xfId="52" applyFont="1" applyFill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58" xfId="52" applyFont="1" applyBorder="1" applyAlignment="1">
      <alignment horizontal="center"/>
      <protection/>
    </xf>
    <xf numFmtId="3" fontId="1" fillId="0" borderId="97" xfId="52" applyNumberFormat="1" applyBorder="1" applyAlignment="1" applyProtection="1">
      <alignment horizontal="center" vertical="center"/>
      <protection locked="0"/>
    </xf>
    <xf numFmtId="3" fontId="1" fillId="0" borderId="98" xfId="52" applyNumberFormat="1" applyBorder="1" applyAlignment="1" applyProtection="1">
      <alignment horizontal="center" vertical="center"/>
      <protection locked="0"/>
    </xf>
    <xf numFmtId="0" fontId="3" fillId="0" borderId="99" xfId="52" applyFont="1" applyBorder="1" applyAlignment="1">
      <alignment horizontal="center" vertical="center"/>
      <protection/>
    </xf>
    <xf numFmtId="0" fontId="3" fillId="0" borderId="100" xfId="52" applyFont="1" applyBorder="1" applyAlignment="1">
      <alignment horizontal="center" vertical="center"/>
      <protection/>
    </xf>
    <xf numFmtId="3" fontId="42" fillId="24" borderId="42" xfId="48" applyNumberFormat="1" applyFont="1" applyFill="1" applyBorder="1" applyAlignment="1">
      <alignment horizontal="center" vertical="center"/>
      <protection/>
    </xf>
    <xf numFmtId="0" fontId="42" fillId="24" borderId="43" xfId="48" applyFont="1" applyFill="1" applyBorder="1" applyAlignment="1">
      <alignment horizontal="center" vertical="center"/>
      <protection/>
    </xf>
    <xf numFmtId="3" fontId="42" fillId="24" borderId="44" xfId="48" applyNumberFormat="1" applyFont="1" applyFill="1" applyBorder="1" applyAlignment="1">
      <alignment horizontal="center" vertical="center"/>
      <protection/>
    </xf>
    <xf numFmtId="3" fontId="42" fillId="24" borderId="45" xfId="48" applyNumberFormat="1" applyFont="1" applyFill="1" applyBorder="1" applyAlignment="1">
      <alignment horizontal="center" vertical="center"/>
      <protection/>
    </xf>
    <xf numFmtId="0" fontId="42" fillId="24" borderId="43" xfId="48" applyFont="1" applyFill="1" applyBorder="1" applyAlignment="1">
      <alignment horizontal="center" vertical="center"/>
      <protection/>
    </xf>
    <xf numFmtId="3" fontId="42" fillId="24" borderId="44" xfId="48" applyNumberFormat="1" applyFont="1" applyFill="1" applyBorder="1" applyAlignment="1">
      <alignment horizontal="center" vertical="center"/>
      <protection/>
    </xf>
    <xf numFmtId="3" fontId="42" fillId="24" borderId="46" xfId="48" applyNumberFormat="1" applyFont="1" applyFill="1" applyBorder="1" applyAlignment="1">
      <alignment horizontal="center" vertical="center"/>
      <protection/>
    </xf>
    <xf numFmtId="0" fontId="42" fillId="24" borderId="46" xfId="48" applyFont="1" applyFill="1" applyBorder="1" applyAlignment="1">
      <alignment horizontal="center" vertical="center"/>
      <protection/>
    </xf>
    <xf numFmtId="3" fontId="42" fillId="24" borderId="47" xfId="48" applyNumberFormat="1" applyFont="1" applyFill="1" applyBorder="1" applyAlignment="1">
      <alignment horizontal="center" vertical="center"/>
      <protection/>
    </xf>
    <xf numFmtId="0" fontId="27" fillId="0" borderId="0" xfId="48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42" fillId="24" borderId="48" xfId="48" applyNumberFormat="1" applyFont="1" applyFill="1" applyBorder="1" applyAlignment="1">
      <alignment horizontal="center" vertical="center"/>
      <protection/>
    </xf>
    <xf numFmtId="0" fontId="42" fillId="7" borderId="94" xfId="48" applyFont="1" applyFill="1" applyBorder="1" applyAlignment="1">
      <alignment horizontal="center" vertical="center"/>
      <protection/>
    </xf>
    <xf numFmtId="0" fontId="42" fillId="25" borderId="0" xfId="48" applyFont="1" applyFill="1" applyBorder="1" applyAlignment="1">
      <alignment horizontal="center" vertical="center"/>
      <protection/>
    </xf>
    <xf numFmtId="0" fontId="58" fillId="0" borderId="93" xfId="0" applyFont="1" applyBorder="1" applyAlignment="1">
      <alignment horizontal="center"/>
    </xf>
    <xf numFmtId="170" fontId="50" fillId="0" borderId="92" xfId="54" applyNumberFormat="1" applyFont="1" applyBorder="1" applyAlignment="1">
      <alignment/>
    </xf>
    <xf numFmtId="170" fontId="50" fillId="0" borderId="93" xfId="54" applyNumberFormat="1" applyFont="1" applyBorder="1" applyAlignment="1">
      <alignment/>
    </xf>
    <xf numFmtId="170" fontId="50" fillId="0" borderId="157" xfId="54" applyNumberFormat="1" applyFont="1" applyBorder="1" applyAlignment="1">
      <alignment/>
    </xf>
    <xf numFmtId="0" fontId="50" fillId="7" borderId="58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6" fillId="0" borderId="156" xfId="0" applyFont="1" applyBorder="1" applyAlignment="1">
      <alignment vertical="center" textRotation="90"/>
    </xf>
    <xf numFmtId="0" fontId="56" fillId="0" borderId="158" xfId="0" applyFont="1" applyBorder="1" applyAlignment="1">
      <alignment vertical="center" textRotation="90"/>
    </xf>
    <xf numFmtId="0" fontId="56" fillId="0" borderId="30" xfId="0" applyFont="1" applyBorder="1" applyAlignment="1">
      <alignment vertical="center" textRotation="90"/>
    </xf>
    <xf numFmtId="0" fontId="50" fillId="0" borderId="10" xfId="0" applyFont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1" fillId="0" borderId="38" xfId="52" applyBorder="1" applyAlignment="1">
      <alignment horizontal="center"/>
      <protection/>
    </xf>
    <xf numFmtId="0" fontId="37" fillId="0" borderId="0" xfId="48" applyFont="1" applyAlignment="1">
      <alignment/>
      <protection/>
    </xf>
    <xf numFmtId="0" fontId="56" fillId="0" borderId="0" xfId="0" applyFont="1" applyAlignment="1">
      <alignment/>
    </xf>
    <xf numFmtId="3" fontId="41" fillId="0" borderId="159" xfId="48" applyNumberFormat="1" applyFont="1" applyFill="1" applyBorder="1" applyAlignment="1">
      <alignment horizontal="center"/>
      <protection/>
    </xf>
    <xf numFmtId="3" fontId="41" fillId="0" borderId="160" xfId="48" applyNumberFormat="1" applyFont="1" applyFill="1" applyBorder="1" applyAlignment="1">
      <alignment horizontal="center"/>
      <protection/>
    </xf>
    <xf numFmtId="3" fontId="41" fillId="0" borderId="161" xfId="48" applyNumberFormat="1" applyFont="1" applyFill="1" applyBorder="1" applyAlignment="1">
      <alignment horizontal="center"/>
      <protection/>
    </xf>
    <xf numFmtId="3" fontId="41" fillId="0" borderId="162" xfId="48" applyNumberFormat="1" applyFont="1" applyFill="1" applyBorder="1" applyAlignment="1">
      <alignment horizontal="center"/>
      <protection/>
    </xf>
    <xf numFmtId="3" fontId="41" fillId="25" borderId="162" xfId="48" applyNumberFormat="1" applyFont="1" applyFill="1" applyBorder="1" applyAlignment="1">
      <alignment horizontal="center"/>
      <protection/>
    </xf>
    <xf numFmtId="3" fontId="41" fillId="0" borderId="163" xfId="48" applyNumberFormat="1" applyFont="1" applyFill="1" applyBorder="1" applyAlignment="1">
      <alignment horizontal="center"/>
      <protection/>
    </xf>
    <xf numFmtId="0" fontId="39" fillId="2" borderId="35" xfId="48" applyFont="1" applyFill="1" applyBorder="1" applyAlignment="1">
      <alignment horizontal="center" vertical="center"/>
      <protection/>
    </xf>
    <xf numFmtId="0" fontId="39" fillId="2" borderId="40" xfId="48" applyFont="1" applyFill="1" applyBorder="1" applyAlignment="1">
      <alignment horizontal="center" vertical="center"/>
      <protection/>
    </xf>
    <xf numFmtId="0" fontId="39" fillId="2" borderId="37" xfId="48" applyFont="1" applyFill="1" applyBorder="1" applyAlignment="1">
      <alignment horizontal="center" vertical="center"/>
      <protection/>
    </xf>
    <xf numFmtId="0" fontId="39" fillId="2" borderId="48" xfId="48" applyFont="1" applyFill="1" applyBorder="1" applyAlignment="1">
      <alignment horizontal="center" vertical="center"/>
      <protection/>
    </xf>
    <xf numFmtId="0" fontId="39" fillId="2" borderId="46" xfId="48" applyFont="1" applyFill="1" applyBorder="1" applyAlignment="1">
      <alignment horizontal="center" vertical="center"/>
      <protection/>
    </xf>
    <xf numFmtId="0" fontId="39" fillId="2" borderId="94" xfId="48" applyFont="1" applyFill="1" applyBorder="1" applyAlignment="1">
      <alignment horizontal="center" vertical="center"/>
      <protection/>
    </xf>
    <xf numFmtId="3" fontId="41" fillId="25" borderId="159" xfId="48" applyNumberFormat="1" applyFont="1" applyFill="1" applyBorder="1" applyAlignment="1">
      <alignment horizontal="center"/>
      <protection/>
    </xf>
    <xf numFmtId="3" fontId="41" fillId="25" borderId="160" xfId="48" applyNumberFormat="1" applyFont="1" applyFill="1" applyBorder="1" applyAlignment="1">
      <alignment horizontal="center"/>
      <protection/>
    </xf>
    <xf numFmtId="3" fontId="41" fillId="25" borderId="164" xfId="48" applyNumberFormat="1" applyFont="1" applyFill="1" applyBorder="1" applyAlignment="1">
      <alignment horizontal="center"/>
      <protection/>
    </xf>
    <xf numFmtId="3" fontId="41" fillId="0" borderId="165" xfId="48" applyNumberFormat="1" applyFont="1" applyFill="1" applyBorder="1" applyAlignment="1">
      <alignment horizontal="center"/>
      <protection/>
    </xf>
    <xf numFmtId="3" fontId="41" fillId="0" borderId="164" xfId="48" applyNumberFormat="1" applyFont="1" applyFill="1" applyBorder="1" applyAlignment="1">
      <alignment horizontal="center"/>
      <protection/>
    </xf>
    <xf numFmtId="3" fontId="41" fillId="25" borderId="161" xfId="48" applyNumberFormat="1" applyFont="1" applyFill="1" applyBorder="1" applyAlignment="1">
      <alignment horizontal="center"/>
      <protection/>
    </xf>
    <xf numFmtId="0" fontId="34" fillId="0" borderId="166" xfId="48" applyFont="1" applyBorder="1" applyAlignment="1">
      <alignment horizontal="center" textRotation="90"/>
      <protection/>
    </xf>
    <xf numFmtId="0" fontId="34" fillId="0" borderId="167" xfId="48" applyFont="1" applyBorder="1" applyAlignment="1">
      <alignment horizontal="center" textRotation="90"/>
      <protection/>
    </xf>
    <xf numFmtId="0" fontId="34" fillId="0" borderId="168" xfId="48" applyFont="1" applyBorder="1" applyAlignment="1">
      <alignment horizontal="center" textRotation="90"/>
      <protection/>
    </xf>
    <xf numFmtId="0" fontId="65" fillId="0" borderId="169" xfId="48" applyFont="1" applyBorder="1" applyAlignment="1">
      <alignment horizontal="center" textRotation="90"/>
      <protection/>
    </xf>
    <xf numFmtId="0" fontId="65" fillId="0" borderId="167" xfId="48" applyFont="1" applyBorder="1" applyAlignment="1">
      <alignment horizontal="center" textRotation="90"/>
      <protection/>
    </xf>
    <xf numFmtId="0" fontId="65" fillId="0" borderId="168" xfId="48" applyFont="1" applyBorder="1" applyAlignment="1">
      <alignment horizontal="center" textRotation="90"/>
      <protection/>
    </xf>
    <xf numFmtId="0" fontId="34" fillId="0" borderId="170" xfId="48" applyFont="1" applyBorder="1" applyAlignment="1">
      <alignment horizontal="center" textRotation="90"/>
      <protection/>
    </xf>
    <xf numFmtId="0" fontId="30" fillId="0" borderId="12" xfId="52" applyFont="1" applyBorder="1" applyAlignment="1">
      <alignment horizontal="center"/>
      <protection/>
    </xf>
    <xf numFmtId="0" fontId="30" fillId="0" borderId="13" xfId="52" applyFont="1" applyBorder="1" applyAlignment="1">
      <alignment horizontal="center"/>
      <protection/>
    </xf>
    <xf numFmtId="0" fontId="30" fillId="0" borderId="14" xfId="52" applyFont="1" applyBorder="1" applyAlignment="1">
      <alignment horizontal="center"/>
      <protection/>
    </xf>
    <xf numFmtId="0" fontId="50" fillId="0" borderId="11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3" fontId="29" fillId="0" borderId="98" xfId="52" applyNumberFormat="1" applyFont="1" applyBorder="1" applyAlignment="1" applyProtection="1">
      <alignment horizontal="center" vertical="center"/>
      <protection locked="0"/>
    </xf>
    <xf numFmtId="0" fontId="30" fillId="0" borderId="99" xfId="52" applyFont="1" applyBorder="1" applyAlignment="1">
      <alignment horizontal="center" vertical="center"/>
      <protection/>
    </xf>
    <xf numFmtId="0" fontId="30" fillId="0" borderId="100" xfId="52" applyFont="1" applyBorder="1" applyAlignment="1">
      <alignment horizontal="center" vertical="center"/>
      <protection/>
    </xf>
    <xf numFmtId="3" fontId="29" fillId="0" borderId="103" xfId="52" applyNumberFormat="1" applyFont="1" applyBorder="1" applyAlignment="1" applyProtection="1">
      <alignment horizontal="center" vertical="center"/>
      <protection locked="0"/>
    </xf>
    <xf numFmtId="3" fontId="29" fillId="0" borderId="104" xfId="52" applyNumberFormat="1" applyFont="1" applyBorder="1" applyAlignment="1" applyProtection="1">
      <alignment horizontal="center" vertical="center"/>
      <protection locked="0"/>
    </xf>
    <xf numFmtId="3" fontId="29" fillId="7" borderId="95" xfId="52" applyNumberFormat="1" applyFont="1" applyFill="1" applyBorder="1" applyAlignment="1">
      <alignment horizontal="center" vertical="center"/>
      <protection/>
    </xf>
    <xf numFmtId="3" fontId="29" fillId="7" borderId="96" xfId="52" applyNumberFormat="1" applyFont="1" applyFill="1" applyBorder="1" applyAlignment="1">
      <alignment horizontal="center" vertical="center"/>
      <protection/>
    </xf>
    <xf numFmtId="3" fontId="29" fillId="7" borderId="97" xfId="52" applyNumberFormat="1" applyFont="1" applyFill="1" applyBorder="1" applyAlignment="1">
      <alignment horizontal="center" vertical="center"/>
      <protection/>
    </xf>
    <xf numFmtId="3" fontId="29" fillId="7" borderId="98" xfId="52" applyNumberFormat="1" applyFont="1" applyFill="1" applyBorder="1" applyAlignment="1">
      <alignment horizontal="center" vertical="center"/>
      <protection/>
    </xf>
    <xf numFmtId="0" fontId="3" fillId="0" borderId="171" xfId="52" applyFont="1" applyBorder="1" applyAlignment="1">
      <alignment horizontal="center"/>
      <protection/>
    </xf>
    <xf numFmtId="3" fontId="30" fillId="7" borderId="97" xfId="52" applyNumberFormat="1" applyFont="1" applyFill="1" applyBorder="1" applyAlignment="1">
      <alignment horizontal="center" vertical="center"/>
      <protection/>
    </xf>
    <xf numFmtId="3" fontId="30" fillId="7" borderId="98" xfId="52" applyNumberFormat="1" applyFont="1" applyFill="1" applyBorder="1" applyAlignment="1">
      <alignment horizontal="center" vertical="center"/>
      <protection/>
    </xf>
    <xf numFmtId="0" fontId="30" fillId="7" borderId="95" xfId="52" applyFont="1" applyFill="1" applyBorder="1" applyAlignment="1">
      <alignment horizontal="center" vertical="center"/>
      <protection/>
    </xf>
    <xf numFmtId="0" fontId="30" fillId="7" borderId="96" xfId="52" applyFont="1" applyFill="1" applyBorder="1" applyAlignment="1">
      <alignment horizontal="center" vertical="center"/>
      <protection/>
    </xf>
    <xf numFmtId="0" fontId="45" fillId="7" borderId="11" xfId="52" applyFont="1" applyFill="1" applyBorder="1" applyAlignment="1">
      <alignment horizontal="left"/>
      <protection/>
    </xf>
    <xf numFmtId="0" fontId="45" fillId="7" borderId="58" xfId="52" applyFont="1" applyFill="1" applyBorder="1" applyAlignment="1">
      <alignment horizontal="left"/>
      <protection/>
    </xf>
    <xf numFmtId="0" fontId="45" fillId="7" borderId="10" xfId="52" applyFont="1" applyFill="1" applyBorder="1" applyAlignment="1">
      <alignment horizontal="left"/>
      <protection/>
    </xf>
    <xf numFmtId="3" fontId="1" fillId="0" borderId="101" xfId="52" applyNumberFormat="1" applyBorder="1" applyAlignment="1" applyProtection="1">
      <alignment horizontal="center" vertical="center"/>
      <protection locked="0"/>
    </xf>
    <xf numFmtId="3" fontId="1" fillId="0" borderId="102" xfId="52" applyNumberFormat="1" applyBorder="1" applyAlignment="1" applyProtection="1">
      <alignment horizontal="center" vertical="center"/>
      <protection locked="0"/>
    </xf>
    <xf numFmtId="0" fontId="1" fillId="0" borderId="70" xfId="52" applyBorder="1" applyAlignment="1">
      <alignment horizontal="center"/>
      <protection/>
    </xf>
    <xf numFmtId="3" fontId="1" fillId="7" borderId="95" xfId="52" applyNumberFormat="1" applyFill="1" applyBorder="1" applyAlignment="1">
      <alignment horizontal="center" vertical="center"/>
      <protection/>
    </xf>
    <xf numFmtId="3" fontId="1" fillId="7" borderId="96" xfId="52" applyNumberFormat="1" applyFill="1" applyBorder="1" applyAlignment="1">
      <alignment horizontal="center" vertical="center"/>
      <protection/>
    </xf>
    <xf numFmtId="3" fontId="1" fillId="7" borderId="97" xfId="52" applyNumberFormat="1" applyFill="1" applyBorder="1" applyAlignment="1">
      <alignment horizontal="center" vertical="center"/>
      <protection/>
    </xf>
    <xf numFmtId="3" fontId="1" fillId="7" borderId="98" xfId="52" applyNumberFormat="1" applyFill="1" applyBorder="1" applyAlignment="1">
      <alignment horizontal="center" vertical="center"/>
      <protection/>
    </xf>
    <xf numFmtId="0" fontId="3" fillId="7" borderId="99" xfId="52" applyFont="1" applyFill="1" applyBorder="1" applyAlignment="1">
      <alignment horizontal="center" vertical="center"/>
      <protection/>
    </xf>
    <xf numFmtId="0" fontId="3" fillId="7" borderId="100" xfId="52" applyFont="1" applyFill="1" applyBorder="1" applyAlignment="1">
      <alignment horizontal="center" vertical="center"/>
      <protection/>
    </xf>
    <xf numFmtId="0" fontId="30" fillId="7" borderId="99" xfId="52" applyFont="1" applyFill="1" applyBorder="1" applyAlignment="1">
      <alignment horizontal="center" vertical="center"/>
      <protection/>
    </xf>
    <xf numFmtId="3" fontId="29" fillId="7" borderId="96" xfId="52" applyNumberFormat="1" applyFont="1" applyFill="1" applyBorder="1" applyAlignment="1">
      <alignment horizontal="center" vertical="center"/>
      <protection/>
    </xf>
    <xf numFmtId="3" fontId="29" fillId="7" borderId="98" xfId="52" applyNumberFormat="1" applyFont="1" applyFill="1" applyBorder="1" applyAlignment="1">
      <alignment horizontal="center" vertical="center"/>
      <protection/>
    </xf>
    <xf numFmtId="3" fontId="29" fillId="7" borderId="97" xfId="52" applyNumberFormat="1" applyFont="1" applyFill="1" applyBorder="1" applyAlignment="1">
      <alignment horizontal="center" vertical="center"/>
      <protection/>
    </xf>
    <xf numFmtId="0" fontId="30" fillId="7" borderId="100" xfId="52" applyFont="1" applyFill="1" applyBorder="1" applyAlignment="1">
      <alignment horizontal="center" vertical="center"/>
      <protection/>
    </xf>
    <xf numFmtId="3" fontId="29" fillId="7" borderId="95" xfId="52" applyNumberFormat="1" applyFont="1" applyFill="1" applyBorder="1" applyAlignment="1">
      <alignment horizontal="center" vertical="center"/>
      <protection/>
    </xf>
    <xf numFmtId="49" fontId="45" fillId="7" borderId="11" xfId="52" applyNumberFormat="1" applyFont="1" applyFill="1" applyBorder="1" applyAlignment="1">
      <alignment horizontal="left"/>
      <protection/>
    </xf>
    <xf numFmtId="49" fontId="45" fillId="7" borderId="58" xfId="52" applyNumberFormat="1" applyFont="1" applyFill="1" applyBorder="1" applyAlignment="1">
      <alignment horizontal="left"/>
      <protection/>
    </xf>
    <xf numFmtId="49" fontId="45" fillId="7" borderId="10" xfId="52" applyNumberFormat="1" applyFont="1" applyFill="1" applyBorder="1" applyAlignment="1">
      <alignment horizontal="left"/>
      <protection/>
    </xf>
    <xf numFmtId="3" fontId="1" fillId="0" borderId="103" xfId="52" applyNumberFormat="1" applyBorder="1" applyAlignment="1" applyProtection="1">
      <alignment horizontal="center" vertical="center"/>
      <protection locked="0"/>
    </xf>
    <xf numFmtId="3" fontId="1" fillId="0" borderId="104" xfId="52" applyNumberFormat="1" applyBorder="1" applyAlignment="1" applyProtection="1">
      <alignment horizontal="center" vertical="center"/>
      <protection locked="0"/>
    </xf>
    <xf numFmtId="3" fontId="1" fillId="0" borderId="141" xfId="52" applyNumberFormat="1" applyBorder="1" applyAlignment="1" applyProtection="1">
      <alignment horizontal="center" vertical="center"/>
      <protection locked="0"/>
    </xf>
    <xf numFmtId="0" fontId="3" fillId="0" borderId="138" xfId="52" applyFont="1" applyBorder="1" applyAlignment="1">
      <alignment horizontal="center" vertical="center"/>
      <protection/>
    </xf>
    <xf numFmtId="3" fontId="1" fillId="0" borderId="140" xfId="52" applyNumberFormat="1" applyBorder="1" applyAlignment="1" applyProtection="1">
      <alignment horizontal="center" vertical="center"/>
      <protection locked="0"/>
    </xf>
    <xf numFmtId="3" fontId="1" fillId="0" borderId="139" xfId="52" applyNumberFormat="1" applyBorder="1" applyAlignment="1" applyProtection="1">
      <alignment horizontal="center" vertical="center"/>
      <protection locked="0"/>
    </xf>
    <xf numFmtId="3" fontId="1" fillId="0" borderId="137" xfId="52" applyNumberFormat="1" applyBorder="1" applyAlignment="1" applyProtection="1">
      <alignment horizontal="center" vertical="center"/>
      <protection locked="0"/>
    </xf>
    <xf numFmtId="3" fontId="52" fillId="7" borderId="97" xfId="52" applyNumberFormat="1" applyFont="1" applyFill="1" applyBorder="1" applyAlignment="1">
      <alignment horizontal="center" vertical="center"/>
      <protection/>
    </xf>
    <xf numFmtId="3" fontId="52" fillId="7" borderId="98" xfId="52" applyNumberFormat="1" applyFont="1" applyFill="1" applyBorder="1" applyAlignment="1">
      <alignment horizontal="center" vertical="center"/>
      <protection/>
    </xf>
    <xf numFmtId="0" fontId="45" fillId="7" borderId="99" xfId="52" applyFont="1" applyFill="1" applyBorder="1" applyAlignment="1">
      <alignment horizontal="center" vertical="center"/>
      <protection/>
    </xf>
    <xf numFmtId="0" fontId="45" fillId="7" borderId="100" xfId="52" applyFont="1" applyFill="1" applyBorder="1" applyAlignment="1">
      <alignment horizontal="center" vertical="center"/>
      <protection/>
    </xf>
    <xf numFmtId="3" fontId="52" fillId="7" borderId="95" xfId="52" applyNumberFormat="1" applyFont="1" applyFill="1" applyBorder="1" applyAlignment="1">
      <alignment horizontal="center" vertical="center"/>
      <protection/>
    </xf>
    <xf numFmtId="3" fontId="52" fillId="7" borderId="96" xfId="52" applyNumberFormat="1" applyFont="1" applyFill="1" applyBorder="1" applyAlignment="1">
      <alignment horizontal="center" vertical="center"/>
      <protection/>
    </xf>
    <xf numFmtId="0" fontId="45" fillId="7" borderId="95" xfId="52" applyFont="1" applyFill="1" applyBorder="1" applyAlignment="1">
      <alignment horizontal="center" vertical="center"/>
      <protection/>
    </xf>
    <xf numFmtId="0" fontId="45" fillId="7" borderId="96" xfId="52" applyFont="1" applyFill="1" applyBorder="1" applyAlignment="1">
      <alignment horizontal="center" vertical="center"/>
      <protection/>
    </xf>
    <xf numFmtId="3" fontId="45" fillId="7" borderId="97" xfId="52" applyNumberFormat="1" applyFont="1" applyFill="1" applyBorder="1" applyAlignment="1">
      <alignment horizontal="center" vertical="center"/>
      <protection/>
    </xf>
    <xf numFmtId="3" fontId="45" fillId="7" borderId="98" xfId="52" applyNumberFormat="1" applyFont="1" applyFill="1" applyBorder="1" applyAlignment="1">
      <alignment horizontal="center" vertical="center"/>
      <protection/>
    </xf>
    <xf numFmtId="3" fontId="29" fillId="0" borderId="98" xfId="52" applyNumberFormat="1" applyFont="1" applyBorder="1" applyAlignment="1" applyProtection="1">
      <alignment horizontal="center" vertical="center"/>
      <protection locked="0"/>
    </xf>
    <xf numFmtId="0" fontId="30" fillId="0" borderId="100" xfId="52" applyFont="1" applyBorder="1" applyAlignment="1">
      <alignment horizontal="center" vertical="center"/>
      <protection/>
    </xf>
    <xf numFmtId="3" fontId="29" fillId="0" borderId="103" xfId="52" applyNumberFormat="1" applyFont="1" applyBorder="1" applyAlignment="1" applyProtection="1">
      <alignment horizontal="center" vertical="center"/>
      <protection locked="0"/>
    </xf>
    <xf numFmtId="0" fontId="3" fillId="8" borderId="99" xfId="52" applyFont="1" applyFill="1" applyBorder="1" applyAlignment="1">
      <alignment horizontal="center" vertical="center"/>
      <protection/>
    </xf>
    <xf numFmtId="0" fontId="3" fillId="8" borderId="100" xfId="52" applyFont="1" applyFill="1" applyBorder="1" applyAlignment="1">
      <alignment horizontal="center" vertical="center"/>
      <protection/>
    </xf>
    <xf numFmtId="3" fontId="1" fillId="8" borderId="95" xfId="52" applyNumberFormat="1" applyFill="1" applyBorder="1" applyAlignment="1" applyProtection="1">
      <alignment horizontal="center" vertical="center"/>
      <protection locked="0"/>
    </xf>
    <xf numFmtId="3" fontId="1" fillId="8" borderId="96" xfId="52" applyNumberFormat="1" applyFill="1" applyBorder="1" applyAlignment="1" applyProtection="1">
      <alignment horizontal="center" vertical="center"/>
      <protection locked="0"/>
    </xf>
    <xf numFmtId="3" fontId="1" fillId="8" borderId="101" xfId="52" applyNumberFormat="1" applyFill="1" applyBorder="1" applyAlignment="1" applyProtection="1">
      <alignment horizontal="center" vertical="center"/>
      <protection locked="0"/>
    </xf>
    <xf numFmtId="3" fontId="1" fillId="8" borderId="102" xfId="52" applyNumberFormat="1" applyFill="1" applyBorder="1" applyAlignment="1" applyProtection="1">
      <alignment horizontal="center" vertical="center"/>
      <protection locked="0"/>
    </xf>
    <xf numFmtId="0" fontId="30" fillId="0" borderId="99" xfId="52" applyFont="1" applyBorder="1" applyAlignment="1">
      <alignment horizontal="center" vertical="center"/>
      <protection/>
    </xf>
    <xf numFmtId="3" fontId="29" fillId="0" borderId="95" xfId="52" applyNumberFormat="1" applyFont="1" applyBorder="1" applyAlignment="1" applyProtection="1">
      <alignment horizontal="center" vertical="center"/>
      <protection locked="0"/>
    </xf>
    <xf numFmtId="3" fontId="29" fillId="0" borderId="96" xfId="52" applyNumberFormat="1" applyFont="1" applyBorder="1" applyAlignment="1" applyProtection="1">
      <alignment horizontal="center" vertical="center"/>
      <protection locked="0"/>
    </xf>
    <xf numFmtId="3" fontId="29" fillId="0" borderId="101" xfId="52" applyNumberFormat="1" applyFont="1" applyBorder="1" applyAlignment="1" applyProtection="1">
      <alignment horizontal="center" vertical="center"/>
      <protection locked="0"/>
    </xf>
    <xf numFmtId="3" fontId="29" fillId="0" borderId="102" xfId="52" applyNumberFormat="1" applyFont="1" applyBorder="1" applyAlignment="1" applyProtection="1">
      <alignment horizontal="center" vertical="center"/>
      <protection locked="0"/>
    </xf>
    <xf numFmtId="3" fontId="29" fillId="0" borderId="95" xfId="52" applyNumberFormat="1" applyFont="1" applyBorder="1" applyAlignment="1" applyProtection="1">
      <alignment horizontal="center" vertical="center"/>
      <protection locked="0"/>
    </xf>
    <xf numFmtId="3" fontId="29" fillId="0" borderId="96" xfId="52" applyNumberFormat="1" applyFont="1" applyBorder="1" applyAlignment="1" applyProtection="1">
      <alignment horizontal="center" vertical="center"/>
      <protection locked="0"/>
    </xf>
    <xf numFmtId="3" fontId="29" fillId="0" borderId="97" xfId="52" applyNumberFormat="1" applyFont="1" applyBorder="1" applyAlignment="1" applyProtection="1">
      <alignment horizontal="center" vertical="center"/>
      <protection locked="0"/>
    </xf>
    <xf numFmtId="0" fontId="34" fillId="0" borderId="166" xfId="48" applyFont="1" applyBorder="1" applyAlignment="1">
      <alignment horizontal="center" textRotation="90" wrapText="1"/>
      <protection/>
    </xf>
    <xf numFmtId="0" fontId="34" fillId="0" borderId="167" xfId="48" applyFont="1" applyBorder="1" applyAlignment="1">
      <alignment horizontal="center" textRotation="90" wrapText="1"/>
      <protection/>
    </xf>
    <xf numFmtId="0" fontId="34" fillId="0" borderId="168" xfId="48" applyFont="1" applyBorder="1" applyAlignment="1">
      <alignment horizontal="center" textRotation="90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MPD 2009" xfId="52"/>
    <cellStyle name="Poznámka" xfId="53"/>
    <cellStyle name="Percent" xfId="54"/>
    <cellStyle name="procent 2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33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8"/>
  <sheetViews>
    <sheetView tabSelected="1" zoomScalePageLayoutView="0" workbookViewId="0" topLeftCell="A1">
      <selection activeCell="L3" sqref="L3:N3"/>
    </sheetView>
  </sheetViews>
  <sheetFormatPr defaultColWidth="10.421875" defaultRowHeight="12.75"/>
  <cols>
    <col min="1" max="1" width="2.57421875" style="41" customWidth="1"/>
    <col min="2" max="2" width="20.7109375" style="41" customWidth="1"/>
    <col min="3" max="3" width="5.421875" style="41" customWidth="1"/>
    <col min="4" max="4" width="2.00390625" style="41" customWidth="1"/>
    <col min="5" max="6" width="5.421875" style="41" customWidth="1"/>
    <col min="7" max="7" width="2.00390625" style="41" customWidth="1"/>
    <col min="8" max="9" width="5.421875" style="41" customWidth="1"/>
    <col min="10" max="10" width="2.00390625" style="41" customWidth="1"/>
    <col min="11" max="12" width="5.421875" style="41" customWidth="1"/>
    <col min="13" max="13" width="2.00390625" style="41" customWidth="1"/>
    <col min="14" max="15" width="5.421875" style="41" customWidth="1"/>
    <col min="16" max="16" width="2.00390625" style="41" customWidth="1"/>
    <col min="17" max="18" width="5.421875" style="41" customWidth="1"/>
    <col min="19" max="19" width="2.00390625" style="41" customWidth="1"/>
    <col min="20" max="21" width="5.421875" style="41" customWidth="1"/>
    <col min="22" max="22" width="2.00390625" style="41" customWidth="1"/>
    <col min="23" max="24" width="5.421875" style="41" customWidth="1"/>
    <col min="25" max="25" width="2.00390625" style="41" customWidth="1"/>
    <col min="26" max="26" width="5.421875" style="41" customWidth="1"/>
    <col min="27" max="27" width="8.28125" style="41" customWidth="1"/>
    <col min="28" max="28" width="5.57421875" style="41" customWidth="1"/>
    <col min="29" max="29" width="1.28515625" style="41" customWidth="1"/>
    <col min="30" max="30" width="6.421875" style="41" customWidth="1"/>
    <col min="31" max="31" width="5.7109375" style="41" customWidth="1"/>
    <col min="32" max="32" width="11.421875" style="41" customWidth="1"/>
    <col min="33" max="33" width="5.421875" style="41" customWidth="1"/>
    <col min="34" max="34" width="2.57421875" style="41" customWidth="1"/>
    <col min="35" max="36" width="5.421875" style="41" customWidth="1"/>
    <col min="37" max="37" width="1.8515625" style="41" customWidth="1"/>
    <col min="38" max="39" width="5.421875" style="41" customWidth="1"/>
    <col min="40" max="40" width="2.28125" style="41" customWidth="1"/>
    <col min="41" max="42" width="5.421875" style="41" customWidth="1"/>
    <col min="43" max="43" width="2.28125" style="41" customWidth="1"/>
    <col min="44" max="45" width="5.421875" style="41" customWidth="1"/>
    <col min="46" max="46" width="2.28125" style="41" customWidth="1"/>
    <col min="47" max="47" width="5.421875" style="41" customWidth="1"/>
    <col min="48" max="48" width="6.57421875" style="41" customWidth="1"/>
    <col min="49" max="49" width="5.00390625" style="41" customWidth="1"/>
    <col min="50" max="50" width="1.7109375" style="41" customWidth="1"/>
    <col min="51" max="51" width="4.421875" style="41" customWidth="1"/>
    <col min="52" max="52" width="7.140625" style="41" customWidth="1"/>
    <col min="53" max="53" width="15.7109375" style="41" customWidth="1"/>
    <col min="54" max="56" width="7.140625" style="41" customWidth="1"/>
    <col min="57" max="57" width="55.28125" style="41" customWidth="1"/>
    <col min="58" max="59" width="5.00390625" style="41" customWidth="1"/>
    <col min="60" max="60" width="3.00390625" style="41" customWidth="1"/>
    <col min="61" max="62" width="4.28125" style="41" customWidth="1"/>
    <col min="63" max="16384" width="10.421875" style="41" customWidth="1"/>
  </cols>
  <sheetData>
    <row r="1" spans="7:28" ht="23.25">
      <c r="G1" s="51" t="s">
        <v>126</v>
      </c>
      <c r="H1" s="51"/>
      <c r="I1" s="51"/>
      <c r="M1" s="52"/>
      <c r="N1" s="52"/>
      <c r="O1" s="52"/>
      <c r="P1" s="52"/>
      <c r="Q1" s="52"/>
      <c r="R1" s="52"/>
      <c r="S1" s="52"/>
      <c r="T1" s="52"/>
      <c r="U1" s="52"/>
      <c r="V1" s="379" t="s">
        <v>125</v>
      </c>
      <c r="W1" s="502">
        <f>'Rozlosování-přehled'!L1</f>
        <v>2014</v>
      </c>
      <c r="X1" s="503"/>
      <c r="Y1" s="52"/>
      <c r="Z1" s="52"/>
      <c r="AA1" s="52"/>
      <c r="AB1" s="52"/>
    </row>
    <row r="2" ht="13.5" thickBot="1"/>
    <row r="3" spans="2:58" ht="103.5" customHeight="1" thickBot="1">
      <c r="B3" s="53"/>
      <c r="C3" s="525" t="str">
        <f>B5</f>
        <v>VOLNÝ  LOS</v>
      </c>
      <c r="D3" s="526"/>
      <c r="E3" s="527"/>
      <c r="F3" s="522" t="str">
        <f>B7</f>
        <v>Výškovice  </v>
      </c>
      <c r="G3" s="523"/>
      <c r="H3" s="524"/>
      <c r="I3" s="522" t="str">
        <f>B9</f>
        <v>Baník Ostrava</v>
      </c>
      <c r="J3" s="523"/>
      <c r="K3" s="524"/>
      <c r="L3" s="603" t="str">
        <f>B11</f>
        <v>Old Rice Hukvaldy</v>
      </c>
      <c r="M3" s="604"/>
      <c r="N3" s="605"/>
      <c r="O3" s="522" t="str">
        <f>B13</f>
        <v>Trnávka</v>
      </c>
      <c r="P3" s="523"/>
      <c r="Q3" s="524"/>
      <c r="R3" s="522" t="str">
        <f>B15</f>
        <v>Krmelín</v>
      </c>
      <c r="S3" s="523"/>
      <c r="T3" s="524"/>
      <c r="U3" s="522" t="str">
        <f>B17</f>
        <v>Proskovice</v>
      </c>
      <c r="V3" s="523"/>
      <c r="W3" s="524"/>
      <c r="X3" s="522" t="str">
        <f>B19</f>
        <v>Hukvaldy</v>
      </c>
      <c r="Y3" s="523"/>
      <c r="Z3" s="528"/>
      <c r="AA3" s="57" t="s">
        <v>29</v>
      </c>
      <c r="AB3" s="522" t="s">
        <v>30</v>
      </c>
      <c r="AC3" s="523"/>
      <c r="AD3" s="524"/>
      <c r="AE3" s="58" t="s">
        <v>31</v>
      </c>
      <c r="AN3" s="286"/>
      <c r="BF3" s="41" t="s">
        <v>36</v>
      </c>
    </row>
    <row r="4" spans="2:40" ht="9.75" customHeight="1">
      <c r="B4" s="54"/>
      <c r="C4" s="510" t="s">
        <v>121</v>
      </c>
      <c r="D4" s="511"/>
      <c r="E4" s="512"/>
      <c r="F4" s="519">
        <f>'Utkání-výsledky'!I15</f>
        <v>0</v>
      </c>
      <c r="G4" s="505"/>
      <c r="H4" s="520"/>
      <c r="I4" s="504">
        <f>'Utkání-výsledky'!J18</f>
        <v>0</v>
      </c>
      <c r="J4" s="505"/>
      <c r="K4" s="520"/>
      <c r="L4" s="504">
        <f>'Utkání-výsledky'!I24</f>
        <v>0</v>
      </c>
      <c r="M4" s="505"/>
      <c r="N4" s="520"/>
      <c r="O4" s="504">
        <f>'Utkání-výsledky'!J29</f>
        <v>0</v>
      </c>
      <c r="P4" s="505"/>
      <c r="Q4" s="520"/>
      <c r="R4" s="504">
        <f>'Utkání-výsledky'!I33</f>
        <v>0</v>
      </c>
      <c r="S4" s="505"/>
      <c r="T4" s="520"/>
      <c r="U4" s="504">
        <f>'Utkání-výsledky'!J40</f>
        <v>0</v>
      </c>
      <c r="V4" s="505"/>
      <c r="W4" s="520"/>
      <c r="X4" s="504">
        <f>'Utkání-výsledky'!I7</f>
        <v>0</v>
      </c>
      <c r="Y4" s="505"/>
      <c r="Z4" s="506"/>
      <c r="AA4" s="55"/>
      <c r="AB4" s="66" t="str">
        <f>IF(BJ4&gt;0,BF4," ")</f>
        <v> </v>
      </c>
      <c r="AC4" s="67" t="s">
        <v>17</v>
      </c>
      <c r="AD4" s="68" t="str">
        <f>IF(BJ4&gt;0,BI4," ")</f>
        <v> </v>
      </c>
      <c r="AE4" s="56"/>
      <c r="AN4" s="286"/>
    </row>
    <row r="5" spans="2:62" ht="30" customHeight="1" thickBot="1">
      <c r="B5" s="383" t="str">
        <f>'Utkání-výsledky'!N4</f>
        <v>VOLNÝ  LOS</v>
      </c>
      <c r="C5" s="513"/>
      <c r="D5" s="514"/>
      <c r="E5" s="514"/>
      <c r="F5" s="384" t="str">
        <f>'Utkání-výsledky'!F15</f>
        <v> </v>
      </c>
      <c r="G5" s="385" t="s">
        <v>17</v>
      </c>
      <c r="H5" s="386" t="str">
        <f>'Utkání-výsledky'!H15</f>
        <v> </v>
      </c>
      <c r="I5" s="387" t="str">
        <f>'Utkání-výsledky'!H18</f>
        <v> </v>
      </c>
      <c r="J5" s="385" t="s">
        <v>17</v>
      </c>
      <c r="K5" s="386" t="str">
        <f>'Utkání-výsledky'!F18</f>
        <v> </v>
      </c>
      <c r="L5" s="387" t="str">
        <f>'Utkání-výsledky'!F24</f>
        <v> </v>
      </c>
      <c r="M5" s="385" t="s">
        <v>17</v>
      </c>
      <c r="N5" s="386" t="str">
        <f>'Utkání-výsledky'!H24</f>
        <v> </v>
      </c>
      <c r="O5" s="387" t="str">
        <f>'Utkání-výsledky'!H29</f>
        <v> </v>
      </c>
      <c r="P5" s="385" t="s">
        <v>17</v>
      </c>
      <c r="Q5" s="386" t="str">
        <f>'Utkání-výsledky'!F29</f>
        <v> </v>
      </c>
      <c r="R5" s="387" t="str">
        <f>'Utkání-výsledky'!F33</f>
        <v> </v>
      </c>
      <c r="S5" s="385" t="s">
        <v>17</v>
      </c>
      <c r="T5" s="386" t="str">
        <f>'Utkání-výsledky'!H33</f>
        <v> </v>
      </c>
      <c r="U5" s="387" t="str">
        <f>'Utkání-výsledky'!H40</f>
        <v> </v>
      </c>
      <c r="V5" s="385" t="s">
        <v>17</v>
      </c>
      <c r="W5" s="386" t="str">
        <f>'Utkání-výsledky'!F40</f>
        <v> </v>
      </c>
      <c r="X5" s="387" t="str">
        <f>'Utkání-výsledky'!F7</f>
        <v> </v>
      </c>
      <c r="Y5" s="385" t="s">
        <v>17</v>
      </c>
      <c r="Z5" s="386" t="str">
        <f>'Utkání-výsledky'!H7</f>
        <v> </v>
      </c>
      <c r="AA5" s="79" t="str">
        <f aca="true" t="shared" si="0" ref="AA5:AA19">IF(BJ5&gt;0,BF5," ")</f>
        <v> </v>
      </c>
      <c r="AB5" s="80" t="str">
        <f>IF(BJ5&gt;0,BG5," ")</f>
        <v> </v>
      </c>
      <c r="AC5" s="81" t="s">
        <v>17</v>
      </c>
      <c r="AD5" s="77" t="str">
        <f aca="true" t="shared" si="1" ref="AD5:AD19">IF(BJ5&gt;0,BI5," ")</f>
        <v> </v>
      </c>
      <c r="AE5" s="376"/>
      <c r="AN5" s="286"/>
      <c r="BF5" s="62">
        <f>SUM(F4:Z4)</f>
        <v>0</v>
      </c>
      <c r="BG5" s="63">
        <f>SUM(F5,I5,L5,O5,R5,U5,X5)</f>
        <v>0</v>
      </c>
      <c r="BH5" s="64" t="s">
        <v>17</v>
      </c>
      <c r="BI5" s="63">
        <f>SUM(H5,K5,N5,Q5,T5,W5,Z5)</f>
        <v>0</v>
      </c>
      <c r="BJ5" s="63">
        <f>BG5+BI5</f>
        <v>0</v>
      </c>
    </row>
    <row r="6" spans="2:62" ht="9.75" customHeight="1">
      <c r="B6" s="192"/>
      <c r="C6" s="519">
        <f>'Utkání-výsledky'!J15</f>
        <v>0</v>
      </c>
      <c r="D6" s="505"/>
      <c r="E6" s="520"/>
      <c r="F6" s="510" t="s">
        <v>122</v>
      </c>
      <c r="G6" s="511"/>
      <c r="H6" s="512"/>
      <c r="I6" s="504">
        <f>'Utkání-výsledky'!I25</f>
        <v>2</v>
      </c>
      <c r="J6" s="505"/>
      <c r="K6" s="520"/>
      <c r="L6" s="504">
        <f>'Utkání-výsledky'!J28</f>
        <v>2</v>
      </c>
      <c r="M6" s="505"/>
      <c r="N6" s="520"/>
      <c r="O6" s="504">
        <f>'Utkání-výsledky'!I34</f>
        <v>1</v>
      </c>
      <c r="P6" s="505"/>
      <c r="Q6" s="520"/>
      <c r="R6" s="504">
        <f>'Utkání-výsledky'!J39</f>
        <v>2</v>
      </c>
      <c r="S6" s="505"/>
      <c r="T6" s="520"/>
      <c r="U6" s="504">
        <f>'Utkání-výsledky'!I8</f>
        <v>1</v>
      </c>
      <c r="V6" s="505"/>
      <c r="W6" s="520"/>
      <c r="X6" s="504">
        <f>'Utkání-výsledky'!I17</f>
        <v>2</v>
      </c>
      <c r="Y6" s="505"/>
      <c r="Z6" s="506"/>
      <c r="AA6" s="65" t="str">
        <f t="shared" si="0"/>
        <v> </v>
      </c>
      <c r="AB6" s="66" t="str">
        <f>IF(BJ6&gt;0,BF6," ")</f>
        <v> </v>
      </c>
      <c r="AC6" s="67" t="s">
        <v>17</v>
      </c>
      <c r="AD6" s="68" t="str">
        <f t="shared" si="1"/>
        <v> </v>
      </c>
      <c r="AE6" s="377"/>
      <c r="AN6" s="286"/>
      <c r="BF6" s="69"/>
      <c r="BG6" s="70"/>
      <c r="BH6" s="71"/>
      <c r="BI6" s="71"/>
      <c r="BJ6" s="70"/>
    </row>
    <row r="7" spans="2:62" ht="30" customHeight="1" thickBot="1">
      <c r="B7" s="191" t="str">
        <f>'Utkání-výsledky'!N5</f>
        <v>Výškovice  </v>
      </c>
      <c r="C7" s="384" t="str">
        <f>H5</f>
        <v> </v>
      </c>
      <c r="D7" s="385" t="s">
        <v>17</v>
      </c>
      <c r="E7" s="386" t="str">
        <f>F5</f>
        <v> </v>
      </c>
      <c r="F7" s="513"/>
      <c r="G7" s="514" t="s">
        <v>32</v>
      </c>
      <c r="H7" s="515"/>
      <c r="I7" s="476">
        <f>'Utkání-výsledky'!F25</f>
        <v>3</v>
      </c>
      <c r="J7" s="477" t="s">
        <v>17</v>
      </c>
      <c r="K7" s="478">
        <f>'Utkání-výsledky'!H25</f>
        <v>0</v>
      </c>
      <c r="L7" s="75">
        <f>'Utkání-výsledky'!H28</f>
        <v>3</v>
      </c>
      <c r="M7" s="73" t="s">
        <v>17</v>
      </c>
      <c r="N7" s="74">
        <f>'Utkání-výsledky'!F28</f>
        <v>0</v>
      </c>
      <c r="O7" s="479">
        <f>'Utkání-výsledky'!F34</f>
        <v>1</v>
      </c>
      <c r="P7" s="480" t="s">
        <v>17</v>
      </c>
      <c r="Q7" s="481">
        <f>'Utkání-výsledky'!H34</f>
        <v>2</v>
      </c>
      <c r="R7" s="369">
        <f>'Utkání-výsledky'!H39</f>
        <v>2</v>
      </c>
      <c r="S7" s="370" t="s">
        <v>17</v>
      </c>
      <c r="T7" s="371">
        <f>'Utkání-výsledky'!F39</f>
        <v>1</v>
      </c>
      <c r="U7" s="369">
        <f>'Utkání-výsledky'!F8</f>
        <v>1</v>
      </c>
      <c r="V7" s="370" t="s">
        <v>17</v>
      </c>
      <c r="W7" s="371">
        <f>'Utkání-výsledky'!H8</f>
        <v>2</v>
      </c>
      <c r="X7" s="369">
        <f>'Utkání-výsledky'!F17</f>
        <v>3</v>
      </c>
      <c r="Y7" s="370" t="s">
        <v>17</v>
      </c>
      <c r="Z7" s="371">
        <f>'Utkání-výsledky'!H17</f>
        <v>0</v>
      </c>
      <c r="AA7" s="487">
        <f t="shared" si="0"/>
        <v>10</v>
      </c>
      <c r="AB7" s="80">
        <f>IF(BJ7&gt;0,BG7," ")</f>
        <v>13</v>
      </c>
      <c r="AC7" s="81" t="s">
        <v>17</v>
      </c>
      <c r="AD7" s="77">
        <f t="shared" si="1"/>
        <v>5</v>
      </c>
      <c r="AE7" s="488" t="s">
        <v>58</v>
      </c>
      <c r="AG7" s="486">
        <v>4</v>
      </c>
      <c r="AH7" s="373" t="s">
        <v>17</v>
      </c>
      <c r="AI7" s="486">
        <v>2</v>
      </c>
      <c r="AN7" s="286"/>
      <c r="BF7" s="62">
        <f>SUM(C6:C6)+SUM(I6:Z6)</f>
        <v>10</v>
      </c>
      <c r="BG7" s="63">
        <f>SUM(C7,I7,L7,O7,R7,U7,X7)</f>
        <v>13</v>
      </c>
      <c r="BH7" s="64" t="s">
        <v>17</v>
      </c>
      <c r="BI7" s="63">
        <f>SUM(E7,K7,N7,Q7,T7,W7,Z7)</f>
        <v>5</v>
      </c>
      <c r="BJ7" s="63">
        <f>BG7+BI7</f>
        <v>18</v>
      </c>
    </row>
    <row r="8" spans="2:62" ht="9.75" customHeight="1">
      <c r="B8" s="192"/>
      <c r="C8" s="519">
        <f>'Utkání-výsledky'!I18</f>
        <v>0</v>
      </c>
      <c r="D8" s="505"/>
      <c r="E8" s="520"/>
      <c r="F8" s="507">
        <f>'Utkání-výsledky'!J25</f>
        <v>1</v>
      </c>
      <c r="G8" s="507"/>
      <c r="H8" s="509"/>
      <c r="I8" s="510" t="s">
        <v>123</v>
      </c>
      <c r="J8" s="511"/>
      <c r="K8" s="512"/>
      <c r="L8" s="504">
        <f>'Utkání-výsledky'!I35</f>
        <v>2</v>
      </c>
      <c r="M8" s="505"/>
      <c r="N8" s="520"/>
      <c r="O8" s="516">
        <f>'Utkání-výsledky'!J38</f>
        <v>2</v>
      </c>
      <c r="P8" s="517"/>
      <c r="Q8" s="518"/>
      <c r="R8" s="516">
        <f>'Utkání-výsledky'!I9</f>
        <v>2</v>
      </c>
      <c r="S8" s="517"/>
      <c r="T8" s="518"/>
      <c r="U8" s="516">
        <f>'Utkání-výsledky'!J14</f>
        <v>1</v>
      </c>
      <c r="V8" s="517"/>
      <c r="W8" s="518"/>
      <c r="X8" s="516">
        <f>'Utkání-výsledky'!I27</f>
        <v>2</v>
      </c>
      <c r="Y8" s="517"/>
      <c r="Z8" s="521"/>
      <c r="AA8" s="65" t="str">
        <f t="shared" si="0"/>
        <v> </v>
      </c>
      <c r="AB8" s="66" t="str">
        <f>IF(BJ8&gt;0,BF8," ")</f>
        <v> </v>
      </c>
      <c r="AC8" s="67" t="s">
        <v>17</v>
      </c>
      <c r="AD8" s="68" t="str">
        <f t="shared" si="1"/>
        <v> </v>
      </c>
      <c r="AE8" s="377"/>
      <c r="AG8" s="486"/>
      <c r="AH8" s="486"/>
      <c r="AI8" s="486"/>
      <c r="AN8" s="286"/>
      <c r="BF8" s="69"/>
      <c r="BG8" s="70"/>
      <c r="BH8" s="71"/>
      <c r="BI8" s="71"/>
      <c r="BJ8" s="70"/>
    </row>
    <row r="9" spans="2:62" ht="30" customHeight="1" thickBot="1">
      <c r="B9" s="380" t="str">
        <f>'Utkání-výsledky'!N6</f>
        <v>Baník Ostrava</v>
      </c>
      <c r="C9" s="384" t="str">
        <f>K5</f>
        <v> </v>
      </c>
      <c r="D9" s="385" t="s">
        <v>17</v>
      </c>
      <c r="E9" s="386" t="str">
        <f>I5</f>
        <v> </v>
      </c>
      <c r="F9" s="482">
        <f>K7</f>
        <v>0</v>
      </c>
      <c r="G9" s="483" t="s">
        <v>17</v>
      </c>
      <c r="H9" s="484">
        <f>I7</f>
        <v>3</v>
      </c>
      <c r="I9" s="513"/>
      <c r="J9" s="514" t="s">
        <v>33</v>
      </c>
      <c r="K9" s="515"/>
      <c r="L9" s="375">
        <f>'Utkání-výsledky'!F35</f>
        <v>3</v>
      </c>
      <c r="M9" s="370" t="s">
        <v>17</v>
      </c>
      <c r="N9" s="371">
        <f>'Utkání-výsledky'!H35</f>
        <v>0</v>
      </c>
      <c r="O9" s="479">
        <f>'Utkání-výsledky'!H38</f>
        <v>2</v>
      </c>
      <c r="P9" s="480" t="s">
        <v>17</v>
      </c>
      <c r="Q9" s="481">
        <f>'Utkání-výsledky'!F38</f>
        <v>1</v>
      </c>
      <c r="R9" s="369">
        <f>'Utkání-výsledky'!F9</f>
        <v>2</v>
      </c>
      <c r="S9" s="370" t="s">
        <v>17</v>
      </c>
      <c r="T9" s="371">
        <f>'Utkání-výsledky'!H9</f>
        <v>1</v>
      </c>
      <c r="U9" s="369">
        <f>'Utkání-výsledky'!H14</f>
        <v>1</v>
      </c>
      <c r="V9" s="370" t="s">
        <v>17</v>
      </c>
      <c r="W9" s="371">
        <f>'Utkání-výsledky'!F14</f>
        <v>2</v>
      </c>
      <c r="X9" s="369">
        <f>'Utkání-výsledky'!F27</f>
        <v>2</v>
      </c>
      <c r="Y9" s="370" t="s">
        <v>17</v>
      </c>
      <c r="Z9" s="371">
        <f>'Utkání-výsledky'!H27</f>
        <v>1</v>
      </c>
      <c r="AA9" s="487">
        <f t="shared" si="0"/>
        <v>10</v>
      </c>
      <c r="AB9" s="80">
        <f>IF(BJ9&gt;0,BG9," ")</f>
        <v>10</v>
      </c>
      <c r="AC9" s="81" t="s">
        <v>17</v>
      </c>
      <c r="AD9" s="77">
        <f t="shared" si="1"/>
        <v>8</v>
      </c>
      <c r="AE9" s="376" t="s">
        <v>77</v>
      </c>
      <c r="AG9" s="486">
        <v>2</v>
      </c>
      <c r="AH9" s="373" t="s">
        <v>17</v>
      </c>
      <c r="AI9" s="486">
        <v>4</v>
      </c>
      <c r="AN9" s="286"/>
      <c r="BF9" s="62">
        <f>SUM(C8:F8)+SUM(L8:Z8)</f>
        <v>10</v>
      </c>
      <c r="BG9" s="63">
        <f>SUM(F9,C9,L9,O9,R9,U9,X9)</f>
        <v>10</v>
      </c>
      <c r="BH9" s="64" t="s">
        <v>17</v>
      </c>
      <c r="BI9" s="63">
        <f>SUM(H9,E9,N9,Q9,T9,W9,Z9)</f>
        <v>8</v>
      </c>
      <c r="BJ9" s="63">
        <f>BG9+BI9</f>
        <v>18</v>
      </c>
    </row>
    <row r="10" spans="2:62" ht="9.75" customHeight="1">
      <c r="B10" s="381"/>
      <c r="C10" s="519">
        <f>'Utkání-výsledky'!J24</f>
        <v>0</v>
      </c>
      <c r="D10" s="505"/>
      <c r="E10" s="520"/>
      <c r="F10" s="507">
        <f>'Utkání-výsledky'!I28</f>
        <v>1</v>
      </c>
      <c r="G10" s="507"/>
      <c r="H10" s="507"/>
      <c r="I10" s="507">
        <f>'Utkání-výsledky'!J35</f>
        <v>1</v>
      </c>
      <c r="J10" s="507"/>
      <c r="K10" s="509"/>
      <c r="L10" s="510" t="s">
        <v>124</v>
      </c>
      <c r="M10" s="511"/>
      <c r="N10" s="512"/>
      <c r="O10" s="516">
        <f>'Utkání-výsledky'!I10</f>
        <v>1</v>
      </c>
      <c r="P10" s="517"/>
      <c r="Q10" s="518"/>
      <c r="R10" s="516">
        <f>'Utkání-výsledky'!J13</f>
        <v>1</v>
      </c>
      <c r="S10" s="517"/>
      <c r="T10" s="518"/>
      <c r="U10" s="516">
        <f>'Utkání-výsledky'!I19</f>
        <v>1</v>
      </c>
      <c r="V10" s="517"/>
      <c r="W10" s="518"/>
      <c r="X10" s="516">
        <f>'Utkání-výsledky'!I37</f>
        <v>1</v>
      </c>
      <c r="Y10" s="517"/>
      <c r="Z10" s="521"/>
      <c r="AA10" s="65" t="str">
        <f t="shared" si="0"/>
        <v> </v>
      </c>
      <c r="AB10" s="66" t="str">
        <f>IF(BJ10&gt;0,BF10," ")</f>
        <v> </v>
      </c>
      <c r="AC10" s="67" t="s">
        <v>17</v>
      </c>
      <c r="AD10" s="68" t="str">
        <f t="shared" si="1"/>
        <v> </v>
      </c>
      <c r="AE10" s="377"/>
      <c r="AG10" s="486"/>
      <c r="AH10" s="486"/>
      <c r="AI10" s="486"/>
      <c r="AN10" s="286"/>
      <c r="BF10" s="69"/>
      <c r="BG10" s="70"/>
      <c r="BH10" s="71"/>
      <c r="BI10" s="71"/>
      <c r="BJ10" s="70"/>
    </row>
    <row r="11" spans="2:62" ht="30" customHeight="1" thickBot="1">
      <c r="B11" s="382" t="str">
        <f>'Utkání-výsledky'!N7</f>
        <v>Old Rice Hukvaldy</v>
      </c>
      <c r="C11" s="384" t="str">
        <f>N5</f>
        <v> </v>
      </c>
      <c r="D11" s="385" t="s">
        <v>17</v>
      </c>
      <c r="E11" s="386" t="str">
        <f>L5</f>
        <v> </v>
      </c>
      <c r="F11" s="369">
        <f>N7</f>
        <v>0</v>
      </c>
      <c r="G11" s="370" t="s">
        <v>17</v>
      </c>
      <c r="H11" s="371">
        <f>L7</f>
        <v>3</v>
      </c>
      <c r="I11" s="372">
        <f>N9</f>
        <v>0</v>
      </c>
      <c r="J11" s="373" t="s">
        <v>17</v>
      </c>
      <c r="K11" s="374">
        <f>L9</f>
        <v>3</v>
      </c>
      <c r="L11" s="513"/>
      <c r="M11" s="514" t="s">
        <v>34</v>
      </c>
      <c r="N11" s="515"/>
      <c r="O11" s="375">
        <f>'Utkání-výsledky'!F10</f>
        <v>0</v>
      </c>
      <c r="P11" s="370" t="s">
        <v>17</v>
      </c>
      <c r="Q11" s="371">
        <f>'Utkání-výsledky'!H10</f>
        <v>3</v>
      </c>
      <c r="R11" s="369">
        <f>'Utkání-výsledky'!H13</f>
        <v>1</v>
      </c>
      <c r="S11" s="370" t="s">
        <v>17</v>
      </c>
      <c r="T11" s="371">
        <f>'Utkání-výsledky'!F13</f>
        <v>2</v>
      </c>
      <c r="U11" s="372">
        <f>'Utkání-výsledky'!F19</f>
        <v>0</v>
      </c>
      <c r="V11" s="373" t="s">
        <v>17</v>
      </c>
      <c r="W11" s="374">
        <f>'Utkání-výsledky'!H19</f>
        <v>3</v>
      </c>
      <c r="X11" s="369">
        <f>'Utkání-výsledky'!F37</f>
        <v>0</v>
      </c>
      <c r="Y11" s="370" t="s">
        <v>17</v>
      </c>
      <c r="Z11" s="371">
        <f>'Utkání-výsledky'!H37</f>
        <v>3</v>
      </c>
      <c r="AA11" s="79">
        <f t="shared" si="0"/>
        <v>6</v>
      </c>
      <c r="AB11" s="80">
        <f>IF(BJ11&gt;0,BG11," ")</f>
        <v>1</v>
      </c>
      <c r="AC11" s="81" t="s">
        <v>17</v>
      </c>
      <c r="AD11" s="77">
        <f t="shared" si="1"/>
        <v>17</v>
      </c>
      <c r="AE11" s="376" t="s">
        <v>80</v>
      </c>
      <c r="AG11" s="486"/>
      <c r="AH11" s="486"/>
      <c r="AI11" s="486"/>
      <c r="AN11" s="286"/>
      <c r="BF11" s="62">
        <f>SUM(C10:I10)+SUM(O10:Z10)</f>
        <v>6</v>
      </c>
      <c r="BG11" s="63">
        <f>SUM(F11,I11,C11,O11,R11,U11,X11)</f>
        <v>1</v>
      </c>
      <c r="BH11" s="64" t="s">
        <v>17</v>
      </c>
      <c r="BI11" s="63">
        <f>SUM(H11,K11,E11,Q11,T11,W11,Z11)</f>
        <v>17</v>
      </c>
      <c r="BJ11" s="63">
        <f>BG11+BI11</f>
        <v>18</v>
      </c>
    </row>
    <row r="12" spans="2:62" ht="9.75" customHeight="1">
      <c r="B12" s="192"/>
      <c r="C12" s="519">
        <f>'Utkání-výsledky'!I29</f>
        <v>0</v>
      </c>
      <c r="D12" s="505"/>
      <c r="E12" s="520"/>
      <c r="F12" s="508">
        <f>'Utkání-výsledky'!J34</f>
        <v>2</v>
      </c>
      <c r="G12" s="508"/>
      <c r="H12" s="508"/>
      <c r="I12" s="508">
        <f>'Utkání-výsledky'!I38</f>
        <v>1</v>
      </c>
      <c r="J12" s="508"/>
      <c r="K12" s="508"/>
      <c r="L12" s="507">
        <f>'Utkání-výsledky'!J10</f>
        <v>2</v>
      </c>
      <c r="M12" s="507"/>
      <c r="N12" s="509"/>
      <c r="O12" s="510">
        <v>2</v>
      </c>
      <c r="P12" s="511"/>
      <c r="Q12" s="512"/>
      <c r="R12" s="504">
        <f>'Utkání-výsledky'!I20</f>
        <v>2</v>
      </c>
      <c r="S12" s="505"/>
      <c r="T12" s="520"/>
      <c r="U12" s="504">
        <f>'Utkání-výsledky'!J23</f>
        <v>2</v>
      </c>
      <c r="V12" s="505"/>
      <c r="W12" s="520"/>
      <c r="X12" s="504">
        <f>'Utkání-výsledky'!J12</f>
        <v>1</v>
      </c>
      <c r="Y12" s="505"/>
      <c r="Z12" s="506"/>
      <c r="AA12" s="65" t="str">
        <f t="shared" si="0"/>
        <v> </v>
      </c>
      <c r="AB12" s="66" t="str">
        <f>IF(BJ12&gt;0,BF12," ")</f>
        <v> </v>
      </c>
      <c r="AC12" s="67" t="s">
        <v>17</v>
      </c>
      <c r="AD12" s="68" t="str">
        <f t="shared" si="1"/>
        <v> </v>
      </c>
      <c r="AE12" s="377"/>
      <c r="AG12" s="486"/>
      <c r="AH12" s="486"/>
      <c r="AI12" s="486"/>
      <c r="AN12" s="286"/>
      <c r="BF12" s="69"/>
      <c r="BG12" s="70"/>
      <c r="BH12" s="71"/>
      <c r="BI12" s="71"/>
      <c r="BJ12" s="70"/>
    </row>
    <row r="13" spans="2:62" ht="30" customHeight="1" thickBot="1">
      <c r="B13" s="191" t="str">
        <f>'Utkání-výsledky'!N8</f>
        <v>Trnávka</v>
      </c>
      <c r="C13" s="384" t="str">
        <f>Q5</f>
        <v> </v>
      </c>
      <c r="D13" s="385" t="s">
        <v>17</v>
      </c>
      <c r="E13" s="386" t="str">
        <f>O5</f>
        <v> </v>
      </c>
      <c r="F13" s="479">
        <f>Q7</f>
        <v>2</v>
      </c>
      <c r="G13" s="480" t="s">
        <v>17</v>
      </c>
      <c r="H13" s="481">
        <f>O7</f>
        <v>1</v>
      </c>
      <c r="I13" s="479">
        <f>Q9</f>
        <v>1</v>
      </c>
      <c r="J13" s="480" t="s">
        <v>17</v>
      </c>
      <c r="K13" s="481">
        <f>O9</f>
        <v>2</v>
      </c>
      <c r="L13" s="78">
        <f>Q11</f>
        <v>3</v>
      </c>
      <c r="M13" s="76" t="s">
        <v>17</v>
      </c>
      <c r="N13" s="77">
        <f>O11</f>
        <v>0</v>
      </c>
      <c r="O13" s="513"/>
      <c r="P13" s="514">
        <v>2</v>
      </c>
      <c r="Q13" s="515"/>
      <c r="R13" s="375">
        <f>'Utkání-výsledky'!F20</f>
        <v>3</v>
      </c>
      <c r="S13" s="370" t="s">
        <v>17</v>
      </c>
      <c r="T13" s="371">
        <f>'Utkání-výsledky'!H20</f>
        <v>0</v>
      </c>
      <c r="U13" s="75">
        <f>'Utkání-výsledky'!H23</f>
        <v>2</v>
      </c>
      <c r="V13" s="73" t="s">
        <v>17</v>
      </c>
      <c r="W13" s="74">
        <f>'Utkání-výsledky'!F23</f>
        <v>1</v>
      </c>
      <c r="X13" s="75">
        <f>'Utkání-výsledky'!H12</f>
        <v>1</v>
      </c>
      <c r="Y13" s="73" t="s">
        <v>17</v>
      </c>
      <c r="Z13" s="74">
        <f>'Utkání-výsledky'!F12</f>
        <v>2</v>
      </c>
      <c r="AA13" s="487">
        <f t="shared" si="0"/>
        <v>10</v>
      </c>
      <c r="AB13" s="80">
        <f>IF(BJ13&gt;0,BG13," ")</f>
        <v>12</v>
      </c>
      <c r="AC13" s="81" t="s">
        <v>17</v>
      </c>
      <c r="AD13" s="77">
        <f t="shared" si="1"/>
        <v>6</v>
      </c>
      <c r="AE13" s="488" t="s">
        <v>59</v>
      </c>
      <c r="AG13" s="486">
        <v>3</v>
      </c>
      <c r="AH13" s="373" t="s">
        <v>17</v>
      </c>
      <c r="AI13" s="486">
        <v>3</v>
      </c>
      <c r="AN13" s="286"/>
      <c r="BF13" s="62">
        <f>SUM(C12:L12)+SUM(R12:Z12)</f>
        <v>10</v>
      </c>
      <c r="BG13" s="63">
        <f>SUM(F13,I13,L13,C13,R13,U13,X13)</f>
        <v>12</v>
      </c>
      <c r="BH13" s="64" t="s">
        <v>17</v>
      </c>
      <c r="BI13" s="63">
        <f>SUM(H13,K13,N13,E13,T13,W13,Z13)</f>
        <v>6</v>
      </c>
      <c r="BJ13" s="63">
        <f>BG13+BI13</f>
        <v>18</v>
      </c>
    </row>
    <row r="14" spans="2:62" ht="9.75" customHeight="1">
      <c r="B14" s="192"/>
      <c r="C14" s="519">
        <f>'Utkání-výsledky'!J33</f>
        <v>0</v>
      </c>
      <c r="D14" s="505"/>
      <c r="E14" s="520"/>
      <c r="F14" s="508">
        <f>'Utkání-výsledky'!I39</f>
        <v>1</v>
      </c>
      <c r="G14" s="508"/>
      <c r="H14" s="508"/>
      <c r="I14" s="508">
        <f>'Utkání-výsledky'!J9</f>
        <v>1</v>
      </c>
      <c r="J14" s="508"/>
      <c r="K14" s="508"/>
      <c r="L14" s="507">
        <f>'Utkání-výsledky'!I13</f>
        <v>2</v>
      </c>
      <c r="M14" s="507"/>
      <c r="N14" s="507"/>
      <c r="O14" s="507">
        <f>'Utkání-výsledky'!J20</f>
        <v>1</v>
      </c>
      <c r="P14" s="507"/>
      <c r="Q14" s="509"/>
      <c r="R14" s="510">
        <v>0</v>
      </c>
      <c r="S14" s="511"/>
      <c r="T14" s="512"/>
      <c r="U14" s="504">
        <f>'Utkání-výsledky'!I30</f>
        <v>1</v>
      </c>
      <c r="V14" s="505"/>
      <c r="W14" s="520"/>
      <c r="X14" s="504">
        <f>'Utkání-výsledky'!J22</f>
        <v>2</v>
      </c>
      <c r="Y14" s="505"/>
      <c r="Z14" s="506"/>
      <c r="AA14" s="65" t="str">
        <f t="shared" si="0"/>
        <v> </v>
      </c>
      <c r="AB14" s="66" t="str">
        <f>IF(BJ14&gt;0,BF14," ")</f>
        <v> </v>
      </c>
      <c r="AC14" s="67" t="s">
        <v>17</v>
      </c>
      <c r="AD14" s="68" t="str">
        <f t="shared" si="1"/>
        <v> </v>
      </c>
      <c r="AE14" s="377"/>
      <c r="AG14" s="486"/>
      <c r="AH14" s="486"/>
      <c r="AI14" s="486"/>
      <c r="AN14" s="286"/>
      <c r="BF14" s="69"/>
      <c r="BG14" s="70"/>
      <c r="BH14" s="71"/>
      <c r="BI14" s="71"/>
      <c r="BJ14" s="70"/>
    </row>
    <row r="15" spans="2:62" ht="30" customHeight="1" thickBot="1">
      <c r="B15" s="191" t="str">
        <f>'Utkání-výsledky'!N9</f>
        <v>Krmelín</v>
      </c>
      <c r="C15" s="384" t="str">
        <f>T5</f>
        <v> </v>
      </c>
      <c r="D15" s="385" t="s">
        <v>17</v>
      </c>
      <c r="E15" s="386" t="str">
        <f>R5</f>
        <v> </v>
      </c>
      <c r="F15" s="369">
        <f>T7</f>
        <v>1</v>
      </c>
      <c r="G15" s="370" t="s">
        <v>17</v>
      </c>
      <c r="H15" s="371">
        <f>R7</f>
        <v>2</v>
      </c>
      <c r="I15" s="369">
        <f>T9</f>
        <v>1</v>
      </c>
      <c r="J15" s="370" t="s">
        <v>17</v>
      </c>
      <c r="K15" s="371">
        <f>R9</f>
        <v>2</v>
      </c>
      <c r="L15" s="369">
        <f>T11</f>
        <v>2</v>
      </c>
      <c r="M15" s="370" t="s">
        <v>17</v>
      </c>
      <c r="N15" s="371">
        <f>R11</f>
        <v>1</v>
      </c>
      <c r="O15" s="372">
        <f>T13</f>
        <v>0</v>
      </c>
      <c r="P15" s="373" t="s">
        <v>17</v>
      </c>
      <c r="Q15" s="374">
        <f>R13</f>
        <v>3</v>
      </c>
      <c r="R15" s="513"/>
      <c r="S15" s="514">
        <v>0</v>
      </c>
      <c r="T15" s="515"/>
      <c r="U15" s="72">
        <f>'Utkání-výsledky'!F30</f>
        <v>0</v>
      </c>
      <c r="V15" s="73" t="s">
        <v>17</v>
      </c>
      <c r="W15" s="74">
        <f>'Utkání-výsledky'!H30</f>
        <v>3</v>
      </c>
      <c r="X15" s="75">
        <f>'Utkání-výsledky'!H22</f>
        <v>2</v>
      </c>
      <c r="Y15" s="73" t="s">
        <v>17</v>
      </c>
      <c r="Z15" s="74">
        <f>'Utkání-výsledky'!F22</f>
        <v>1</v>
      </c>
      <c r="AA15" s="79">
        <f t="shared" si="0"/>
        <v>8</v>
      </c>
      <c r="AB15" s="80">
        <f>IF(BJ15&gt;0,BG15," ")</f>
        <v>6</v>
      </c>
      <c r="AC15" s="81" t="s">
        <v>17</v>
      </c>
      <c r="AD15" s="77">
        <f t="shared" si="1"/>
        <v>12</v>
      </c>
      <c r="AE15" s="376" t="s">
        <v>78</v>
      </c>
      <c r="AG15" s="486"/>
      <c r="AH15" s="486"/>
      <c r="AI15" s="486"/>
      <c r="AN15" s="286"/>
      <c r="BF15" s="62">
        <f>SUM(C14:O14)+SUM(U14:Z14)</f>
        <v>8</v>
      </c>
      <c r="BG15" s="63">
        <f>SUM(F15,I15,L15,O15,C15,U15,X15)</f>
        <v>6</v>
      </c>
      <c r="BH15" s="64" t="s">
        <v>17</v>
      </c>
      <c r="BI15" s="63">
        <f>SUM(H15,K15,N15,Q15,E15,W15,Z15)</f>
        <v>12</v>
      </c>
      <c r="BJ15" s="63">
        <f>BG15+BI15</f>
        <v>18</v>
      </c>
    </row>
    <row r="16" spans="2:62" ht="9.75" customHeight="1">
      <c r="B16" s="192"/>
      <c r="C16" s="519">
        <f>'Utkání-výsledky'!I40</f>
        <v>0</v>
      </c>
      <c r="D16" s="505"/>
      <c r="E16" s="520"/>
      <c r="F16" s="508">
        <f>'Utkání-výsledky'!J8</f>
        <v>2</v>
      </c>
      <c r="G16" s="508"/>
      <c r="H16" s="508"/>
      <c r="I16" s="508">
        <f>'Utkání-výsledky'!I14</f>
        <v>2</v>
      </c>
      <c r="J16" s="508"/>
      <c r="K16" s="508"/>
      <c r="L16" s="508">
        <f>'Utkání-výsledky'!J19</f>
        <v>2</v>
      </c>
      <c r="M16" s="508"/>
      <c r="N16" s="508"/>
      <c r="O16" s="508">
        <f>'Utkání-výsledky'!I23</f>
        <v>1</v>
      </c>
      <c r="P16" s="508"/>
      <c r="Q16" s="508"/>
      <c r="R16" s="507">
        <f>'Utkání-výsledky'!J30</f>
        <v>2</v>
      </c>
      <c r="S16" s="507"/>
      <c r="T16" s="509"/>
      <c r="U16" s="510">
        <v>1</v>
      </c>
      <c r="V16" s="511"/>
      <c r="W16" s="512"/>
      <c r="X16" s="504">
        <f>'Utkání-výsledky'!J32</f>
        <v>2</v>
      </c>
      <c r="Y16" s="505"/>
      <c r="Z16" s="506"/>
      <c r="AA16" s="65" t="str">
        <f t="shared" si="0"/>
        <v> </v>
      </c>
      <c r="AB16" s="66" t="str">
        <f>IF(BJ16&gt;0,BF16," ")</f>
        <v> </v>
      </c>
      <c r="AC16" s="67" t="s">
        <v>17</v>
      </c>
      <c r="AD16" s="68" t="str">
        <f t="shared" si="1"/>
        <v> </v>
      </c>
      <c r="AE16" s="377"/>
      <c r="AN16" s="286"/>
      <c r="BF16" s="69"/>
      <c r="BG16" s="70"/>
      <c r="BH16" s="71"/>
      <c r="BI16" s="71"/>
      <c r="BJ16" s="70"/>
    </row>
    <row r="17" spans="2:62" ht="30" customHeight="1" thickBot="1">
      <c r="B17" s="191" t="str">
        <f>'Utkání-výsledky'!N10</f>
        <v>Proskovice</v>
      </c>
      <c r="C17" s="384" t="str">
        <f>W5</f>
        <v> </v>
      </c>
      <c r="D17" s="385" t="s">
        <v>17</v>
      </c>
      <c r="E17" s="386" t="str">
        <f>U5</f>
        <v> </v>
      </c>
      <c r="F17" s="369">
        <f>W7</f>
        <v>2</v>
      </c>
      <c r="G17" s="370" t="s">
        <v>17</v>
      </c>
      <c r="H17" s="371">
        <f>U7</f>
        <v>1</v>
      </c>
      <c r="I17" s="369">
        <f>W9</f>
        <v>2</v>
      </c>
      <c r="J17" s="370" t="s">
        <v>17</v>
      </c>
      <c r="K17" s="371">
        <f>U9</f>
        <v>1</v>
      </c>
      <c r="L17" s="372">
        <f>W11</f>
        <v>3</v>
      </c>
      <c r="M17" s="373" t="s">
        <v>17</v>
      </c>
      <c r="N17" s="374">
        <f>U11</f>
        <v>0</v>
      </c>
      <c r="O17" s="369">
        <f>W13</f>
        <v>1</v>
      </c>
      <c r="P17" s="370" t="s">
        <v>17</v>
      </c>
      <c r="Q17" s="371">
        <f>U13</f>
        <v>2</v>
      </c>
      <c r="R17" s="78">
        <f>W15</f>
        <v>3</v>
      </c>
      <c r="S17" s="76" t="s">
        <v>17</v>
      </c>
      <c r="T17" s="77">
        <f>U15</f>
        <v>0</v>
      </c>
      <c r="U17" s="513"/>
      <c r="V17" s="514">
        <v>0</v>
      </c>
      <c r="W17" s="515"/>
      <c r="X17" s="375">
        <f>'Utkání-výsledky'!H32</f>
        <v>3</v>
      </c>
      <c r="Y17" s="370" t="s">
        <v>17</v>
      </c>
      <c r="Z17" s="371">
        <f>'Utkání-výsledky'!F32</f>
        <v>0</v>
      </c>
      <c r="AA17" s="79">
        <f t="shared" si="0"/>
        <v>11</v>
      </c>
      <c r="AB17" s="80">
        <f>IF(BJ17&gt;0,BG17," ")</f>
        <v>14</v>
      </c>
      <c r="AC17" s="81" t="s">
        <v>17</v>
      </c>
      <c r="AD17" s="77">
        <f t="shared" si="1"/>
        <v>4</v>
      </c>
      <c r="AE17" s="488" t="s">
        <v>57</v>
      </c>
      <c r="AN17" s="286"/>
      <c r="BF17" s="62">
        <f>SUM(C16:R16)+SUM(X16:Z16)</f>
        <v>11</v>
      </c>
      <c r="BG17" s="63">
        <f>SUM(F17,I17,L17,O17,R17,C17,X17)</f>
        <v>14</v>
      </c>
      <c r="BH17" s="64" t="s">
        <v>17</v>
      </c>
      <c r="BI17" s="63">
        <f>SUM(H17,K17,N17,Q17,T17,E17,Z17)</f>
        <v>4</v>
      </c>
      <c r="BJ17" s="63">
        <f>BG17+BI17</f>
        <v>18</v>
      </c>
    </row>
    <row r="18" spans="2:62" ht="9.75" customHeight="1">
      <c r="B18" s="192"/>
      <c r="C18" s="519">
        <f>'Utkání-výsledky'!J7</f>
        <v>0</v>
      </c>
      <c r="D18" s="505"/>
      <c r="E18" s="520"/>
      <c r="F18" s="508">
        <f>'Utkání-výsledky'!J17</f>
        <v>1</v>
      </c>
      <c r="G18" s="508"/>
      <c r="H18" s="508"/>
      <c r="I18" s="508">
        <f>'Utkání-výsledky'!J27</f>
        <v>1</v>
      </c>
      <c r="J18" s="508"/>
      <c r="K18" s="508"/>
      <c r="L18" s="508">
        <f>'Utkání-výsledky'!J37</f>
        <v>2</v>
      </c>
      <c r="M18" s="508"/>
      <c r="N18" s="508"/>
      <c r="O18" s="516">
        <f>'Utkání-výsledky'!I12</f>
        <v>2</v>
      </c>
      <c r="P18" s="517"/>
      <c r="Q18" s="518"/>
      <c r="R18" s="507">
        <f>'Utkání-výsledky'!I22</f>
        <v>1</v>
      </c>
      <c r="S18" s="507"/>
      <c r="T18" s="507"/>
      <c r="U18" s="507">
        <f>'Utkání-výsledky'!I32</f>
        <v>1</v>
      </c>
      <c r="V18" s="507"/>
      <c r="W18" s="509"/>
      <c r="X18" s="510">
        <v>4</v>
      </c>
      <c r="Y18" s="511"/>
      <c r="Z18" s="512"/>
      <c r="AA18" s="65" t="str">
        <f t="shared" si="0"/>
        <v> </v>
      </c>
      <c r="AB18" s="66" t="str">
        <f>IF(BJ18&gt;0,BF18," ")</f>
        <v> </v>
      </c>
      <c r="AC18" s="67" t="s">
        <v>17</v>
      </c>
      <c r="AD18" s="68" t="str">
        <f t="shared" si="1"/>
        <v> </v>
      </c>
      <c r="AE18" s="303"/>
      <c r="AN18" s="286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F18" s="69"/>
      <c r="BG18" s="70"/>
      <c r="BH18" s="71"/>
      <c r="BI18" s="71"/>
      <c r="BJ18" s="70"/>
    </row>
    <row r="19" spans="2:62" ht="30" customHeight="1" thickBot="1">
      <c r="B19" s="285" t="str">
        <f>'Utkání-výsledky'!N11</f>
        <v>Hukvaldy</v>
      </c>
      <c r="C19" s="384" t="str">
        <f>Z5</f>
        <v> </v>
      </c>
      <c r="D19" s="385" t="s">
        <v>17</v>
      </c>
      <c r="E19" s="386" t="str">
        <f>X5</f>
        <v> </v>
      </c>
      <c r="F19" s="369">
        <f>Z7</f>
        <v>0</v>
      </c>
      <c r="G19" s="370" t="s">
        <v>17</v>
      </c>
      <c r="H19" s="371">
        <f>X7</f>
        <v>3</v>
      </c>
      <c r="I19" s="369">
        <f>Z9</f>
        <v>1</v>
      </c>
      <c r="J19" s="370" t="s">
        <v>17</v>
      </c>
      <c r="K19" s="371">
        <f>X9</f>
        <v>2</v>
      </c>
      <c r="L19" s="369">
        <f>Z11</f>
        <v>3</v>
      </c>
      <c r="M19" s="370" t="s">
        <v>17</v>
      </c>
      <c r="N19" s="371">
        <f>X11</f>
        <v>0</v>
      </c>
      <c r="O19" s="372">
        <f>Z13</f>
        <v>2</v>
      </c>
      <c r="P19" s="373" t="s">
        <v>17</v>
      </c>
      <c r="Q19" s="374">
        <f>X13</f>
        <v>1</v>
      </c>
      <c r="R19" s="193">
        <f>Z15</f>
        <v>1</v>
      </c>
      <c r="S19" s="194" t="s">
        <v>17</v>
      </c>
      <c r="T19" s="195">
        <f>X15</f>
        <v>2</v>
      </c>
      <c r="U19" s="372">
        <f>Z17</f>
        <v>0</v>
      </c>
      <c r="V19" s="373" t="s">
        <v>17</v>
      </c>
      <c r="W19" s="374">
        <f>X17</f>
        <v>3</v>
      </c>
      <c r="X19" s="513"/>
      <c r="Y19" s="514">
        <v>9</v>
      </c>
      <c r="Z19" s="515"/>
      <c r="AA19" s="79">
        <f t="shared" si="0"/>
        <v>8</v>
      </c>
      <c r="AB19" s="196">
        <f>IF(BJ19&gt;0,BG19," ")</f>
        <v>7</v>
      </c>
      <c r="AC19" s="197" t="s">
        <v>17</v>
      </c>
      <c r="AD19" s="195">
        <f t="shared" si="1"/>
        <v>11</v>
      </c>
      <c r="AE19" s="302" t="s">
        <v>79</v>
      </c>
      <c r="AN19" s="286"/>
      <c r="AT19" s="271"/>
      <c r="AU19" s="271"/>
      <c r="AV19" s="271"/>
      <c r="AW19" s="271"/>
      <c r="AX19" s="271"/>
      <c r="AY19" s="275" t="s">
        <v>35</v>
      </c>
      <c r="AZ19" s="271"/>
      <c r="BA19" s="271"/>
      <c r="BB19" s="271"/>
      <c r="BC19" s="271"/>
      <c r="BD19" s="271"/>
      <c r="BF19" s="62">
        <f>SUM(C18:U18)</f>
        <v>8</v>
      </c>
      <c r="BG19" s="63">
        <f>SUM(F19,I19,L19,O19,R19,U19,C19)</f>
        <v>7</v>
      </c>
      <c r="BH19" s="64" t="s">
        <v>17</v>
      </c>
      <c r="BI19" s="63">
        <f>SUM(H19,K19,N19,Q19,T19,W19,E19)</f>
        <v>11</v>
      </c>
      <c r="BJ19" s="63">
        <f>BG19+BI19</f>
        <v>18</v>
      </c>
    </row>
    <row r="21" spans="2:20" ht="18">
      <c r="B21" s="284" t="s">
        <v>208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</row>
    <row r="22" spans="2:5" ht="20.25">
      <c r="B22" s="290" t="s">
        <v>210</v>
      </c>
      <c r="C22" s="485">
        <v>4</v>
      </c>
      <c r="D22" s="489" t="s">
        <v>17</v>
      </c>
      <c r="E22" s="485">
        <v>2</v>
      </c>
    </row>
    <row r="23" spans="2:14" ht="20.25">
      <c r="B23" s="290" t="s">
        <v>119</v>
      </c>
      <c r="C23" s="485">
        <v>3</v>
      </c>
      <c r="D23" s="489" t="s">
        <v>17</v>
      </c>
      <c r="E23" s="485">
        <v>3</v>
      </c>
      <c r="N23" s="290"/>
    </row>
    <row r="24" spans="2:26" ht="20.25">
      <c r="B24" s="290" t="s">
        <v>128</v>
      </c>
      <c r="C24" s="485">
        <v>2</v>
      </c>
      <c r="D24" s="489" t="s">
        <v>17</v>
      </c>
      <c r="E24" s="485">
        <v>4</v>
      </c>
      <c r="F24" s="346"/>
      <c r="G24" s="346"/>
      <c r="H24" s="346"/>
      <c r="U24" s="346"/>
      <c r="X24" s="346"/>
      <c r="Y24" s="346"/>
      <c r="Z24" s="346"/>
    </row>
    <row r="25" spans="2:26" ht="18">
      <c r="B25" s="284" t="s">
        <v>209</v>
      </c>
      <c r="C25" s="346"/>
      <c r="D25" s="346"/>
      <c r="E25" s="346"/>
      <c r="F25" s="346"/>
      <c r="G25" s="346"/>
      <c r="H25" s="346"/>
      <c r="N25" s="347"/>
      <c r="U25" s="346"/>
      <c r="X25" s="346"/>
      <c r="Y25" s="346"/>
      <c r="Z25" s="346"/>
    </row>
    <row r="26" spans="2:26" ht="12.75">
      <c r="B26" s="347"/>
      <c r="C26" s="346"/>
      <c r="D26" s="346"/>
      <c r="E26" s="346"/>
      <c r="F26" s="346"/>
      <c r="G26" s="346"/>
      <c r="H26" s="346"/>
      <c r="N26" s="347"/>
      <c r="U26" s="346"/>
      <c r="X26" s="346"/>
      <c r="Y26" s="346"/>
      <c r="Z26" s="346"/>
    </row>
    <row r="27" spans="2:21" ht="12.75">
      <c r="B27" s="347"/>
      <c r="C27" s="346"/>
      <c r="D27" s="346"/>
      <c r="E27" s="346"/>
      <c r="F27" s="346"/>
      <c r="G27" s="346"/>
      <c r="H27" s="346"/>
      <c r="N27" s="347"/>
      <c r="U27" s="346"/>
    </row>
    <row r="28" spans="14:21" ht="12.75">
      <c r="N28" s="347"/>
      <c r="U28" s="346"/>
    </row>
  </sheetData>
  <sheetProtection/>
  <mergeCells count="74">
    <mergeCell ref="I3:K3"/>
    <mergeCell ref="L3:N3"/>
    <mergeCell ref="X4:Z4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U6:W6"/>
    <mergeCell ref="X6:Z6"/>
    <mergeCell ref="O6:Q6"/>
    <mergeCell ref="R6:T6"/>
    <mergeCell ref="C6:E6"/>
    <mergeCell ref="F6:H7"/>
    <mergeCell ref="I6:K6"/>
    <mergeCell ref="L6:N6"/>
    <mergeCell ref="X10:Z10"/>
    <mergeCell ref="O8:Q8"/>
    <mergeCell ref="R8:T8"/>
    <mergeCell ref="U8:W8"/>
    <mergeCell ref="X8:Z8"/>
    <mergeCell ref="O10:Q10"/>
    <mergeCell ref="R10:T10"/>
    <mergeCell ref="U10:W10"/>
    <mergeCell ref="C14:E14"/>
    <mergeCell ref="L10:N11"/>
    <mergeCell ref="C8:E8"/>
    <mergeCell ref="F8:H8"/>
    <mergeCell ref="I8:K9"/>
    <mergeCell ref="L8:N8"/>
    <mergeCell ref="C10:E10"/>
    <mergeCell ref="F10:H10"/>
    <mergeCell ref="I10:K10"/>
    <mergeCell ref="C12:E12"/>
    <mergeCell ref="F12:H12"/>
    <mergeCell ref="I12:K12"/>
    <mergeCell ref="L12:N12"/>
    <mergeCell ref="R12:T12"/>
    <mergeCell ref="U12:W12"/>
    <mergeCell ref="X12:Z12"/>
    <mergeCell ref="X14:Z14"/>
    <mergeCell ref="R14:T15"/>
    <mergeCell ref="U14:W14"/>
    <mergeCell ref="O14:Q14"/>
    <mergeCell ref="F14:H14"/>
    <mergeCell ref="I14:K14"/>
    <mergeCell ref="L18:N18"/>
    <mergeCell ref="L16:N16"/>
    <mergeCell ref="L14:N14"/>
    <mergeCell ref="C16:E16"/>
    <mergeCell ref="F16:H16"/>
    <mergeCell ref="I16:K16"/>
    <mergeCell ref="F18:H18"/>
    <mergeCell ref="I18:K18"/>
    <mergeCell ref="C18:E18"/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  <mergeCell ref="O12:Q1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Y70" sqref="Y7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2" ht="18.75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2" ht="14.25" customHeight="1">
      <c r="C6" s="88" t="s">
        <v>46</v>
      </c>
      <c r="D6" s="263" t="s">
        <v>116</v>
      </c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A6" s="282"/>
      <c r="AF6" s="282" t="str">
        <f>'Utkání-výsledky'!N4</f>
        <v>VOLNÝ  LOS</v>
      </c>
    </row>
    <row r="7" spans="3:32" ht="16.5" customHeight="1">
      <c r="C7" s="88" t="s">
        <v>48</v>
      </c>
      <c r="D7" s="264">
        <v>41828</v>
      </c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A7" s="282"/>
      <c r="AF7" s="282" t="str">
        <f>'Utkání-výsledky'!N5</f>
        <v>Výškovice  </v>
      </c>
    </row>
    <row r="8" spans="3:32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A8" s="282"/>
      <c r="AF8" s="282" t="str">
        <f>'Utkání-výsledky'!N6</f>
        <v>Baník Ostrava</v>
      </c>
    </row>
    <row r="9" spans="2:32" ht="18.75">
      <c r="B9" s="101">
        <v>8</v>
      </c>
      <c r="C9" s="84" t="s">
        <v>50</v>
      </c>
      <c r="D9" s="566" t="str">
        <f>IF(B9=1,X6,IF(B9=2,X7,IF(B9=3,X8,IF(B9=4,X9,IF(B9=5,X10,IF(B9=6,X11,IF(B9=7,X12,IF(B9=8,X13," "))))))))</f>
        <v>Hukvaldy</v>
      </c>
      <c r="E9" s="567"/>
      <c r="F9" s="567"/>
      <c r="G9" s="567"/>
      <c r="H9" s="567"/>
      <c r="I9" s="568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A9" s="282"/>
      <c r="AF9" s="282" t="str">
        <f>'Utkání-výsledky'!N7</f>
        <v>Old Rice Hukvaldy</v>
      </c>
    </row>
    <row r="10" spans="2:32" ht="19.5" customHeight="1">
      <c r="B10" s="101">
        <v>7</v>
      </c>
      <c r="C10" s="84" t="s">
        <v>52</v>
      </c>
      <c r="D10" s="566" t="str">
        <f>IF(B10=1,X6,IF(B10=2,X7,IF(B10=3,X8,IF(B10=4,X9,IF(B10=5,X10,IF(B10=6,X11,IF(B10=7,X12,IF(B10=8,X13," "))))))))</f>
        <v>Proskovice</v>
      </c>
      <c r="E10" s="567"/>
      <c r="F10" s="567"/>
      <c r="G10" s="567"/>
      <c r="H10" s="567"/>
      <c r="I10" s="568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A10" s="282"/>
      <c r="AF10" s="282" t="str">
        <f>'Utkání-výsledky'!N8</f>
        <v>Trnávka</v>
      </c>
    </row>
    <row r="11" spans="14:32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A11" s="282"/>
      <c r="AF11" s="282" t="str">
        <f>'Utkání-výsledky'!N9</f>
        <v>Krmelín</v>
      </c>
    </row>
    <row r="12" spans="3:38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A12" s="282"/>
      <c r="AF12" s="282" t="str">
        <f>'Utkání-výsledky'!N10</f>
        <v>Proskovice</v>
      </c>
      <c r="AG12" s="88"/>
      <c r="AH12" s="105"/>
      <c r="AI12" s="105"/>
      <c r="AJ12" s="87" t="s">
        <v>0</v>
      </c>
      <c r="AK12" s="105"/>
      <c r="AL12" s="105"/>
    </row>
    <row r="13" spans="2:38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A13" s="282"/>
      <c r="AF13" s="282" t="str">
        <f>'Utkání-výsledky'!N11</f>
        <v>Hukvaldy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12" t="s">
        <v>57</v>
      </c>
      <c r="C14" s="265" t="s">
        <v>144</v>
      </c>
      <c r="D14" s="265" t="s">
        <v>181</v>
      </c>
      <c r="E14" s="442">
        <v>1</v>
      </c>
      <c r="F14" s="412" t="s">
        <v>17</v>
      </c>
      <c r="G14" s="413">
        <v>6</v>
      </c>
      <c r="H14" s="415">
        <v>0</v>
      </c>
      <c r="I14" s="412" t="s">
        <v>17</v>
      </c>
      <c r="J14" s="414">
        <v>6</v>
      </c>
      <c r="K14" s="415"/>
      <c r="L14" s="412" t="s">
        <v>17</v>
      </c>
      <c r="M14" s="414"/>
      <c r="N14" s="173">
        <f>E14+H14+K14</f>
        <v>1</v>
      </c>
      <c r="O14" s="174" t="s">
        <v>17</v>
      </c>
      <c r="P14" s="175">
        <f>G14+J14+M14</f>
        <v>12</v>
      </c>
      <c r="Q14" s="173">
        <f>SUM(AG14:AI14)</f>
        <v>0</v>
      </c>
      <c r="R14" s="174" t="s">
        <v>17</v>
      </c>
      <c r="S14" s="175">
        <f>SUM(AJ14:AL14)</f>
        <v>2</v>
      </c>
      <c r="T14" s="176">
        <f>IF(Q14&gt;S14,1,0)</f>
        <v>0</v>
      </c>
      <c r="U14" s="177">
        <f>IF(S14&gt;Q14,1,0)</f>
        <v>1</v>
      </c>
      <c r="V14" s="104"/>
      <c r="X14" s="124"/>
      <c r="AG14" s="125">
        <f>IF(E14&gt;G14,1,0)</f>
        <v>0</v>
      </c>
      <c r="AH14" s="125">
        <f>IF(H14&gt;J14,1,0)</f>
        <v>0</v>
      </c>
      <c r="AI14" s="125">
        <f>IF(K14+M14&gt;0,IF(K14&gt;M14,1,0),0)</f>
        <v>0</v>
      </c>
      <c r="AJ14" s="125">
        <f>IF(G14&gt;E14,1,0)</f>
        <v>1</v>
      </c>
      <c r="AK14" s="125">
        <f>IF(J14&gt;H14,1,0)</f>
        <v>1</v>
      </c>
      <c r="AL14" s="125">
        <f>IF(K14+M14&gt;0,IF(M14&gt;K14,1,0),0)</f>
        <v>0</v>
      </c>
    </row>
    <row r="15" spans="2:38" ht="24" customHeight="1">
      <c r="B15" s="112" t="s">
        <v>58</v>
      </c>
      <c r="C15" s="266" t="s">
        <v>146</v>
      </c>
      <c r="D15" s="265" t="s">
        <v>182</v>
      </c>
      <c r="E15" s="443">
        <v>3</v>
      </c>
      <c r="F15" s="412" t="s">
        <v>17</v>
      </c>
      <c r="G15" s="413">
        <v>6</v>
      </c>
      <c r="H15" s="415">
        <v>7</v>
      </c>
      <c r="I15" s="412" t="s">
        <v>17</v>
      </c>
      <c r="J15" s="413">
        <v>5</v>
      </c>
      <c r="K15" s="415">
        <v>1</v>
      </c>
      <c r="L15" s="412" t="s">
        <v>17</v>
      </c>
      <c r="M15" s="414">
        <v>6</v>
      </c>
      <c r="N15" s="173">
        <f>E15+H15+K15</f>
        <v>11</v>
      </c>
      <c r="O15" s="174" t="s">
        <v>17</v>
      </c>
      <c r="P15" s="175">
        <f>G15+J15+M15</f>
        <v>17</v>
      </c>
      <c r="Q15" s="173">
        <f>SUM(AG15:AI15)</f>
        <v>1</v>
      </c>
      <c r="R15" s="174" t="s">
        <v>17</v>
      </c>
      <c r="S15" s="175">
        <f>SUM(AJ15:AL15)</f>
        <v>2</v>
      </c>
      <c r="T15" s="176">
        <f>IF(Q15&gt;S15,1,0)</f>
        <v>0</v>
      </c>
      <c r="U15" s="177">
        <f>IF(S15&gt;Q15,1,0)</f>
        <v>1</v>
      </c>
      <c r="V15" s="104"/>
      <c r="X15" s="289" t="s">
        <v>102</v>
      </c>
      <c r="AG15" s="125">
        <f>IF(E15&gt;G15,1,0)</f>
        <v>0</v>
      </c>
      <c r="AH15" s="125">
        <f>IF(H15&gt;J15,1,0)</f>
        <v>1</v>
      </c>
      <c r="AI15" s="125">
        <f>IF(K15+M15&gt;0,IF(K15&gt;M15,1,0),0)</f>
        <v>0</v>
      </c>
      <c r="AJ15" s="125">
        <f>IF(G15&gt;E15,1,0)</f>
        <v>1</v>
      </c>
      <c r="AK15" s="125">
        <f>IF(J15&gt;H15,1,0)</f>
        <v>0</v>
      </c>
      <c r="AL15" s="125">
        <f>IF(K15+M15&gt;0,IF(M15&gt;K15,1,0),0)</f>
        <v>1</v>
      </c>
    </row>
    <row r="16" spans="2:38" ht="20.25" customHeight="1">
      <c r="B16" s="462" t="s">
        <v>59</v>
      </c>
      <c r="C16" s="265" t="s">
        <v>144</v>
      </c>
      <c r="D16" s="265" t="s">
        <v>181</v>
      </c>
      <c r="E16" s="416">
        <v>5</v>
      </c>
      <c r="F16" s="417" t="s">
        <v>17</v>
      </c>
      <c r="G16" s="418">
        <v>7</v>
      </c>
      <c r="H16" s="444">
        <v>1</v>
      </c>
      <c r="I16" s="417" t="s">
        <v>17</v>
      </c>
      <c r="J16" s="418">
        <v>6</v>
      </c>
      <c r="K16" s="419"/>
      <c r="L16" s="417" t="s">
        <v>17</v>
      </c>
      <c r="M16" s="420"/>
      <c r="N16" s="576">
        <f>E16+H16+K16</f>
        <v>6</v>
      </c>
      <c r="O16" s="578" t="s">
        <v>17</v>
      </c>
      <c r="P16" s="580">
        <f>G16+J16+M16</f>
        <v>13</v>
      </c>
      <c r="Q16" s="576">
        <f>SUM(AG16:AI16)</f>
        <v>0</v>
      </c>
      <c r="R16" s="578" t="s">
        <v>17</v>
      </c>
      <c r="S16" s="580">
        <f>SUM(AJ16:AL16)</f>
        <v>2</v>
      </c>
      <c r="T16" s="584">
        <f>IF(Q16&gt;S16,1,0)</f>
        <v>0</v>
      </c>
      <c r="U16" s="582">
        <f>IF(S16&gt;Q16,1,0)</f>
        <v>1</v>
      </c>
      <c r="V16" s="128"/>
      <c r="AG16" s="125">
        <f>IF(E16&gt;G16,1,0)</f>
        <v>0</v>
      </c>
      <c r="AH16" s="125">
        <f>IF(H16&gt;J16,1,0)</f>
        <v>0</v>
      </c>
      <c r="AI16" s="125">
        <f>IF(K16+M16&gt;0,IF(K16&gt;M16,1,0),0)</f>
        <v>0</v>
      </c>
      <c r="AJ16" s="125">
        <f>IF(G16&gt;E16,1,0)</f>
        <v>1</v>
      </c>
      <c r="AK16" s="125">
        <f>IF(J16&gt;H16,1,0)</f>
        <v>1</v>
      </c>
      <c r="AL16" s="125">
        <f>IF(K16+M16&gt;0,IF(M16&gt;K16,1,0),0)</f>
        <v>0</v>
      </c>
    </row>
    <row r="17" spans="2:22" ht="21" customHeight="1">
      <c r="B17" s="463"/>
      <c r="C17" s="266" t="s">
        <v>148</v>
      </c>
      <c r="D17" s="265" t="s">
        <v>182</v>
      </c>
      <c r="E17" s="421"/>
      <c r="F17" s="422"/>
      <c r="G17" s="423"/>
      <c r="H17" s="424"/>
      <c r="I17" s="422"/>
      <c r="J17" s="423"/>
      <c r="K17" s="424"/>
      <c r="L17" s="422"/>
      <c r="M17" s="425"/>
      <c r="N17" s="577"/>
      <c r="O17" s="579"/>
      <c r="P17" s="581"/>
      <c r="Q17" s="577"/>
      <c r="R17" s="579"/>
      <c r="S17" s="581"/>
      <c r="T17" s="585"/>
      <c r="U17" s="583"/>
      <c r="V17" s="128"/>
    </row>
    <row r="18" spans="2:22" ht="23.25" customHeight="1">
      <c r="B18" s="129"/>
      <c r="C18" s="178" t="s">
        <v>63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>
        <f>SUM(N14:N17)</f>
        <v>18</v>
      </c>
      <c r="O18" s="174" t="s">
        <v>17</v>
      </c>
      <c r="P18" s="181">
        <f>SUM(P14:P17)</f>
        <v>42</v>
      </c>
      <c r="Q18" s="180">
        <f>SUM(Q14:Q17)</f>
        <v>1</v>
      </c>
      <c r="R18" s="182" t="s">
        <v>17</v>
      </c>
      <c r="S18" s="181">
        <f>SUM(S14:S17)</f>
        <v>6</v>
      </c>
      <c r="T18" s="176">
        <f>SUM(T14:T17)</f>
        <v>0</v>
      </c>
      <c r="U18" s="177">
        <f>SUM(U14:U17)</f>
        <v>3</v>
      </c>
      <c r="V18" s="104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Proskovice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143"/>
      <c r="E31" s="95"/>
      <c r="F31" s="95"/>
      <c r="N31" s="96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01"/>
      <c r="E32" s="100"/>
      <c r="F32" s="100"/>
      <c r="N32" s="96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 customHeight="1">
      <c r="C33" s="88"/>
      <c r="N33" s="96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1</v>
      </c>
      <c r="C34" s="84" t="s">
        <v>50</v>
      </c>
      <c r="D34" s="548" t="str">
        <f>IF(B34=1,X31,IF(B34=2,X32,IF(B34=3,X33,IF(B34=4,X34,IF(B34=5,X35,IF(B34=6,X36,IF(B34=7,X37,IF(B34=8,X38," "))))))))</f>
        <v>VOLNÝ  LOS</v>
      </c>
      <c r="E34" s="549"/>
      <c r="F34" s="549"/>
      <c r="G34" s="549"/>
      <c r="H34" s="549"/>
      <c r="I34" s="550"/>
      <c r="N34" s="96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6</v>
      </c>
      <c r="C35" s="84" t="s">
        <v>52</v>
      </c>
      <c r="D35" s="548" t="str">
        <f>IF(B35=1,X31,IF(B35=2,X32,IF(B35=3,X33,IF(B35=4,X34,IF(B35=5,X35,IF(B35=6,X36,IF(B35=7,X37,IF(B35=8,X38," "))))))))</f>
        <v>Krmelín</v>
      </c>
      <c r="E35" s="549"/>
      <c r="F35" s="549"/>
      <c r="G35" s="549"/>
      <c r="H35" s="549"/>
      <c r="I35" s="550"/>
      <c r="N35" s="96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8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12" t="s">
        <v>57</v>
      </c>
      <c r="C39" s="113"/>
      <c r="D39" s="126"/>
      <c r="E39" s="114"/>
      <c r="F39" s="115" t="s">
        <v>17</v>
      </c>
      <c r="G39" s="116"/>
      <c r="H39" s="117"/>
      <c r="I39" s="115" t="s">
        <v>17</v>
      </c>
      <c r="J39" s="116"/>
      <c r="K39" s="117"/>
      <c r="L39" s="115" t="s">
        <v>17</v>
      </c>
      <c r="M39" s="118"/>
      <c r="N39" s="151">
        <f>E39+H39+K39</f>
        <v>0</v>
      </c>
      <c r="O39" s="152" t="s">
        <v>17</v>
      </c>
      <c r="P39" s="153">
        <f>G39+J39+M39</f>
        <v>0</v>
      </c>
      <c r="Q39" s="151">
        <f>SUM(AG39:AI39)</f>
        <v>0</v>
      </c>
      <c r="R39" s="152" t="s">
        <v>17</v>
      </c>
      <c r="S39" s="153">
        <f>SUM(AJ39:AL39)</f>
        <v>0</v>
      </c>
      <c r="T39" s="122">
        <f>IF(Q39&gt;S39,1,0)</f>
        <v>0</v>
      </c>
      <c r="U39" s="123">
        <f>IF(S39&gt;Q39,1,0)</f>
        <v>0</v>
      </c>
      <c r="V39" s="104"/>
      <c r="X39" s="124"/>
      <c r="AG39" s="125">
        <f>IF(E39&gt;G39,1,0)</f>
        <v>0</v>
      </c>
      <c r="AH39" s="125">
        <f>IF(H39&gt;J39,1,0)</f>
        <v>0</v>
      </c>
      <c r="AI39" s="125">
        <f>IF(K39+M39&gt;0,IF(K39&gt;M39,1,0),0)</f>
        <v>0</v>
      </c>
      <c r="AJ39" s="125">
        <f>IF(G39&gt;E39,1,0)</f>
        <v>0</v>
      </c>
      <c r="AK39" s="125">
        <f>IF(J39&gt;H39,1,0)</f>
        <v>0</v>
      </c>
      <c r="AL39" s="125">
        <f>IF(K39+M39&gt;0,IF(M39&gt;K39,1,0),0)</f>
        <v>0</v>
      </c>
    </row>
    <row r="40" spans="2:38" ht="24.75" customHeight="1">
      <c r="B40" s="112" t="s">
        <v>58</v>
      </c>
      <c r="C40" s="127"/>
      <c r="D40" s="113"/>
      <c r="E40" s="114"/>
      <c r="F40" s="115" t="s">
        <v>17</v>
      </c>
      <c r="G40" s="116"/>
      <c r="H40" s="117"/>
      <c r="I40" s="115" t="s">
        <v>17</v>
      </c>
      <c r="J40" s="116"/>
      <c r="K40" s="117"/>
      <c r="L40" s="115" t="s">
        <v>17</v>
      </c>
      <c r="M40" s="116"/>
      <c r="N40" s="151">
        <f>E40+H40+K40</f>
        <v>0</v>
      </c>
      <c r="O40" s="152" t="s">
        <v>17</v>
      </c>
      <c r="P40" s="153">
        <f>G40+J40+M40</f>
        <v>0</v>
      </c>
      <c r="Q40" s="151">
        <f>SUM(AG40:AI40)</f>
        <v>0</v>
      </c>
      <c r="R40" s="152" t="s">
        <v>17</v>
      </c>
      <c r="S40" s="153">
        <f>SUM(AJ40:AL40)</f>
        <v>0</v>
      </c>
      <c r="T40" s="122">
        <f>IF(Q40&gt;S40,1,0)</f>
        <v>0</v>
      </c>
      <c r="U40" s="123">
        <f>IF(S40&gt;Q40,1,0)</f>
        <v>0</v>
      </c>
      <c r="V40" s="104"/>
      <c r="AG40" s="125">
        <f>IF(E40&gt;G40,1,0)</f>
        <v>0</v>
      </c>
      <c r="AH40" s="125">
        <f>IF(H40&gt;J40,1,0)</f>
        <v>0</v>
      </c>
      <c r="AI40" s="125">
        <f>IF(K40+M40&gt;0,IF(K40&gt;M40,1,0),0)</f>
        <v>0</v>
      </c>
      <c r="AJ40" s="125">
        <f>IF(G40&gt;E40,1,0)</f>
        <v>0</v>
      </c>
      <c r="AK40" s="125">
        <f>IF(J40&gt;H40,1,0)</f>
        <v>0</v>
      </c>
      <c r="AL40" s="125">
        <f>IF(K40+M40&gt;0,IF(M40&gt;K40,1,0),0)</f>
        <v>0</v>
      </c>
    </row>
    <row r="41" spans="2:38" ht="24.75" customHeight="1">
      <c r="B41" s="462" t="s">
        <v>59</v>
      </c>
      <c r="C41" s="127"/>
      <c r="D41" s="357"/>
      <c r="E41" s="312"/>
      <c r="F41" s="310" t="s">
        <v>17</v>
      </c>
      <c r="G41" s="306"/>
      <c r="H41" s="308"/>
      <c r="I41" s="310" t="s">
        <v>17</v>
      </c>
      <c r="J41" s="306"/>
      <c r="K41" s="308"/>
      <c r="L41" s="310" t="s">
        <v>17</v>
      </c>
      <c r="M41" s="314"/>
      <c r="N41" s="541">
        <f>E41+H41+K41</f>
        <v>0</v>
      </c>
      <c r="O41" s="468" t="s">
        <v>17</v>
      </c>
      <c r="P41" s="539">
        <f>G41+J41+M41</f>
        <v>0</v>
      </c>
      <c r="Q41" s="541">
        <f>SUM(AG41:AI41)</f>
        <v>0</v>
      </c>
      <c r="R41" s="468" t="s">
        <v>17</v>
      </c>
      <c r="S41" s="539">
        <f>SUM(AJ41:AL41)</f>
        <v>0</v>
      </c>
      <c r="T41" s="544">
        <f>IF(Q41&gt;S41,1,0)</f>
        <v>0</v>
      </c>
      <c r="U41" s="546">
        <f>IF(S41&gt;Q41,1,0)</f>
        <v>0</v>
      </c>
      <c r="V41" s="128"/>
      <c r="AG41" s="125">
        <f>IF(E41&gt;G41,1,0)</f>
        <v>0</v>
      </c>
      <c r="AH41" s="125">
        <f>IF(H41&gt;J41,1,0)</f>
        <v>0</v>
      </c>
      <c r="AI41" s="125">
        <f>IF(K41+M41&gt;0,IF(K41&gt;M41,1,0),0)</f>
        <v>0</v>
      </c>
      <c r="AJ41" s="125">
        <f>IF(G41&gt;E41,1,0)</f>
        <v>0</v>
      </c>
      <c r="AK41" s="125">
        <f>IF(J41&gt;H41,1,0)</f>
        <v>0</v>
      </c>
      <c r="AL41" s="125">
        <f>IF(K41+M41&gt;0,IF(M41&gt;K41,1,0),0)</f>
        <v>0</v>
      </c>
    </row>
    <row r="42" spans="2:22" ht="24.75" customHeight="1">
      <c r="B42" s="463"/>
      <c r="C42" s="363"/>
      <c r="D42" s="359"/>
      <c r="E42" s="313"/>
      <c r="F42" s="311"/>
      <c r="G42" s="307"/>
      <c r="H42" s="309"/>
      <c r="I42" s="311"/>
      <c r="J42" s="307"/>
      <c r="K42" s="309"/>
      <c r="L42" s="311"/>
      <c r="M42" s="315"/>
      <c r="N42" s="542"/>
      <c r="O42" s="469"/>
      <c r="P42" s="540"/>
      <c r="Q42" s="542"/>
      <c r="R42" s="469"/>
      <c r="S42" s="540"/>
      <c r="T42" s="545"/>
      <c r="U42" s="547"/>
      <c r="V42" s="128"/>
    </row>
    <row r="43" spans="2:22" ht="24.75" customHeight="1">
      <c r="B43" s="129"/>
      <c r="C43" s="155" t="s">
        <v>63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0</v>
      </c>
      <c r="O43" s="152" t="s">
        <v>17</v>
      </c>
      <c r="P43" s="158">
        <f>SUM(P39:P42)</f>
        <v>0</v>
      </c>
      <c r="Q43" s="157">
        <f>SUM(Q39:Q42)</f>
        <v>0</v>
      </c>
      <c r="R43" s="159" t="s">
        <v>17</v>
      </c>
      <c r="S43" s="158">
        <f>SUM(S39:S42)</f>
        <v>0</v>
      </c>
      <c r="T43" s="122">
        <f>SUM(T39:T42)</f>
        <v>0</v>
      </c>
      <c r="U43" s="123">
        <f>SUM(U39:U42)</f>
        <v>0</v>
      </c>
      <c r="V43" s="104"/>
    </row>
    <row r="44" spans="2:22" ht="24.75" customHeight="1">
      <c r="B44" s="129"/>
      <c r="C44" s="190" t="s">
        <v>64</v>
      </c>
      <c r="D44" s="189" t="str">
        <f>IF(T43&gt;U43,D34,IF(U43&gt;T43,D35,IF(U43+T43=0," ","CHYBA ZADÁNÍ")))</f>
        <v> 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90"/>
      <c r="V44" s="136"/>
    </row>
    <row r="45" spans="2:22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</row>
    <row r="46" spans="3:21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</row>
    <row r="47" spans="3:21" ht="15">
      <c r="C47" s="145" t="s">
        <v>66</v>
      </c>
      <c r="D47" s="146" t="s">
        <v>67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143"/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3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99"/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 customHeight="1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2</v>
      </c>
      <c r="C59" s="84" t="s">
        <v>50</v>
      </c>
      <c r="D59" s="566" t="str">
        <f>IF(B59=1,X56,IF(B59=2,X57,IF(B59=3,X58,IF(B59=4,X59,IF(B59=5,X60,IF(B59=6,X61,IF(B59=7,X62,IF(B59=8,X63," "))))))))</f>
        <v>Výškovice  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5</v>
      </c>
      <c r="C60" s="84" t="s">
        <v>52</v>
      </c>
      <c r="D60" s="566" t="str">
        <f>IF(B60=1,X56,IF(B60=2,X57,IF(B60=3,X58,IF(B60=4,X59,IF(B60=5,X60,IF(B60=6,X61,IF(B60=7,X62,IF(B60=8,X63," "))))))))</f>
        <v>Trnávka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8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 t="str">
        <f t="shared" si="5"/>
        <v>Proskovice</v>
      </c>
      <c r="AG62" s="88"/>
      <c r="AH62" s="105"/>
      <c r="AI62" s="105"/>
      <c r="AJ62" s="87" t="s">
        <v>0</v>
      </c>
      <c r="AK62" s="105"/>
      <c r="AL62" s="105"/>
    </row>
    <row r="63" spans="2:38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 t="str">
        <f t="shared" si="5"/>
        <v>Hukvaldy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12" t="s">
        <v>57</v>
      </c>
      <c r="C64" s="113" t="s">
        <v>130</v>
      </c>
      <c r="D64" s="126" t="s">
        <v>161</v>
      </c>
      <c r="E64" s="114">
        <v>4</v>
      </c>
      <c r="F64" s="115" t="s">
        <v>17</v>
      </c>
      <c r="G64" s="116">
        <v>6</v>
      </c>
      <c r="H64" s="117">
        <v>1</v>
      </c>
      <c r="I64" s="115" t="s">
        <v>17</v>
      </c>
      <c r="J64" s="116">
        <v>6</v>
      </c>
      <c r="K64" s="117"/>
      <c r="L64" s="115" t="s">
        <v>17</v>
      </c>
      <c r="M64" s="118"/>
      <c r="N64" s="151">
        <f>E64+H64+K64</f>
        <v>5</v>
      </c>
      <c r="O64" s="152" t="s">
        <v>17</v>
      </c>
      <c r="P64" s="153">
        <f>G64+J64+M64</f>
        <v>12</v>
      </c>
      <c r="Q64" s="151">
        <f>SUM(AG64:AI64)</f>
        <v>0</v>
      </c>
      <c r="R64" s="152" t="s">
        <v>17</v>
      </c>
      <c r="S64" s="153">
        <f>SUM(AJ64:AL64)</f>
        <v>2</v>
      </c>
      <c r="T64" s="122">
        <f>IF(Q64&gt;S64,1,0)</f>
        <v>0</v>
      </c>
      <c r="U64" s="123">
        <f>IF(S64&gt;Q64,1,0)</f>
        <v>1</v>
      </c>
      <c r="V64" s="104"/>
      <c r="X64" s="124"/>
      <c r="AG64" s="125">
        <f>IF(E64&gt;G64,1,0)</f>
        <v>0</v>
      </c>
      <c r="AH64" s="125">
        <f>IF(H64&gt;J64,1,0)</f>
        <v>0</v>
      </c>
      <c r="AI64" s="125">
        <f>IF(K64+M64&gt;0,IF(K64&gt;M64,1,0),0)</f>
        <v>0</v>
      </c>
      <c r="AJ64" s="125">
        <f>IF(G64&gt;E64,1,0)</f>
        <v>1</v>
      </c>
      <c r="AK64" s="125">
        <f>IF(J64&gt;H64,1,0)</f>
        <v>1</v>
      </c>
      <c r="AL64" s="125">
        <f>IF(K64+M64&gt;0,IF(M64&gt;K64,1,0),0)</f>
        <v>0</v>
      </c>
    </row>
    <row r="65" spans="2:38" ht="24.75" customHeight="1">
      <c r="B65" s="112" t="s">
        <v>58</v>
      </c>
      <c r="C65" s="127" t="s">
        <v>129</v>
      </c>
      <c r="D65" s="113" t="s">
        <v>163</v>
      </c>
      <c r="E65" s="114">
        <v>6</v>
      </c>
      <c r="F65" s="115" t="s">
        <v>17</v>
      </c>
      <c r="G65" s="116">
        <v>0</v>
      </c>
      <c r="H65" s="117">
        <v>7</v>
      </c>
      <c r="I65" s="115" t="s">
        <v>17</v>
      </c>
      <c r="J65" s="116">
        <v>5</v>
      </c>
      <c r="K65" s="117"/>
      <c r="L65" s="115" t="s">
        <v>17</v>
      </c>
      <c r="M65" s="116"/>
      <c r="N65" s="151">
        <f>E65+H65+K65</f>
        <v>13</v>
      </c>
      <c r="O65" s="152" t="s">
        <v>17</v>
      </c>
      <c r="P65" s="153">
        <f>G65+J65+M65</f>
        <v>5</v>
      </c>
      <c r="Q65" s="151">
        <f>SUM(AG65:AI65)</f>
        <v>2</v>
      </c>
      <c r="R65" s="152" t="s">
        <v>17</v>
      </c>
      <c r="S65" s="153">
        <f>SUM(AJ65:AL65)</f>
        <v>0</v>
      </c>
      <c r="T65" s="122">
        <f>IF(Q65&gt;S65,1,0)</f>
        <v>1</v>
      </c>
      <c r="U65" s="123">
        <f>IF(S65&gt;Q65,1,0)</f>
        <v>0</v>
      </c>
      <c r="V65" s="104"/>
      <c r="X65" s="59" t="s">
        <v>103</v>
      </c>
      <c r="AG65" s="125">
        <f>IF(E65&gt;G65,1,0)</f>
        <v>1</v>
      </c>
      <c r="AH65" s="125">
        <f>IF(H65&gt;J65,1,0)</f>
        <v>1</v>
      </c>
      <c r="AI65" s="125">
        <f>IF(K65+M65&gt;0,IF(K65&gt;M65,1,0),0)</f>
        <v>0</v>
      </c>
      <c r="AJ65" s="125">
        <f>IF(G65&gt;E65,1,0)</f>
        <v>0</v>
      </c>
      <c r="AK65" s="125">
        <f>IF(J65&gt;H65,1,0)</f>
        <v>0</v>
      </c>
      <c r="AL65" s="125">
        <f>IF(K65+M65&gt;0,IF(M65&gt;K65,1,0),0)</f>
        <v>0</v>
      </c>
    </row>
    <row r="66" spans="2:38" ht="24.75" customHeight="1">
      <c r="B66" s="462" t="s">
        <v>59</v>
      </c>
      <c r="C66" s="127" t="s">
        <v>130</v>
      </c>
      <c r="D66" s="357" t="s">
        <v>161</v>
      </c>
      <c r="E66" s="312">
        <v>5</v>
      </c>
      <c r="F66" s="310" t="s">
        <v>17</v>
      </c>
      <c r="G66" s="306">
        <v>7</v>
      </c>
      <c r="H66" s="308">
        <v>3</v>
      </c>
      <c r="I66" s="310" t="s">
        <v>17</v>
      </c>
      <c r="J66" s="306">
        <v>6</v>
      </c>
      <c r="K66" s="308"/>
      <c r="L66" s="310" t="s">
        <v>17</v>
      </c>
      <c r="M66" s="314"/>
      <c r="N66" s="541">
        <f>E66+H66+K66</f>
        <v>8</v>
      </c>
      <c r="O66" s="468" t="s">
        <v>17</v>
      </c>
      <c r="P66" s="539">
        <f>G66+J66+M66</f>
        <v>13</v>
      </c>
      <c r="Q66" s="541">
        <f>SUM(AG66:AI66)</f>
        <v>0</v>
      </c>
      <c r="R66" s="468" t="s">
        <v>17</v>
      </c>
      <c r="S66" s="539">
        <f>SUM(AJ66:AL66)</f>
        <v>2</v>
      </c>
      <c r="T66" s="544">
        <f>IF(Q66&gt;S66,1,0)</f>
        <v>0</v>
      </c>
      <c r="U66" s="546">
        <f>IF(S66&gt;Q66,1,0)</f>
        <v>1</v>
      </c>
      <c r="V66" s="128"/>
      <c r="AG66" s="125">
        <f>IF(E66&gt;G66,1,0)</f>
        <v>0</v>
      </c>
      <c r="AH66" s="125">
        <f>IF(H66&gt;J66,1,0)</f>
        <v>0</v>
      </c>
      <c r="AI66" s="125">
        <f>IF(K66+M66&gt;0,IF(K66&gt;M66,1,0),0)</f>
        <v>0</v>
      </c>
      <c r="AJ66" s="125">
        <f>IF(G66&gt;E66,1,0)</f>
        <v>1</v>
      </c>
      <c r="AK66" s="125">
        <f>IF(J66&gt;H66,1,0)</f>
        <v>1</v>
      </c>
      <c r="AL66" s="125">
        <f>IF(K66+M66&gt;0,IF(M66&gt;K66,1,0),0)</f>
        <v>0</v>
      </c>
    </row>
    <row r="67" spans="2:22" ht="24.75" customHeight="1">
      <c r="B67" s="463"/>
      <c r="C67" s="363" t="s">
        <v>129</v>
      </c>
      <c r="D67" s="359" t="s">
        <v>163</v>
      </c>
      <c r="E67" s="313"/>
      <c r="F67" s="311"/>
      <c r="G67" s="307"/>
      <c r="H67" s="309"/>
      <c r="I67" s="311"/>
      <c r="J67" s="307"/>
      <c r="K67" s="309"/>
      <c r="L67" s="311"/>
      <c r="M67" s="315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 t="s">
        <v>63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26</v>
      </c>
      <c r="O68" s="152" t="s">
        <v>17</v>
      </c>
      <c r="P68" s="158">
        <f>SUM(P64:P67)</f>
        <v>30</v>
      </c>
      <c r="Q68" s="157">
        <f>SUM(Q64:Q67)</f>
        <v>2</v>
      </c>
      <c r="R68" s="159" t="s">
        <v>17</v>
      </c>
      <c r="S68" s="158">
        <f>SUM(S64:S67)</f>
        <v>4</v>
      </c>
      <c r="T68" s="122">
        <f>SUM(T64:T67)</f>
        <v>1</v>
      </c>
      <c r="U68" s="123">
        <f>SUM(U64:U67)</f>
        <v>2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Trnávka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 t="s">
        <v>115</v>
      </c>
      <c r="E81" s="95"/>
      <c r="F81" s="95"/>
      <c r="N81" s="96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7" ref="AA81:AA88">AA56</f>
        <v>0</v>
      </c>
      <c r="AB81" s="1">
        <f aca="true" t="shared" si="8" ref="AB81:AF88">AB6</f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 t="str">
        <f>AF6</f>
        <v>VOLNÝ  LOS</v>
      </c>
    </row>
    <row r="82" spans="3:32" ht="15" customHeight="1">
      <c r="C82" s="88" t="s">
        <v>48</v>
      </c>
      <c r="D82" s="201">
        <v>41819</v>
      </c>
      <c r="E82" s="100"/>
      <c r="F82" s="100"/>
      <c r="N82" s="96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9" ref="X82:X88">IF($N$4=1,AA82,IF($N$4=2,AB82,IF($N$4=3,AC82,IF($N$4=4,AD82,IF($N$4=5,AE82,IF($N$4=6,AF82," "))))))</f>
        <v>Výškovice  </v>
      </c>
      <c r="AA82" s="1">
        <f t="shared" si="7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 t="str">
        <f t="shared" si="8"/>
        <v>Výškovice  </v>
      </c>
    </row>
    <row r="83" spans="3:32" ht="15" customHeight="1">
      <c r="C83" s="88"/>
      <c r="N83" s="96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9"/>
        <v>Baník Ostrava</v>
      </c>
      <c r="AA83" s="1">
        <f t="shared" si="7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 t="str">
        <f t="shared" si="8"/>
        <v>Baník Ostrava</v>
      </c>
    </row>
    <row r="84" spans="2:32" ht="18.75">
      <c r="B84" s="101">
        <v>3</v>
      </c>
      <c r="C84" s="84" t="s">
        <v>50</v>
      </c>
      <c r="D84" s="548" t="str">
        <f>IF(B84=1,X81,IF(B84=2,X82,IF(B84=3,X83,IF(B84=4,X84,IF(B84=5,X85,IF(B84=6,X86,IF(B84=7,X87,IF(B84=8,X88," "))))))))</f>
        <v>Baník Ostrava</v>
      </c>
      <c r="E84" s="549"/>
      <c r="F84" s="549"/>
      <c r="G84" s="549"/>
      <c r="H84" s="549"/>
      <c r="I84" s="550"/>
      <c r="N84" s="96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9"/>
        <v>Old Rice Hukvaldy</v>
      </c>
      <c r="AA84" s="1">
        <f t="shared" si="7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 t="str">
        <f t="shared" si="8"/>
        <v>Old Rice Hukvaldy</v>
      </c>
    </row>
    <row r="85" spans="2:32" ht="18.75">
      <c r="B85" s="101">
        <v>4</v>
      </c>
      <c r="C85" s="84" t="s">
        <v>52</v>
      </c>
      <c r="D85" s="548" t="str">
        <f>IF(B85=1,X81,IF(B85=2,X82,IF(B85=3,X83,IF(B85=4,X84,IF(B85=5,X85,IF(B85=6,X86,IF(B85=7,X87,IF(B85=8,X88," "))))))))</f>
        <v>Old Rice Hukvaldy</v>
      </c>
      <c r="E85" s="549"/>
      <c r="F85" s="549"/>
      <c r="G85" s="549"/>
      <c r="H85" s="549"/>
      <c r="I85" s="550"/>
      <c r="N85" s="96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9"/>
        <v>Trnávka</v>
      </c>
      <c r="AA85" s="1">
        <f t="shared" si="7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 t="str">
        <f t="shared" si="8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9"/>
        <v>Krmelín</v>
      </c>
      <c r="AA86" s="1">
        <f t="shared" si="7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 t="str">
        <f t="shared" si="8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9"/>
        <v>Proskovice</v>
      </c>
      <c r="AA87" s="1">
        <f t="shared" si="7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 t="str">
        <f t="shared" si="8"/>
        <v>Proskovice</v>
      </c>
    </row>
    <row r="88" spans="2:38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9"/>
        <v>Hukvaldy</v>
      </c>
      <c r="AA88" s="1">
        <f t="shared" si="7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 t="str">
        <f t="shared" si="8"/>
        <v>Hukvaldy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12" t="s">
        <v>57</v>
      </c>
      <c r="C89" s="265" t="s">
        <v>174</v>
      </c>
      <c r="D89" s="126" t="s">
        <v>175</v>
      </c>
      <c r="E89" s="114">
        <v>6</v>
      </c>
      <c r="F89" s="115" t="s">
        <v>17</v>
      </c>
      <c r="G89" s="116">
        <v>0</v>
      </c>
      <c r="H89" s="117">
        <v>6</v>
      </c>
      <c r="I89" s="115" t="s">
        <v>17</v>
      </c>
      <c r="J89" s="116">
        <v>2</v>
      </c>
      <c r="K89" s="117"/>
      <c r="L89" s="115" t="s">
        <v>17</v>
      </c>
      <c r="M89" s="118"/>
      <c r="N89" s="151">
        <f>E89+H89+K89</f>
        <v>12</v>
      </c>
      <c r="O89" s="152" t="s">
        <v>17</v>
      </c>
      <c r="P89" s="153">
        <f>G89+J89+M89</f>
        <v>2</v>
      </c>
      <c r="Q89" s="151">
        <f>SUM(AG89:AI89)</f>
        <v>2</v>
      </c>
      <c r="R89" s="152" t="s">
        <v>17</v>
      </c>
      <c r="S89" s="153">
        <f>SUM(AJ89:AL89)</f>
        <v>0</v>
      </c>
      <c r="T89" s="122">
        <f>IF(Q89&gt;S89,1,0)</f>
        <v>1</v>
      </c>
      <c r="U89" s="123">
        <f>IF(S89&gt;Q89,1,0)</f>
        <v>0</v>
      </c>
      <c r="V89" s="104"/>
      <c r="X89" s="89"/>
      <c r="AG89" s="125">
        <f>IF(E89&gt;G89,1,0)</f>
        <v>1</v>
      </c>
      <c r="AH89" s="125">
        <f>IF(H89&gt;J89,1,0)</f>
        <v>1</v>
      </c>
      <c r="AI89" s="125">
        <f>IF(K89+M89&gt;0,IF(K89&gt;M89,1,0),0)</f>
        <v>0</v>
      </c>
      <c r="AJ89" s="125">
        <f>IF(G89&gt;E89,1,0)</f>
        <v>0</v>
      </c>
      <c r="AK89" s="125">
        <f>IF(J89&gt;H89,1,0)</f>
        <v>0</v>
      </c>
      <c r="AL89" s="125">
        <f>IF(K89+M89&gt;0,IF(M89&gt;K89,1,0),0)</f>
        <v>0</v>
      </c>
    </row>
    <row r="90" spans="2:38" ht="24.75" customHeight="1">
      <c r="B90" s="112" t="s">
        <v>58</v>
      </c>
      <c r="C90" s="266" t="s">
        <v>176</v>
      </c>
      <c r="D90" s="113" t="s">
        <v>177</v>
      </c>
      <c r="E90" s="114">
        <v>6</v>
      </c>
      <c r="F90" s="115" t="s">
        <v>17</v>
      </c>
      <c r="G90" s="116">
        <v>2</v>
      </c>
      <c r="H90" s="117">
        <v>6</v>
      </c>
      <c r="I90" s="115" t="s">
        <v>17</v>
      </c>
      <c r="J90" s="116">
        <v>3</v>
      </c>
      <c r="K90" s="117"/>
      <c r="L90" s="115" t="s">
        <v>17</v>
      </c>
      <c r="M90" s="116"/>
      <c r="N90" s="151">
        <f>E90+H90+K90</f>
        <v>12</v>
      </c>
      <c r="O90" s="152" t="s">
        <v>17</v>
      </c>
      <c r="P90" s="153">
        <f>G90+J90+M90</f>
        <v>5</v>
      </c>
      <c r="Q90" s="151">
        <f>SUM(AG90:AI90)</f>
        <v>2</v>
      </c>
      <c r="R90" s="152" t="s">
        <v>17</v>
      </c>
      <c r="S90" s="153">
        <f>SUM(AJ90:AL90)</f>
        <v>0</v>
      </c>
      <c r="T90" s="122">
        <f>IF(Q90&gt;S90,1,0)</f>
        <v>1</v>
      </c>
      <c r="U90" s="123">
        <f>IF(S90&gt;Q90,1,0)</f>
        <v>0</v>
      </c>
      <c r="V90" s="104"/>
      <c r="X90" s="89"/>
      <c r="AG90" s="125">
        <f>IF(E90&gt;G90,1,0)</f>
        <v>1</v>
      </c>
      <c r="AH90" s="125">
        <f>IF(H90&gt;J90,1,0)</f>
        <v>1</v>
      </c>
      <c r="AI90" s="125">
        <f>IF(K90+M90&gt;0,IF(K90&gt;M90,1,0),0)</f>
        <v>0</v>
      </c>
      <c r="AJ90" s="125">
        <f>IF(G90&gt;E90,1,0)</f>
        <v>0</v>
      </c>
      <c r="AK90" s="125">
        <f>IF(J90&gt;H90,1,0)</f>
        <v>0</v>
      </c>
      <c r="AL90" s="125">
        <f>IF(K90+M90&gt;0,IF(M90&gt;K90,1,0),0)</f>
        <v>0</v>
      </c>
    </row>
    <row r="91" spans="2:38" ht="24.75" customHeight="1">
      <c r="B91" s="462" t="s">
        <v>59</v>
      </c>
      <c r="C91" s="356" t="s">
        <v>178</v>
      </c>
      <c r="D91" s="357" t="s">
        <v>179</v>
      </c>
      <c r="E91" s="593">
        <v>7</v>
      </c>
      <c r="F91" s="589" t="s">
        <v>17</v>
      </c>
      <c r="G91" s="591">
        <v>6</v>
      </c>
      <c r="H91" s="472">
        <v>6</v>
      </c>
      <c r="I91" s="474" t="s">
        <v>17</v>
      </c>
      <c r="J91" s="466">
        <v>4</v>
      </c>
      <c r="K91" s="308"/>
      <c r="L91" s="310" t="s">
        <v>17</v>
      </c>
      <c r="M91" s="314"/>
      <c r="N91" s="541">
        <f>E91+H91+K91</f>
        <v>13</v>
      </c>
      <c r="O91" s="468" t="s">
        <v>17</v>
      </c>
      <c r="P91" s="539">
        <f>G91+J91+M91</f>
        <v>10</v>
      </c>
      <c r="Q91" s="541">
        <f>SUM(AG91:AI91)</f>
        <v>2</v>
      </c>
      <c r="R91" s="468" t="s">
        <v>17</v>
      </c>
      <c r="S91" s="539">
        <f>SUM(AJ91:AL91)</f>
        <v>0</v>
      </c>
      <c r="T91" s="544">
        <f>IF(Q91&gt;S91,1,0)</f>
        <v>1</v>
      </c>
      <c r="U91" s="546">
        <f>IF(S91&gt;Q91,1,0)</f>
        <v>0</v>
      </c>
      <c r="V91" s="128"/>
      <c r="X91" s="89"/>
      <c r="AG91" s="125">
        <f>IF(E91&gt;G91,1,0)</f>
        <v>1</v>
      </c>
      <c r="AH91" s="125">
        <f>IF(H91&gt;J91,1,0)</f>
        <v>1</v>
      </c>
      <c r="AI91" s="125">
        <f>IF(K91+M91&gt;0,IF(K91&gt;M91,1,0),0)</f>
        <v>0</v>
      </c>
      <c r="AJ91" s="125">
        <f>IF(G91&gt;E91,1,0)</f>
        <v>0</v>
      </c>
      <c r="AK91" s="125">
        <f>IF(J91&gt;H91,1,0)</f>
        <v>0</v>
      </c>
      <c r="AL91" s="125">
        <f>IF(K91+M91&gt;0,IF(M91&gt;K91,1,0),0)</f>
        <v>0</v>
      </c>
    </row>
    <row r="92" spans="2:22" ht="24.75" customHeight="1">
      <c r="B92" s="463"/>
      <c r="C92" s="358" t="s">
        <v>180</v>
      </c>
      <c r="D92" s="359" t="s">
        <v>175</v>
      </c>
      <c r="E92" s="594"/>
      <c r="F92" s="590"/>
      <c r="G92" s="592"/>
      <c r="H92" s="473"/>
      <c r="I92" s="475"/>
      <c r="J92" s="467"/>
      <c r="K92" s="309"/>
      <c r="L92" s="311"/>
      <c r="M92" s="315"/>
      <c r="N92" s="542"/>
      <c r="O92" s="469"/>
      <c r="P92" s="540"/>
      <c r="Q92" s="542"/>
      <c r="R92" s="469"/>
      <c r="S92" s="540"/>
      <c r="T92" s="545"/>
      <c r="U92" s="547"/>
      <c r="V92" s="128"/>
    </row>
    <row r="93" spans="2:22" ht="24.75" customHeight="1">
      <c r="B93" s="129"/>
      <c r="C93" s="155" t="s">
        <v>63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37</v>
      </c>
      <c r="O93" s="152" t="s">
        <v>17</v>
      </c>
      <c r="P93" s="158">
        <f>SUM(P89:P92)</f>
        <v>17</v>
      </c>
      <c r="Q93" s="157">
        <f>SUM(Q89:Q92)</f>
        <v>6</v>
      </c>
      <c r="R93" s="159" t="s">
        <v>17</v>
      </c>
      <c r="S93" s="158">
        <f>SUM(S89:S92)</f>
        <v>0</v>
      </c>
      <c r="T93" s="122">
        <f>SUM(T89:T92)</f>
        <v>3</v>
      </c>
      <c r="U93" s="123">
        <f>SUM(U89:U92)</f>
        <v>0</v>
      </c>
      <c r="V93" s="104"/>
    </row>
    <row r="94" spans="2:22" ht="24.75" customHeight="1">
      <c r="B94" s="129"/>
      <c r="C94" s="190" t="s">
        <v>64</v>
      </c>
      <c r="D94" s="189" t="str">
        <f>IF(T93&gt;U93,D84,IF(U93&gt;T93,D85,IF(U93+T93=0," ","CHYBA ZADÁNÍ")))</f>
        <v>Baník Ostrava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90"/>
      <c r="V94" s="136"/>
    </row>
    <row r="95" spans="2:22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</row>
    <row r="96" spans="3:21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</row>
    <row r="97" spans="3:21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</sheetData>
  <sheetProtection selectLockedCells="1"/>
  <mergeCells count="114">
    <mergeCell ref="B91:B92"/>
    <mergeCell ref="O91:O92"/>
    <mergeCell ref="U91:U92"/>
    <mergeCell ref="P91:P92"/>
    <mergeCell ref="T91:T92"/>
    <mergeCell ref="Q91:Q92"/>
    <mergeCell ref="R91:R92"/>
    <mergeCell ref="S91:S92"/>
    <mergeCell ref="N91:N92"/>
    <mergeCell ref="E91:E92"/>
    <mergeCell ref="K63:M63"/>
    <mergeCell ref="P81:U81"/>
    <mergeCell ref="P82:U82"/>
    <mergeCell ref="E87:M87"/>
    <mergeCell ref="D85:I85"/>
    <mergeCell ref="P84:U84"/>
    <mergeCell ref="P85:U85"/>
    <mergeCell ref="U66:U67"/>
    <mergeCell ref="T78:U78"/>
    <mergeCell ref="D84:I84"/>
    <mergeCell ref="P79:U79"/>
    <mergeCell ref="N87:U87"/>
    <mergeCell ref="K88:M88"/>
    <mergeCell ref="E88:G88"/>
    <mergeCell ref="H88:J88"/>
    <mergeCell ref="N88:P88"/>
    <mergeCell ref="P86:U86"/>
    <mergeCell ref="Q88:S88"/>
    <mergeCell ref="P83:U83"/>
    <mergeCell ref="B66:B67"/>
    <mergeCell ref="P57:U57"/>
    <mergeCell ref="P58:U58"/>
    <mergeCell ref="D59:I59"/>
    <mergeCell ref="P59:U59"/>
    <mergeCell ref="N66:N67"/>
    <mergeCell ref="O66:O67"/>
    <mergeCell ref="D60:I60"/>
    <mergeCell ref="P60:U60"/>
    <mergeCell ref="H63:J63"/>
    <mergeCell ref="E62:M62"/>
    <mergeCell ref="N62:U62"/>
    <mergeCell ref="Q63:S63"/>
    <mergeCell ref="P78:Q78"/>
    <mergeCell ref="T66:T67"/>
    <mergeCell ref="S66:S67"/>
    <mergeCell ref="P66:P67"/>
    <mergeCell ref="R66:R67"/>
    <mergeCell ref="E63:G63"/>
    <mergeCell ref="Q66:Q67"/>
    <mergeCell ref="P61:U61"/>
    <mergeCell ref="N63:P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U41:U42"/>
    <mergeCell ref="N41:N42"/>
    <mergeCell ref="O41:O42"/>
    <mergeCell ref="P41:P42"/>
    <mergeCell ref="Q38:S38"/>
    <mergeCell ref="E38:G38"/>
    <mergeCell ref="P31:U31"/>
    <mergeCell ref="P32:U32"/>
    <mergeCell ref="P33:U33"/>
    <mergeCell ref="P34:U34"/>
    <mergeCell ref="N38:P38"/>
    <mergeCell ref="N37:U37"/>
    <mergeCell ref="P35:U35"/>
    <mergeCell ref="P36:U36"/>
    <mergeCell ref="D9:I9"/>
    <mergeCell ref="D10:I10"/>
    <mergeCell ref="H38:J38"/>
    <mergeCell ref="D34:I34"/>
    <mergeCell ref="E12:M12"/>
    <mergeCell ref="K38:M38"/>
    <mergeCell ref="E37:M37"/>
    <mergeCell ref="D35:I35"/>
    <mergeCell ref="P29:U29"/>
    <mergeCell ref="E13:G13"/>
    <mergeCell ref="H13:J13"/>
    <mergeCell ref="T28:U28"/>
    <mergeCell ref="S16:S17"/>
    <mergeCell ref="P28:Q28"/>
    <mergeCell ref="B16:B17"/>
    <mergeCell ref="K13:M13"/>
    <mergeCell ref="N13:P13"/>
    <mergeCell ref="P16:P17"/>
    <mergeCell ref="N16:N17"/>
    <mergeCell ref="O16:O17"/>
    <mergeCell ref="P9:U9"/>
    <mergeCell ref="P8:U8"/>
    <mergeCell ref="P11:U11"/>
    <mergeCell ref="T3:U3"/>
    <mergeCell ref="P3:Q3"/>
    <mergeCell ref="P4:U4"/>
    <mergeCell ref="P7:U7"/>
    <mergeCell ref="P6:U6"/>
    <mergeCell ref="P10:U10"/>
    <mergeCell ref="N12:U12"/>
    <mergeCell ref="R16:R17"/>
    <mergeCell ref="T16:T17"/>
    <mergeCell ref="U16:U17"/>
    <mergeCell ref="Q16:Q17"/>
    <mergeCell ref="Q13:S13"/>
    <mergeCell ref="J91:J92"/>
    <mergeCell ref="F91:F92"/>
    <mergeCell ref="G91:G92"/>
    <mergeCell ref="H91:H92"/>
    <mergeCell ref="I91:I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97"/>
  <sheetViews>
    <sheetView zoomScale="75" zoomScaleNormal="75" zoomScalePageLayoutView="0" workbookViewId="0" topLeftCell="A1">
      <selection activeCell="C14" sqref="C14:M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3" ht="18" customHeight="1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  <c r="AG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3" ht="14.25" customHeight="1">
      <c r="C6" s="88" t="s">
        <v>46</v>
      </c>
      <c r="D6" s="263" t="s">
        <v>116</v>
      </c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A6" s="282"/>
      <c r="AF6" s="282" t="str">
        <f>'Utkání-výsledky'!N4</f>
        <v>VOLNÝ  LOS</v>
      </c>
      <c r="AG6" s="1">
        <f>'1.'!AG6</f>
        <v>0</v>
      </c>
    </row>
    <row r="7" spans="3:33" ht="16.5" customHeight="1">
      <c r="C7" s="88" t="s">
        <v>48</v>
      </c>
      <c r="D7" s="264">
        <v>41902</v>
      </c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A7" s="282"/>
      <c r="AF7" s="282" t="str">
        <f>'Utkání-výsledky'!N5</f>
        <v>Výškovice  </v>
      </c>
      <c r="AG7" s="1">
        <f>'1.'!AG7</f>
        <v>0</v>
      </c>
    </row>
    <row r="8" spans="3:33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A8" s="282"/>
      <c r="AF8" s="282" t="str">
        <f>'Utkání-výsledky'!N6</f>
        <v>Baník Ostrava</v>
      </c>
      <c r="AG8" s="1">
        <f>'1.'!AG8</f>
        <v>0</v>
      </c>
    </row>
    <row r="9" spans="2:33" ht="18.75">
      <c r="B9" s="101">
        <v>4</v>
      </c>
      <c r="C9" s="84" t="s">
        <v>50</v>
      </c>
      <c r="D9" s="566" t="str">
        <f>IF(B9=1,X6,IF(B9=2,X7,IF(B9=3,X8,IF(B9=4,X9,IF(B9=5,X10,IF(B9=6,X11,IF(B9=7,X12,IF(B9=8,X13," "))))))))</f>
        <v>Old Rice Hukvaldy</v>
      </c>
      <c r="E9" s="567"/>
      <c r="F9" s="567"/>
      <c r="G9" s="567"/>
      <c r="H9" s="567"/>
      <c r="I9" s="568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A9" s="282"/>
      <c r="AF9" s="282" t="str">
        <f>'Utkání-výsledky'!N7</f>
        <v>Old Rice Hukvaldy</v>
      </c>
      <c r="AG9" s="1">
        <f>'1.'!AG9</f>
        <v>0</v>
      </c>
    </row>
    <row r="10" spans="2:33" ht="19.5" customHeight="1">
      <c r="B10" s="101">
        <v>8</v>
      </c>
      <c r="C10" s="84" t="s">
        <v>52</v>
      </c>
      <c r="D10" s="566" t="str">
        <f>IF(B10=1,X6,IF(B10=2,X7,IF(B10=3,X8,IF(B10=4,X9,IF(B10=5,X10,IF(B10=6,X11,IF(B10=7,X12,IF(B10=8,X13," "))))))))</f>
        <v>Hukvaldy</v>
      </c>
      <c r="E10" s="567"/>
      <c r="F10" s="567"/>
      <c r="G10" s="567"/>
      <c r="H10" s="567"/>
      <c r="I10" s="568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A10" s="282"/>
      <c r="AF10" s="282" t="str">
        <f>'Utkání-výsledky'!N8</f>
        <v>Trnávka</v>
      </c>
      <c r="AG10" s="1">
        <f>'1.'!AG10</f>
        <v>0</v>
      </c>
    </row>
    <row r="11" spans="14:33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A11" s="282"/>
      <c r="AF11" s="282" t="str">
        <f>'Utkání-výsledky'!N9</f>
        <v>Krmelín</v>
      </c>
      <c r="AG11" s="1">
        <f>'1.'!AG11</f>
        <v>0</v>
      </c>
    </row>
    <row r="12" spans="3:39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A12" s="282"/>
      <c r="AF12" s="282" t="str">
        <f>'Utkání-výsledky'!N10</f>
        <v>Proskovice</v>
      </c>
      <c r="AG12" s="1">
        <f>'1.'!AG12</f>
        <v>0</v>
      </c>
      <c r="AH12" s="88"/>
      <c r="AI12" s="105"/>
      <c r="AJ12" s="105"/>
      <c r="AK12" s="87" t="s">
        <v>0</v>
      </c>
      <c r="AL12" s="105"/>
      <c r="AM12" s="105"/>
    </row>
    <row r="13" spans="2:39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A13" s="282"/>
      <c r="AF13" s="282" t="str">
        <f>'Utkání-výsledky'!N11</f>
        <v>Hukvaldy</v>
      </c>
      <c r="AG13" s="1" t="str">
        <f>'1.'!AG13</f>
        <v>1.</v>
      </c>
      <c r="AH13" s="9" t="s">
        <v>57</v>
      </c>
      <c r="AI13" s="9" t="s">
        <v>58</v>
      </c>
      <c r="AJ13" s="9" t="s">
        <v>59</v>
      </c>
      <c r="AK13" s="9" t="s">
        <v>57</v>
      </c>
      <c r="AL13" s="9" t="s">
        <v>58</v>
      </c>
      <c r="AM13" s="9" t="s">
        <v>59</v>
      </c>
    </row>
    <row r="14" spans="2:39" ht="24.75" customHeight="1">
      <c r="B14" s="112" t="s">
        <v>57</v>
      </c>
      <c r="C14" s="265" t="s">
        <v>165</v>
      </c>
      <c r="D14" s="265" t="s">
        <v>144</v>
      </c>
      <c r="E14" s="442">
        <v>6</v>
      </c>
      <c r="F14" s="412" t="s">
        <v>17</v>
      </c>
      <c r="G14" s="413">
        <v>4</v>
      </c>
      <c r="H14" s="415">
        <v>3</v>
      </c>
      <c r="I14" s="412" t="s">
        <v>17</v>
      </c>
      <c r="J14" s="414">
        <v>6</v>
      </c>
      <c r="K14" s="415">
        <v>4</v>
      </c>
      <c r="L14" s="412" t="s">
        <v>17</v>
      </c>
      <c r="M14" s="414">
        <v>6</v>
      </c>
      <c r="N14" s="173">
        <f>E14+H14+K14</f>
        <v>13</v>
      </c>
      <c r="O14" s="174" t="s">
        <v>17</v>
      </c>
      <c r="P14" s="175">
        <f>G14+J14+M14</f>
        <v>16</v>
      </c>
      <c r="Q14" s="173">
        <f>SUM(AH14:AJ14)</f>
        <v>1</v>
      </c>
      <c r="R14" s="174" t="s">
        <v>17</v>
      </c>
      <c r="S14" s="175">
        <f>SUM(AK14:AM14)</f>
        <v>2</v>
      </c>
      <c r="T14" s="176">
        <f>IF(Q14&gt;S14,1,0)</f>
        <v>0</v>
      </c>
      <c r="U14" s="177">
        <f>IF(S14&gt;Q14,1,0)</f>
        <v>1</v>
      </c>
      <c r="V14" s="104"/>
      <c r="X14" s="124"/>
      <c r="AH14" s="125">
        <f>IF(E14&gt;G14,1,0)</f>
        <v>1</v>
      </c>
      <c r="AI14" s="125">
        <f>IF(H14&gt;J14,1,0)</f>
        <v>0</v>
      </c>
      <c r="AJ14" s="125">
        <f>IF(K14+M14&gt;0,IF(K14&gt;M14,1,0),0)</f>
        <v>0</v>
      </c>
      <c r="AK14" s="125">
        <f>IF(G14&gt;E14,1,0)</f>
        <v>0</v>
      </c>
      <c r="AL14" s="125">
        <f>IF(J14&gt;H14,1,0)</f>
        <v>1</v>
      </c>
      <c r="AM14" s="125">
        <f>IF(K14+M14&gt;0,IF(M14&gt;K14,1,0),0)</f>
        <v>1</v>
      </c>
    </row>
    <row r="15" spans="2:39" ht="24" customHeight="1">
      <c r="B15" s="112" t="s">
        <v>58</v>
      </c>
      <c r="C15" s="266" t="s">
        <v>167</v>
      </c>
      <c r="D15" s="265" t="s">
        <v>146</v>
      </c>
      <c r="E15" s="443">
        <v>3</v>
      </c>
      <c r="F15" s="412" t="s">
        <v>17</v>
      </c>
      <c r="G15" s="413">
        <v>6</v>
      </c>
      <c r="H15" s="415">
        <v>6</v>
      </c>
      <c r="I15" s="412" t="s">
        <v>17</v>
      </c>
      <c r="J15" s="413">
        <v>4</v>
      </c>
      <c r="K15" s="443">
        <v>3</v>
      </c>
      <c r="L15" s="412" t="s">
        <v>17</v>
      </c>
      <c r="M15" s="414">
        <v>6</v>
      </c>
      <c r="N15" s="173">
        <f>E15+H15+K15</f>
        <v>12</v>
      </c>
      <c r="O15" s="174" t="s">
        <v>17</v>
      </c>
      <c r="P15" s="175">
        <f>G15+J15+M15</f>
        <v>16</v>
      </c>
      <c r="Q15" s="173">
        <f>SUM(AH15:AJ15)</f>
        <v>1</v>
      </c>
      <c r="R15" s="174" t="s">
        <v>17</v>
      </c>
      <c r="S15" s="175">
        <f>SUM(AK15:AM15)</f>
        <v>2</v>
      </c>
      <c r="T15" s="176">
        <f>IF(Q15&gt;S15,1,0)</f>
        <v>0</v>
      </c>
      <c r="U15" s="177">
        <f>IF(S15&gt;Q15,1,0)</f>
        <v>1</v>
      </c>
      <c r="V15" s="104"/>
      <c r="AH15" s="125">
        <f>IF(E15&gt;G15,1,0)</f>
        <v>0</v>
      </c>
      <c r="AI15" s="125">
        <f>IF(H15&gt;J15,1,0)</f>
        <v>1</v>
      </c>
      <c r="AJ15" s="125">
        <f>IF(K15+M15&gt;0,IF(K15&gt;M15,1,0),0)</f>
        <v>0</v>
      </c>
      <c r="AK15" s="125">
        <f>IF(G15&gt;E15,1,0)</f>
        <v>1</v>
      </c>
      <c r="AL15" s="125">
        <f>IF(J15&gt;H15,1,0)</f>
        <v>0</v>
      </c>
      <c r="AM15" s="125">
        <f>IF(K15+M15&gt;0,IF(M15&gt;K15,1,0),0)</f>
        <v>1</v>
      </c>
    </row>
    <row r="16" spans="2:39" ht="20.25" customHeight="1">
      <c r="B16" s="462" t="s">
        <v>59</v>
      </c>
      <c r="C16" s="265" t="s">
        <v>165</v>
      </c>
      <c r="D16" s="265" t="s">
        <v>144</v>
      </c>
      <c r="E16" s="416">
        <v>2</v>
      </c>
      <c r="F16" s="417" t="s">
        <v>17</v>
      </c>
      <c r="G16" s="418">
        <v>6</v>
      </c>
      <c r="H16" s="444">
        <v>3</v>
      </c>
      <c r="I16" s="417" t="s">
        <v>17</v>
      </c>
      <c r="J16" s="418">
        <v>6</v>
      </c>
      <c r="K16" s="419"/>
      <c r="L16" s="417" t="s">
        <v>17</v>
      </c>
      <c r="M16" s="420"/>
      <c r="N16" s="576">
        <f>E16+H16+K16</f>
        <v>5</v>
      </c>
      <c r="O16" s="578" t="s">
        <v>17</v>
      </c>
      <c r="P16" s="580">
        <f>G16+J16+M16</f>
        <v>12</v>
      </c>
      <c r="Q16" s="576">
        <f>SUM(AH16:AJ16)</f>
        <v>0</v>
      </c>
      <c r="R16" s="578" t="s">
        <v>17</v>
      </c>
      <c r="S16" s="580">
        <f>SUM(AK16:AM16)</f>
        <v>2</v>
      </c>
      <c r="T16" s="584">
        <f>IF(Q16&gt;S16,1,0)</f>
        <v>0</v>
      </c>
      <c r="U16" s="582">
        <f>IF(S16&gt;Q16,1,0)</f>
        <v>1</v>
      </c>
      <c r="V16" s="128"/>
      <c r="AH16" s="125">
        <f>IF(E16&gt;G16,1,0)</f>
        <v>0</v>
      </c>
      <c r="AI16" s="125">
        <f>IF(H16&gt;J16,1,0)</f>
        <v>0</v>
      </c>
      <c r="AJ16" s="125">
        <f>IF(K16+M16&gt;0,IF(K16&gt;M16,1,0),0)</f>
        <v>0</v>
      </c>
      <c r="AK16" s="125">
        <f>IF(G16&gt;E16,1,0)</f>
        <v>1</v>
      </c>
      <c r="AL16" s="125">
        <f>IF(J16&gt;H16,1,0)</f>
        <v>1</v>
      </c>
      <c r="AM16" s="125">
        <f>IF(K16+M16&gt;0,IF(M16&gt;K16,1,0),0)</f>
        <v>0</v>
      </c>
    </row>
    <row r="17" spans="2:22" ht="21" customHeight="1">
      <c r="B17" s="463"/>
      <c r="C17" s="266" t="s">
        <v>167</v>
      </c>
      <c r="D17" s="265" t="s">
        <v>148</v>
      </c>
      <c r="E17" s="421"/>
      <c r="F17" s="422"/>
      <c r="G17" s="423"/>
      <c r="H17" s="424"/>
      <c r="I17" s="422"/>
      <c r="J17" s="423"/>
      <c r="K17" s="424"/>
      <c r="L17" s="422"/>
      <c r="M17" s="425"/>
      <c r="N17" s="577"/>
      <c r="O17" s="579"/>
      <c r="P17" s="581"/>
      <c r="Q17" s="577"/>
      <c r="R17" s="579"/>
      <c r="S17" s="581"/>
      <c r="T17" s="585"/>
      <c r="U17" s="583"/>
      <c r="V17" s="128"/>
    </row>
    <row r="18" spans="2:22" ht="23.25" customHeight="1">
      <c r="B18" s="129"/>
      <c r="C18" s="178" t="s">
        <v>63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>
        <f>SUM(N14:N17)</f>
        <v>30</v>
      </c>
      <c r="O18" s="174" t="s">
        <v>17</v>
      </c>
      <c r="P18" s="181">
        <f>SUM(P14:P17)</f>
        <v>44</v>
      </c>
      <c r="Q18" s="180">
        <f>SUM(Q14:Q17)</f>
        <v>2</v>
      </c>
      <c r="R18" s="182" t="s">
        <v>17</v>
      </c>
      <c r="S18" s="181">
        <f>SUM(S14:S17)</f>
        <v>6</v>
      </c>
      <c r="T18" s="176">
        <f>SUM(T14:T17)</f>
        <v>0</v>
      </c>
      <c r="U18" s="177">
        <f>SUM(U14:U17)</f>
        <v>3</v>
      </c>
      <c r="V18" s="104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Hukvaldy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143"/>
      <c r="E31" s="95"/>
      <c r="F31" s="95"/>
      <c r="N31" s="1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01"/>
      <c r="E32" s="100"/>
      <c r="F32" s="100"/>
      <c r="N32" s="1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>
      <c r="C33" s="88"/>
      <c r="N33" s="1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5</v>
      </c>
      <c r="C34" s="84" t="s">
        <v>50</v>
      </c>
      <c r="D34" s="548" t="str">
        <f>IF(B34=1,X31,IF(B34=2,X32,IF(B34=3,X33,IF(B34=4,X34,IF(B34=5,X35,IF(B34=6,X36,IF(B34=7,X37,IF(B34=8,X38," "))))))))</f>
        <v>Trnávka</v>
      </c>
      <c r="E34" s="549"/>
      <c r="F34" s="549"/>
      <c r="G34" s="549"/>
      <c r="H34" s="549"/>
      <c r="I34" s="550"/>
      <c r="N34" s="1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3</v>
      </c>
      <c r="C35" s="84" t="s">
        <v>52</v>
      </c>
      <c r="D35" s="548" t="str">
        <f>IF(B35=1,X31,IF(B35=2,X32,IF(B35=3,X33,IF(B35=4,X34,IF(B35=5,X35,IF(B35=6,X36,IF(B35=7,X37,IF(B35=8,X38," "))))))))</f>
        <v>Baník Ostrava</v>
      </c>
      <c r="E35" s="549"/>
      <c r="F35" s="549"/>
      <c r="G35" s="549"/>
      <c r="H35" s="549"/>
      <c r="I35" s="550"/>
      <c r="N35" s="1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9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H38" s="9" t="s">
        <v>57</v>
      </c>
      <c r="AI38" s="9" t="s">
        <v>58</v>
      </c>
      <c r="AJ38" s="9" t="s">
        <v>59</v>
      </c>
      <c r="AK38" s="9" t="s">
        <v>57</v>
      </c>
      <c r="AL38" s="9" t="s">
        <v>58</v>
      </c>
      <c r="AM38" s="9" t="s">
        <v>59</v>
      </c>
    </row>
    <row r="39" spans="2:39" ht="24.75" customHeight="1">
      <c r="B39" s="112" t="s">
        <v>57</v>
      </c>
      <c r="C39" s="147" t="s">
        <v>155</v>
      </c>
      <c r="D39" s="190" t="s">
        <v>172</v>
      </c>
      <c r="E39" s="326">
        <v>4</v>
      </c>
      <c r="F39" s="148" t="s">
        <v>17</v>
      </c>
      <c r="G39" s="327">
        <v>6</v>
      </c>
      <c r="H39" s="267">
        <v>2</v>
      </c>
      <c r="I39" s="268" t="s">
        <v>17</v>
      </c>
      <c r="J39" s="328">
        <v>6</v>
      </c>
      <c r="K39" s="149"/>
      <c r="L39" s="148" t="s">
        <v>17</v>
      </c>
      <c r="M39" s="269"/>
      <c r="N39" s="151">
        <f>E39+H39+K39</f>
        <v>6</v>
      </c>
      <c r="O39" s="152" t="s">
        <v>17</v>
      </c>
      <c r="P39" s="153">
        <f>G39+J39+M39</f>
        <v>12</v>
      </c>
      <c r="Q39" s="151">
        <f>SUM(AH39:AJ39)</f>
        <v>0</v>
      </c>
      <c r="R39" s="152" t="s">
        <v>17</v>
      </c>
      <c r="S39" s="153">
        <f>SUM(AK39:AM39)</f>
        <v>2</v>
      </c>
      <c r="T39" s="122">
        <f>IF(Q39&gt;S39,1,0)</f>
        <v>0</v>
      </c>
      <c r="U39" s="123">
        <f>IF(S39&gt;Q39,1,0)</f>
        <v>1</v>
      </c>
      <c r="V39" s="104"/>
      <c r="X39" s="124"/>
      <c r="AH39" s="125">
        <f>IF(E39&gt;G39,1,0)</f>
        <v>0</v>
      </c>
      <c r="AI39" s="125">
        <f>IF(H39&gt;J39,1,0)</f>
        <v>0</v>
      </c>
      <c r="AJ39" s="125">
        <f>IF(K39+M39&gt;0,IF(K39&gt;M39,1,0),0)</f>
        <v>0</v>
      </c>
      <c r="AK39" s="125">
        <f>IF(G39&gt;E39,1,0)</f>
        <v>1</v>
      </c>
      <c r="AL39" s="125">
        <f>IF(J39&gt;H39,1,0)</f>
        <v>1</v>
      </c>
      <c r="AM39" s="125">
        <f>IF(K39+M39&gt;0,IF(M39&gt;K39,1,0),0)</f>
        <v>0</v>
      </c>
    </row>
    <row r="40" spans="2:39" ht="24.75" customHeight="1">
      <c r="B40" s="112" t="s">
        <v>58</v>
      </c>
      <c r="C40" s="344" t="s">
        <v>147</v>
      </c>
      <c r="D40" s="147" t="s">
        <v>173</v>
      </c>
      <c r="E40" s="329">
        <v>6</v>
      </c>
      <c r="F40" s="268" t="s">
        <v>17</v>
      </c>
      <c r="G40" s="328">
        <v>4</v>
      </c>
      <c r="H40" s="149">
        <v>6</v>
      </c>
      <c r="I40" s="148" t="s">
        <v>17</v>
      </c>
      <c r="J40" s="327">
        <v>2</v>
      </c>
      <c r="K40" s="267"/>
      <c r="L40" s="268" t="s">
        <v>17</v>
      </c>
      <c r="M40" s="150"/>
      <c r="N40" s="151">
        <f>E40+H40+K40</f>
        <v>12</v>
      </c>
      <c r="O40" s="152" t="s">
        <v>17</v>
      </c>
      <c r="P40" s="153">
        <f>G40+J40+M40</f>
        <v>6</v>
      </c>
      <c r="Q40" s="151">
        <f>SUM(AH40:AJ40)</f>
        <v>2</v>
      </c>
      <c r="R40" s="152" t="s">
        <v>17</v>
      </c>
      <c r="S40" s="153">
        <f>SUM(AK40:AM40)</f>
        <v>0</v>
      </c>
      <c r="T40" s="122">
        <f>IF(Q40&gt;S40,1,0)</f>
        <v>1</v>
      </c>
      <c r="U40" s="123">
        <f>IF(S40&gt;Q40,1,0)</f>
        <v>0</v>
      </c>
      <c r="V40" s="104"/>
      <c r="AH40" s="125">
        <f>IF(E40&gt;G40,1,0)</f>
        <v>1</v>
      </c>
      <c r="AI40" s="125">
        <f>IF(H40&gt;J40,1,0)</f>
        <v>1</v>
      </c>
      <c r="AJ40" s="125">
        <f>IF(K40+M40&gt;0,IF(K40&gt;M40,1,0),0)</f>
        <v>0</v>
      </c>
      <c r="AK40" s="125">
        <f>IF(G40&gt;E40,1,0)</f>
        <v>0</v>
      </c>
      <c r="AL40" s="125">
        <f>IF(J40&gt;H40,1,0)</f>
        <v>0</v>
      </c>
      <c r="AM40" s="125">
        <f>IF(K40+M40&gt;0,IF(M40&gt;K40,1,0),0)</f>
        <v>0</v>
      </c>
    </row>
    <row r="41" spans="2:39" ht="24.75" customHeight="1">
      <c r="B41" s="462" t="s">
        <v>59</v>
      </c>
      <c r="C41" s="344" t="s">
        <v>145</v>
      </c>
      <c r="D41" s="360" t="s">
        <v>172</v>
      </c>
      <c r="E41" s="434">
        <v>6</v>
      </c>
      <c r="F41" s="428" t="s">
        <v>17</v>
      </c>
      <c r="G41" s="436">
        <v>1</v>
      </c>
      <c r="H41" s="438">
        <v>4</v>
      </c>
      <c r="I41" s="439" t="s">
        <v>17</v>
      </c>
      <c r="J41" s="440">
        <v>6</v>
      </c>
      <c r="K41" s="426">
        <v>3</v>
      </c>
      <c r="L41" s="428" t="s">
        <v>17</v>
      </c>
      <c r="M41" s="430">
        <v>6</v>
      </c>
      <c r="N41" s="541">
        <f>E41+H41+K41</f>
        <v>13</v>
      </c>
      <c r="O41" s="468" t="s">
        <v>17</v>
      </c>
      <c r="P41" s="539">
        <f>G41+J41+M41</f>
        <v>13</v>
      </c>
      <c r="Q41" s="541">
        <f>SUM(AH41:AJ41)</f>
        <v>1</v>
      </c>
      <c r="R41" s="468" t="s">
        <v>17</v>
      </c>
      <c r="S41" s="539">
        <f>SUM(AK41:AM41)</f>
        <v>2</v>
      </c>
      <c r="T41" s="544">
        <f>IF(Q41&gt;S41,1,0)</f>
        <v>0</v>
      </c>
      <c r="U41" s="546">
        <f>IF(S41&gt;Q41,1,0)</f>
        <v>1</v>
      </c>
      <c r="V41" s="128"/>
      <c r="AH41" s="125">
        <f>IF(E41&gt;G41,1,0)</f>
        <v>1</v>
      </c>
      <c r="AI41" s="125">
        <f>IF(H41&gt;J41,1,0)</f>
        <v>0</v>
      </c>
      <c r="AJ41" s="125">
        <f>IF(K41+M41&gt;0,IF(K41&gt;M41,1,0),0)</f>
        <v>0</v>
      </c>
      <c r="AK41" s="125">
        <f>IF(G41&gt;E41,1,0)</f>
        <v>0</v>
      </c>
      <c r="AL41" s="125">
        <f>IF(J41&gt;H41,1,0)</f>
        <v>1</v>
      </c>
      <c r="AM41" s="125">
        <f>IF(K41+M41&gt;0,IF(M41&gt;K41,1,0),0)</f>
        <v>1</v>
      </c>
    </row>
    <row r="42" spans="2:22" ht="24.75" customHeight="1">
      <c r="B42" s="463"/>
      <c r="C42" s="361" t="s">
        <v>147</v>
      </c>
      <c r="D42" s="362" t="s">
        <v>173</v>
      </c>
      <c r="E42" s="435"/>
      <c r="F42" s="429"/>
      <c r="G42" s="437"/>
      <c r="H42" s="432"/>
      <c r="I42" s="433"/>
      <c r="J42" s="441"/>
      <c r="K42" s="427"/>
      <c r="L42" s="429"/>
      <c r="M42" s="431"/>
      <c r="N42" s="542"/>
      <c r="O42" s="469"/>
      <c r="P42" s="540"/>
      <c r="Q42" s="542"/>
      <c r="R42" s="469"/>
      <c r="S42" s="540"/>
      <c r="T42" s="545"/>
      <c r="U42" s="547"/>
      <c r="V42" s="128"/>
    </row>
    <row r="43" spans="2:22" ht="24.75" customHeight="1">
      <c r="B43" s="129"/>
      <c r="C43" s="155" t="s">
        <v>63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31</v>
      </c>
      <c r="O43" s="152" t="s">
        <v>17</v>
      </c>
      <c r="P43" s="158">
        <f>SUM(P39:P42)</f>
        <v>31</v>
      </c>
      <c r="Q43" s="157">
        <f>SUM(Q39:Q42)</f>
        <v>3</v>
      </c>
      <c r="R43" s="159" t="s">
        <v>17</v>
      </c>
      <c r="S43" s="158">
        <f>SUM(S39:S42)</f>
        <v>4</v>
      </c>
      <c r="T43" s="122">
        <f>SUM(T39:T42)</f>
        <v>1</v>
      </c>
      <c r="U43" s="123">
        <f>SUM(U39:U42)</f>
        <v>2</v>
      </c>
      <c r="V43" s="104"/>
    </row>
    <row r="44" spans="2:22" ht="24.75" customHeight="1">
      <c r="B44" s="129"/>
      <c r="C44" s="190" t="s">
        <v>64</v>
      </c>
      <c r="D44" s="189" t="str">
        <f>IF(T43&gt;U43,D34,IF(U43&gt;T43,D35,IF(U43+T43=0," ","CHYBA ZADÁNÍ")))</f>
        <v>Baník Ostrava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90"/>
      <c r="V44" s="136"/>
    </row>
    <row r="45" spans="2:22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</row>
    <row r="46" spans="3:21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</row>
    <row r="47" spans="3:21" ht="15">
      <c r="C47" s="145" t="s">
        <v>66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143"/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3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201"/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6</v>
      </c>
      <c r="C59" s="84" t="s">
        <v>50</v>
      </c>
      <c r="D59" s="566" t="str">
        <f>IF(B59=1,X56,IF(B59=2,X57,IF(B59=3,X58,IF(B59=4,X59,IF(B59=5,X60,IF(B59=6,X61,IF(B59=7,X62,IF(B59=8,X63," "))))))))</f>
        <v>Krmelín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2</v>
      </c>
      <c r="C60" s="84" t="s">
        <v>52</v>
      </c>
      <c r="D60" s="566" t="str">
        <f>IF(B60=1,X56,IF(B60=2,X57,IF(B60=3,X58,IF(B60=4,X59,IF(B60=5,X60,IF(B60=6,X61,IF(B60=7,X62,IF(B60=8,X63," "))))))))</f>
        <v>Výškovice  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9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 t="str">
        <f t="shared" si="5"/>
        <v>Proskovice</v>
      </c>
      <c r="AH62" s="88"/>
      <c r="AI62" s="105"/>
      <c r="AJ62" s="105"/>
      <c r="AK62" s="87" t="s">
        <v>0</v>
      </c>
      <c r="AL62" s="105"/>
      <c r="AM62" s="105"/>
    </row>
    <row r="63" spans="2:39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 t="str">
        <f t="shared" si="5"/>
        <v>Hukvaldy</v>
      </c>
      <c r="AH63" s="9" t="s">
        <v>57</v>
      </c>
      <c r="AI63" s="9" t="s">
        <v>58</v>
      </c>
      <c r="AJ63" s="9" t="s">
        <v>59</v>
      </c>
      <c r="AK63" s="9" t="s">
        <v>57</v>
      </c>
      <c r="AL63" s="9" t="s">
        <v>58</v>
      </c>
      <c r="AM63" s="9" t="s">
        <v>59</v>
      </c>
    </row>
    <row r="64" spans="2:39" ht="24.75" customHeight="1">
      <c r="B64" s="112" t="s">
        <v>57</v>
      </c>
      <c r="C64" s="450" t="s">
        <v>156</v>
      </c>
      <c r="D64" s="450" t="s">
        <v>166</v>
      </c>
      <c r="E64" s="411">
        <v>6</v>
      </c>
      <c r="F64" s="412" t="s">
        <v>17</v>
      </c>
      <c r="G64" s="413">
        <v>2</v>
      </c>
      <c r="H64" s="415">
        <v>6</v>
      </c>
      <c r="I64" s="412" t="s">
        <v>17</v>
      </c>
      <c r="J64" s="413">
        <v>1</v>
      </c>
      <c r="K64" s="149"/>
      <c r="L64" s="148" t="s">
        <v>17</v>
      </c>
      <c r="M64" s="269"/>
      <c r="N64" s="151">
        <f>E64+H64+K64</f>
        <v>12</v>
      </c>
      <c r="O64" s="152" t="s">
        <v>17</v>
      </c>
      <c r="P64" s="153">
        <f>G64+J64+M64</f>
        <v>3</v>
      </c>
      <c r="Q64" s="151">
        <f>SUM(AH64:AJ64)</f>
        <v>2</v>
      </c>
      <c r="R64" s="152" t="s">
        <v>17</v>
      </c>
      <c r="S64" s="153">
        <f>SUM(AK64:AM64)</f>
        <v>0</v>
      </c>
      <c r="T64" s="122">
        <f>IF(Q64&gt;S64,1,0)</f>
        <v>1</v>
      </c>
      <c r="U64" s="123">
        <f>IF(S64&gt;Q64,1,0)</f>
        <v>0</v>
      </c>
      <c r="V64" s="104"/>
      <c r="X64" s="124"/>
      <c r="AH64" s="125">
        <f>IF(E64&gt;G64,1,0)</f>
        <v>1</v>
      </c>
      <c r="AI64" s="125">
        <f>IF(H64&gt;J64,1,0)</f>
        <v>1</v>
      </c>
      <c r="AJ64" s="125">
        <f>IF(K64+M64&gt;0,IF(K64&gt;M64,1,0),0)</f>
        <v>0</v>
      </c>
      <c r="AK64" s="125">
        <f>IF(G64&gt;E64,1,0)</f>
        <v>0</v>
      </c>
      <c r="AL64" s="125">
        <f>IF(J64&gt;H64,1,0)</f>
        <v>0</v>
      </c>
      <c r="AM64" s="125">
        <f>IF(K64+M64&gt;0,IF(M64&gt;K64,1,0),0)</f>
        <v>0</v>
      </c>
    </row>
    <row r="65" spans="2:39" ht="24.75" customHeight="1">
      <c r="B65" s="112" t="s">
        <v>58</v>
      </c>
      <c r="C65" s="265" t="s">
        <v>157</v>
      </c>
      <c r="D65" s="265" t="s">
        <v>168</v>
      </c>
      <c r="E65" s="443">
        <v>1</v>
      </c>
      <c r="F65" s="412" t="s">
        <v>17</v>
      </c>
      <c r="G65" s="413">
        <v>6</v>
      </c>
      <c r="H65" s="415">
        <v>2</v>
      </c>
      <c r="I65" s="412" t="s">
        <v>17</v>
      </c>
      <c r="J65" s="413">
        <v>6</v>
      </c>
      <c r="K65" s="267"/>
      <c r="L65" s="268" t="s">
        <v>17</v>
      </c>
      <c r="M65" s="150"/>
      <c r="N65" s="151">
        <f>E65+H65+K65</f>
        <v>3</v>
      </c>
      <c r="O65" s="152" t="s">
        <v>17</v>
      </c>
      <c r="P65" s="153">
        <f>G65+J65+M65</f>
        <v>12</v>
      </c>
      <c r="Q65" s="151">
        <f>SUM(AH65:AJ65)</f>
        <v>0</v>
      </c>
      <c r="R65" s="152" t="s">
        <v>17</v>
      </c>
      <c r="S65" s="153">
        <f>SUM(AK65:AM65)</f>
        <v>2</v>
      </c>
      <c r="T65" s="122">
        <f>IF(Q65&gt;S65,1,0)</f>
        <v>0</v>
      </c>
      <c r="U65" s="123">
        <f>IF(S65&gt;Q65,1,0)</f>
        <v>1</v>
      </c>
      <c r="V65" s="104"/>
      <c r="AH65" s="125">
        <f>IF(E65&gt;G65,1,0)</f>
        <v>0</v>
      </c>
      <c r="AI65" s="125">
        <f>IF(H65&gt;J65,1,0)</f>
        <v>0</v>
      </c>
      <c r="AJ65" s="125">
        <f>IF(K65+M65&gt;0,IF(K65&gt;M65,1,0),0)</f>
        <v>0</v>
      </c>
      <c r="AK65" s="125">
        <f>IF(G65&gt;E65,1,0)</f>
        <v>1</v>
      </c>
      <c r="AL65" s="125">
        <f>IF(J65&gt;H65,1,0)</f>
        <v>1</v>
      </c>
      <c r="AM65" s="125">
        <f>IF(K65+M65&gt;0,IF(M65&gt;K65,1,0),0)</f>
        <v>0</v>
      </c>
    </row>
    <row r="66" spans="2:39" ht="24.75" customHeight="1">
      <c r="B66" s="462" t="s">
        <v>59</v>
      </c>
      <c r="C66" s="266" t="s">
        <v>156</v>
      </c>
      <c r="D66" s="451" t="s">
        <v>166</v>
      </c>
      <c r="E66" s="575">
        <v>2</v>
      </c>
      <c r="F66" s="572" t="s">
        <v>17</v>
      </c>
      <c r="G66" s="574">
        <v>6</v>
      </c>
      <c r="H66" s="571">
        <v>3</v>
      </c>
      <c r="I66" s="572" t="s">
        <v>17</v>
      </c>
      <c r="J66" s="574">
        <v>6</v>
      </c>
      <c r="K66" s="464"/>
      <c r="L66" s="535" t="s">
        <v>17</v>
      </c>
      <c r="M66" s="537"/>
      <c r="N66" s="541">
        <f>E66+H66+K66</f>
        <v>5</v>
      </c>
      <c r="O66" s="468" t="s">
        <v>17</v>
      </c>
      <c r="P66" s="539">
        <f>G66+J66+M66</f>
        <v>12</v>
      </c>
      <c r="Q66" s="541">
        <f>SUM(AH66:AJ66)</f>
        <v>0</v>
      </c>
      <c r="R66" s="468" t="s">
        <v>17</v>
      </c>
      <c r="S66" s="539">
        <f>SUM(AK66:AM66)</f>
        <v>2</v>
      </c>
      <c r="T66" s="544">
        <f>IF(Q66&gt;S66,1,0)</f>
        <v>0</v>
      </c>
      <c r="U66" s="546">
        <f>IF(S66&gt;Q66,1,0)</f>
        <v>1</v>
      </c>
      <c r="V66" s="128"/>
      <c r="AH66" s="125">
        <f>IF(E66&gt;G66,1,0)</f>
        <v>0</v>
      </c>
      <c r="AI66" s="125">
        <f>IF(H66&gt;J66,1,0)</f>
        <v>0</v>
      </c>
      <c r="AJ66" s="125">
        <f>IF(K66+M66&gt;0,IF(K66&gt;M66,1,0),0)</f>
        <v>0</v>
      </c>
      <c r="AK66" s="125">
        <f>IF(G66&gt;E66,1,0)</f>
        <v>1</v>
      </c>
      <c r="AL66" s="125">
        <f>IF(J66&gt;H66,1,0)</f>
        <v>1</v>
      </c>
      <c r="AM66" s="125">
        <f>IF(K66+M66&gt;0,IF(M66&gt;K66,1,0),0)</f>
        <v>0</v>
      </c>
    </row>
    <row r="67" spans="2:22" ht="24.75" customHeight="1">
      <c r="B67" s="463"/>
      <c r="C67" s="452" t="s">
        <v>158</v>
      </c>
      <c r="D67" s="452" t="s">
        <v>168</v>
      </c>
      <c r="E67" s="575"/>
      <c r="F67" s="572"/>
      <c r="G67" s="574"/>
      <c r="H67" s="571"/>
      <c r="I67" s="572"/>
      <c r="J67" s="574"/>
      <c r="K67" s="534"/>
      <c r="L67" s="536"/>
      <c r="M67" s="538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 t="s">
        <v>63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20</v>
      </c>
      <c r="O68" s="152" t="s">
        <v>17</v>
      </c>
      <c r="P68" s="158">
        <f>SUM(P64:P67)</f>
        <v>27</v>
      </c>
      <c r="Q68" s="157">
        <f>SUM(Q64:Q67)</f>
        <v>2</v>
      </c>
      <c r="R68" s="159" t="s">
        <v>17</v>
      </c>
      <c r="S68" s="158">
        <f>SUM(S64:S67)</f>
        <v>4</v>
      </c>
      <c r="T68" s="122">
        <f>SUM(T64:T67)</f>
        <v>1</v>
      </c>
      <c r="U68" s="123">
        <f>SUM(U64:U67)</f>
        <v>2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Výškovice  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/>
      <c r="E81" s="95"/>
      <c r="F81" s="95"/>
      <c r="N81" s="1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7" ref="AA81:AA88">AA56</f>
        <v>0</v>
      </c>
      <c r="AB81" s="1">
        <f aca="true" t="shared" si="8" ref="AB81:AF88">AB6</f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 t="str">
        <f>AF6</f>
        <v>VOLNÝ  LOS</v>
      </c>
    </row>
    <row r="82" spans="3:32" ht="15" customHeight="1">
      <c r="C82" s="88" t="s">
        <v>48</v>
      </c>
      <c r="D82" s="201"/>
      <c r="E82" s="100"/>
      <c r="F82" s="100"/>
      <c r="N82" s="1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9" ref="X82:X88">IF($N$4=1,AA82,IF($N$4=2,AB82,IF($N$4=3,AC82,IF($N$4=4,AD82,IF($N$4=5,AE82,IF($N$4=6,AF82," "))))))</f>
        <v>Výškovice  </v>
      </c>
      <c r="AA82" s="1">
        <f t="shared" si="7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 t="str">
        <f t="shared" si="8"/>
        <v>Výškovice  </v>
      </c>
    </row>
    <row r="83" spans="3:32" ht="15">
      <c r="C83" s="88"/>
      <c r="N83" s="1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9"/>
        <v>Baník Ostrava</v>
      </c>
      <c r="AA83" s="1">
        <f t="shared" si="7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 t="str">
        <f t="shared" si="8"/>
        <v>Baník Ostrava</v>
      </c>
    </row>
    <row r="84" spans="2:32" ht="18.75">
      <c r="B84" s="101">
        <v>7</v>
      </c>
      <c r="C84" s="84" t="s">
        <v>50</v>
      </c>
      <c r="D84" s="548" t="str">
        <f>IF(B84=1,X81,IF(B84=2,X82,IF(B84=3,X83,IF(B84=4,X84,IF(B84=5,X85,IF(B84=6,X86,IF(B84=7,X87,IF(B84=8,X88," "))))))))</f>
        <v>Proskovice</v>
      </c>
      <c r="E84" s="549"/>
      <c r="F84" s="549"/>
      <c r="G84" s="549"/>
      <c r="H84" s="549"/>
      <c r="I84" s="550"/>
      <c r="N84" s="1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9"/>
        <v>Old Rice Hukvaldy</v>
      </c>
      <c r="AA84" s="1">
        <f t="shared" si="7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 t="str">
        <f t="shared" si="8"/>
        <v>Old Rice Hukvaldy</v>
      </c>
    </row>
    <row r="85" spans="2:32" ht="18.75">
      <c r="B85" s="101">
        <v>1</v>
      </c>
      <c r="C85" s="84" t="s">
        <v>52</v>
      </c>
      <c r="D85" s="548" t="str">
        <f>IF(B85=1,X81,IF(B85=2,X82,IF(B85=3,X83,IF(B85=4,X84,IF(B85=5,X85,IF(B85=6,X86,IF(B85=7,X87,IF(B85=8,X88," "))))))))</f>
        <v>VOLNÝ  LOS</v>
      </c>
      <c r="E85" s="549"/>
      <c r="F85" s="549"/>
      <c r="G85" s="549"/>
      <c r="H85" s="549"/>
      <c r="I85" s="550"/>
      <c r="N85" s="1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9"/>
        <v>Trnávka</v>
      </c>
      <c r="AA85" s="1">
        <f t="shared" si="7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 t="str">
        <f t="shared" si="8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9"/>
        <v>Krmelín</v>
      </c>
      <c r="AA86" s="1">
        <f t="shared" si="7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 t="str">
        <f t="shared" si="8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9"/>
        <v>Proskovice</v>
      </c>
      <c r="AA87" s="1">
        <f t="shared" si="7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 t="str">
        <f t="shared" si="8"/>
        <v>Proskovice</v>
      </c>
    </row>
    <row r="88" spans="2:39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9"/>
        <v>Hukvaldy</v>
      </c>
      <c r="AA88" s="1">
        <f t="shared" si="7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 t="str">
        <f t="shared" si="8"/>
        <v>Hukvaldy</v>
      </c>
      <c r="AH88" s="9" t="s">
        <v>57</v>
      </c>
      <c r="AI88" s="9" t="s">
        <v>58</v>
      </c>
      <c r="AJ88" s="9" t="s">
        <v>59</v>
      </c>
      <c r="AK88" s="9" t="s">
        <v>57</v>
      </c>
      <c r="AL88" s="9" t="s">
        <v>58</v>
      </c>
      <c r="AM88" s="9" t="s">
        <v>59</v>
      </c>
    </row>
    <row r="89" spans="2:39" ht="24.75" customHeight="1">
      <c r="B89" s="112" t="s">
        <v>57</v>
      </c>
      <c r="C89" s="147"/>
      <c r="D89" s="190"/>
      <c r="E89" s="326"/>
      <c r="F89" s="148" t="s">
        <v>17</v>
      </c>
      <c r="G89" s="327"/>
      <c r="H89" s="267"/>
      <c r="I89" s="268" t="s">
        <v>17</v>
      </c>
      <c r="J89" s="328"/>
      <c r="K89" s="149"/>
      <c r="L89" s="148" t="s">
        <v>17</v>
      </c>
      <c r="M89" s="269"/>
      <c r="N89" s="151">
        <f>E89+H89+K89</f>
        <v>0</v>
      </c>
      <c r="O89" s="152" t="s">
        <v>17</v>
      </c>
      <c r="P89" s="153">
        <f>G89+J89+M89</f>
        <v>0</v>
      </c>
      <c r="Q89" s="151">
        <f>SUM(AH89:AJ89)</f>
        <v>0</v>
      </c>
      <c r="R89" s="152" t="s">
        <v>17</v>
      </c>
      <c r="S89" s="153">
        <f>SUM(AK89:AM89)</f>
        <v>0</v>
      </c>
      <c r="T89" s="122">
        <f>IF(Q89&gt;S89,1,0)</f>
        <v>0</v>
      </c>
      <c r="U89" s="123">
        <f>IF(S89&gt;Q89,1,0)</f>
        <v>0</v>
      </c>
      <c r="V89" s="104"/>
      <c r="X89" s="124"/>
      <c r="AH89" s="125">
        <f>IF(E89&gt;G89,1,0)</f>
        <v>0</v>
      </c>
      <c r="AI89" s="125">
        <f>IF(H89&gt;J89,1,0)</f>
        <v>0</v>
      </c>
      <c r="AJ89" s="125">
        <f>IF(K89+M89&gt;0,IF(K89&gt;M89,1,0),0)</f>
        <v>0</v>
      </c>
      <c r="AK89" s="125">
        <f>IF(G89&gt;E89,1,0)</f>
        <v>0</v>
      </c>
      <c r="AL89" s="125">
        <f>IF(J89&gt;H89,1,0)</f>
        <v>0</v>
      </c>
      <c r="AM89" s="125">
        <f>IF(K89+M89&gt;0,IF(M89&gt;K89,1,0),0)</f>
        <v>0</v>
      </c>
    </row>
    <row r="90" spans="2:39" ht="24.75" customHeight="1">
      <c r="B90" s="112" t="s">
        <v>58</v>
      </c>
      <c r="C90" s="344"/>
      <c r="D90" s="147"/>
      <c r="E90" s="329"/>
      <c r="F90" s="268" t="s">
        <v>17</v>
      </c>
      <c r="G90" s="328"/>
      <c r="H90" s="149"/>
      <c r="I90" s="148" t="s">
        <v>17</v>
      </c>
      <c r="J90" s="327"/>
      <c r="K90" s="267"/>
      <c r="L90" s="268" t="s">
        <v>17</v>
      </c>
      <c r="M90" s="150"/>
      <c r="N90" s="151">
        <f>E90+H90+K90</f>
        <v>0</v>
      </c>
      <c r="O90" s="152" t="s">
        <v>17</v>
      </c>
      <c r="P90" s="153">
        <f>G90+J90+M90</f>
        <v>0</v>
      </c>
      <c r="Q90" s="151">
        <f>SUM(AH90:AJ90)</f>
        <v>0</v>
      </c>
      <c r="R90" s="152" t="s">
        <v>17</v>
      </c>
      <c r="S90" s="153">
        <f>SUM(AK90:AM90)</f>
        <v>0</v>
      </c>
      <c r="T90" s="122">
        <f>IF(Q90&gt;S90,1,0)</f>
        <v>0</v>
      </c>
      <c r="U90" s="123">
        <f>IF(S90&gt;Q90,1,0)</f>
        <v>0</v>
      </c>
      <c r="V90" s="104"/>
      <c r="AH90" s="125">
        <f>IF(E90&gt;G90,1,0)</f>
        <v>0</v>
      </c>
      <c r="AI90" s="125">
        <f>IF(H90&gt;J90,1,0)</f>
        <v>0</v>
      </c>
      <c r="AJ90" s="125">
        <f>IF(K90+M90&gt;0,IF(K90&gt;M90,1,0),0)</f>
        <v>0</v>
      </c>
      <c r="AK90" s="125">
        <f>IF(G90&gt;E90,1,0)</f>
        <v>0</v>
      </c>
      <c r="AL90" s="125">
        <f>IF(J90&gt;H90,1,0)</f>
        <v>0</v>
      </c>
      <c r="AM90" s="125">
        <f>IF(K90+M90&gt;0,IF(M90&gt;K90,1,0),0)</f>
        <v>0</v>
      </c>
    </row>
    <row r="91" spans="2:39" ht="24.75" customHeight="1">
      <c r="B91" s="462" t="s">
        <v>59</v>
      </c>
      <c r="C91" s="344"/>
      <c r="D91" s="360"/>
      <c r="E91" s="598"/>
      <c r="F91" s="535" t="s">
        <v>17</v>
      </c>
      <c r="G91" s="600"/>
      <c r="H91" s="602"/>
      <c r="I91" s="595" t="s">
        <v>17</v>
      </c>
      <c r="J91" s="596"/>
      <c r="K91" s="464"/>
      <c r="L91" s="535" t="s">
        <v>17</v>
      </c>
      <c r="M91" s="537"/>
      <c r="N91" s="541">
        <f>E91+H91+K91</f>
        <v>0</v>
      </c>
      <c r="O91" s="468" t="s">
        <v>17</v>
      </c>
      <c r="P91" s="539">
        <f>G91+J91+M91</f>
        <v>0</v>
      </c>
      <c r="Q91" s="541">
        <f>SUM(AH91:AJ91)</f>
        <v>0</v>
      </c>
      <c r="R91" s="468" t="s">
        <v>17</v>
      </c>
      <c r="S91" s="539">
        <f>SUM(AK91:AM91)</f>
        <v>0</v>
      </c>
      <c r="T91" s="544">
        <f>IF(Q91&gt;S91,1,0)</f>
        <v>0</v>
      </c>
      <c r="U91" s="546">
        <f>IF(S91&gt;Q91,1,0)</f>
        <v>0</v>
      </c>
      <c r="V91" s="128"/>
      <c r="AH91" s="125">
        <f>IF(E91&gt;G91,1,0)</f>
        <v>0</v>
      </c>
      <c r="AI91" s="125">
        <f>IF(H91&gt;J91,1,0)</f>
        <v>0</v>
      </c>
      <c r="AJ91" s="125">
        <f>IF(K91+M91&gt;0,IF(K91&gt;M91,1,0),0)</f>
        <v>0</v>
      </c>
      <c r="AK91" s="125">
        <f>IF(G91&gt;E91,1,0)</f>
        <v>0</v>
      </c>
      <c r="AL91" s="125">
        <f>IF(J91&gt;H91,1,0)</f>
        <v>0</v>
      </c>
      <c r="AM91" s="125">
        <f>IF(K91+M91&gt;0,IF(M91&gt;K91,1,0),0)</f>
        <v>0</v>
      </c>
    </row>
    <row r="92" spans="2:22" ht="24.75" customHeight="1">
      <c r="B92" s="463"/>
      <c r="C92" s="361"/>
      <c r="D92" s="362"/>
      <c r="E92" s="599"/>
      <c r="F92" s="536"/>
      <c r="G92" s="601"/>
      <c r="H92" s="586"/>
      <c r="I92" s="587"/>
      <c r="J92" s="597"/>
      <c r="K92" s="534"/>
      <c r="L92" s="536"/>
      <c r="M92" s="538"/>
      <c r="N92" s="542"/>
      <c r="O92" s="469"/>
      <c r="P92" s="540"/>
      <c r="Q92" s="542"/>
      <c r="R92" s="469"/>
      <c r="S92" s="540"/>
      <c r="T92" s="545"/>
      <c r="U92" s="547"/>
      <c r="V92" s="128"/>
    </row>
    <row r="93" spans="2:22" ht="24.75" customHeight="1">
      <c r="B93" s="129"/>
      <c r="C93" s="155" t="s">
        <v>63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0</v>
      </c>
      <c r="O93" s="152" t="s">
        <v>17</v>
      </c>
      <c r="P93" s="158">
        <f>SUM(P89:P92)</f>
        <v>0</v>
      </c>
      <c r="Q93" s="157">
        <f>SUM(Q89:Q92)</f>
        <v>0</v>
      </c>
      <c r="R93" s="159" t="s">
        <v>17</v>
      </c>
      <c r="S93" s="158">
        <f>SUM(S89:S92)</f>
        <v>0</v>
      </c>
      <c r="T93" s="122">
        <f>SUM(T89:T92)</f>
        <v>0</v>
      </c>
      <c r="U93" s="123">
        <f>SUM(U89:U92)</f>
        <v>0</v>
      </c>
      <c r="V93" s="104"/>
    </row>
    <row r="94" spans="2:22" ht="24.75" customHeight="1">
      <c r="B94" s="129"/>
      <c r="C94" s="190" t="s">
        <v>64</v>
      </c>
      <c r="D94" s="189" t="str">
        <f>IF(T93&gt;U93,D84,IF(U93&gt;T93,D85,IF(U93+T93=0," ","CHYBA ZADÁNÍ")))</f>
        <v> 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90"/>
      <c r="V94" s="136"/>
    </row>
    <row r="95" spans="2:22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</row>
    <row r="96" spans="3:21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</row>
    <row r="97" spans="3:21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</sheetData>
  <sheetProtection selectLockedCells="1"/>
  <mergeCells count="126">
    <mergeCell ref="B41:B42"/>
    <mergeCell ref="E37:M37"/>
    <mergeCell ref="E38:G38"/>
    <mergeCell ref="H38:J38"/>
    <mergeCell ref="K38:M38"/>
    <mergeCell ref="D35:I35"/>
    <mergeCell ref="P9:U9"/>
    <mergeCell ref="B16:B17"/>
    <mergeCell ref="N16:N17"/>
    <mergeCell ref="D34:I34"/>
    <mergeCell ref="P10:U10"/>
    <mergeCell ref="O16:O17"/>
    <mergeCell ref="P33:U33"/>
    <mergeCell ref="P7:U7"/>
    <mergeCell ref="H13:J13"/>
    <mergeCell ref="D10:I10"/>
    <mergeCell ref="E12:M12"/>
    <mergeCell ref="K13:M13"/>
    <mergeCell ref="E13:G13"/>
    <mergeCell ref="N12:U12"/>
    <mergeCell ref="D9:I9"/>
    <mergeCell ref="N13:P13"/>
    <mergeCell ref="T3:U3"/>
    <mergeCell ref="P3:Q3"/>
    <mergeCell ref="P4:U4"/>
    <mergeCell ref="T16:T17"/>
    <mergeCell ref="U16:U17"/>
    <mergeCell ref="P11:U11"/>
    <mergeCell ref="P16:P17"/>
    <mergeCell ref="Q13:S13"/>
    <mergeCell ref="P8:U8"/>
    <mergeCell ref="P6:U6"/>
    <mergeCell ref="O41:O42"/>
    <mergeCell ref="P36:U36"/>
    <mergeCell ref="T28:U28"/>
    <mergeCell ref="S16:S17"/>
    <mergeCell ref="R16:R17"/>
    <mergeCell ref="P28:Q28"/>
    <mergeCell ref="Q16:Q17"/>
    <mergeCell ref="P29:U29"/>
    <mergeCell ref="P31:U31"/>
    <mergeCell ref="P32:U32"/>
    <mergeCell ref="P57:U57"/>
    <mergeCell ref="P58:U58"/>
    <mergeCell ref="P35:U35"/>
    <mergeCell ref="P34:U34"/>
    <mergeCell ref="N37:U37"/>
    <mergeCell ref="T41:T42"/>
    <mergeCell ref="N38:P38"/>
    <mergeCell ref="Q38:S38"/>
    <mergeCell ref="S41:S42"/>
    <mergeCell ref="N41:N42"/>
    <mergeCell ref="P41:P42"/>
    <mergeCell ref="Q41:Q42"/>
    <mergeCell ref="R41:R42"/>
    <mergeCell ref="D59:I59"/>
    <mergeCell ref="P59:U59"/>
    <mergeCell ref="P53:Q53"/>
    <mergeCell ref="U41:U42"/>
    <mergeCell ref="T53:U53"/>
    <mergeCell ref="P54:U54"/>
    <mergeCell ref="P56:U56"/>
    <mergeCell ref="B66:B67"/>
    <mergeCell ref="E66:E67"/>
    <mergeCell ref="F66:F67"/>
    <mergeCell ref="G66:G67"/>
    <mergeCell ref="H63:J63"/>
    <mergeCell ref="D60:I60"/>
    <mergeCell ref="P60:U60"/>
    <mergeCell ref="E62:M62"/>
    <mergeCell ref="N62:U62"/>
    <mergeCell ref="K63:M63"/>
    <mergeCell ref="E63:G63"/>
    <mergeCell ref="N63:P63"/>
    <mergeCell ref="P61:U61"/>
    <mergeCell ref="Q63:S63"/>
    <mergeCell ref="I66:I67"/>
    <mergeCell ref="E88:G88"/>
    <mergeCell ref="H88:J88"/>
    <mergeCell ref="K88:M88"/>
    <mergeCell ref="E87:M87"/>
    <mergeCell ref="D85:I85"/>
    <mergeCell ref="D84:I84"/>
    <mergeCell ref="J66:J67"/>
    <mergeCell ref="H66:H67"/>
    <mergeCell ref="S66:S67"/>
    <mergeCell ref="T66:T67"/>
    <mergeCell ref="K66:K67"/>
    <mergeCell ref="L66:L67"/>
    <mergeCell ref="P79:U79"/>
    <mergeCell ref="M66:M67"/>
    <mergeCell ref="N66:N67"/>
    <mergeCell ref="P66:P67"/>
    <mergeCell ref="O66:O67"/>
    <mergeCell ref="U66:U67"/>
    <mergeCell ref="P78:Q78"/>
    <mergeCell ref="T78:U78"/>
    <mergeCell ref="Q66:Q67"/>
    <mergeCell ref="R66:R67"/>
    <mergeCell ref="Q88:S88"/>
    <mergeCell ref="N88:P88"/>
    <mergeCell ref="P81:U81"/>
    <mergeCell ref="N87:U87"/>
    <mergeCell ref="P82:U82"/>
    <mergeCell ref="P83:U83"/>
    <mergeCell ref="P84:U84"/>
    <mergeCell ref="P85:U85"/>
    <mergeCell ref="P86:U86"/>
    <mergeCell ref="H91:H92"/>
    <mergeCell ref="K91:K92"/>
    <mergeCell ref="M91:M92"/>
    <mergeCell ref="U91:U92"/>
    <mergeCell ref="Q91:Q92"/>
    <mergeCell ref="R91:R92"/>
    <mergeCell ref="S91:S92"/>
    <mergeCell ref="T91:T92"/>
    <mergeCell ref="P91:P92"/>
    <mergeCell ref="N91:N92"/>
    <mergeCell ref="B91:B92"/>
    <mergeCell ref="E91:E92"/>
    <mergeCell ref="F91:F92"/>
    <mergeCell ref="G91:G92"/>
    <mergeCell ref="I91:I92"/>
    <mergeCell ref="J91:J92"/>
    <mergeCell ref="O91:O92"/>
    <mergeCell ref="L91:L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1"/>
  <sheetViews>
    <sheetView zoomScalePageLayoutView="0" workbookViewId="0" topLeftCell="A3">
      <selection activeCell="P27" sqref="P27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199" t="s">
        <v>69</v>
      </c>
      <c r="K1" s="42">
        <f>'Rozlosování-přehled'!L1</f>
        <v>2014</v>
      </c>
      <c r="M1" s="277"/>
      <c r="N1" s="277"/>
    </row>
    <row r="2" spans="5:14" ht="27.75" customHeight="1">
      <c r="E2" s="2" t="s">
        <v>113</v>
      </c>
      <c r="M2" s="277"/>
      <c r="N2" s="278" t="s">
        <v>0</v>
      </c>
    </row>
    <row r="3" spans="4:31" ht="15.75">
      <c r="D3" s="3" t="s">
        <v>1</v>
      </c>
      <c r="E3" s="4"/>
      <c r="M3" s="279" t="s">
        <v>1</v>
      </c>
      <c r="N3" s="280" t="s">
        <v>2</v>
      </c>
      <c r="T3" s="5" t="s">
        <v>3</v>
      </c>
      <c r="AE3" s="5" t="s">
        <v>70</v>
      </c>
    </row>
    <row r="4" spans="3:27" ht="15">
      <c r="C4" s="5" t="s">
        <v>4</v>
      </c>
      <c r="D4" s="60">
        <v>1</v>
      </c>
      <c r="E4" s="6" t="str">
        <f>IF(D4=1,N4,IF(D4=2,N5,IF(D4=3,N6,IF(D4=4,N7,IF(D4=5,N8,IF(D4=6,N9,IF(D4=7,N10,IF(D4=8,N11," "))))))))</f>
        <v>VOLNÝ  LOS</v>
      </c>
      <c r="I4" s="7" t="s">
        <v>5</v>
      </c>
      <c r="J4" s="8"/>
      <c r="M4" s="281">
        <v>1</v>
      </c>
      <c r="N4" s="282" t="s">
        <v>120</v>
      </c>
      <c r="P4" s="1" t="s">
        <v>6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7</v>
      </c>
      <c r="D5" s="13"/>
      <c r="E5" s="14" t="s">
        <v>8</v>
      </c>
      <c r="F5" s="529" t="s">
        <v>9</v>
      </c>
      <c r="G5" s="530"/>
      <c r="H5" s="531"/>
      <c r="I5" s="15" t="s">
        <v>10</v>
      </c>
      <c r="J5" s="16" t="s">
        <v>11</v>
      </c>
      <c r="K5" s="17" t="s">
        <v>12</v>
      </c>
      <c r="L5" s="5"/>
      <c r="M5" s="281">
        <v>2</v>
      </c>
      <c r="N5" s="304" t="s">
        <v>114</v>
      </c>
      <c r="P5" s="1" t="s">
        <v>13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529" t="s">
        <v>9</v>
      </c>
      <c r="AE5" s="530"/>
      <c r="AF5" s="531"/>
    </row>
    <row r="6" spans="2:32" ht="15.75">
      <c r="B6" s="18" t="s">
        <v>14</v>
      </c>
      <c r="C6" s="19"/>
      <c r="D6" s="20"/>
      <c r="E6" s="20"/>
      <c r="F6" s="20"/>
      <c r="G6" s="20"/>
      <c r="H6" s="20"/>
      <c r="I6" s="20"/>
      <c r="J6" s="20"/>
      <c r="K6" s="21"/>
      <c r="M6" s="281">
        <v>3</v>
      </c>
      <c r="N6" s="304" t="s">
        <v>115</v>
      </c>
      <c r="P6" s="1" t="s">
        <v>15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104</v>
      </c>
      <c r="C7" s="23" t="str">
        <f>N4</f>
        <v>VOLNÝ  LOS</v>
      </c>
      <c r="D7" s="24" t="s">
        <v>16</v>
      </c>
      <c r="E7" s="25" t="str">
        <f>N11</f>
        <v>Hukvaldy</v>
      </c>
      <c r="F7" s="206" t="s">
        <v>35</v>
      </c>
      <c r="G7" s="168" t="s">
        <v>17</v>
      </c>
      <c r="H7" s="207" t="s">
        <v>35</v>
      </c>
      <c r="I7" s="160"/>
      <c r="J7" s="161"/>
      <c r="K7" s="445"/>
      <c r="M7" s="281">
        <v>4</v>
      </c>
      <c r="N7" s="305" t="s">
        <v>127</v>
      </c>
      <c r="P7" s="1" t="s">
        <v>18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206" t="s">
        <v>35</v>
      </c>
      <c r="AE7" s="168" t="s">
        <v>17</v>
      </c>
      <c r="AF7" s="207" t="s">
        <v>35</v>
      </c>
    </row>
    <row r="8" spans="2:32" ht="15.75">
      <c r="B8" s="26"/>
      <c r="C8" s="27" t="str">
        <f>N5</f>
        <v>Výškovice  </v>
      </c>
      <c r="D8" s="28" t="s">
        <v>16</v>
      </c>
      <c r="E8" s="29" t="str">
        <f>N10</f>
        <v>Proskovice</v>
      </c>
      <c r="F8" s="202">
        <v>1</v>
      </c>
      <c r="G8" s="169" t="s">
        <v>17</v>
      </c>
      <c r="H8" s="203">
        <v>2</v>
      </c>
      <c r="I8" s="162">
        <v>1</v>
      </c>
      <c r="J8" s="163">
        <v>2</v>
      </c>
      <c r="K8" s="407" t="s">
        <v>150</v>
      </c>
      <c r="M8" s="281">
        <v>5</v>
      </c>
      <c r="N8" s="282" t="s">
        <v>119</v>
      </c>
      <c r="P8" s="1" t="s">
        <v>19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202" t="s">
        <v>35</v>
      </c>
      <c r="AE8" s="169" t="s">
        <v>17</v>
      </c>
      <c r="AF8" s="203" t="s">
        <v>35</v>
      </c>
    </row>
    <row r="9" spans="2:32" ht="15.75">
      <c r="B9" s="26"/>
      <c r="C9" s="27" t="str">
        <f>N6</f>
        <v>Baník Ostrava</v>
      </c>
      <c r="D9" s="28" t="s">
        <v>16</v>
      </c>
      <c r="E9" s="29" t="str">
        <f>N9</f>
        <v>Krmelín</v>
      </c>
      <c r="F9" s="202">
        <v>2</v>
      </c>
      <c r="G9" s="169" t="s">
        <v>17</v>
      </c>
      <c r="H9" s="203">
        <v>1</v>
      </c>
      <c r="I9" s="162">
        <v>2</v>
      </c>
      <c r="J9" s="163">
        <v>1</v>
      </c>
      <c r="K9" s="407" t="s">
        <v>150</v>
      </c>
      <c r="M9" s="281">
        <v>6</v>
      </c>
      <c r="N9" s="304" t="s">
        <v>117</v>
      </c>
      <c r="P9" s="1" t="s">
        <v>20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202" t="s">
        <v>35</v>
      </c>
      <c r="AE9" s="169" t="s">
        <v>17</v>
      </c>
      <c r="AF9" s="203" t="s">
        <v>35</v>
      </c>
    </row>
    <row r="10" spans="2:32" ht="15.75">
      <c r="B10" s="26"/>
      <c r="C10" s="30" t="str">
        <f>N7</f>
        <v>Old Rice Hukvaldy</v>
      </c>
      <c r="D10" s="31" t="s">
        <v>16</v>
      </c>
      <c r="E10" s="32" t="str">
        <f>N8</f>
        <v>Trnávka</v>
      </c>
      <c r="F10" s="208">
        <v>0</v>
      </c>
      <c r="G10" s="170" t="s">
        <v>17</v>
      </c>
      <c r="H10" s="209">
        <v>3</v>
      </c>
      <c r="I10" s="164">
        <v>1</v>
      </c>
      <c r="J10" s="165">
        <v>2</v>
      </c>
      <c r="K10" s="408" t="s">
        <v>150</v>
      </c>
      <c r="M10" s="281">
        <v>7</v>
      </c>
      <c r="N10" s="282" t="s">
        <v>118</v>
      </c>
      <c r="P10" s="1" t="s">
        <v>21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08" t="s">
        <v>35</v>
      </c>
      <c r="AE10" s="170" t="s">
        <v>17</v>
      </c>
      <c r="AF10" s="209" t="s">
        <v>35</v>
      </c>
    </row>
    <row r="11" spans="2:32" ht="15.75">
      <c r="B11" s="33" t="s">
        <v>22</v>
      </c>
      <c r="C11" s="19"/>
      <c r="D11" s="19"/>
      <c r="E11" s="19"/>
      <c r="F11" s="34"/>
      <c r="G11" s="35"/>
      <c r="H11" s="34"/>
      <c r="I11" s="166"/>
      <c r="J11" s="166"/>
      <c r="K11" s="276"/>
      <c r="M11" s="281">
        <v>8</v>
      </c>
      <c r="N11" s="304" t="s">
        <v>116</v>
      </c>
      <c r="AD11" s="34"/>
      <c r="AE11" s="35"/>
      <c r="AF11" s="34"/>
    </row>
    <row r="12" spans="2:32" ht="15.75">
      <c r="B12" s="22" t="s">
        <v>105</v>
      </c>
      <c r="C12" s="378" t="str">
        <f>N11</f>
        <v>Hukvaldy</v>
      </c>
      <c r="D12" s="24" t="s">
        <v>16</v>
      </c>
      <c r="E12" s="25" t="str">
        <f>N8</f>
        <v>Trnávka</v>
      </c>
      <c r="F12" s="206">
        <v>2</v>
      </c>
      <c r="G12" s="168" t="s">
        <v>17</v>
      </c>
      <c r="H12" s="207">
        <v>1</v>
      </c>
      <c r="I12" s="160">
        <v>2</v>
      </c>
      <c r="J12" s="161">
        <v>1</v>
      </c>
      <c r="K12" s="406" t="s">
        <v>150</v>
      </c>
      <c r="M12" s="277"/>
      <c r="N12" s="277"/>
      <c r="AD12" s="206" t="s">
        <v>35</v>
      </c>
      <c r="AE12" s="168" t="s">
        <v>17</v>
      </c>
      <c r="AF12" s="207" t="s">
        <v>35</v>
      </c>
    </row>
    <row r="13" spans="2:32" ht="15.75">
      <c r="B13" s="22"/>
      <c r="C13" s="27" t="str">
        <f>N9</f>
        <v>Krmelín</v>
      </c>
      <c r="D13" s="28" t="s">
        <v>16</v>
      </c>
      <c r="E13" s="29" t="str">
        <f>N7</f>
        <v>Old Rice Hukvaldy</v>
      </c>
      <c r="F13" s="202">
        <v>2</v>
      </c>
      <c r="G13" s="169" t="s">
        <v>17</v>
      </c>
      <c r="H13" s="203">
        <v>1</v>
      </c>
      <c r="I13" s="162">
        <v>2</v>
      </c>
      <c r="J13" s="163">
        <v>1</v>
      </c>
      <c r="K13" s="407" t="s">
        <v>150</v>
      </c>
      <c r="M13" s="277"/>
      <c r="N13" s="304"/>
      <c r="AD13" s="202" t="s">
        <v>35</v>
      </c>
      <c r="AE13" s="169" t="s">
        <v>17</v>
      </c>
      <c r="AF13" s="203" t="s">
        <v>35</v>
      </c>
    </row>
    <row r="14" spans="2:32" ht="15.75">
      <c r="B14" s="22"/>
      <c r="C14" s="27" t="str">
        <f>N10</f>
        <v>Proskovice</v>
      </c>
      <c r="D14" s="28" t="s">
        <v>16</v>
      </c>
      <c r="E14" s="29" t="str">
        <f>N6</f>
        <v>Baník Ostrava</v>
      </c>
      <c r="F14" s="202">
        <v>2</v>
      </c>
      <c r="G14" s="169" t="s">
        <v>17</v>
      </c>
      <c r="H14" s="203">
        <v>1</v>
      </c>
      <c r="I14" s="162">
        <v>2</v>
      </c>
      <c r="J14" s="163">
        <v>1</v>
      </c>
      <c r="K14" s="407" t="s">
        <v>150</v>
      </c>
      <c r="M14" s="277"/>
      <c r="N14" s="282"/>
      <c r="AA14" s="36"/>
      <c r="AD14" s="202" t="s">
        <v>35</v>
      </c>
      <c r="AE14" s="169" t="s">
        <v>17</v>
      </c>
      <c r="AF14" s="203" t="s">
        <v>35</v>
      </c>
    </row>
    <row r="15" spans="2:32" ht="15.75">
      <c r="B15" s="22"/>
      <c r="C15" s="30" t="str">
        <f>N4</f>
        <v>VOLNÝ  LOS</v>
      </c>
      <c r="D15" s="31" t="s">
        <v>16</v>
      </c>
      <c r="E15" s="32" t="str">
        <f>N5</f>
        <v>Výškovice  </v>
      </c>
      <c r="F15" s="208" t="s">
        <v>35</v>
      </c>
      <c r="G15" s="170" t="s">
        <v>17</v>
      </c>
      <c r="H15" s="209" t="s">
        <v>35</v>
      </c>
      <c r="I15" s="164"/>
      <c r="J15" s="165"/>
      <c r="K15" s="446"/>
      <c r="M15" s="277"/>
      <c r="N15" s="304"/>
      <c r="AA15" s="37"/>
      <c r="AD15" s="208" t="s">
        <v>35</v>
      </c>
      <c r="AE15" s="170" t="s">
        <v>17</v>
      </c>
      <c r="AF15" s="209" t="s">
        <v>35</v>
      </c>
    </row>
    <row r="16" spans="2:32" ht="15.75">
      <c r="B16" s="33" t="s">
        <v>23</v>
      </c>
      <c r="C16" s="19"/>
      <c r="D16" s="19"/>
      <c r="E16" s="19"/>
      <c r="F16" s="171"/>
      <c r="G16" s="172"/>
      <c r="H16" s="171"/>
      <c r="I16" s="166"/>
      <c r="J16" s="166"/>
      <c r="K16" s="276"/>
      <c r="M16" s="277"/>
      <c r="N16" s="305"/>
      <c r="AA16" s="37"/>
      <c r="AD16" s="171"/>
      <c r="AE16" s="172"/>
      <c r="AF16" s="171"/>
    </row>
    <row r="17" spans="2:32" ht="15.75">
      <c r="B17" s="22" t="s">
        <v>106</v>
      </c>
      <c r="C17" s="23" t="str">
        <f>N5</f>
        <v>Výškovice  </v>
      </c>
      <c r="D17" s="24" t="s">
        <v>16</v>
      </c>
      <c r="E17" s="25" t="str">
        <f>N11</f>
        <v>Hukvaldy</v>
      </c>
      <c r="F17" s="206">
        <v>3</v>
      </c>
      <c r="G17" s="168" t="s">
        <v>17</v>
      </c>
      <c r="H17" s="207">
        <v>0</v>
      </c>
      <c r="I17" s="160">
        <v>2</v>
      </c>
      <c r="J17" s="161">
        <v>1</v>
      </c>
      <c r="K17" s="406" t="s">
        <v>150</v>
      </c>
      <c r="M17" s="277"/>
      <c r="N17" s="282"/>
      <c r="AA17" s="37"/>
      <c r="AD17" s="206" t="s">
        <v>35</v>
      </c>
      <c r="AE17" s="168" t="s">
        <v>17</v>
      </c>
      <c r="AF17" s="207" t="s">
        <v>35</v>
      </c>
    </row>
    <row r="18" spans="2:32" ht="15.75">
      <c r="B18" s="26"/>
      <c r="C18" s="27" t="str">
        <f>N6</f>
        <v>Baník Ostrava</v>
      </c>
      <c r="D18" s="28" t="s">
        <v>16</v>
      </c>
      <c r="E18" s="29" t="str">
        <f>N4</f>
        <v>VOLNÝ  LOS</v>
      </c>
      <c r="F18" s="202" t="s">
        <v>35</v>
      </c>
      <c r="G18" s="169" t="s">
        <v>17</v>
      </c>
      <c r="H18" s="203" t="s">
        <v>35</v>
      </c>
      <c r="I18" s="162"/>
      <c r="J18" s="163"/>
      <c r="K18" s="447"/>
      <c r="M18" s="277"/>
      <c r="N18" s="304"/>
      <c r="AA18" s="37"/>
      <c r="AD18" s="202" t="s">
        <v>35</v>
      </c>
      <c r="AE18" s="169" t="s">
        <v>17</v>
      </c>
      <c r="AF18" s="203" t="s">
        <v>35</v>
      </c>
    </row>
    <row r="19" spans="2:32" ht="15.75">
      <c r="B19" s="26"/>
      <c r="C19" s="27" t="str">
        <f>N7</f>
        <v>Old Rice Hukvaldy</v>
      </c>
      <c r="D19" s="28" t="s">
        <v>16</v>
      </c>
      <c r="E19" s="29" t="str">
        <f>N10</f>
        <v>Proskovice</v>
      </c>
      <c r="F19" s="202">
        <v>0</v>
      </c>
      <c r="G19" s="169" t="s">
        <v>17</v>
      </c>
      <c r="H19" s="203">
        <v>3</v>
      </c>
      <c r="I19" s="162">
        <v>1</v>
      </c>
      <c r="J19" s="163">
        <v>2</v>
      </c>
      <c r="K19" s="407" t="s">
        <v>150</v>
      </c>
      <c r="M19" s="277"/>
      <c r="N19" s="282"/>
      <c r="AA19" s="37"/>
      <c r="AD19" s="202" t="s">
        <v>35</v>
      </c>
      <c r="AE19" s="169" t="s">
        <v>17</v>
      </c>
      <c r="AF19" s="203" t="s">
        <v>35</v>
      </c>
    </row>
    <row r="20" spans="2:32" ht="15.75">
      <c r="B20" s="26"/>
      <c r="C20" s="30" t="str">
        <f>N8</f>
        <v>Trnávka</v>
      </c>
      <c r="D20" s="31" t="s">
        <v>16</v>
      </c>
      <c r="E20" s="32" t="str">
        <f>N9</f>
        <v>Krmelín</v>
      </c>
      <c r="F20" s="208">
        <v>3</v>
      </c>
      <c r="G20" s="170" t="s">
        <v>17</v>
      </c>
      <c r="H20" s="209">
        <v>0</v>
      </c>
      <c r="I20" s="164">
        <v>2</v>
      </c>
      <c r="J20" s="165">
        <v>1</v>
      </c>
      <c r="K20" s="408" t="s">
        <v>150</v>
      </c>
      <c r="M20" s="277"/>
      <c r="N20" s="304"/>
      <c r="AA20" s="37"/>
      <c r="AD20" s="208" t="s">
        <v>35</v>
      </c>
      <c r="AE20" s="170" t="s">
        <v>17</v>
      </c>
      <c r="AF20" s="209" t="s">
        <v>35</v>
      </c>
    </row>
    <row r="21" spans="2:32" ht="15.75">
      <c r="B21" s="33" t="s">
        <v>24</v>
      </c>
      <c r="C21" s="19"/>
      <c r="D21" s="19"/>
      <c r="E21" s="19"/>
      <c r="F21" s="171"/>
      <c r="G21" s="172"/>
      <c r="H21" s="171"/>
      <c r="I21" s="166"/>
      <c r="J21" s="166"/>
      <c r="K21" s="276"/>
      <c r="M21" s="277"/>
      <c r="N21" s="277"/>
      <c r="AA21" s="37"/>
      <c r="AD21" s="171"/>
      <c r="AE21" s="172"/>
      <c r="AF21" s="171"/>
    </row>
    <row r="22" spans="2:32" ht="15.75">
      <c r="B22" s="22" t="s">
        <v>107</v>
      </c>
      <c r="C22" s="378" t="str">
        <f>N11</f>
        <v>Hukvaldy</v>
      </c>
      <c r="D22" s="24" t="s">
        <v>16</v>
      </c>
      <c r="E22" s="25" t="str">
        <f>N9</f>
        <v>Krmelín</v>
      </c>
      <c r="F22" s="206">
        <v>1</v>
      </c>
      <c r="G22" s="168" t="s">
        <v>17</v>
      </c>
      <c r="H22" s="207">
        <v>2</v>
      </c>
      <c r="I22" s="160">
        <v>1</v>
      </c>
      <c r="J22" s="161">
        <v>2</v>
      </c>
      <c r="K22" s="406" t="s">
        <v>150</v>
      </c>
      <c r="M22" s="277"/>
      <c r="N22" s="277"/>
      <c r="AD22" s="206" t="s">
        <v>35</v>
      </c>
      <c r="AE22" s="168" t="s">
        <v>17</v>
      </c>
      <c r="AF22" s="207" t="s">
        <v>35</v>
      </c>
    </row>
    <row r="23" spans="2:32" ht="15.75">
      <c r="B23" s="22"/>
      <c r="C23" s="27" t="str">
        <f>N10</f>
        <v>Proskovice</v>
      </c>
      <c r="D23" s="28" t="s">
        <v>16</v>
      </c>
      <c r="E23" s="29" t="str">
        <f>N8</f>
        <v>Trnávka</v>
      </c>
      <c r="F23" s="202">
        <v>1</v>
      </c>
      <c r="G23" s="169" t="s">
        <v>17</v>
      </c>
      <c r="H23" s="203">
        <v>2</v>
      </c>
      <c r="I23" s="162">
        <v>1</v>
      </c>
      <c r="J23" s="163">
        <v>2</v>
      </c>
      <c r="K23" s="406" t="s">
        <v>150</v>
      </c>
      <c r="M23" s="283"/>
      <c r="N23" s="277"/>
      <c r="AD23" s="202" t="s">
        <v>35</v>
      </c>
      <c r="AE23" s="169" t="s">
        <v>17</v>
      </c>
      <c r="AF23" s="203" t="s">
        <v>35</v>
      </c>
    </row>
    <row r="24" spans="2:32" ht="15.75">
      <c r="B24" s="22"/>
      <c r="C24" s="27" t="str">
        <f>N4</f>
        <v>VOLNÝ  LOS</v>
      </c>
      <c r="D24" s="28" t="s">
        <v>16</v>
      </c>
      <c r="E24" s="29" t="str">
        <f>N7</f>
        <v>Old Rice Hukvaldy</v>
      </c>
      <c r="F24" s="202" t="s">
        <v>35</v>
      </c>
      <c r="G24" s="169" t="s">
        <v>17</v>
      </c>
      <c r="H24" s="203" t="s">
        <v>35</v>
      </c>
      <c r="I24" s="162"/>
      <c r="J24" s="163"/>
      <c r="K24" s="447"/>
      <c r="M24" s="277"/>
      <c r="N24" s="277"/>
      <c r="AD24" s="202" t="s">
        <v>35</v>
      </c>
      <c r="AE24" s="169" t="s">
        <v>17</v>
      </c>
      <c r="AF24" s="203" t="s">
        <v>35</v>
      </c>
    </row>
    <row r="25" spans="2:32" ht="15.75">
      <c r="B25" s="22"/>
      <c r="C25" s="30" t="str">
        <f>N5</f>
        <v>Výškovice  </v>
      </c>
      <c r="D25" s="31" t="s">
        <v>16</v>
      </c>
      <c r="E25" s="32" t="str">
        <f>N6</f>
        <v>Baník Ostrava</v>
      </c>
      <c r="F25" s="208">
        <v>3</v>
      </c>
      <c r="G25" s="170" t="s">
        <v>17</v>
      </c>
      <c r="H25" s="209">
        <v>0</v>
      </c>
      <c r="I25" s="164">
        <v>2</v>
      </c>
      <c r="J25" s="165">
        <v>1</v>
      </c>
      <c r="K25" s="408" t="s">
        <v>150</v>
      </c>
      <c r="M25" s="277"/>
      <c r="N25" s="277"/>
      <c r="AD25" s="208" t="s">
        <v>35</v>
      </c>
      <c r="AE25" s="170" t="s">
        <v>17</v>
      </c>
      <c r="AF25" s="209" t="s">
        <v>35</v>
      </c>
    </row>
    <row r="26" spans="2:32" ht="15.75">
      <c r="B26" s="33" t="s">
        <v>25</v>
      </c>
      <c r="C26" s="19"/>
      <c r="D26" s="19"/>
      <c r="E26" s="19"/>
      <c r="F26" s="204"/>
      <c r="G26" s="205"/>
      <c r="H26" s="204"/>
      <c r="I26" s="166"/>
      <c r="J26" s="166"/>
      <c r="K26" s="276"/>
      <c r="M26" s="277"/>
      <c r="N26" s="277"/>
      <c r="AD26" s="204"/>
      <c r="AE26" s="205"/>
      <c r="AF26" s="204"/>
    </row>
    <row r="27" spans="2:32" ht="15.75">
      <c r="B27" s="22" t="s">
        <v>108</v>
      </c>
      <c r="C27" s="23" t="str">
        <f>N6</f>
        <v>Baník Ostrava</v>
      </c>
      <c r="D27" s="24" t="s">
        <v>16</v>
      </c>
      <c r="E27" s="25" t="str">
        <f>N11</f>
        <v>Hukvaldy</v>
      </c>
      <c r="F27" s="206">
        <v>2</v>
      </c>
      <c r="G27" s="168" t="s">
        <v>17</v>
      </c>
      <c r="H27" s="207">
        <v>1</v>
      </c>
      <c r="I27" s="160">
        <v>2</v>
      </c>
      <c r="J27" s="161">
        <v>1</v>
      </c>
      <c r="K27" s="406" t="s">
        <v>150</v>
      </c>
      <c r="M27" s="277"/>
      <c r="N27" s="304"/>
      <c r="AD27" s="206" t="s">
        <v>35</v>
      </c>
      <c r="AE27" s="168" t="s">
        <v>17</v>
      </c>
      <c r="AF27" s="207" t="s">
        <v>35</v>
      </c>
    </row>
    <row r="28" spans="2:32" ht="15.75">
      <c r="B28" s="26"/>
      <c r="C28" s="27" t="str">
        <f>N7</f>
        <v>Old Rice Hukvaldy</v>
      </c>
      <c r="D28" s="28" t="s">
        <v>16</v>
      </c>
      <c r="E28" s="29" t="str">
        <f>N5</f>
        <v>Výškovice  </v>
      </c>
      <c r="F28" s="202">
        <v>0</v>
      </c>
      <c r="G28" s="169" t="s">
        <v>17</v>
      </c>
      <c r="H28" s="203">
        <v>3</v>
      </c>
      <c r="I28" s="162">
        <v>1</v>
      </c>
      <c r="J28" s="163">
        <v>2</v>
      </c>
      <c r="K28" s="407" t="s">
        <v>150</v>
      </c>
      <c r="M28" s="277"/>
      <c r="N28" s="97"/>
      <c r="AD28" s="202" t="s">
        <v>35</v>
      </c>
      <c r="AE28" s="169" t="s">
        <v>17</v>
      </c>
      <c r="AF28" s="203" t="s">
        <v>35</v>
      </c>
    </row>
    <row r="29" spans="2:32" ht="15.75">
      <c r="B29" s="26"/>
      <c r="C29" s="27" t="str">
        <f>N8</f>
        <v>Trnávka</v>
      </c>
      <c r="D29" s="28" t="s">
        <v>16</v>
      </c>
      <c r="E29" s="29" t="str">
        <f>N4</f>
        <v>VOLNÝ  LOS</v>
      </c>
      <c r="F29" s="202" t="s">
        <v>35</v>
      </c>
      <c r="G29" s="169" t="s">
        <v>17</v>
      </c>
      <c r="H29" s="203" t="s">
        <v>35</v>
      </c>
      <c r="I29" s="162"/>
      <c r="J29" s="163"/>
      <c r="K29" s="447"/>
      <c r="M29" s="277"/>
      <c r="N29" s="304"/>
      <c r="AD29" s="202" t="s">
        <v>35</v>
      </c>
      <c r="AE29" s="169" t="s">
        <v>17</v>
      </c>
      <c r="AF29" s="203" t="s">
        <v>35</v>
      </c>
    </row>
    <row r="30" spans="2:32" ht="15.75">
      <c r="B30" s="26"/>
      <c r="C30" s="30" t="str">
        <f>N9</f>
        <v>Krmelín</v>
      </c>
      <c r="D30" s="31" t="s">
        <v>16</v>
      </c>
      <c r="E30" s="32" t="str">
        <f>N10</f>
        <v>Proskovice</v>
      </c>
      <c r="F30" s="208">
        <v>0</v>
      </c>
      <c r="G30" s="170" t="s">
        <v>17</v>
      </c>
      <c r="H30" s="209">
        <v>3</v>
      </c>
      <c r="I30" s="164">
        <v>1</v>
      </c>
      <c r="J30" s="165">
        <v>2</v>
      </c>
      <c r="K30" s="408" t="s">
        <v>150</v>
      </c>
      <c r="M30" s="277"/>
      <c r="N30" s="304"/>
      <c r="AD30" s="208" t="s">
        <v>35</v>
      </c>
      <c r="AE30" s="170" t="s">
        <v>17</v>
      </c>
      <c r="AF30" s="209" t="s">
        <v>35</v>
      </c>
    </row>
    <row r="31" spans="2:32" ht="15.75">
      <c r="B31" s="33" t="s">
        <v>26</v>
      </c>
      <c r="C31" s="19"/>
      <c r="D31" s="19"/>
      <c r="E31" s="19"/>
      <c r="F31" s="171"/>
      <c r="G31" s="172"/>
      <c r="H31" s="171"/>
      <c r="I31" s="166"/>
      <c r="J31" s="166"/>
      <c r="K31" s="276"/>
      <c r="M31" s="277"/>
      <c r="N31" s="304"/>
      <c r="AD31" s="171"/>
      <c r="AE31" s="172"/>
      <c r="AF31" s="171"/>
    </row>
    <row r="32" spans="2:32" ht="15.75">
      <c r="B32" s="22" t="s">
        <v>109</v>
      </c>
      <c r="C32" s="378" t="str">
        <f>N11</f>
        <v>Hukvaldy</v>
      </c>
      <c r="D32" s="24" t="s">
        <v>16</v>
      </c>
      <c r="E32" s="25" t="str">
        <f>N10</f>
        <v>Proskovice</v>
      </c>
      <c r="F32" s="206">
        <v>0</v>
      </c>
      <c r="G32" s="168" t="s">
        <v>17</v>
      </c>
      <c r="H32" s="207">
        <v>3</v>
      </c>
      <c r="I32" s="160">
        <v>1</v>
      </c>
      <c r="J32" s="161">
        <v>2</v>
      </c>
      <c r="K32" s="406" t="s">
        <v>150</v>
      </c>
      <c r="M32" s="277"/>
      <c r="N32" s="277"/>
      <c r="AD32" s="206" t="s">
        <v>35</v>
      </c>
      <c r="AE32" s="168" t="s">
        <v>17</v>
      </c>
      <c r="AF32" s="207" t="s">
        <v>35</v>
      </c>
    </row>
    <row r="33" spans="2:32" ht="15.75">
      <c r="B33" s="22"/>
      <c r="C33" s="27" t="str">
        <f>N4</f>
        <v>VOLNÝ  LOS</v>
      </c>
      <c r="D33" s="28" t="s">
        <v>16</v>
      </c>
      <c r="E33" s="29" t="str">
        <f>N9</f>
        <v>Krmelín</v>
      </c>
      <c r="F33" s="202" t="s">
        <v>35</v>
      </c>
      <c r="G33" s="169" t="s">
        <v>17</v>
      </c>
      <c r="H33" s="203" t="s">
        <v>35</v>
      </c>
      <c r="I33" s="162"/>
      <c r="J33" s="163"/>
      <c r="K33" s="447"/>
      <c r="M33" s="277"/>
      <c r="N33" s="277"/>
      <c r="AD33" s="202" t="s">
        <v>35</v>
      </c>
      <c r="AE33" s="169" t="s">
        <v>17</v>
      </c>
      <c r="AF33" s="203" t="s">
        <v>35</v>
      </c>
    </row>
    <row r="34" spans="2:32" ht="15.75">
      <c r="B34" s="22"/>
      <c r="C34" s="27" t="str">
        <f>N5</f>
        <v>Výškovice  </v>
      </c>
      <c r="D34" s="28" t="s">
        <v>16</v>
      </c>
      <c r="E34" s="29" t="str">
        <f>N8</f>
        <v>Trnávka</v>
      </c>
      <c r="F34" s="202">
        <v>1</v>
      </c>
      <c r="G34" s="169" t="s">
        <v>17</v>
      </c>
      <c r="H34" s="203">
        <v>2</v>
      </c>
      <c r="I34" s="162">
        <v>1</v>
      </c>
      <c r="J34" s="163">
        <v>2</v>
      </c>
      <c r="K34" s="406" t="s">
        <v>150</v>
      </c>
      <c r="M34" s="277"/>
      <c r="N34" s="277"/>
      <c r="AD34" s="202" t="s">
        <v>35</v>
      </c>
      <c r="AE34" s="169" t="s">
        <v>17</v>
      </c>
      <c r="AF34" s="203" t="s">
        <v>35</v>
      </c>
    </row>
    <row r="35" spans="2:32" ht="15.75">
      <c r="B35" s="22"/>
      <c r="C35" s="30" t="str">
        <f>N6</f>
        <v>Baník Ostrava</v>
      </c>
      <c r="D35" s="31" t="s">
        <v>16</v>
      </c>
      <c r="E35" s="32" t="str">
        <f>N7</f>
        <v>Old Rice Hukvaldy</v>
      </c>
      <c r="F35" s="208">
        <v>3</v>
      </c>
      <c r="G35" s="170" t="s">
        <v>17</v>
      </c>
      <c r="H35" s="209">
        <v>0</v>
      </c>
      <c r="I35" s="164">
        <v>2</v>
      </c>
      <c r="J35" s="165">
        <v>1</v>
      </c>
      <c r="K35" s="408" t="s">
        <v>150</v>
      </c>
      <c r="M35" s="277"/>
      <c r="N35" s="277"/>
      <c r="AD35" s="208" t="s">
        <v>35</v>
      </c>
      <c r="AE35" s="170" t="s">
        <v>17</v>
      </c>
      <c r="AF35" s="209" t="s">
        <v>35</v>
      </c>
    </row>
    <row r="36" spans="2:32" ht="15.75">
      <c r="B36" s="33" t="s">
        <v>27</v>
      </c>
      <c r="C36" s="19"/>
      <c r="D36" s="19"/>
      <c r="E36" s="19"/>
      <c r="F36" s="171"/>
      <c r="G36" s="172"/>
      <c r="H36" s="171"/>
      <c r="I36" s="166"/>
      <c r="J36" s="166"/>
      <c r="K36" s="276"/>
      <c r="M36" s="277"/>
      <c r="N36" s="277"/>
      <c r="AD36" s="171"/>
      <c r="AE36" s="172"/>
      <c r="AF36" s="171"/>
    </row>
    <row r="37" spans="2:32" ht="15.75">
      <c r="B37" s="22" t="s">
        <v>110</v>
      </c>
      <c r="C37" s="23" t="str">
        <f>N7</f>
        <v>Old Rice Hukvaldy</v>
      </c>
      <c r="D37" s="24" t="s">
        <v>16</v>
      </c>
      <c r="E37" s="25" t="str">
        <f>N11</f>
        <v>Hukvaldy</v>
      </c>
      <c r="F37" s="206">
        <v>0</v>
      </c>
      <c r="G37" s="168" t="s">
        <v>17</v>
      </c>
      <c r="H37" s="207">
        <v>3</v>
      </c>
      <c r="I37" s="160">
        <v>1</v>
      </c>
      <c r="J37" s="161">
        <v>2</v>
      </c>
      <c r="K37" s="406" t="s">
        <v>150</v>
      </c>
      <c r="M37" s="277"/>
      <c r="N37" s="277"/>
      <c r="AD37" s="206" t="s">
        <v>35</v>
      </c>
      <c r="AE37" s="168" t="s">
        <v>17</v>
      </c>
      <c r="AF37" s="207" t="s">
        <v>35</v>
      </c>
    </row>
    <row r="38" spans="2:32" ht="15.75">
      <c r="B38" s="26"/>
      <c r="C38" s="27" t="str">
        <f>N8</f>
        <v>Trnávka</v>
      </c>
      <c r="D38" s="28" t="s">
        <v>16</v>
      </c>
      <c r="E38" s="29" t="str">
        <f>N6</f>
        <v>Baník Ostrava</v>
      </c>
      <c r="F38" s="202">
        <v>1</v>
      </c>
      <c r="G38" s="169" t="s">
        <v>17</v>
      </c>
      <c r="H38" s="203">
        <v>2</v>
      </c>
      <c r="I38" s="162">
        <v>1</v>
      </c>
      <c r="J38" s="163">
        <v>2</v>
      </c>
      <c r="K38" s="407" t="s">
        <v>150</v>
      </c>
      <c r="M38" s="277"/>
      <c r="N38" s="277"/>
      <c r="AD38" s="202" t="s">
        <v>35</v>
      </c>
      <c r="AE38" s="169" t="s">
        <v>17</v>
      </c>
      <c r="AF38" s="203" t="s">
        <v>35</v>
      </c>
    </row>
    <row r="39" spans="2:32" ht="15.75">
      <c r="B39" s="26"/>
      <c r="C39" s="27" t="str">
        <f>N9</f>
        <v>Krmelín</v>
      </c>
      <c r="D39" s="28" t="s">
        <v>16</v>
      </c>
      <c r="E39" s="29" t="str">
        <f>N5</f>
        <v>Výškovice  </v>
      </c>
      <c r="F39" s="202">
        <v>1</v>
      </c>
      <c r="G39" s="169" t="s">
        <v>17</v>
      </c>
      <c r="H39" s="203">
        <v>2</v>
      </c>
      <c r="I39" s="162">
        <v>1</v>
      </c>
      <c r="J39" s="163">
        <v>2</v>
      </c>
      <c r="K39" s="407" t="s">
        <v>150</v>
      </c>
      <c r="M39" s="277"/>
      <c r="N39" s="277"/>
      <c r="AD39" s="202" t="s">
        <v>35</v>
      </c>
      <c r="AE39" s="169" t="s">
        <v>17</v>
      </c>
      <c r="AF39" s="203" t="s">
        <v>35</v>
      </c>
    </row>
    <row r="40" spans="2:32" ht="15.75">
      <c r="B40" s="38"/>
      <c r="C40" s="30" t="str">
        <f>N10</f>
        <v>Proskovice</v>
      </c>
      <c r="D40" s="31" t="s">
        <v>16</v>
      </c>
      <c r="E40" s="32" t="str">
        <f>N4</f>
        <v>VOLNÝ  LOS</v>
      </c>
      <c r="F40" s="208" t="s">
        <v>35</v>
      </c>
      <c r="G40" s="170" t="s">
        <v>17</v>
      </c>
      <c r="H40" s="209" t="s">
        <v>35</v>
      </c>
      <c r="I40" s="164"/>
      <c r="J40" s="165"/>
      <c r="K40" s="446"/>
      <c r="M40" s="277"/>
      <c r="N40" s="277"/>
      <c r="AD40" s="208" t="s">
        <v>35</v>
      </c>
      <c r="AE40" s="170" t="s">
        <v>17</v>
      </c>
      <c r="AF40" s="209" t="s">
        <v>35</v>
      </c>
    </row>
    <row r="41" spans="3:14" ht="15">
      <c r="C41" s="39"/>
      <c r="E41" s="39"/>
      <c r="I41" s="40"/>
      <c r="J41" s="40"/>
      <c r="M41" s="277"/>
      <c r="N41" s="277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4" dxfId="32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2" horizontalDpi="600" verticalDpi="600" orientation="landscape" paperSize="9" scale="79" r:id="rId3"/>
  <rowBreaks count="1" manualBreakCount="1">
    <brk id="40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8"/>
  <sheetViews>
    <sheetView zoomScale="75" zoomScaleNormal="75" zoomScalePageLayoutView="0" workbookViewId="0" topLeftCell="A1">
      <selection activeCell="P21" sqref="P21"/>
    </sheetView>
  </sheetViews>
  <sheetFormatPr defaultColWidth="10.421875" defaultRowHeight="12.75"/>
  <cols>
    <col min="1" max="1" width="0.85546875" style="41" customWidth="1"/>
    <col min="2" max="2" width="5.7109375" style="41" customWidth="1"/>
    <col min="3" max="3" width="18.421875" style="41" customWidth="1"/>
    <col min="4" max="4" width="3.421875" style="41" customWidth="1"/>
    <col min="5" max="5" width="14.421875" style="41" customWidth="1"/>
    <col min="6" max="6" width="18.7109375" style="41" customWidth="1"/>
    <col min="7" max="7" width="2.7109375" style="41" customWidth="1"/>
    <col min="8" max="8" width="18.8515625" style="41" customWidth="1"/>
    <col min="9" max="9" width="18.57421875" style="41" customWidth="1"/>
    <col min="10" max="10" width="3.00390625" style="41" customWidth="1"/>
    <col min="11" max="11" width="18.7109375" style="41" customWidth="1"/>
    <col min="12" max="12" width="18.8515625" style="41" customWidth="1"/>
    <col min="13" max="13" width="2.57421875" style="41" customWidth="1"/>
    <col min="14" max="14" width="18.8515625" style="41" customWidth="1"/>
    <col min="15" max="15" width="2.140625" style="41" customWidth="1"/>
    <col min="16" max="16" width="11.8515625" style="41" customWidth="1"/>
    <col min="17" max="17" width="14.57421875" style="41" customWidth="1"/>
    <col min="18" max="18" width="1.8515625" style="41" customWidth="1"/>
    <col min="19" max="19" width="6.7109375" style="41" customWidth="1"/>
    <col min="20" max="27" width="3.7109375" style="41" customWidth="1"/>
    <col min="28" max="16384" width="10.421875" style="41" customWidth="1"/>
  </cols>
  <sheetData>
    <row r="1" spans="8:14" ht="18">
      <c r="H1" s="42" t="s">
        <v>68</v>
      </c>
      <c r="L1" s="42">
        <v>2014</v>
      </c>
      <c r="N1" s="198" t="str">
        <f>'Utkání-výsledky'!E2</f>
        <v>Ž E N Y</v>
      </c>
    </row>
    <row r="2" ht="17.25" customHeight="1"/>
    <row r="3" spans="2:17" ht="30" customHeight="1">
      <c r="B3" s="43" t="str">
        <f>'Utkání-výsledky'!B7</f>
        <v>11.5.</v>
      </c>
      <c r="C3" s="388" t="str">
        <f>Q3</f>
        <v>VOLNÝ  LOS</v>
      </c>
      <c r="D3" s="389" t="s">
        <v>16</v>
      </c>
      <c r="E3" s="390" t="str">
        <f>Q10</f>
        <v>Hukvaldy</v>
      </c>
      <c r="F3" s="391" t="str">
        <f>Q4</f>
        <v>Výškovice  </v>
      </c>
      <c r="G3" s="389" t="s">
        <v>16</v>
      </c>
      <c r="H3" s="390" t="str">
        <f>Q9</f>
        <v>Proskovice</v>
      </c>
      <c r="I3" s="391" t="str">
        <f>Q5</f>
        <v>Baník Ostrava</v>
      </c>
      <c r="J3" s="389" t="s">
        <v>16</v>
      </c>
      <c r="K3" s="390" t="str">
        <f>Q8</f>
        <v>Krmelín</v>
      </c>
      <c r="L3" s="391" t="str">
        <f>Q6</f>
        <v>Old Rice Hukvaldy</v>
      </c>
      <c r="M3" s="389" t="s">
        <v>16</v>
      </c>
      <c r="N3" s="390" t="str">
        <f>Q7</f>
        <v>Trnávka</v>
      </c>
      <c r="P3" s="44">
        <v>1</v>
      </c>
      <c r="Q3" s="45" t="str">
        <f>'Utkání-výsledky'!N4</f>
        <v>VOLNÝ  LOS</v>
      </c>
    </row>
    <row r="4" spans="2:17" ht="30" customHeight="1">
      <c r="B4" s="46"/>
      <c r="C4" s="392"/>
      <c r="D4" s="393"/>
      <c r="E4" s="394"/>
      <c r="F4" s="395"/>
      <c r="G4" s="393"/>
      <c r="H4" s="394"/>
      <c r="I4" s="395"/>
      <c r="J4" s="393"/>
      <c r="K4" s="394"/>
      <c r="L4" s="395"/>
      <c r="M4" s="393"/>
      <c r="N4" s="394"/>
      <c r="P4" s="44">
        <v>2</v>
      </c>
      <c r="Q4" s="45" t="str">
        <f>'Utkání-výsledky'!N5</f>
        <v>Výškovice  </v>
      </c>
    </row>
    <row r="5" spans="2:17" ht="30" customHeight="1">
      <c r="B5" s="47" t="str">
        <f>'Utkání-výsledky'!B12</f>
        <v>18.5.</v>
      </c>
      <c r="C5" s="396" t="str">
        <f>Q10</f>
        <v>Hukvaldy</v>
      </c>
      <c r="D5" s="397" t="s">
        <v>16</v>
      </c>
      <c r="E5" s="398" t="str">
        <f>Q7</f>
        <v>Trnávka</v>
      </c>
      <c r="F5" s="399" t="str">
        <f>Q8</f>
        <v>Krmelín</v>
      </c>
      <c r="G5" s="397" t="s">
        <v>16</v>
      </c>
      <c r="H5" s="398" t="str">
        <f>Q6</f>
        <v>Old Rice Hukvaldy</v>
      </c>
      <c r="I5" s="399" t="str">
        <f>Q9</f>
        <v>Proskovice</v>
      </c>
      <c r="J5" s="397" t="s">
        <v>16</v>
      </c>
      <c r="K5" s="398" t="str">
        <f>Q5</f>
        <v>Baník Ostrava</v>
      </c>
      <c r="L5" s="399" t="str">
        <f>Q3</f>
        <v>VOLNÝ  LOS</v>
      </c>
      <c r="M5" s="397" t="s">
        <v>16</v>
      </c>
      <c r="N5" s="398" t="str">
        <f>Q4</f>
        <v>Výškovice  </v>
      </c>
      <c r="P5" s="44">
        <v>3</v>
      </c>
      <c r="Q5" s="45" t="str">
        <f>'Utkání-výsledky'!N6</f>
        <v>Baník Ostrava</v>
      </c>
    </row>
    <row r="6" spans="2:17" ht="30" customHeight="1">
      <c r="B6" s="48"/>
      <c r="C6" s="400"/>
      <c r="D6" s="401" t="s">
        <v>16</v>
      </c>
      <c r="E6" s="402"/>
      <c r="F6" s="403"/>
      <c r="G6" s="401" t="s">
        <v>16</v>
      </c>
      <c r="H6" s="402"/>
      <c r="I6" s="403"/>
      <c r="J6" s="401" t="s">
        <v>16</v>
      </c>
      <c r="K6" s="402"/>
      <c r="L6" s="404"/>
      <c r="M6" s="401" t="s">
        <v>16</v>
      </c>
      <c r="N6" s="402"/>
      <c r="P6" s="44">
        <v>4</v>
      </c>
      <c r="Q6" s="45" t="str">
        <f>'Utkání-výsledky'!N7</f>
        <v>Old Rice Hukvaldy</v>
      </c>
    </row>
    <row r="7" spans="2:17" ht="30" customHeight="1">
      <c r="B7" s="43" t="str">
        <f>'Utkání-výsledky'!B17</f>
        <v>25.5.</v>
      </c>
      <c r="C7" s="388" t="str">
        <f>Q4</f>
        <v>Výškovice  </v>
      </c>
      <c r="D7" s="397" t="s">
        <v>16</v>
      </c>
      <c r="E7" s="390" t="str">
        <f>Q10</f>
        <v>Hukvaldy</v>
      </c>
      <c r="F7" s="391" t="str">
        <f>Q5</f>
        <v>Baník Ostrava</v>
      </c>
      <c r="G7" s="397" t="s">
        <v>16</v>
      </c>
      <c r="H7" s="390" t="str">
        <f>Q3</f>
        <v>VOLNÝ  LOS</v>
      </c>
      <c r="I7" s="391" t="str">
        <f>Q6</f>
        <v>Old Rice Hukvaldy</v>
      </c>
      <c r="J7" s="397" t="s">
        <v>16</v>
      </c>
      <c r="K7" s="390" t="str">
        <f>Q9</f>
        <v>Proskovice</v>
      </c>
      <c r="L7" s="391" t="str">
        <f>Q7</f>
        <v>Trnávka</v>
      </c>
      <c r="M7" s="397" t="s">
        <v>16</v>
      </c>
      <c r="N7" s="390" t="str">
        <f>Q8</f>
        <v>Krmelín</v>
      </c>
      <c r="P7" s="44">
        <v>5</v>
      </c>
      <c r="Q7" s="45" t="str">
        <f>'Utkání-výsledky'!N8</f>
        <v>Trnávka</v>
      </c>
    </row>
    <row r="8" spans="2:17" ht="30" customHeight="1">
      <c r="B8" s="46"/>
      <c r="C8" s="392"/>
      <c r="D8" s="401" t="s">
        <v>16</v>
      </c>
      <c r="E8" s="394"/>
      <c r="F8" s="395"/>
      <c r="G8" s="401" t="s">
        <v>16</v>
      </c>
      <c r="H8" s="394"/>
      <c r="I8" s="395"/>
      <c r="J8" s="401" t="s">
        <v>16</v>
      </c>
      <c r="K8" s="394"/>
      <c r="L8" s="395"/>
      <c r="M8" s="401" t="s">
        <v>16</v>
      </c>
      <c r="N8" s="394"/>
      <c r="P8" s="44">
        <v>6</v>
      </c>
      <c r="Q8" s="45" t="str">
        <f>'Utkání-výsledky'!N9</f>
        <v>Krmelín</v>
      </c>
    </row>
    <row r="9" spans="2:17" ht="30" customHeight="1">
      <c r="B9" s="43" t="str">
        <f>'Utkání-výsledky'!B22</f>
        <v>1.6.</v>
      </c>
      <c r="C9" s="396" t="str">
        <f>Q10</f>
        <v>Hukvaldy</v>
      </c>
      <c r="D9" s="397" t="s">
        <v>16</v>
      </c>
      <c r="E9" s="398" t="str">
        <f>Q8</f>
        <v>Krmelín</v>
      </c>
      <c r="F9" s="399" t="str">
        <f>Q9</f>
        <v>Proskovice</v>
      </c>
      <c r="G9" s="397" t="s">
        <v>16</v>
      </c>
      <c r="H9" s="398" t="str">
        <f>Q7</f>
        <v>Trnávka</v>
      </c>
      <c r="I9" s="399" t="str">
        <f>Q3</f>
        <v>VOLNÝ  LOS</v>
      </c>
      <c r="J9" s="397" t="s">
        <v>16</v>
      </c>
      <c r="K9" s="398" t="str">
        <f>Q6</f>
        <v>Old Rice Hukvaldy</v>
      </c>
      <c r="L9" s="399" t="str">
        <f>Q4</f>
        <v>Výškovice  </v>
      </c>
      <c r="M9" s="397" t="s">
        <v>16</v>
      </c>
      <c r="N9" s="398" t="str">
        <f>Q5</f>
        <v>Baník Ostrava</v>
      </c>
      <c r="P9" s="44">
        <v>7</v>
      </c>
      <c r="Q9" s="45" t="str">
        <f>'Utkání-výsledky'!N10</f>
        <v>Proskovice</v>
      </c>
    </row>
    <row r="10" spans="2:17" ht="30" customHeight="1">
      <c r="B10" s="48"/>
      <c r="C10" s="400"/>
      <c r="D10" s="401" t="s">
        <v>16</v>
      </c>
      <c r="E10" s="402"/>
      <c r="F10" s="404"/>
      <c r="G10" s="401" t="s">
        <v>16</v>
      </c>
      <c r="H10" s="402"/>
      <c r="I10" s="404"/>
      <c r="J10" s="401" t="s">
        <v>16</v>
      </c>
      <c r="K10" s="402"/>
      <c r="L10" s="404"/>
      <c r="M10" s="401" t="s">
        <v>16</v>
      </c>
      <c r="N10" s="402"/>
      <c r="P10" s="44">
        <v>8</v>
      </c>
      <c r="Q10" s="45" t="str">
        <f>'Utkání-výsledky'!N11</f>
        <v>Hukvaldy</v>
      </c>
    </row>
    <row r="11" spans="2:14" ht="30" customHeight="1">
      <c r="B11" s="43" t="str">
        <f>'Utkání-výsledky'!B27</f>
        <v>8.6.</v>
      </c>
      <c r="C11" s="388" t="str">
        <f>Q5</f>
        <v>Baník Ostrava</v>
      </c>
      <c r="D11" s="397" t="s">
        <v>16</v>
      </c>
      <c r="E11" s="390" t="str">
        <f>Q10</f>
        <v>Hukvaldy</v>
      </c>
      <c r="F11" s="391" t="str">
        <f>Q6</f>
        <v>Old Rice Hukvaldy</v>
      </c>
      <c r="G11" s="397" t="s">
        <v>16</v>
      </c>
      <c r="H11" s="390" t="str">
        <f>Q4</f>
        <v>Výškovice  </v>
      </c>
      <c r="I11" s="391" t="str">
        <f>Q7</f>
        <v>Trnávka</v>
      </c>
      <c r="J11" s="397" t="s">
        <v>16</v>
      </c>
      <c r="K11" s="390" t="str">
        <f>Q3</f>
        <v>VOLNÝ  LOS</v>
      </c>
      <c r="L11" s="391" t="str">
        <f>Q8</f>
        <v>Krmelín</v>
      </c>
      <c r="M11" s="397" t="s">
        <v>16</v>
      </c>
      <c r="N11" s="390" t="str">
        <f>Q9</f>
        <v>Proskovice</v>
      </c>
    </row>
    <row r="12" spans="2:16" ht="30" customHeight="1">
      <c r="B12" s="46"/>
      <c r="C12" s="392"/>
      <c r="D12" s="401" t="s">
        <v>16</v>
      </c>
      <c r="E12" s="394"/>
      <c r="F12" s="395"/>
      <c r="G12" s="401" t="s">
        <v>16</v>
      </c>
      <c r="H12" s="394"/>
      <c r="I12" s="405"/>
      <c r="J12" s="401" t="s">
        <v>16</v>
      </c>
      <c r="K12" s="394"/>
      <c r="L12" s="395"/>
      <c r="M12" s="401" t="s">
        <v>16</v>
      </c>
      <c r="N12" s="394"/>
      <c r="P12" s="49" t="s">
        <v>28</v>
      </c>
    </row>
    <row r="13" spans="2:17" ht="30" customHeight="1">
      <c r="B13" s="47" t="str">
        <f>'Utkání-výsledky'!B32</f>
        <v>15.6.</v>
      </c>
      <c r="C13" s="396" t="str">
        <f>Q10</f>
        <v>Hukvaldy</v>
      </c>
      <c r="D13" s="397" t="s">
        <v>16</v>
      </c>
      <c r="E13" s="398" t="str">
        <f>Q9</f>
        <v>Proskovice</v>
      </c>
      <c r="F13" s="399" t="str">
        <f>Q3</f>
        <v>VOLNÝ  LOS</v>
      </c>
      <c r="G13" s="397" t="s">
        <v>16</v>
      </c>
      <c r="H13" s="390" t="str">
        <f>Q8</f>
        <v>Krmelín</v>
      </c>
      <c r="I13" s="391" t="str">
        <f>Q4</f>
        <v>Výškovice  </v>
      </c>
      <c r="J13" s="397" t="s">
        <v>16</v>
      </c>
      <c r="K13" s="398" t="str">
        <f>Q7</f>
        <v>Trnávka</v>
      </c>
      <c r="L13" s="399" t="str">
        <f>Q5</f>
        <v>Baník Ostrava</v>
      </c>
      <c r="M13" s="397" t="s">
        <v>16</v>
      </c>
      <c r="N13" s="398" t="str">
        <f>Q6</f>
        <v>Old Rice Hukvaldy</v>
      </c>
      <c r="P13" s="61">
        <v>2</v>
      </c>
      <c r="Q13" s="50" t="str">
        <f>IF(P13=1,Q3,IF(P13=2,Q4,IF(P13=3,Q5,IF(P13=4,Q6,IF(P13=5,Q7,IF(P13=6,Q8,IF(P13=7,Q9,IF(P13=8,Q10," "))))))))</f>
        <v>Výškovice  </v>
      </c>
    </row>
    <row r="14" spans="2:17" ht="30" customHeight="1">
      <c r="B14" s="46"/>
      <c r="C14" s="400"/>
      <c r="D14" s="401" t="s">
        <v>16</v>
      </c>
      <c r="E14" s="402"/>
      <c r="F14" s="404"/>
      <c r="G14" s="401" t="s">
        <v>16</v>
      </c>
      <c r="H14" s="394"/>
      <c r="I14" s="405"/>
      <c r="J14" s="401" t="s">
        <v>16</v>
      </c>
      <c r="K14" s="402"/>
      <c r="L14" s="404"/>
      <c r="M14" s="401" t="s">
        <v>16</v>
      </c>
      <c r="N14" s="402"/>
      <c r="P14" s="61">
        <v>7</v>
      </c>
      <c r="Q14" s="50" t="str">
        <f>IF(P14=1,Q3,IF(P14=2,Q4,IF(P14=3,Q5,IF(P14=4,Q6,IF(P14=5,Q7,IF(P14=6,Q8,IF(P14=7,Q9,IF(P14=8,Q10," "))))))))</f>
        <v>Proskovice</v>
      </c>
    </row>
    <row r="15" spans="2:17" ht="30" customHeight="1">
      <c r="B15" s="47" t="str">
        <f>'Utkání-výsledky'!B37</f>
        <v>22.6.</v>
      </c>
      <c r="C15" s="388" t="str">
        <f>Q6</f>
        <v>Old Rice Hukvaldy</v>
      </c>
      <c r="D15" s="397" t="s">
        <v>16</v>
      </c>
      <c r="E15" s="390" t="str">
        <f>Q10</f>
        <v>Hukvaldy</v>
      </c>
      <c r="F15" s="391" t="str">
        <f>Q7</f>
        <v>Trnávka</v>
      </c>
      <c r="G15" s="397" t="s">
        <v>16</v>
      </c>
      <c r="H15" s="398" t="str">
        <f>Q5</f>
        <v>Baník Ostrava</v>
      </c>
      <c r="I15" s="399" t="str">
        <f>Q8</f>
        <v>Krmelín</v>
      </c>
      <c r="J15" s="397" t="s">
        <v>16</v>
      </c>
      <c r="K15" s="390" t="str">
        <f>Q4</f>
        <v>Výškovice  </v>
      </c>
      <c r="L15" s="391" t="str">
        <f>Q9</f>
        <v>Proskovice</v>
      </c>
      <c r="M15" s="397" t="s">
        <v>16</v>
      </c>
      <c r="N15" s="390" t="str">
        <f>Q3</f>
        <v>VOLNÝ  LOS</v>
      </c>
      <c r="P15" s="61"/>
      <c r="Q15" s="50" t="str">
        <f>IF(P15=1,Q3,IF(P15=2,Q4,IF(P15=3,Q5,IF(P15=4,Q6,IF(P15=5,Q7,IF(P15=6,Q8,IF(P15=7,Q9,IF(P15=8,Q10," "))))))))</f>
        <v> </v>
      </c>
    </row>
    <row r="16" spans="2:14" ht="30" customHeight="1">
      <c r="B16" s="46"/>
      <c r="C16" s="392"/>
      <c r="D16" s="401"/>
      <c r="E16" s="394"/>
      <c r="F16" s="395"/>
      <c r="G16" s="401"/>
      <c r="H16" s="394"/>
      <c r="I16" s="395"/>
      <c r="J16" s="401"/>
      <c r="K16" s="394"/>
      <c r="L16" s="395"/>
      <c r="M16" s="401"/>
      <c r="N16" s="394"/>
    </row>
    <row r="18" ht="15">
      <c r="E18" s="316" t="s">
        <v>111</v>
      </c>
    </row>
  </sheetData>
  <sheetProtection selectLockedCells="1"/>
  <conditionalFormatting sqref="C3:N16">
    <cfRule type="cellIs" priority="2" dxfId="31" operator="equal" stopIfTrue="1">
      <formula>$Q$15</formula>
    </cfRule>
    <cfRule type="cellIs" priority="3" dxfId="30" operator="equal" stopIfTrue="1">
      <formula>$Q$14</formula>
    </cfRule>
    <cfRule type="cellIs" priority="4" dxfId="29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35"/>
  <sheetViews>
    <sheetView zoomScalePageLayoutView="0" workbookViewId="0" topLeftCell="A1">
      <selection activeCell="AH15" sqref="AH1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9.8515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21.8515625" style="0" customWidth="1"/>
    <col min="35" max="35" width="14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ht="20.25">
      <c r="S1" s="210" t="s">
        <v>141</v>
      </c>
    </row>
    <row r="2" ht="6.75" customHeight="1"/>
    <row r="3" spans="14:36" ht="12.75">
      <c r="N3" s="211" t="s">
        <v>71</v>
      </c>
      <c r="AJ3" s="211" t="s">
        <v>99</v>
      </c>
    </row>
    <row r="4" spans="2:39" ht="26.25" customHeight="1">
      <c r="B4" s="212"/>
      <c r="C4" s="213"/>
      <c r="D4" s="532">
        <v>1</v>
      </c>
      <c r="E4" s="533"/>
      <c r="F4" s="499"/>
      <c r="G4" s="500">
        <v>2</v>
      </c>
      <c r="H4" s="494"/>
      <c r="I4" s="495"/>
      <c r="J4" s="532">
        <v>3</v>
      </c>
      <c r="K4" s="533"/>
      <c r="L4" s="499"/>
      <c r="M4" s="500">
        <v>4</v>
      </c>
      <c r="N4" s="494"/>
      <c r="O4" s="495"/>
      <c r="P4" s="532">
        <v>5</v>
      </c>
      <c r="Q4" s="533"/>
      <c r="R4" s="499"/>
      <c r="S4" s="500">
        <v>6</v>
      </c>
      <c r="T4" s="494"/>
      <c r="U4" s="495"/>
      <c r="V4" s="532">
        <v>7</v>
      </c>
      <c r="W4" s="533"/>
      <c r="X4" s="533"/>
      <c r="Y4" s="214" t="s">
        <v>72</v>
      </c>
      <c r="Z4" s="215" t="s">
        <v>73</v>
      </c>
      <c r="AA4" s="216" t="s">
        <v>74</v>
      </c>
      <c r="AB4" s="494" t="s">
        <v>75</v>
      </c>
      <c r="AC4" s="494"/>
      <c r="AD4" s="495"/>
      <c r="AE4" s="217" t="s">
        <v>76</v>
      </c>
      <c r="AH4" s="214" t="s">
        <v>82</v>
      </c>
      <c r="AI4" s="214" t="s">
        <v>83</v>
      </c>
      <c r="AJ4" s="214" t="s">
        <v>72</v>
      </c>
      <c r="AK4" s="215" t="s">
        <v>73</v>
      </c>
      <c r="AL4" s="217" t="s">
        <v>84</v>
      </c>
      <c r="AM4" s="217" t="s">
        <v>85</v>
      </c>
    </row>
    <row r="5" spans="2:54" ht="21.75" customHeight="1">
      <c r="B5" s="496" t="s">
        <v>114</v>
      </c>
      <c r="C5" s="259" t="s">
        <v>129</v>
      </c>
      <c r="D5" s="218">
        <v>0</v>
      </c>
      <c r="E5" s="219"/>
      <c r="F5" s="224">
        <v>2</v>
      </c>
      <c r="G5" s="221"/>
      <c r="H5" s="222"/>
      <c r="I5" s="223"/>
      <c r="J5" s="218">
        <v>2</v>
      </c>
      <c r="K5" s="219"/>
      <c r="L5" s="220">
        <v>0</v>
      </c>
      <c r="M5" s="221">
        <v>2</v>
      </c>
      <c r="N5" s="222"/>
      <c r="O5" s="223">
        <v>0</v>
      </c>
      <c r="P5" s="218">
        <v>2</v>
      </c>
      <c r="Q5" s="219"/>
      <c r="R5" s="220">
        <v>1</v>
      </c>
      <c r="S5" s="221">
        <v>2</v>
      </c>
      <c r="T5" s="222"/>
      <c r="U5" s="223">
        <v>0</v>
      </c>
      <c r="V5" s="218">
        <v>0</v>
      </c>
      <c r="W5" s="219"/>
      <c r="X5" s="220">
        <v>2</v>
      </c>
      <c r="Y5" s="272">
        <f aca="true" t="shared" si="0" ref="Y5:Y32">SUM(AO5:BB5)</f>
        <v>6</v>
      </c>
      <c r="Z5" s="225">
        <f aca="true" t="shared" si="1" ref="Z5:AA32">AO5+AQ5+AS5+AU5+AW5+AY5+BA5</f>
        <v>4</v>
      </c>
      <c r="AA5" s="226">
        <f t="shared" si="1"/>
        <v>2</v>
      </c>
      <c r="AB5" s="227">
        <f aca="true" t="shared" si="2" ref="AB5:AB32">D5+G5+J5+M5+P5+S5+V5</f>
        <v>8</v>
      </c>
      <c r="AC5" s="222" t="s">
        <v>17</v>
      </c>
      <c r="AD5" s="228">
        <f aca="true" t="shared" si="3" ref="AD5:AD32">F5+I5+L5+O5+R5+U5+X5</f>
        <v>5</v>
      </c>
      <c r="AE5" s="229">
        <f aca="true" t="shared" si="4" ref="AE5:AE32">IF(Y5&gt;0,Z5/Y5,0)</f>
        <v>0.6666666666666666</v>
      </c>
      <c r="AG5" s="291" t="s">
        <v>57</v>
      </c>
      <c r="AH5" s="292" t="s">
        <v>134</v>
      </c>
      <c r="AI5" s="292" t="s">
        <v>118</v>
      </c>
      <c r="AJ5" s="291">
        <v>6</v>
      </c>
      <c r="AK5" s="291">
        <v>5</v>
      </c>
      <c r="AL5" s="293">
        <v>0.8333333333333334</v>
      </c>
      <c r="AM5" s="348">
        <v>0.7857142857142857</v>
      </c>
      <c r="AO5" s="230">
        <f aca="true" t="shared" si="5" ref="AO5:AO32">IF(D5&gt;F5,1,0)</f>
        <v>0</v>
      </c>
      <c r="AP5" s="230">
        <f aca="true" t="shared" si="6" ref="AP5:AP32">IF(F5&gt;D5,1,0)</f>
        <v>1</v>
      </c>
      <c r="AQ5" s="230">
        <f aca="true" t="shared" si="7" ref="AQ5:AQ32">IF(G5&gt;I5,1,0)</f>
        <v>0</v>
      </c>
      <c r="AR5" s="230">
        <f aca="true" t="shared" si="8" ref="AR5:AR32">IF(I5&gt;G5,1,0)</f>
        <v>0</v>
      </c>
      <c r="AS5" s="230">
        <f aca="true" t="shared" si="9" ref="AS5:AS32">IF(J5&gt;L5,1,0)</f>
        <v>1</v>
      </c>
      <c r="AT5" s="230">
        <f aca="true" t="shared" si="10" ref="AT5:AT32">IF(L5&gt;J5,1,0)</f>
        <v>0</v>
      </c>
      <c r="AU5" s="230">
        <f aca="true" t="shared" si="11" ref="AU5:AU32">IF(M5&gt;O5,1,0)</f>
        <v>1</v>
      </c>
      <c r="AV5" s="230">
        <f aca="true" t="shared" si="12" ref="AV5:AV32">IF(O5&gt;M5,1,0)</f>
        <v>0</v>
      </c>
      <c r="AW5" s="230">
        <f aca="true" t="shared" si="13" ref="AW5:AW32">IF(P5&gt;R5,1,)</f>
        <v>1</v>
      </c>
      <c r="AX5" s="230">
        <f aca="true" t="shared" si="14" ref="AX5:AX32">IF(R5&gt;P5,1,0)</f>
        <v>0</v>
      </c>
      <c r="AY5" s="230">
        <f aca="true" t="shared" si="15" ref="AY5:AY32">IF(S5&gt;U5,1,0)</f>
        <v>1</v>
      </c>
      <c r="AZ5" s="230">
        <f aca="true" t="shared" si="16" ref="AZ5:AZ32">IF(U5&gt;S5,1,0)</f>
        <v>0</v>
      </c>
      <c r="BA5" s="230">
        <f aca="true" t="shared" si="17" ref="BA5:BA32">IF(V5&gt;X5,1,0)</f>
        <v>0</v>
      </c>
      <c r="BB5" s="230">
        <f aca="true" t="shared" si="18" ref="BB5:BB32">IF(X5&gt;V5,1,0)</f>
        <v>1</v>
      </c>
    </row>
    <row r="6" spans="2:54" ht="21.75" customHeight="1">
      <c r="B6" s="497"/>
      <c r="C6" s="260" t="s">
        <v>130</v>
      </c>
      <c r="D6" s="231">
        <v>0</v>
      </c>
      <c r="E6" s="232"/>
      <c r="F6" s="237">
        <v>2</v>
      </c>
      <c r="G6" s="234"/>
      <c r="H6" s="235"/>
      <c r="I6" s="236"/>
      <c r="J6" s="231">
        <v>2</v>
      </c>
      <c r="K6" s="232"/>
      <c r="L6" s="233">
        <v>0</v>
      </c>
      <c r="M6" s="234">
        <v>2</v>
      </c>
      <c r="N6" s="235"/>
      <c r="O6" s="236">
        <v>0</v>
      </c>
      <c r="P6" s="231">
        <v>2</v>
      </c>
      <c r="Q6" s="232"/>
      <c r="R6" s="233">
        <v>0</v>
      </c>
      <c r="S6" s="234">
        <v>0</v>
      </c>
      <c r="T6" s="235"/>
      <c r="U6" s="236">
        <v>2</v>
      </c>
      <c r="V6" s="231">
        <v>2</v>
      </c>
      <c r="W6" s="232"/>
      <c r="X6" s="233">
        <v>0</v>
      </c>
      <c r="Y6" s="273">
        <f t="shared" si="0"/>
        <v>6</v>
      </c>
      <c r="Z6" s="238">
        <f t="shared" si="1"/>
        <v>4</v>
      </c>
      <c r="AA6" s="239">
        <f t="shared" si="1"/>
        <v>2</v>
      </c>
      <c r="AB6" s="240">
        <f t="shared" si="2"/>
        <v>8</v>
      </c>
      <c r="AC6" s="235" t="s">
        <v>17</v>
      </c>
      <c r="AD6" s="241">
        <f t="shared" si="3"/>
        <v>4</v>
      </c>
      <c r="AE6" s="242">
        <f t="shared" si="4"/>
        <v>0.6666666666666666</v>
      </c>
      <c r="AG6" s="294" t="s">
        <v>58</v>
      </c>
      <c r="AH6" s="298" t="s">
        <v>136</v>
      </c>
      <c r="AI6" s="298" t="s">
        <v>119</v>
      </c>
      <c r="AJ6" s="299">
        <v>5</v>
      </c>
      <c r="AK6" s="299">
        <v>4</v>
      </c>
      <c r="AL6" s="349">
        <v>0.8</v>
      </c>
      <c r="AM6" s="491">
        <v>0.7272727272727273</v>
      </c>
      <c r="AO6" s="230">
        <f t="shared" si="5"/>
        <v>0</v>
      </c>
      <c r="AP6" s="230">
        <f t="shared" si="6"/>
        <v>1</v>
      </c>
      <c r="AQ6" s="230">
        <f t="shared" si="7"/>
        <v>0</v>
      </c>
      <c r="AR6" s="230">
        <f t="shared" si="8"/>
        <v>0</v>
      </c>
      <c r="AS6" s="230">
        <f t="shared" si="9"/>
        <v>1</v>
      </c>
      <c r="AT6" s="230">
        <f t="shared" si="10"/>
        <v>0</v>
      </c>
      <c r="AU6" s="230">
        <f t="shared" si="11"/>
        <v>1</v>
      </c>
      <c r="AV6" s="230">
        <f t="shared" si="12"/>
        <v>0</v>
      </c>
      <c r="AW6" s="230">
        <f t="shared" si="13"/>
        <v>1</v>
      </c>
      <c r="AX6" s="230">
        <f t="shared" si="14"/>
        <v>0</v>
      </c>
      <c r="AY6" s="230">
        <f t="shared" si="15"/>
        <v>0</v>
      </c>
      <c r="AZ6" s="230">
        <f t="shared" si="16"/>
        <v>1</v>
      </c>
      <c r="BA6" s="230">
        <f t="shared" si="17"/>
        <v>1</v>
      </c>
      <c r="BB6" s="230">
        <f t="shared" si="18"/>
        <v>0</v>
      </c>
    </row>
    <row r="7" spans="2:54" ht="21.75" customHeight="1">
      <c r="B7" s="498"/>
      <c r="C7" s="261"/>
      <c r="D7" s="243"/>
      <c r="E7" s="244"/>
      <c r="F7" s="245"/>
      <c r="G7" s="246"/>
      <c r="H7" s="247"/>
      <c r="I7" s="248"/>
      <c r="J7" s="243"/>
      <c r="K7" s="244"/>
      <c r="L7" s="245"/>
      <c r="M7" s="246"/>
      <c r="N7" s="247"/>
      <c r="O7" s="248"/>
      <c r="P7" s="243"/>
      <c r="Q7" s="244"/>
      <c r="R7" s="245"/>
      <c r="S7" s="246"/>
      <c r="T7" s="247"/>
      <c r="U7" s="248"/>
      <c r="V7" s="243"/>
      <c r="W7" s="244"/>
      <c r="X7" s="249"/>
      <c r="Y7" s="274">
        <f t="shared" si="0"/>
        <v>0</v>
      </c>
      <c r="Z7" s="250">
        <f t="shared" si="1"/>
        <v>0</v>
      </c>
      <c r="AA7" s="251">
        <f t="shared" si="1"/>
        <v>0</v>
      </c>
      <c r="AB7" s="252">
        <f t="shared" si="2"/>
        <v>0</v>
      </c>
      <c r="AC7" s="247" t="s">
        <v>17</v>
      </c>
      <c r="AD7" s="253">
        <f t="shared" si="3"/>
        <v>0</v>
      </c>
      <c r="AE7" s="254">
        <f t="shared" si="4"/>
        <v>0</v>
      </c>
      <c r="AG7" s="294" t="s">
        <v>59</v>
      </c>
      <c r="AH7" s="298" t="s">
        <v>137</v>
      </c>
      <c r="AI7" s="298" t="s">
        <v>119</v>
      </c>
      <c r="AJ7" s="299">
        <v>5</v>
      </c>
      <c r="AK7" s="299">
        <v>4</v>
      </c>
      <c r="AL7" s="349">
        <v>0.8</v>
      </c>
      <c r="AM7" s="491">
        <v>0.6666666666666666</v>
      </c>
      <c r="AO7" s="230">
        <f t="shared" si="5"/>
        <v>0</v>
      </c>
      <c r="AP7" s="230">
        <f t="shared" si="6"/>
        <v>0</v>
      </c>
      <c r="AQ7" s="230">
        <f t="shared" si="7"/>
        <v>0</v>
      </c>
      <c r="AR7" s="230">
        <f t="shared" si="8"/>
        <v>0</v>
      </c>
      <c r="AS7" s="230">
        <f t="shared" si="9"/>
        <v>0</v>
      </c>
      <c r="AT7" s="230">
        <f t="shared" si="10"/>
        <v>0</v>
      </c>
      <c r="AU7" s="230">
        <f t="shared" si="11"/>
        <v>0</v>
      </c>
      <c r="AV7" s="230">
        <f t="shared" si="12"/>
        <v>0</v>
      </c>
      <c r="AW7" s="230">
        <f t="shared" si="13"/>
        <v>0</v>
      </c>
      <c r="AX7" s="230">
        <f t="shared" si="14"/>
        <v>0</v>
      </c>
      <c r="AY7" s="230">
        <f t="shared" si="15"/>
        <v>0</v>
      </c>
      <c r="AZ7" s="230">
        <f t="shared" si="16"/>
        <v>0</v>
      </c>
      <c r="BA7" s="230">
        <f t="shared" si="17"/>
        <v>0</v>
      </c>
      <c r="BB7" s="230">
        <f t="shared" si="18"/>
        <v>0</v>
      </c>
    </row>
    <row r="8" spans="2:54" ht="21.75" customHeight="1">
      <c r="B8" s="496"/>
      <c r="C8" s="255"/>
      <c r="D8" s="218"/>
      <c r="E8" s="219"/>
      <c r="F8" s="224"/>
      <c r="G8" s="221"/>
      <c r="H8" s="222"/>
      <c r="I8" s="223"/>
      <c r="J8" s="218"/>
      <c r="K8" s="219"/>
      <c r="L8" s="220"/>
      <c r="M8" s="221"/>
      <c r="N8" s="222"/>
      <c r="O8" s="223"/>
      <c r="P8" s="218"/>
      <c r="Q8" s="219"/>
      <c r="R8" s="220"/>
      <c r="S8" s="221"/>
      <c r="T8" s="222"/>
      <c r="U8" s="223"/>
      <c r="V8" s="218"/>
      <c r="W8" s="219"/>
      <c r="X8" s="224"/>
      <c r="Y8" s="272">
        <f t="shared" si="0"/>
        <v>0</v>
      </c>
      <c r="Z8" s="225">
        <f t="shared" si="1"/>
        <v>0</v>
      </c>
      <c r="AA8" s="226">
        <f t="shared" si="1"/>
        <v>0</v>
      </c>
      <c r="AB8" s="227">
        <f t="shared" si="2"/>
        <v>0</v>
      </c>
      <c r="AC8" s="222" t="s">
        <v>17</v>
      </c>
      <c r="AD8" s="228">
        <f t="shared" si="3"/>
        <v>0</v>
      </c>
      <c r="AE8" s="229">
        <f t="shared" si="4"/>
        <v>0</v>
      </c>
      <c r="AG8" s="294" t="s">
        <v>77</v>
      </c>
      <c r="AH8" s="298" t="s">
        <v>130</v>
      </c>
      <c r="AI8" s="298" t="s">
        <v>114</v>
      </c>
      <c r="AJ8" s="299">
        <v>6</v>
      </c>
      <c r="AK8" s="299">
        <v>4</v>
      </c>
      <c r="AL8" s="349">
        <v>0.6666666666666666</v>
      </c>
      <c r="AM8" s="491">
        <v>0.6666666666666666</v>
      </c>
      <c r="AO8" s="230">
        <f t="shared" si="5"/>
        <v>0</v>
      </c>
      <c r="AP8" s="230">
        <f t="shared" si="6"/>
        <v>0</v>
      </c>
      <c r="AQ8" s="230">
        <f t="shared" si="7"/>
        <v>0</v>
      </c>
      <c r="AR8" s="230">
        <f t="shared" si="8"/>
        <v>0</v>
      </c>
      <c r="AS8" s="230">
        <f t="shared" si="9"/>
        <v>0</v>
      </c>
      <c r="AT8" s="230">
        <f t="shared" si="10"/>
        <v>0</v>
      </c>
      <c r="AU8" s="230">
        <f t="shared" si="11"/>
        <v>0</v>
      </c>
      <c r="AV8" s="230">
        <f t="shared" si="12"/>
        <v>0</v>
      </c>
      <c r="AW8" s="230">
        <f t="shared" si="13"/>
        <v>0</v>
      </c>
      <c r="AX8" s="230">
        <f t="shared" si="14"/>
        <v>0</v>
      </c>
      <c r="AY8" s="230">
        <f t="shared" si="15"/>
        <v>0</v>
      </c>
      <c r="AZ8" s="230">
        <f t="shared" si="16"/>
        <v>0</v>
      </c>
      <c r="BA8" s="230">
        <f t="shared" si="17"/>
        <v>0</v>
      </c>
      <c r="BB8" s="230">
        <f t="shared" si="18"/>
        <v>0</v>
      </c>
    </row>
    <row r="9" spans="2:54" ht="21.75" customHeight="1">
      <c r="B9" s="497"/>
      <c r="C9" s="256"/>
      <c r="D9" s="231"/>
      <c r="E9" s="232"/>
      <c r="F9" s="237"/>
      <c r="G9" s="234"/>
      <c r="H9" s="235"/>
      <c r="I9" s="236"/>
      <c r="J9" s="231"/>
      <c r="K9" s="232"/>
      <c r="L9" s="233"/>
      <c r="M9" s="234"/>
      <c r="N9" s="235"/>
      <c r="O9" s="236"/>
      <c r="P9" s="231"/>
      <c r="Q9" s="232"/>
      <c r="R9" s="233"/>
      <c r="S9" s="234"/>
      <c r="T9" s="235"/>
      <c r="U9" s="236"/>
      <c r="V9" s="231"/>
      <c r="W9" s="232"/>
      <c r="X9" s="233"/>
      <c r="Y9" s="273">
        <f t="shared" si="0"/>
        <v>0</v>
      </c>
      <c r="Z9" s="238">
        <f t="shared" si="1"/>
        <v>0</v>
      </c>
      <c r="AA9" s="239">
        <f t="shared" si="1"/>
        <v>0</v>
      </c>
      <c r="AB9" s="240">
        <f t="shared" si="2"/>
        <v>0</v>
      </c>
      <c r="AC9" s="235" t="s">
        <v>17</v>
      </c>
      <c r="AD9" s="241">
        <f t="shared" si="3"/>
        <v>0</v>
      </c>
      <c r="AE9" s="242">
        <f t="shared" si="4"/>
        <v>0</v>
      </c>
      <c r="AG9" s="294" t="s">
        <v>78</v>
      </c>
      <c r="AH9" s="352" t="s">
        <v>138</v>
      </c>
      <c r="AI9" s="298" t="s">
        <v>118</v>
      </c>
      <c r="AJ9" s="299">
        <v>6</v>
      </c>
      <c r="AK9" s="299">
        <v>4</v>
      </c>
      <c r="AL9" s="349">
        <v>0.6666666666666666</v>
      </c>
      <c r="AM9" s="491">
        <v>0.6428571428571429</v>
      </c>
      <c r="AO9" s="230">
        <f t="shared" si="5"/>
        <v>0</v>
      </c>
      <c r="AP9" s="230">
        <f t="shared" si="6"/>
        <v>0</v>
      </c>
      <c r="AQ9" s="230">
        <f t="shared" si="7"/>
        <v>0</v>
      </c>
      <c r="AR9" s="230">
        <f t="shared" si="8"/>
        <v>0</v>
      </c>
      <c r="AS9" s="230">
        <f t="shared" si="9"/>
        <v>0</v>
      </c>
      <c r="AT9" s="230">
        <f t="shared" si="10"/>
        <v>0</v>
      </c>
      <c r="AU9" s="230">
        <f t="shared" si="11"/>
        <v>0</v>
      </c>
      <c r="AV9" s="230">
        <f t="shared" si="12"/>
        <v>0</v>
      </c>
      <c r="AW9" s="230">
        <f t="shared" si="13"/>
        <v>0</v>
      </c>
      <c r="AX9" s="230">
        <f t="shared" si="14"/>
        <v>0</v>
      </c>
      <c r="AY9" s="230">
        <f t="shared" si="15"/>
        <v>0</v>
      </c>
      <c r="AZ9" s="230">
        <f t="shared" si="16"/>
        <v>0</v>
      </c>
      <c r="BA9" s="230">
        <f t="shared" si="17"/>
        <v>0</v>
      </c>
      <c r="BB9" s="230">
        <f t="shared" si="18"/>
        <v>0</v>
      </c>
    </row>
    <row r="10" spans="2:54" ht="21.75" customHeight="1">
      <c r="B10" s="498"/>
      <c r="C10" s="257"/>
      <c r="D10" s="243"/>
      <c r="E10" s="244"/>
      <c r="F10" s="245"/>
      <c r="G10" s="246"/>
      <c r="H10" s="247"/>
      <c r="I10" s="248"/>
      <c r="J10" s="243"/>
      <c r="K10" s="244"/>
      <c r="L10" s="245"/>
      <c r="M10" s="246"/>
      <c r="N10" s="247"/>
      <c r="O10" s="248"/>
      <c r="P10" s="243"/>
      <c r="Q10" s="244"/>
      <c r="R10" s="245"/>
      <c r="S10" s="246"/>
      <c r="T10" s="247"/>
      <c r="U10" s="248"/>
      <c r="V10" s="243"/>
      <c r="W10" s="244"/>
      <c r="X10" s="249"/>
      <c r="Y10" s="274">
        <f t="shared" si="0"/>
        <v>0</v>
      </c>
      <c r="Z10" s="250">
        <f t="shared" si="1"/>
        <v>0</v>
      </c>
      <c r="AA10" s="251">
        <f t="shared" si="1"/>
        <v>0</v>
      </c>
      <c r="AB10" s="252">
        <f t="shared" si="2"/>
        <v>0</v>
      </c>
      <c r="AC10" s="247" t="s">
        <v>17</v>
      </c>
      <c r="AD10" s="253">
        <f t="shared" si="3"/>
        <v>0</v>
      </c>
      <c r="AE10" s="254">
        <f t="shared" si="4"/>
        <v>0</v>
      </c>
      <c r="AG10" s="294" t="s">
        <v>79</v>
      </c>
      <c r="AH10" s="298" t="s">
        <v>129</v>
      </c>
      <c r="AI10" s="298" t="s">
        <v>114</v>
      </c>
      <c r="AJ10" s="299">
        <v>6</v>
      </c>
      <c r="AK10" s="299">
        <v>4</v>
      </c>
      <c r="AL10" s="349">
        <v>0.6666666666666666</v>
      </c>
      <c r="AM10" s="491">
        <v>0.6153846153846154</v>
      </c>
      <c r="AO10" s="230">
        <f t="shared" si="5"/>
        <v>0</v>
      </c>
      <c r="AP10" s="230">
        <f t="shared" si="6"/>
        <v>0</v>
      </c>
      <c r="AQ10" s="230">
        <f t="shared" si="7"/>
        <v>0</v>
      </c>
      <c r="AR10" s="230">
        <f t="shared" si="8"/>
        <v>0</v>
      </c>
      <c r="AS10" s="230">
        <f t="shared" si="9"/>
        <v>0</v>
      </c>
      <c r="AT10" s="230">
        <f t="shared" si="10"/>
        <v>0</v>
      </c>
      <c r="AU10" s="230">
        <f t="shared" si="11"/>
        <v>0</v>
      </c>
      <c r="AV10" s="230">
        <f t="shared" si="12"/>
        <v>0</v>
      </c>
      <c r="AW10" s="230">
        <f t="shared" si="13"/>
        <v>0</v>
      </c>
      <c r="AX10" s="230">
        <f t="shared" si="14"/>
        <v>0</v>
      </c>
      <c r="AY10" s="230">
        <f t="shared" si="15"/>
        <v>0</v>
      </c>
      <c r="AZ10" s="230">
        <f t="shared" si="16"/>
        <v>0</v>
      </c>
      <c r="BA10" s="230">
        <f t="shared" si="17"/>
        <v>0</v>
      </c>
      <c r="BB10" s="230">
        <f t="shared" si="18"/>
        <v>0</v>
      </c>
    </row>
    <row r="11" spans="2:54" ht="21.75" customHeight="1">
      <c r="B11" s="496" t="s">
        <v>128</v>
      </c>
      <c r="C11" s="259" t="s">
        <v>132</v>
      </c>
      <c r="D11" s="218">
        <v>0</v>
      </c>
      <c r="E11" s="219"/>
      <c r="F11" s="224">
        <v>2</v>
      </c>
      <c r="G11" s="221">
        <v>2</v>
      </c>
      <c r="H11" s="222"/>
      <c r="I11" s="223">
        <v>0</v>
      </c>
      <c r="J11" s="218"/>
      <c r="K11" s="219"/>
      <c r="L11" s="220"/>
      <c r="M11" s="221">
        <v>0</v>
      </c>
      <c r="N11" s="222"/>
      <c r="O11" s="223">
        <v>2</v>
      </c>
      <c r="P11" s="218">
        <v>2</v>
      </c>
      <c r="Q11" s="219"/>
      <c r="R11" s="220">
        <v>1</v>
      </c>
      <c r="S11" s="221">
        <v>2</v>
      </c>
      <c r="T11" s="222"/>
      <c r="U11" s="223">
        <v>0</v>
      </c>
      <c r="V11" s="218">
        <v>2</v>
      </c>
      <c r="W11" s="219"/>
      <c r="X11" s="224">
        <v>0</v>
      </c>
      <c r="Y11" s="272">
        <f t="shared" si="0"/>
        <v>6</v>
      </c>
      <c r="Z11" s="225">
        <f t="shared" si="1"/>
        <v>4</v>
      </c>
      <c r="AA11" s="226">
        <f t="shared" si="1"/>
        <v>2</v>
      </c>
      <c r="AB11" s="227">
        <f t="shared" si="2"/>
        <v>8</v>
      </c>
      <c r="AC11" s="222" t="s">
        <v>17</v>
      </c>
      <c r="AD11" s="228">
        <f t="shared" si="3"/>
        <v>5</v>
      </c>
      <c r="AE11" s="229">
        <f t="shared" si="4"/>
        <v>0.6666666666666666</v>
      </c>
      <c r="AG11" s="294" t="s">
        <v>80</v>
      </c>
      <c r="AH11" s="298" t="s">
        <v>131</v>
      </c>
      <c r="AI11" s="298" t="s">
        <v>117</v>
      </c>
      <c r="AJ11" s="299">
        <v>6</v>
      </c>
      <c r="AK11" s="299">
        <v>4</v>
      </c>
      <c r="AL11" s="349">
        <v>0.6666666666666666</v>
      </c>
      <c r="AM11" s="491">
        <v>0.6153846153846154</v>
      </c>
      <c r="AO11" s="230">
        <f t="shared" si="5"/>
        <v>0</v>
      </c>
      <c r="AP11" s="230">
        <f t="shared" si="6"/>
        <v>1</v>
      </c>
      <c r="AQ11" s="230">
        <f t="shared" si="7"/>
        <v>1</v>
      </c>
      <c r="AR11" s="230">
        <f t="shared" si="8"/>
        <v>0</v>
      </c>
      <c r="AS11" s="230">
        <f t="shared" si="9"/>
        <v>0</v>
      </c>
      <c r="AT11" s="230">
        <f t="shared" si="10"/>
        <v>0</v>
      </c>
      <c r="AU11" s="230">
        <f t="shared" si="11"/>
        <v>0</v>
      </c>
      <c r="AV11" s="230">
        <f t="shared" si="12"/>
        <v>1</v>
      </c>
      <c r="AW11" s="230">
        <f t="shared" si="13"/>
        <v>1</v>
      </c>
      <c r="AX11" s="230">
        <f t="shared" si="14"/>
        <v>0</v>
      </c>
      <c r="AY11" s="230">
        <f t="shared" si="15"/>
        <v>1</v>
      </c>
      <c r="AZ11" s="230">
        <f t="shared" si="16"/>
        <v>0</v>
      </c>
      <c r="BA11" s="230">
        <f t="shared" si="17"/>
        <v>1</v>
      </c>
      <c r="BB11" s="230">
        <f t="shared" si="18"/>
        <v>0</v>
      </c>
    </row>
    <row r="12" spans="2:54" ht="21.75" customHeight="1">
      <c r="B12" s="497"/>
      <c r="C12" s="287" t="s">
        <v>133</v>
      </c>
      <c r="D12" s="318">
        <v>2</v>
      </c>
      <c r="E12" s="319"/>
      <c r="F12" s="320">
        <v>1</v>
      </c>
      <c r="G12" s="321">
        <v>1</v>
      </c>
      <c r="H12" s="322"/>
      <c r="I12" s="323">
        <v>2</v>
      </c>
      <c r="J12" s="318"/>
      <c r="K12" s="319"/>
      <c r="L12" s="324"/>
      <c r="M12" s="321">
        <v>0</v>
      </c>
      <c r="N12" s="322"/>
      <c r="O12" s="323">
        <v>2</v>
      </c>
      <c r="P12" s="318">
        <v>0</v>
      </c>
      <c r="Q12" s="319"/>
      <c r="R12" s="324">
        <v>2</v>
      </c>
      <c r="S12" s="321">
        <v>2</v>
      </c>
      <c r="T12" s="322"/>
      <c r="U12" s="323">
        <v>0</v>
      </c>
      <c r="V12" s="318">
        <v>0</v>
      </c>
      <c r="W12" s="319"/>
      <c r="X12" s="320">
        <v>2</v>
      </c>
      <c r="Y12" s="273">
        <f>SUM(AO12:BB12)</f>
        <v>6</v>
      </c>
      <c r="Z12" s="238">
        <f>AO12+AQ12+AS12+AU12+AW12+AY12+BA12</f>
        <v>2</v>
      </c>
      <c r="AA12" s="239">
        <f>AP12+AR12+AT12+AV12+AX12+AZ12+BB12</f>
        <v>4</v>
      </c>
      <c r="AB12" s="240">
        <f>D12+G12+J12+M12+P12+S12+V12</f>
        <v>5</v>
      </c>
      <c r="AC12" s="235" t="s">
        <v>17</v>
      </c>
      <c r="AD12" s="241">
        <f>F12+I12+L12+O12+R12+U12+X12</f>
        <v>9</v>
      </c>
      <c r="AE12" s="242">
        <f>IF(Y12&gt;0,Z12/Y12,0)</f>
        <v>0.3333333333333333</v>
      </c>
      <c r="AG12" s="294" t="s">
        <v>81</v>
      </c>
      <c r="AH12" s="298" t="s">
        <v>132</v>
      </c>
      <c r="AI12" s="298" t="s">
        <v>128</v>
      </c>
      <c r="AJ12" s="355">
        <v>6</v>
      </c>
      <c r="AK12" s="355">
        <v>4</v>
      </c>
      <c r="AL12" s="349">
        <v>0.6666666666666666</v>
      </c>
      <c r="AM12" s="491">
        <v>0.6153846153846154</v>
      </c>
      <c r="AO12" s="230">
        <f>IF(D12&gt;F12,1,0)</f>
        <v>1</v>
      </c>
      <c r="AP12" s="230">
        <f>IF(F12&gt;D12,1,0)</f>
        <v>0</v>
      </c>
      <c r="AQ12" s="230">
        <f>IF(G12&gt;I12,1,0)</f>
        <v>0</v>
      </c>
      <c r="AR12" s="230">
        <f>IF(I12&gt;G12,1,0)</f>
        <v>1</v>
      </c>
      <c r="AS12" s="230">
        <f>IF(J12&gt;L12,1,0)</f>
        <v>0</v>
      </c>
      <c r="AT12" s="230">
        <f>IF(L12&gt;J12,1,0)</f>
        <v>0</v>
      </c>
      <c r="AU12" s="230">
        <f>IF(M12&gt;O12,1,0)</f>
        <v>0</v>
      </c>
      <c r="AV12" s="230">
        <f>IF(O12&gt;M12,1,0)</f>
        <v>1</v>
      </c>
      <c r="AW12" s="230">
        <f>IF(P12&gt;R12,1,)</f>
        <v>0</v>
      </c>
      <c r="AX12" s="230">
        <f>IF(R12&gt;P12,1,0)</f>
        <v>1</v>
      </c>
      <c r="AY12" s="230">
        <f>IF(S12&gt;U12,1,0)</f>
        <v>1</v>
      </c>
      <c r="AZ12" s="230">
        <f>IF(U12&gt;S12,1,0)</f>
        <v>0</v>
      </c>
      <c r="BA12" s="230">
        <f>IF(V12&gt;X12,1,0)</f>
        <v>0</v>
      </c>
      <c r="BB12" s="230">
        <f>IF(X12&gt;V12,1,0)</f>
        <v>1</v>
      </c>
    </row>
    <row r="13" spans="2:54" ht="21.75" customHeight="1">
      <c r="B13" s="497"/>
      <c r="C13" s="260"/>
      <c r="D13" s="231"/>
      <c r="E13" s="232"/>
      <c r="F13" s="237"/>
      <c r="G13" s="234"/>
      <c r="H13" s="235"/>
      <c r="I13" s="236"/>
      <c r="J13" s="231"/>
      <c r="K13" s="232"/>
      <c r="L13" s="233"/>
      <c r="M13" s="234"/>
      <c r="N13" s="235"/>
      <c r="O13" s="236"/>
      <c r="P13" s="231"/>
      <c r="Q13" s="232"/>
      <c r="R13" s="233"/>
      <c r="S13" s="234"/>
      <c r="T13" s="235"/>
      <c r="U13" s="236"/>
      <c r="V13" s="231"/>
      <c r="W13" s="232"/>
      <c r="X13" s="233"/>
      <c r="Y13" s="273">
        <f t="shared" si="0"/>
        <v>0</v>
      </c>
      <c r="Z13" s="238">
        <f t="shared" si="1"/>
        <v>0</v>
      </c>
      <c r="AA13" s="239">
        <f t="shared" si="1"/>
        <v>0</v>
      </c>
      <c r="AB13" s="240">
        <f t="shared" si="2"/>
        <v>0</v>
      </c>
      <c r="AC13" s="235" t="s">
        <v>17</v>
      </c>
      <c r="AD13" s="241">
        <f t="shared" si="3"/>
        <v>0</v>
      </c>
      <c r="AE13" s="242">
        <f t="shared" si="4"/>
        <v>0</v>
      </c>
      <c r="AG13" s="294" t="s">
        <v>86</v>
      </c>
      <c r="AH13" s="298" t="s">
        <v>149</v>
      </c>
      <c r="AI13" s="298" t="s">
        <v>116</v>
      </c>
      <c r="AJ13" s="299">
        <v>6</v>
      </c>
      <c r="AK13" s="299">
        <v>4</v>
      </c>
      <c r="AL13" s="349">
        <v>0.6666666666666666</v>
      </c>
      <c r="AM13" s="491">
        <v>0.6</v>
      </c>
      <c r="AO13" s="230">
        <f t="shared" si="5"/>
        <v>0</v>
      </c>
      <c r="AP13" s="230">
        <f t="shared" si="6"/>
        <v>0</v>
      </c>
      <c r="AQ13" s="230">
        <f t="shared" si="7"/>
        <v>0</v>
      </c>
      <c r="AR13" s="230">
        <f t="shared" si="8"/>
        <v>0</v>
      </c>
      <c r="AS13" s="230">
        <f t="shared" si="9"/>
        <v>0</v>
      </c>
      <c r="AT13" s="230">
        <f t="shared" si="10"/>
        <v>0</v>
      </c>
      <c r="AU13" s="230">
        <f t="shared" si="11"/>
        <v>0</v>
      </c>
      <c r="AV13" s="230">
        <f t="shared" si="12"/>
        <v>0</v>
      </c>
      <c r="AW13" s="230">
        <f t="shared" si="13"/>
        <v>0</v>
      </c>
      <c r="AX13" s="230">
        <f t="shared" si="14"/>
        <v>0</v>
      </c>
      <c r="AY13" s="230">
        <f t="shared" si="15"/>
        <v>0</v>
      </c>
      <c r="AZ13" s="230">
        <f t="shared" si="16"/>
        <v>0</v>
      </c>
      <c r="BA13" s="230">
        <f t="shared" si="17"/>
        <v>0</v>
      </c>
      <c r="BB13" s="230">
        <f t="shared" si="18"/>
        <v>0</v>
      </c>
    </row>
    <row r="14" spans="2:54" ht="21.75" customHeight="1">
      <c r="B14" s="498"/>
      <c r="C14" s="261"/>
      <c r="D14" s="243"/>
      <c r="E14" s="244"/>
      <c r="F14" s="245"/>
      <c r="G14" s="246"/>
      <c r="H14" s="247"/>
      <c r="I14" s="248"/>
      <c r="J14" s="243"/>
      <c r="K14" s="244"/>
      <c r="L14" s="245"/>
      <c r="M14" s="246"/>
      <c r="N14" s="247"/>
      <c r="O14" s="248"/>
      <c r="P14" s="243"/>
      <c r="Q14" s="244"/>
      <c r="R14" s="245"/>
      <c r="S14" s="246"/>
      <c r="T14" s="247"/>
      <c r="U14" s="248"/>
      <c r="V14" s="243"/>
      <c r="W14" s="244"/>
      <c r="X14" s="249"/>
      <c r="Y14" s="274">
        <f t="shared" si="0"/>
        <v>0</v>
      </c>
      <c r="Z14" s="250">
        <f t="shared" si="1"/>
        <v>0</v>
      </c>
      <c r="AA14" s="251">
        <f t="shared" si="1"/>
        <v>0</v>
      </c>
      <c r="AB14" s="252">
        <f t="shared" si="2"/>
        <v>0</v>
      </c>
      <c r="AC14" s="247" t="s">
        <v>17</v>
      </c>
      <c r="AD14" s="253">
        <f t="shared" si="3"/>
        <v>0</v>
      </c>
      <c r="AE14" s="254">
        <f t="shared" si="4"/>
        <v>0</v>
      </c>
      <c r="AG14" s="294" t="s">
        <v>87</v>
      </c>
      <c r="AH14" s="298" t="s">
        <v>139</v>
      </c>
      <c r="AI14" s="298" t="s">
        <v>116</v>
      </c>
      <c r="AJ14" s="299">
        <v>6</v>
      </c>
      <c r="AK14" s="299">
        <v>2</v>
      </c>
      <c r="AL14" s="349">
        <v>0.3333333333333333</v>
      </c>
      <c r="AM14" s="491">
        <v>0.375</v>
      </c>
      <c r="AO14" s="230">
        <f t="shared" si="5"/>
        <v>0</v>
      </c>
      <c r="AP14" s="230">
        <f t="shared" si="6"/>
        <v>0</v>
      </c>
      <c r="AQ14" s="230">
        <f t="shared" si="7"/>
        <v>0</v>
      </c>
      <c r="AR14" s="230">
        <f t="shared" si="8"/>
        <v>0</v>
      </c>
      <c r="AS14" s="230">
        <f t="shared" si="9"/>
        <v>0</v>
      </c>
      <c r="AT14" s="230">
        <f t="shared" si="10"/>
        <v>0</v>
      </c>
      <c r="AU14" s="230">
        <f t="shared" si="11"/>
        <v>0</v>
      </c>
      <c r="AV14" s="230">
        <f t="shared" si="12"/>
        <v>0</v>
      </c>
      <c r="AW14" s="230">
        <f t="shared" si="13"/>
        <v>0</v>
      </c>
      <c r="AX14" s="230">
        <f t="shared" si="14"/>
        <v>0</v>
      </c>
      <c r="AY14" s="230">
        <f t="shared" si="15"/>
        <v>0</v>
      </c>
      <c r="AZ14" s="230">
        <f t="shared" si="16"/>
        <v>0</v>
      </c>
      <c r="BA14" s="230">
        <f t="shared" si="17"/>
        <v>0</v>
      </c>
      <c r="BB14" s="230">
        <f t="shared" si="18"/>
        <v>0</v>
      </c>
    </row>
    <row r="15" spans="2:54" ht="25.5" customHeight="1">
      <c r="B15" s="496" t="s">
        <v>211</v>
      </c>
      <c r="C15" s="259" t="s">
        <v>171</v>
      </c>
      <c r="D15" s="218">
        <v>0</v>
      </c>
      <c r="E15" s="219"/>
      <c r="F15" s="224">
        <v>2</v>
      </c>
      <c r="G15" s="221">
        <v>1</v>
      </c>
      <c r="H15" s="222"/>
      <c r="I15" s="223">
        <v>2</v>
      </c>
      <c r="J15" s="218">
        <v>0</v>
      </c>
      <c r="K15" s="219"/>
      <c r="L15" s="220">
        <v>2</v>
      </c>
      <c r="M15" s="221"/>
      <c r="N15" s="222"/>
      <c r="O15" s="223"/>
      <c r="P15" s="218">
        <v>1</v>
      </c>
      <c r="Q15" s="219"/>
      <c r="R15" s="220">
        <v>2</v>
      </c>
      <c r="S15" s="221">
        <v>0</v>
      </c>
      <c r="T15" s="222"/>
      <c r="U15" s="223">
        <v>2</v>
      </c>
      <c r="V15" s="218">
        <v>1</v>
      </c>
      <c r="W15" s="219"/>
      <c r="X15" s="224">
        <v>2</v>
      </c>
      <c r="Y15" s="272">
        <f t="shared" si="0"/>
        <v>6</v>
      </c>
      <c r="Z15" s="225">
        <f t="shared" si="1"/>
        <v>0</v>
      </c>
      <c r="AA15" s="226">
        <f t="shared" si="1"/>
        <v>6</v>
      </c>
      <c r="AB15" s="227">
        <f t="shared" si="2"/>
        <v>3</v>
      </c>
      <c r="AC15" s="222" t="s">
        <v>17</v>
      </c>
      <c r="AD15" s="228">
        <f t="shared" si="3"/>
        <v>12</v>
      </c>
      <c r="AE15" s="229">
        <f t="shared" si="4"/>
        <v>0</v>
      </c>
      <c r="AG15" s="294" t="s">
        <v>88</v>
      </c>
      <c r="AH15" s="298" t="s">
        <v>133</v>
      </c>
      <c r="AI15" s="298" t="s">
        <v>128</v>
      </c>
      <c r="AJ15" s="299">
        <v>6</v>
      </c>
      <c r="AK15" s="299">
        <v>2</v>
      </c>
      <c r="AL15" s="349">
        <v>0.3333333333333333</v>
      </c>
      <c r="AM15" s="491">
        <v>0.35714285714285715</v>
      </c>
      <c r="AO15" s="230">
        <f t="shared" si="5"/>
        <v>0</v>
      </c>
      <c r="AP15" s="230">
        <f t="shared" si="6"/>
        <v>1</v>
      </c>
      <c r="AQ15" s="230">
        <f t="shared" si="7"/>
        <v>0</v>
      </c>
      <c r="AR15" s="230">
        <f t="shared" si="8"/>
        <v>1</v>
      </c>
      <c r="AS15" s="230">
        <f t="shared" si="9"/>
        <v>0</v>
      </c>
      <c r="AT15" s="230">
        <f t="shared" si="10"/>
        <v>1</v>
      </c>
      <c r="AU15" s="230">
        <f t="shared" si="11"/>
        <v>0</v>
      </c>
      <c r="AV15" s="230">
        <f t="shared" si="12"/>
        <v>0</v>
      </c>
      <c r="AW15" s="230">
        <f t="shared" si="13"/>
        <v>0</v>
      </c>
      <c r="AX15" s="230">
        <f t="shared" si="14"/>
        <v>1</v>
      </c>
      <c r="AY15" s="230">
        <f t="shared" si="15"/>
        <v>0</v>
      </c>
      <c r="AZ15" s="230">
        <f t="shared" si="16"/>
        <v>1</v>
      </c>
      <c r="BA15" s="230">
        <f t="shared" si="17"/>
        <v>0</v>
      </c>
      <c r="BB15" s="230">
        <f t="shared" si="18"/>
        <v>1</v>
      </c>
    </row>
    <row r="16" spans="2:54" ht="25.5" customHeight="1">
      <c r="B16" s="497"/>
      <c r="C16" s="256" t="s">
        <v>140</v>
      </c>
      <c r="D16" s="231">
        <v>0</v>
      </c>
      <c r="E16" s="232"/>
      <c r="F16" s="237">
        <v>2</v>
      </c>
      <c r="G16" s="234">
        <v>0</v>
      </c>
      <c r="H16" s="235"/>
      <c r="I16" s="236">
        <v>2</v>
      </c>
      <c r="J16" s="231">
        <v>0</v>
      </c>
      <c r="K16" s="232"/>
      <c r="L16" s="233">
        <v>2</v>
      </c>
      <c r="M16" s="234"/>
      <c r="N16" s="235"/>
      <c r="O16" s="236"/>
      <c r="P16" s="231">
        <v>0</v>
      </c>
      <c r="Q16" s="232"/>
      <c r="R16" s="233">
        <v>2</v>
      </c>
      <c r="S16" s="234">
        <v>0</v>
      </c>
      <c r="T16" s="235"/>
      <c r="U16" s="236">
        <v>2</v>
      </c>
      <c r="V16" s="231">
        <v>1</v>
      </c>
      <c r="W16" s="232"/>
      <c r="X16" s="233">
        <v>2</v>
      </c>
      <c r="Y16" s="273">
        <f t="shared" si="0"/>
        <v>6</v>
      </c>
      <c r="Z16" s="238">
        <f t="shared" si="1"/>
        <v>0</v>
      </c>
      <c r="AA16" s="239">
        <f t="shared" si="1"/>
        <v>6</v>
      </c>
      <c r="AB16" s="240">
        <f t="shared" si="2"/>
        <v>1</v>
      </c>
      <c r="AC16" s="235" t="s">
        <v>17</v>
      </c>
      <c r="AD16" s="241">
        <f t="shared" si="3"/>
        <v>12</v>
      </c>
      <c r="AE16" s="242">
        <f t="shared" si="4"/>
        <v>0</v>
      </c>
      <c r="AG16" s="294" t="s">
        <v>89</v>
      </c>
      <c r="AH16" s="298" t="s">
        <v>159</v>
      </c>
      <c r="AI16" s="298" t="s">
        <v>117</v>
      </c>
      <c r="AJ16" s="299">
        <v>5</v>
      </c>
      <c r="AK16" s="299">
        <v>1</v>
      </c>
      <c r="AL16" s="349">
        <v>0.2</v>
      </c>
      <c r="AM16" s="491">
        <v>0.35714285714285715</v>
      </c>
      <c r="AO16" s="230">
        <f t="shared" si="5"/>
        <v>0</v>
      </c>
      <c r="AP16" s="230">
        <f t="shared" si="6"/>
        <v>1</v>
      </c>
      <c r="AQ16" s="230">
        <f t="shared" si="7"/>
        <v>0</v>
      </c>
      <c r="AR16" s="230">
        <f t="shared" si="8"/>
        <v>1</v>
      </c>
      <c r="AS16" s="230">
        <f t="shared" si="9"/>
        <v>0</v>
      </c>
      <c r="AT16" s="230">
        <f t="shared" si="10"/>
        <v>1</v>
      </c>
      <c r="AU16" s="230">
        <f t="shared" si="11"/>
        <v>0</v>
      </c>
      <c r="AV16" s="230">
        <f t="shared" si="12"/>
        <v>0</v>
      </c>
      <c r="AW16" s="230">
        <f t="shared" si="13"/>
        <v>0</v>
      </c>
      <c r="AX16" s="230">
        <f t="shared" si="14"/>
        <v>1</v>
      </c>
      <c r="AY16" s="230">
        <f t="shared" si="15"/>
        <v>0</v>
      </c>
      <c r="AZ16" s="230">
        <f t="shared" si="16"/>
        <v>1</v>
      </c>
      <c r="BA16" s="230">
        <f t="shared" si="17"/>
        <v>0</v>
      </c>
      <c r="BB16" s="230">
        <f t="shared" si="18"/>
        <v>1</v>
      </c>
    </row>
    <row r="17" spans="2:54" ht="21.75" customHeight="1">
      <c r="B17" s="498"/>
      <c r="C17" s="257"/>
      <c r="D17" s="243"/>
      <c r="E17" s="244"/>
      <c r="F17" s="245"/>
      <c r="G17" s="246"/>
      <c r="H17" s="247"/>
      <c r="I17" s="248"/>
      <c r="J17" s="243"/>
      <c r="K17" s="244"/>
      <c r="L17" s="245"/>
      <c r="M17" s="246"/>
      <c r="N17" s="247"/>
      <c r="O17" s="248"/>
      <c r="P17" s="243"/>
      <c r="Q17" s="244"/>
      <c r="R17" s="245"/>
      <c r="S17" s="246"/>
      <c r="T17" s="247"/>
      <c r="U17" s="248"/>
      <c r="V17" s="243"/>
      <c r="W17" s="244"/>
      <c r="X17" s="249"/>
      <c r="Y17" s="274">
        <f t="shared" si="0"/>
        <v>0</v>
      </c>
      <c r="Z17" s="250">
        <f t="shared" si="1"/>
        <v>0</v>
      </c>
      <c r="AA17" s="251">
        <f t="shared" si="1"/>
        <v>0</v>
      </c>
      <c r="AB17" s="252">
        <f t="shared" si="2"/>
        <v>0</v>
      </c>
      <c r="AC17" s="247" t="s">
        <v>17</v>
      </c>
      <c r="AD17" s="253">
        <f t="shared" si="3"/>
        <v>0</v>
      </c>
      <c r="AE17" s="254">
        <f t="shared" si="4"/>
        <v>0</v>
      </c>
      <c r="AG17" s="294" t="s">
        <v>90</v>
      </c>
      <c r="AH17" s="298" t="s">
        <v>140</v>
      </c>
      <c r="AI17" s="298" t="s">
        <v>211</v>
      </c>
      <c r="AJ17" s="299">
        <v>6</v>
      </c>
      <c r="AK17" s="299">
        <v>0</v>
      </c>
      <c r="AL17" s="349">
        <v>0</v>
      </c>
      <c r="AM17" s="491">
        <v>0.07692307692307693</v>
      </c>
      <c r="AO17" s="230">
        <f t="shared" si="5"/>
        <v>0</v>
      </c>
      <c r="AP17" s="230">
        <f t="shared" si="6"/>
        <v>0</v>
      </c>
      <c r="AQ17" s="230">
        <f t="shared" si="7"/>
        <v>0</v>
      </c>
      <c r="AR17" s="230">
        <f t="shared" si="8"/>
        <v>0</v>
      </c>
      <c r="AS17" s="230">
        <f t="shared" si="9"/>
        <v>0</v>
      </c>
      <c r="AT17" s="230">
        <f t="shared" si="10"/>
        <v>0</v>
      </c>
      <c r="AU17" s="230">
        <f t="shared" si="11"/>
        <v>0</v>
      </c>
      <c r="AV17" s="230">
        <f t="shared" si="12"/>
        <v>0</v>
      </c>
      <c r="AW17" s="230">
        <f t="shared" si="13"/>
        <v>0</v>
      </c>
      <c r="AX17" s="230">
        <f t="shared" si="14"/>
        <v>0</v>
      </c>
      <c r="AY17" s="230">
        <f t="shared" si="15"/>
        <v>0</v>
      </c>
      <c r="AZ17" s="230">
        <f t="shared" si="16"/>
        <v>0</v>
      </c>
      <c r="BA17" s="230">
        <f t="shared" si="17"/>
        <v>0</v>
      </c>
      <c r="BB17" s="230">
        <f t="shared" si="18"/>
        <v>0</v>
      </c>
    </row>
    <row r="18" spans="2:54" ht="21.75" customHeight="1">
      <c r="B18" s="496" t="s">
        <v>119</v>
      </c>
      <c r="C18" s="255"/>
      <c r="D18" s="218"/>
      <c r="E18" s="219"/>
      <c r="F18" s="224"/>
      <c r="G18" s="221"/>
      <c r="H18" s="222"/>
      <c r="I18" s="223"/>
      <c r="J18" s="218"/>
      <c r="K18" s="219"/>
      <c r="L18" s="220"/>
      <c r="M18" s="221"/>
      <c r="N18" s="222"/>
      <c r="O18" s="223"/>
      <c r="P18" s="218"/>
      <c r="Q18" s="219"/>
      <c r="R18" s="220"/>
      <c r="S18" s="221"/>
      <c r="T18" s="222"/>
      <c r="U18" s="223"/>
      <c r="V18" s="218"/>
      <c r="W18" s="219"/>
      <c r="X18" s="224"/>
      <c r="Y18" s="272">
        <f t="shared" si="0"/>
        <v>0</v>
      </c>
      <c r="Z18" s="225">
        <f t="shared" si="1"/>
        <v>0</v>
      </c>
      <c r="AA18" s="226">
        <f t="shared" si="1"/>
        <v>0</v>
      </c>
      <c r="AB18" s="227">
        <f t="shared" si="2"/>
        <v>0</v>
      </c>
      <c r="AC18" s="222" t="s">
        <v>17</v>
      </c>
      <c r="AD18" s="228">
        <f t="shared" si="3"/>
        <v>0</v>
      </c>
      <c r="AE18" s="229">
        <f t="shared" si="4"/>
        <v>0</v>
      </c>
      <c r="AG18" s="300" t="s">
        <v>91</v>
      </c>
      <c r="AH18" s="301" t="s">
        <v>171</v>
      </c>
      <c r="AI18" s="301" t="s">
        <v>211</v>
      </c>
      <c r="AJ18" s="490">
        <v>6</v>
      </c>
      <c r="AK18" s="490">
        <v>0</v>
      </c>
      <c r="AL18" s="350">
        <v>0</v>
      </c>
      <c r="AM18" s="493">
        <v>0.2</v>
      </c>
      <c r="AO18" s="230">
        <f t="shared" si="5"/>
        <v>0</v>
      </c>
      <c r="AP18" s="230">
        <f t="shared" si="6"/>
        <v>0</v>
      </c>
      <c r="AQ18" s="230">
        <f t="shared" si="7"/>
        <v>0</v>
      </c>
      <c r="AR18" s="230">
        <f t="shared" si="8"/>
        <v>0</v>
      </c>
      <c r="AS18" s="230">
        <f t="shared" si="9"/>
        <v>0</v>
      </c>
      <c r="AT18" s="230">
        <f t="shared" si="10"/>
        <v>0</v>
      </c>
      <c r="AU18" s="230">
        <f t="shared" si="11"/>
        <v>0</v>
      </c>
      <c r="AV18" s="230">
        <f t="shared" si="12"/>
        <v>0</v>
      </c>
      <c r="AW18" s="230">
        <f t="shared" si="13"/>
        <v>0</v>
      </c>
      <c r="AX18" s="230">
        <f t="shared" si="14"/>
        <v>0</v>
      </c>
      <c r="AY18" s="230">
        <f t="shared" si="15"/>
        <v>0</v>
      </c>
      <c r="AZ18" s="230">
        <f t="shared" si="16"/>
        <v>0</v>
      </c>
      <c r="BA18" s="230">
        <f t="shared" si="17"/>
        <v>0</v>
      </c>
      <c r="BB18" s="230">
        <f t="shared" si="18"/>
        <v>0</v>
      </c>
    </row>
    <row r="19" spans="2:54" ht="21.75" customHeight="1">
      <c r="B19" s="497"/>
      <c r="C19" s="262" t="s">
        <v>135</v>
      </c>
      <c r="D19" s="231"/>
      <c r="E19" s="232"/>
      <c r="F19" s="237"/>
      <c r="G19" s="234">
        <v>1</v>
      </c>
      <c r="H19" s="235"/>
      <c r="I19" s="236">
        <v>2</v>
      </c>
      <c r="J19" s="231"/>
      <c r="K19" s="232"/>
      <c r="L19" s="233"/>
      <c r="M19" s="234"/>
      <c r="N19" s="235"/>
      <c r="O19" s="236"/>
      <c r="P19" s="231"/>
      <c r="Q19" s="232"/>
      <c r="R19" s="233"/>
      <c r="S19" s="234">
        <v>0</v>
      </c>
      <c r="T19" s="235"/>
      <c r="U19" s="236">
        <v>2</v>
      </c>
      <c r="V19" s="231"/>
      <c r="W19" s="232"/>
      <c r="X19" s="233"/>
      <c r="Y19" s="273">
        <f>SUM(AO19:BB19)</f>
        <v>2</v>
      </c>
      <c r="Z19" s="238">
        <f>AO19+AQ19+AS19+AU19+AW19+AY19+BA19</f>
        <v>0</v>
      </c>
      <c r="AA19" s="239">
        <f>AP19+AR19+AT19+AV19+AX19+AZ19+BB19</f>
        <v>2</v>
      </c>
      <c r="AB19" s="240">
        <f>D19+G19+J19+M19+P19+S19+V19</f>
        <v>1</v>
      </c>
      <c r="AC19" s="235" t="s">
        <v>17</v>
      </c>
      <c r="AD19" s="241">
        <f>F19+I19+L19+O19+R19+U19+X19</f>
        <v>4</v>
      </c>
      <c r="AE19" s="242">
        <f>IF(Y19&gt;0,Z19/Y19,0)</f>
        <v>0</v>
      </c>
      <c r="AG19" s="294" t="s">
        <v>92</v>
      </c>
      <c r="AH19" s="298" t="s">
        <v>135</v>
      </c>
      <c r="AI19" s="298" t="s">
        <v>119</v>
      </c>
      <c r="AJ19" s="299">
        <v>2</v>
      </c>
      <c r="AK19" s="299">
        <v>0</v>
      </c>
      <c r="AL19" s="349">
        <v>0</v>
      </c>
      <c r="AM19" s="348">
        <v>0.2</v>
      </c>
      <c r="AO19" s="230">
        <f>IF(D19&gt;F19,1,0)</f>
        <v>0</v>
      </c>
      <c r="AP19" s="230">
        <f>IF(F19&gt;D19,1,0)</f>
        <v>0</v>
      </c>
      <c r="AQ19" s="230">
        <f>IF(G19&gt;I19,1,0)</f>
        <v>0</v>
      </c>
      <c r="AR19" s="230">
        <f>IF(I19&gt;G19,1,0)</f>
        <v>1</v>
      </c>
      <c r="AS19" s="230">
        <f>IF(J19&gt;L19,1,0)</f>
        <v>0</v>
      </c>
      <c r="AT19" s="230">
        <f>IF(L19&gt;J19,1,0)</f>
        <v>0</v>
      </c>
      <c r="AU19" s="230">
        <f>IF(M19&gt;O19,1,0)</f>
        <v>0</v>
      </c>
      <c r="AV19" s="230">
        <f>IF(O19&gt;M19,1,0)</f>
        <v>0</v>
      </c>
      <c r="AW19" s="230">
        <f>IF(P19&gt;R19,1,)</f>
        <v>0</v>
      </c>
      <c r="AX19" s="230">
        <f>IF(R19&gt;P19,1,0)</f>
        <v>0</v>
      </c>
      <c r="AY19" s="230">
        <f>IF(S19&gt;U19,1,0)</f>
        <v>0</v>
      </c>
      <c r="AZ19" s="230">
        <f>IF(U19&gt;S19,1,0)</f>
        <v>1</v>
      </c>
      <c r="BA19" s="230">
        <f>IF(V19&gt;X19,1,0)</f>
        <v>0</v>
      </c>
      <c r="BB19" s="230">
        <f>IF(X19&gt;V19,1,0)</f>
        <v>0</v>
      </c>
    </row>
    <row r="20" spans="2:54" ht="21.75" customHeight="1">
      <c r="B20" s="497"/>
      <c r="C20" s="262" t="s">
        <v>136</v>
      </c>
      <c r="D20" s="231">
        <v>2</v>
      </c>
      <c r="E20" s="232"/>
      <c r="F20" s="237">
        <v>0</v>
      </c>
      <c r="G20" s="234"/>
      <c r="H20" s="235"/>
      <c r="I20" s="236"/>
      <c r="J20" s="231">
        <v>2</v>
      </c>
      <c r="K20" s="232"/>
      <c r="L20" s="233">
        <v>0</v>
      </c>
      <c r="M20" s="234">
        <v>2</v>
      </c>
      <c r="N20" s="235"/>
      <c r="O20" s="236">
        <v>1</v>
      </c>
      <c r="P20" s="231"/>
      <c r="Q20" s="232"/>
      <c r="R20" s="233"/>
      <c r="S20" s="234">
        <v>2</v>
      </c>
      <c r="T20" s="235"/>
      <c r="U20" s="236">
        <v>0</v>
      </c>
      <c r="V20" s="231">
        <v>0</v>
      </c>
      <c r="W20" s="232"/>
      <c r="X20" s="233">
        <v>2</v>
      </c>
      <c r="Y20" s="273">
        <f>SUM(AO20:BB20)</f>
        <v>5</v>
      </c>
      <c r="Z20" s="238">
        <f>AO20+AQ20+AS20+AU20+AW20+AY20+BA20</f>
        <v>4</v>
      </c>
      <c r="AA20" s="239">
        <f>AP20+AR20+AT20+AV20+AX20+AZ20+BB20</f>
        <v>1</v>
      </c>
      <c r="AB20" s="240">
        <f>D20+G20+J20+M20+P20+S20+V20</f>
        <v>8</v>
      </c>
      <c r="AC20" s="235" t="s">
        <v>17</v>
      </c>
      <c r="AD20" s="241">
        <f>F20+I20+L20+O20+R20+U20+X20</f>
        <v>3</v>
      </c>
      <c r="AE20" s="242">
        <f>IF(Y20&gt;0,Z20/Y20,0)</f>
        <v>0.8</v>
      </c>
      <c r="AG20" s="294" t="s">
        <v>93</v>
      </c>
      <c r="AH20" s="298" t="s">
        <v>195</v>
      </c>
      <c r="AI20" s="298" t="s">
        <v>117</v>
      </c>
      <c r="AJ20" s="299">
        <v>1</v>
      </c>
      <c r="AK20" s="299">
        <v>0</v>
      </c>
      <c r="AL20" s="349">
        <v>0</v>
      </c>
      <c r="AM20" s="491">
        <v>0</v>
      </c>
      <c r="AO20" s="230">
        <f>IF(D20&gt;F20,1,0)</f>
        <v>1</v>
      </c>
      <c r="AP20" s="230">
        <f>IF(F20&gt;D20,1,0)</f>
        <v>0</v>
      </c>
      <c r="AQ20" s="230">
        <f>IF(G20&gt;I20,1,0)</f>
        <v>0</v>
      </c>
      <c r="AR20" s="230">
        <f>IF(I20&gt;G20,1,0)</f>
        <v>0</v>
      </c>
      <c r="AS20" s="230">
        <f>IF(J20&gt;L20,1,0)</f>
        <v>1</v>
      </c>
      <c r="AT20" s="230">
        <f>IF(L20&gt;J20,1,0)</f>
        <v>0</v>
      </c>
      <c r="AU20" s="230">
        <f>IF(M20&gt;O20,1,0)</f>
        <v>1</v>
      </c>
      <c r="AV20" s="230">
        <f>IF(O20&gt;M20,1,0)</f>
        <v>0</v>
      </c>
      <c r="AW20" s="230">
        <f>IF(P20&gt;R20,1,)</f>
        <v>0</v>
      </c>
      <c r="AX20" s="230">
        <f>IF(R20&gt;P20,1,0)</f>
        <v>0</v>
      </c>
      <c r="AY20" s="230">
        <f>IF(S20&gt;U20,1,0)</f>
        <v>1</v>
      </c>
      <c r="AZ20" s="230">
        <f>IF(U20&gt;S20,1,0)</f>
        <v>0</v>
      </c>
      <c r="BA20" s="230">
        <f>IF(V20&gt;X20,1,0)</f>
        <v>0</v>
      </c>
      <c r="BB20" s="230">
        <f>IF(X20&gt;V20,1,0)</f>
        <v>1</v>
      </c>
    </row>
    <row r="21" spans="2:54" ht="21.75" customHeight="1">
      <c r="B21" s="497"/>
      <c r="C21" s="256" t="s">
        <v>137</v>
      </c>
      <c r="D21" s="231">
        <v>2</v>
      </c>
      <c r="E21" s="232"/>
      <c r="F21" s="237">
        <v>0</v>
      </c>
      <c r="G21" s="234">
        <v>0</v>
      </c>
      <c r="H21" s="235"/>
      <c r="I21" s="236">
        <v>2</v>
      </c>
      <c r="J21" s="231">
        <v>2</v>
      </c>
      <c r="K21" s="232"/>
      <c r="L21" s="233">
        <v>1</v>
      </c>
      <c r="M21" s="234">
        <v>2</v>
      </c>
      <c r="N21" s="235"/>
      <c r="O21" s="236">
        <v>1</v>
      </c>
      <c r="P21" s="231"/>
      <c r="Q21" s="232"/>
      <c r="R21" s="233"/>
      <c r="S21" s="234"/>
      <c r="T21" s="235"/>
      <c r="U21" s="236"/>
      <c r="V21" s="231">
        <v>2</v>
      </c>
      <c r="W21" s="232"/>
      <c r="X21" s="233">
        <v>0</v>
      </c>
      <c r="Y21" s="273">
        <f t="shared" si="0"/>
        <v>5</v>
      </c>
      <c r="Z21" s="238">
        <f t="shared" si="1"/>
        <v>4</v>
      </c>
      <c r="AA21" s="239">
        <f t="shared" si="1"/>
        <v>1</v>
      </c>
      <c r="AB21" s="240">
        <f t="shared" si="2"/>
        <v>8</v>
      </c>
      <c r="AC21" s="235" t="s">
        <v>17</v>
      </c>
      <c r="AD21" s="241">
        <f t="shared" si="3"/>
        <v>4</v>
      </c>
      <c r="AE21" s="242">
        <f t="shared" si="4"/>
        <v>0.8</v>
      </c>
      <c r="AG21" s="294" t="s">
        <v>94</v>
      </c>
      <c r="AH21" s="295"/>
      <c r="AI21" s="295"/>
      <c r="AJ21" s="296"/>
      <c r="AK21" s="296"/>
      <c r="AL21" s="297"/>
      <c r="AM21" s="491"/>
      <c r="AO21" s="230">
        <f t="shared" si="5"/>
        <v>1</v>
      </c>
      <c r="AP21" s="230">
        <f t="shared" si="6"/>
        <v>0</v>
      </c>
      <c r="AQ21" s="230">
        <f t="shared" si="7"/>
        <v>0</v>
      </c>
      <c r="AR21" s="230">
        <f t="shared" si="8"/>
        <v>1</v>
      </c>
      <c r="AS21" s="230">
        <f t="shared" si="9"/>
        <v>1</v>
      </c>
      <c r="AT21" s="230">
        <f t="shared" si="10"/>
        <v>0</v>
      </c>
      <c r="AU21" s="230">
        <f t="shared" si="11"/>
        <v>1</v>
      </c>
      <c r="AV21" s="230">
        <f t="shared" si="12"/>
        <v>0</v>
      </c>
      <c r="AW21" s="230">
        <f t="shared" si="13"/>
        <v>0</v>
      </c>
      <c r="AX21" s="230">
        <f t="shared" si="14"/>
        <v>0</v>
      </c>
      <c r="AY21" s="230">
        <f t="shared" si="15"/>
        <v>0</v>
      </c>
      <c r="AZ21" s="230">
        <f t="shared" si="16"/>
        <v>0</v>
      </c>
      <c r="BA21" s="230">
        <f t="shared" si="17"/>
        <v>1</v>
      </c>
      <c r="BB21" s="230">
        <f t="shared" si="18"/>
        <v>0</v>
      </c>
    </row>
    <row r="22" spans="2:54" ht="21.75" customHeight="1">
      <c r="B22" s="498"/>
      <c r="C22" s="257"/>
      <c r="D22" s="243"/>
      <c r="E22" s="244"/>
      <c r="F22" s="245"/>
      <c r="G22" s="246"/>
      <c r="H22" s="247"/>
      <c r="I22" s="248"/>
      <c r="J22" s="243"/>
      <c r="K22" s="244"/>
      <c r="L22" s="245"/>
      <c r="M22" s="246"/>
      <c r="N22" s="247"/>
      <c r="O22" s="248"/>
      <c r="P22" s="243"/>
      <c r="Q22" s="244"/>
      <c r="R22" s="245"/>
      <c r="S22" s="246"/>
      <c r="T22" s="247"/>
      <c r="U22" s="248"/>
      <c r="V22" s="243"/>
      <c r="W22" s="244"/>
      <c r="X22" s="249"/>
      <c r="Y22" s="274">
        <f t="shared" si="0"/>
        <v>0</v>
      </c>
      <c r="Z22" s="250">
        <f t="shared" si="1"/>
        <v>0</v>
      </c>
      <c r="AA22" s="251">
        <f t="shared" si="1"/>
        <v>0</v>
      </c>
      <c r="AB22" s="252">
        <f t="shared" si="2"/>
        <v>0</v>
      </c>
      <c r="AC22" s="247" t="s">
        <v>17</v>
      </c>
      <c r="AD22" s="253">
        <f t="shared" si="3"/>
        <v>0</v>
      </c>
      <c r="AE22" s="254">
        <f t="shared" si="4"/>
        <v>0</v>
      </c>
      <c r="AG22" s="294" t="s">
        <v>95</v>
      </c>
      <c r="AH22" s="352"/>
      <c r="AI22" s="298"/>
      <c r="AJ22" s="299"/>
      <c r="AK22" s="299"/>
      <c r="AL22" s="349"/>
      <c r="AM22" s="491"/>
      <c r="AO22" s="230">
        <f t="shared" si="5"/>
        <v>0</v>
      </c>
      <c r="AP22" s="230">
        <f t="shared" si="6"/>
        <v>0</v>
      </c>
      <c r="AQ22" s="230">
        <f t="shared" si="7"/>
        <v>0</v>
      </c>
      <c r="AR22" s="230">
        <f t="shared" si="8"/>
        <v>0</v>
      </c>
      <c r="AS22" s="230">
        <f t="shared" si="9"/>
        <v>0</v>
      </c>
      <c r="AT22" s="230">
        <f t="shared" si="10"/>
        <v>0</v>
      </c>
      <c r="AU22" s="230">
        <f t="shared" si="11"/>
        <v>0</v>
      </c>
      <c r="AV22" s="230">
        <f t="shared" si="12"/>
        <v>0</v>
      </c>
      <c r="AW22" s="230">
        <f t="shared" si="13"/>
        <v>0</v>
      </c>
      <c r="AX22" s="230">
        <f t="shared" si="14"/>
        <v>0</v>
      </c>
      <c r="AY22" s="230">
        <f t="shared" si="15"/>
        <v>0</v>
      </c>
      <c r="AZ22" s="230">
        <f t="shared" si="16"/>
        <v>0</v>
      </c>
      <c r="BA22" s="230">
        <f t="shared" si="17"/>
        <v>0</v>
      </c>
      <c r="BB22" s="230">
        <f t="shared" si="18"/>
        <v>0</v>
      </c>
    </row>
    <row r="23" spans="2:54" ht="21.75" customHeight="1">
      <c r="B23" s="496" t="s">
        <v>117</v>
      </c>
      <c r="C23" s="255" t="s">
        <v>131</v>
      </c>
      <c r="D23" s="218">
        <v>2</v>
      </c>
      <c r="E23" s="219"/>
      <c r="F23" s="224">
        <v>0</v>
      </c>
      <c r="G23" s="221">
        <v>2</v>
      </c>
      <c r="H23" s="222"/>
      <c r="I23" s="223">
        <v>0</v>
      </c>
      <c r="J23" s="218">
        <v>0</v>
      </c>
      <c r="K23" s="219"/>
      <c r="L23" s="220">
        <v>2</v>
      </c>
      <c r="M23" s="221">
        <v>2</v>
      </c>
      <c r="N23" s="222"/>
      <c r="O23" s="223">
        <v>1</v>
      </c>
      <c r="P23" s="218">
        <v>0</v>
      </c>
      <c r="Q23" s="219"/>
      <c r="R23" s="220">
        <v>2</v>
      </c>
      <c r="S23" s="221"/>
      <c r="T23" s="222"/>
      <c r="U23" s="223"/>
      <c r="V23" s="218">
        <v>2</v>
      </c>
      <c r="W23" s="219"/>
      <c r="X23" s="220">
        <v>0</v>
      </c>
      <c r="Y23" s="272">
        <f t="shared" si="0"/>
        <v>6</v>
      </c>
      <c r="Z23" s="225">
        <f t="shared" si="1"/>
        <v>4</v>
      </c>
      <c r="AA23" s="226">
        <f t="shared" si="1"/>
        <v>2</v>
      </c>
      <c r="AB23" s="227">
        <f t="shared" si="2"/>
        <v>8</v>
      </c>
      <c r="AC23" s="222" t="s">
        <v>17</v>
      </c>
      <c r="AD23" s="228">
        <f t="shared" si="3"/>
        <v>5</v>
      </c>
      <c r="AE23" s="229">
        <f t="shared" si="4"/>
        <v>0.6666666666666666</v>
      </c>
      <c r="AG23" s="294" t="s">
        <v>96</v>
      </c>
      <c r="AH23" s="298"/>
      <c r="AI23" s="298"/>
      <c r="AJ23" s="299"/>
      <c r="AK23" s="299"/>
      <c r="AL23" s="349"/>
      <c r="AM23" s="491"/>
      <c r="AO23" s="230">
        <f t="shared" si="5"/>
        <v>1</v>
      </c>
      <c r="AP23" s="230">
        <f t="shared" si="6"/>
        <v>0</v>
      </c>
      <c r="AQ23" s="230">
        <f t="shared" si="7"/>
        <v>1</v>
      </c>
      <c r="AR23" s="230">
        <f t="shared" si="8"/>
        <v>0</v>
      </c>
      <c r="AS23" s="230">
        <f t="shared" si="9"/>
        <v>0</v>
      </c>
      <c r="AT23" s="230">
        <f t="shared" si="10"/>
        <v>1</v>
      </c>
      <c r="AU23" s="230">
        <f t="shared" si="11"/>
        <v>1</v>
      </c>
      <c r="AV23" s="230">
        <f t="shared" si="12"/>
        <v>0</v>
      </c>
      <c r="AW23" s="230">
        <f t="shared" si="13"/>
        <v>0</v>
      </c>
      <c r="AX23" s="230">
        <f t="shared" si="14"/>
        <v>1</v>
      </c>
      <c r="AY23" s="230">
        <f t="shared" si="15"/>
        <v>0</v>
      </c>
      <c r="AZ23" s="230">
        <f t="shared" si="16"/>
        <v>0</v>
      </c>
      <c r="BA23" s="230">
        <f t="shared" si="17"/>
        <v>1</v>
      </c>
      <c r="BB23" s="230">
        <f t="shared" si="18"/>
        <v>0</v>
      </c>
    </row>
    <row r="24" spans="2:54" ht="21.75" customHeight="1">
      <c r="B24" s="497"/>
      <c r="C24" s="256"/>
      <c r="D24" s="231"/>
      <c r="E24" s="232"/>
      <c r="F24" s="237"/>
      <c r="G24" s="234"/>
      <c r="H24" s="235"/>
      <c r="I24" s="236"/>
      <c r="J24" s="231"/>
      <c r="K24" s="232"/>
      <c r="L24" s="233"/>
      <c r="M24" s="234"/>
      <c r="N24" s="235"/>
      <c r="O24" s="236"/>
      <c r="P24" s="231"/>
      <c r="Q24" s="232"/>
      <c r="R24" s="233"/>
      <c r="S24" s="234"/>
      <c r="T24" s="235"/>
      <c r="U24" s="236"/>
      <c r="V24" s="231"/>
      <c r="W24" s="232"/>
      <c r="X24" s="233"/>
      <c r="Y24" s="273">
        <f t="shared" si="0"/>
        <v>0</v>
      </c>
      <c r="Z24" s="238">
        <f t="shared" si="1"/>
        <v>0</v>
      </c>
      <c r="AA24" s="239">
        <f t="shared" si="1"/>
        <v>0</v>
      </c>
      <c r="AB24" s="240">
        <f t="shared" si="2"/>
        <v>0</v>
      </c>
      <c r="AC24" s="235" t="s">
        <v>17</v>
      </c>
      <c r="AD24" s="241">
        <f t="shared" si="3"/>
        <v>0</v>
      </c>
      <c r="AE24" s="242">
        <f t="shared" si="4"/>
        <v>0</v>
      </c>
      <c r="AG24" s="294" t="s">
        <v>97</v>
      </c>
      <c r="AH24" s="352"/>
      <c r="AI24" s="298"/>
      <c r="AJ24" s="299"/>
      <c r="AK24" s="299"/>
      <c r="AL24" s="349"/>
      <c r="AM24" s="491"/>
      <c r="AO24" s="230">
        <f t="shared" si="5"/>
        <v>0</v>
      </c>
      <c r="AP24" s="230">
        <f t="shared" si="6"/>
        <v>0</v>
      </c>
      <c r="AQ24" s="230">
        <f t="shared" si="7"/>
        <v>0</v>
      </c>
      <c r="AR24" s="230">
        <f t="shared" si="8"/>
        <v>0</v>
      </c>
      <c r="AS24" s="230">
        <f t="shared" si="9"/>
        <v>0</v>
      </c>
      <c r="AT24" s="230">
        <f t="shared" si="10"/>
        <v>0</v>
      </c>
      <c r="AU24" s="230">
        <f t="shared" si="11"/>
        <v>0</v>
      </c>
      <c r="AV24" s="230">
        <f t="shared" si="12"/>
        <v>0</v>
      </c>
      <c r="AW24" s="230">
        <f t="shared" si="13"/>
        <v>0</v>
      </c>
      <c r="AX24" s="230">
        <f t="shared" si="14"/>
        <v>0</v>
      </c>
      <c r="AY24" s="230">
        <f t="shared" si="15"/>
        <v>0</v>
      </c>
      <c r="AZ24" s="230">
        <f t="shared" si="16"/>
        <v>0</v>
      </c>
      <c r="BA24" s="230">
        <f t="shared" si="17"/>
        <v>0</v>
      </c>
      <c r="BB24" s="230">
        <f t="shared" si="18"/>
        <v>0</v>
      </c>
    </row>
    <row r="25" spans="2:54" ht="21.75" customHeight="1">
      <c r="B25" s="497"/>
      <c r="C25" s="260" t="s">
        <v>195</v>
      </c>
      <c r="D25" s="231"/>
      <c r="E25" s="232"/>
      <c r="F25" s="237"/>
      <c r="G25" s="234"/>
      <c r="H25" s="235"/>
      <c r="I25" s="236"/>
      <c r="J25" s="231"/>
      <c r="K25" s="232"/>
      <c r="L25" s="233"/>
      <c r="M25" s="234"/>
      <c r="N25" s="235"/>
      <c r="O25" s="236"/>
      <c r="P25" s="231">
        <v>0</v>
      </c>
      <c r="Q25" s="232"/>
      <c r="R25" s="233">
        <v>2</v>
      </c>
      <c r="S25" s="234"/>
      <c r="T25" s="235"/>
      <c r="U25" s="236"/>
      <c r="V25" s="231"/>
      <c r="W25" s="232"/>
      <c r="X25" s="233"/>
      <c r="Y25" s="273">
        <f>SUM(AO25:BB25)</f>
        <v>1</v>
      </c>
      <c r="Z25" s="238">
        <f>AO25+AQ25+AS25+AU25+AW25+AY25+BA25</f>
        <v>0</v>
      </c>
      <c r="AA25" s="239">
        <f>AP25+AR25+AT25+AV25+AX25+AZ25+BB25</f>
        <v>1</v>
      </c>
      <c r="AB25" s="240">
        <f>D25+G25+J25+M25+P25+S25+V25</f>
        <v>0</v>
      </c>
      <c r="AC25" s="235" t="s">
        <v>17</v>
      </c>
      <c r="AD25" s="241">
        <f>F25+I25+L25+O25+R25+U25+X25</f>
        <v>2</v>
      </c>
      <c r="AE25" s="242">
        <f>IF(Y25&gt;0,Z25/Y25,0)</f>
        <v>0</v>
      </c>
      <c r="AG25" s="294" t="s">
        <v>98</v>
      </c>
      <c r="AH25" s="298"/>
      <c r="AI25" s="298"/>
      <c r="AJ25" s="299"/>
      <c r="AK25" s="299"/>
      <c r="AL25" s="349"/>
      <c r="AM25" s="491"/>
      <c r="AO25" s="230">
        <f>IF(D25&gt;F25,1,0)</f>
        <v>0</v>
      </c>
      <c r="AP25" s="230">
        <f>IF(F25&gt;D25,1,0)</f>
        <v>0</v>
      </c>
      <c r="AQ25" s="230">
        <f>IF(G25&gt;I25,1,0)</f>
        <v>0</v>
      </c>
      <c r="AR25" s="230">
        <f>IF(I25&gt;G25,1,0)</f>
        <v>0</v>
      </c>
      <c r="AS25" s="230">
        <f>IF(J25&gt;L25,1,0)</f>
        <v>0</v>
      </c>
      <c r="AT25" s="230">
        <f>IF(L25&gt;J25,1,0)</f>
        <v>0</v>
      </c>
      <c r="AU25" s="230">
        <f>IF(M25&gt;O25,1,0)</f>
        <v>0</v>
      </c>
      <c r="AV25" s="230">
        <f>IF(O25&gt;M25,1,0)</f>
        <v>0</v>
      </c>
      <c r="AW25" s="230">
        <f>IF(P25&gt;R25,1,)</f>
        <v>0</v>
      </c>
      <c r="AX25" s="230">
        <f>IF(R25&gt;P25,1,0)</f>
        <v>1</v>
      </c>
      <c r="AY25" s="230">
        <f>IF(S25&gt;U25,1,0)</f>
        <v>0</v>
      </c>
      <c r="AZ25" s="230">
        <f>IF(U25&gt;S25,1,0)</f>
        <v>0</v>
      </c>
      <c r="BA25" s="230">
        <f>IF(V25&gt;X25,1,0)</f>
        <v>0</v>
      </c>
      <c r="BB25" s="230">
        <f>IF(X25&gt;V25,1,0)</f>
        <v>0</v>
      </c>
    </row>
    <row r="26" spans="2:54" ht="21.75" customHeight="1">
      <c r="B26" s="498"/>
      <c r="C26" s="261" t="s">
        <v>159</v>
      </c>
      <c r="D26" s="243">
        <v>1</v>
      </c>
      <c r="E26" s="244"/>
      <c r="F26" s="245">
        <v>2</v>
      </c>
      <c r="G26" s="246">
        <v>2</v>
      </c>
      <c r="H26" s="247"/>
      <c r="I26" s="248">
        <v>1</v>
      </c>
      <c r="J26" s="243">
        <v>1</v>
      </c>
      <c r="K26" s="244"/>
      <c r="L26" s="245">
        <v>2</v>
      </c>
      <c r="M26" s="246">
        <v>1</v>
      </c>
      <c r="N26" s="247"/>
      <c r="O26" s="248">
        <v>2</v>
      </c>
      <c r="P26" s="243"/>
      <c r="Q26" s="244"/>
      <c r="R26" s="245"/>
      <c r="S26" s="246"/>
      <c r="T26" s="247"/>
      <c r="U26" s="248"/>
      <c r="V26" s="243">
        <v>0</v>
      </c>
      <c r="W26" s="244"/>
      <c r="X26" s="249">
        <v>2</v>
      </c>
      <c r="Y26" s="274">
        <f t="shared" si="0"/>
        <v>5</v>
      </c>
      <c r="Z26" s="250">
        <f t="shared" si="1"/>
        <v>1</v>
      </c>
      <c r="AA26" s="251">
        <f t="shared" si="1"/>
        <v>4</v>
      </c>
      <c r="AB26" s="252">
        <f t="shared" si="2"/>
        <v>5</v>
      </c>
      <c r="AC26" s="247" t="s">
        <v>17</v>
      </c>
      <c r="AD26" s="253">
        <f t="shared" si="3"/>
        <v>9</v>
      </c>
      <c r="AE26" s="254">
        <f t="shared" si="4"/>
        <v>0.2</v>
      </c>
      <c r="AG26" s="294">
        <v>22</v>
      </c>
      <c r="AH26" s="298"/>
      <c r="AI26" s="298"/>
      <c r="AJ26" s="299"/>
      <c r="AK26" s="299"/>
      <c r="AL26" s="349"/>
      <c r="AM26" s="491"/>
      <c r="AO26" s="230">
        <f t="shared" si="5"/>
        <v>0</v>
      </c>
      <c r="AP26" s="230">
        <f t="shared" si="6"/>
        <v>1</v>
      </c>
      <c r="AQ26" s="230">
        <f t="shared" si="7"/>
        <v>1</v>
      </c>
      <c r="AR26" s="230">
        <f t="shared" si="8"/>
        <v>0</v>
      </c>
      <c r="AS26" s="230">
        <f t="shared" si="9"/>
        <v>0</v>
      </c>
      <c r="AT26" s="230">
        <f t="shared" si="10"/>
        <v>1</v>
      </c>
      <c r="AU26" s="230">
        <f t="shared" si="11"/>
        <v>0</v>
      </c>
      <c r="AV26" s="230">
        <f t="shared" si="12"/>
        <v>1</v>
      </c>
      <c r="AW26" s="230">
        <f t="shared" si="13"/>
        <v>0</v>
      </c>
      <c r="AX26" s="230">
        <f t="shared" si="14"/>
        <v>0</v>
      </c>
      <c r="AY26" s="230">
        <f t="shared" si="15"/>
        <v>0</v>
      </c>
      <c r="AZ26" s="230">
        <f t="shared" si="16"/>
        <v>0</v>
      </c>
      <c r="BA26" s="230">
        <f t="shared" si="17"/>
        <v>0</v>
      </c>
      <c r="BB26" s="230">
        <f t="shared" si="18"/>
        <v>1</v>
      </c>
    </row>
    <row r="27" spans="2:54" ht="25.5" customHeight="1">
      <c r="B27" s="496" t="s">
        <v>118</v>
      </c>
      <c r="C27" s="255" t="s">
        <v>134</v>
      </c>
      <c r="D27" s="218">
        <v>2</v>
      </c>
      <c r="E27" s="219"/>
      <c r="F27" s="224">
        <v>0</v>
      </c>
      <c r="G27" s="221">
        <v>2</v>
      </c>
      <c r="H27" s="222"/>
      <c r="I27" s="223">
        <v>1</v>
      </c>
      <c r="J27" s="218">
        <v>2</v>
      </c>
      <c r="K27" s="219"/>
      <c r="L27" s="220">
        <v>0</v>
      </c>
      <c r="M27" s="221">
        <v>1</v>
      </c>
      <c r="N27" s="222"/>
      <c r="O27" s="223">
        <v>2</v>
      </c>
      <c r="P27" s="218">
        <v>2</v>
      </c>
      <c r="Q27" s="219"/>
      <c r="R27" s="220">
        <v>0</v>
      </c>
      <c r="S27" s="221">
        <v>2</v>
      </c>
      <c r="T27" s="222"/>
      <c r="U27" s="223">
        <v>0</v>
      </c>
      <c r="V27" s="218"/>
      <c r="W27" s="219"/>
      <c r="X27" s="220"/>
      <c r="Y27" s="272">
        <f t="shared" si="0"/>
        <v>6</v>
      </c>
      <c r="Z27" s="225">
        <f t="shared" si="1"/>
        <v>5</v>
      </c>
      <c r="AA27" s="226">
        <f t="shared" si="1"/>
        <v>1</v>
      </c>
      <c r="AB27" s="227">
        <f t="shared" si="2"/>
        <v>11</v>
      </c>
      <c r="AC27" s="222" t="s">
        <v>17</v>
      </c>
      <c r="AD27" s="228">
        <f t="shared" si="3"/>
        <v>3</v>
      </c>
      <c r="AE27" s="229">
        <f t="shared" si="4"/>
        <v>0.8333333333333334</v>
      </c>
      <c r="AG27" s="300">
        <v>23</v>
      </c>
      <c r="AH27" s="301"/>
      <c r="AI27" s="301"/>
      <c r="AJ27" s="490"/>
      <c r="AK27" s="490"/>
      <c r="AL27" s="350"/>
      <c r="AM27" s="492"/>
      <c r="AO27" s="230">
        <f t="shared" si="5"/>
        <v>1</v>
      </c>
      <c r="AP27" s="230">
        <f t="shared" si="6"/>
        <v>0</v>
      </c>
      <c r="AQ27" s="230">
        <f t="shared" si="7"/>
        <v>1</v>
      </c>
      <c r="AR27" s="230">
        <f t="shared" si="8"/>
        <v>0</v>
      </c>
      <c r="AS27" s="230">
        <f t="shared" si="9"/>
        <v>1</v>
      </c>
      <c r="AT27" s="230">
        <f t="shared" si="10"/>
        <v>0</v>
      </c>
      <c r="AU27" s="230">
        <f t="shared" si="11"/>
        <v>0</v>
      </c>
      <c r="AV27" s="230">
        <f t="shared" si="12"/>
        <v>1</v>
      </c>
      <c r="AW27" s="230">
        <f t="shared" si="13"/>
        <v>1</v>
      </c>
      <c r="AX27" s="230">
        <f t="shared" si="14"/>
        <v>0</v>
      </c>
      <c r="AY27" s="230">
        <f t="shared" si="15"/>
        <v>1</v>
      </c>
      <c r="AZ27" s="230">
        <f t="shared" si="16"/>
        <v>0</v>
      </c>
      <c r="BA27" s="230">
        <f t="shared" si="17"/>
        <v>0</v>
      </c>
      <c r="BB27" s="230">
        <f t="shared" si="18"/>
        <v>0</v>
      </c>
    </row>
    <row r="28" spans="2:54" ht="25.5" customHeight="1">
      <c r="B28" s="497"/>
      <c r="C28" s="256" t="s">
        <v>138</v>
      </c>
      <c r="D28" s="231">
        <v>2</v>
      </c>
      <c r="E28" s="232"/>
      <c r="F28" s="237">
        <v>0</v>
      </c>
      <c r="G28" s="234">
        <v>0</v>
      </c>
      <c r="H28" s="235"/>
      <c r="I28" s="236">
        <v>2</v>
      </c>
      <c r="J28" s="231">
        <v>2</v>
      </c>
      <c r="K28" s="232"/>
      <c r="L28" s="233">
        <v>0</v>
      </c>
      <c r="M28" s="234">
        <v>1</v>
      </c>
      <c r="N28" s="235"/>
      <c r="O28" s="236">
        <v>2</v>
      </c>
      <c r="P28" s="231">
        <v>2</v>
      </c>
      <c r="Q28" s="232"/>
      <c r="R28" s="233">
        <v>0</v>
      </c>
      <c r="S28" s="234">
        <v>2</v>
      </c>
      <c r="T28" s="235"/>
      <c r="U28" s="236">
        <v>1</v>
      </c>
      <c r="V28" s="231"/>
      <c r="W28" s="232"/>
      <c r="X28" s="233"/>
      <c r="Y28" s="273">
        <f t="shared" si="0"/>
        <v>6</v>
      </c>
      <c r="Z28" s="238">
        <f t="shared" si="1"/>
        <v>4</v>
      </c>
      <c r="AA28" s="239">
        <f t="shared" si="1"/>
        <v>2</v>
      </c>
      <c r="AB28" s="240">
        <f t="shared" si="2"/>
        <v>9</v>
      </c>
      <c r="AC28" s="235" t="s">
        <v>17</v>
      </c>
      <c r="AD28" s="241">
        <f t="shared" si="3"/>
        <v>5</v>
      </c>
      <c r="AE28" s="242">
        <f t="shared" si="4"/>
        <v>0.6666666666666666</v>
      </c>
      <c r="AG28" s="200"/>
      <c r="AH28" s="262"/>
      <c r="AI28" s="353"/>
      <c r="AJ28" s="351"/>
      <c r="AK28" s="351"/>
      <c r="AL28" s="354"/>
      <c r="AM28" s="348"/>
      <c r="AO28" s="230">
        <f t="shared" si="5"/>
        <v>1</v>
      </c>
      <c r="AP28" s="230">
        <f t="shared" si="6"/>
        <v>0</v>
      </c>
      <c r="AQ28" s="230">
        <f t="shared" si="7"/>
        <v>0</v>
      </c>
      <c r="AR28" s="230">
        <f t="shared" si="8"/>
        <v>1</v>
      </c>
      <c r="AS28" s="230">
        <f t="shared" si="9"/>
        <v>1</v>
      </c>
      <c r="AT28" s="230">
        <f t="shared" si="10"/>
        <v>0</v>
      </c>
      <c r="AU28" s="230">
        <f t="shared" si="11"/>
        <v>0</v>
      </c>
      <c r="AV28" s="230">
        <f t="shared" si="12"/>
        <v>1</v>
      </c>
      <c r="AW28" s="230">
        <f t="shared" si="13"/>
        <v>1</v>
      </c>
      <c r="AX28" s="230">
        <f t="shared" si="14"/>
        <v>0</v>
      </c>
      <c r="AY28" s="230">
        <f t="shared" si="15"/>
        <v>1</v>
      </c>
      <c r="AZ28" s="230">
        <f t="shared" si="16"/>
        <v>0</v>
      </c>
      <c r="BA28" s="230">
        <f t="shared" si="17"/>
        <v>0</v>
      </c>
      <c r="BB28" s="230">
        <f t="shared" si="18"/>
        <v>0</v>
      </c>
    </row>
    <row r="29" spans="2:54" ht="24" customHeight="1">
      <c r="B29" s="498"/>
      <c r="C29" s="257"/>
      <c r="D29" s="243"/>
      <c r="E29" s="244"/>
      <c r="F29" s="245"/>
      <c r="G29" s="246"/>
      <c r="H29" s="247"/>
      <c r="I29" s="248"/>
      <c r="J29" s="243"/>
      <c r="K29" s="244"/>
      <c r="L29" s="245"/>
      <c r="M29" s="246"/>
      <c r="N29" s="247"/>
      <c r="O29" s="248"/>
      <c r="P29" s="243"/>
      <c r="Q29" s="244"/>
      <c r="R29" s="245"/>
      <c r="S29" s="246"/>
      <c r="T29" s="247"/>
      <c r="U29" s="248"/>
      <c r="V29" s="243"/>
      <c r="W29" s="244"/>
      <c r="X29" s="249"/>
      <c r="Y29" s="274">
        <f t="shared" si="0"/>
        <v>0</v>
      </c>
      <c r="Z29" s="250">
        <f t="shared" si="1"/>
        <v>0</v>
      </c>
      <c r="AA29" s="251">
        <f t="shared" si="1"/>
        <v>0</v>
      </c>
      <c r="AB29" s="252">
        <f t="shared" si="2"/>
        <v>0</v>
      </c>
      <c r="AC29" s="247" t="s">
        <v>17</v>
      </c>
      <c r="AD29" s="253">
        <f t="shared" si="3"/>
        <v>0</v>
      </c>
      <c r="AE29" s="254">
        <f t="shared" si="4"/>
        <v>0</v>
      </c>
      <c r="AG29" s="200"/>
      <c r="AH29" s="257"/>
      <c r="AI29" s="301"/>
      <c r="AJ29" s="351"/>
      <c r="AK29" s="351"/>
      <c r="AL29" s="350"/>
      <c r="AM29" s="348"/>
      <c r="AO29" s="230">
        <f t="shared" si="5"/>
        <v>0</v>
      </c>
      <c r="AP29" s="230">
        <f t="shared" si="6"/>
        <v>0</v>
      </c>
      <c r="AQ29" s="230">
        <f t="shared" si="7"/>
        <v>0</v>
      </c>
      <c r="AR29" s="230">
        <f t="shared" si="8"/>
        <v>0</v>
      </c>
      <c r="AS29" s="230">
        <f t="shared" si="9"/>
        <v>0</v>
      </c>
      <c r="AT29" s="230">
        <f t="shared" si="10"/>
        <v>0</v>
      </c>
      <c r="AU29" s="230">
        <f t="shared" si="11"/>
        <v>0</v>
      </c>
      <c r="AV29" s="230">
        <f t="shared" si="12"/>
        <v>0</v>
      </c>
      <c r="AW29" s="230">
        <f t="shared" si="13"/>
        <v>0</v>
      </c>
      <c r="AX29" s="230">
        <f t="shared" si="14"/>
        <v>0</v>
      </c>
      <c r="AY29" s="230">
        <f t="shared" si="15"/>
        <v>0</v>
      </c>
      <c r="AZ29" s="230">
        <f t="shared" si="16"/>
        <v>0</v>
      </c>
      <c r="BA29" s="230">
        <f t="shared" si="17"/>
        <v>0</v>
      </c>
      <c r="BB29" s="230">
        <f t="shared" si="18"/>
        <v>0</v>
      </c>
    </row>
    <row r="30" spans="2:54" ht="24" customHeight="1">
      <c r="B30" s="496" t="s">
        <v>116</v>
      </c>
      <c r="C30" s="317" t="s">
        <v>139</v>
      </c>
      <c r="D30" s="218"/>
      <c r="E30" s="219"/>
      <c r="F30" s="224"/>
      <c r="G30" s="221">
        <v>2</v>
      </c>
      <c r="H30" s="222"/>
      <c r="I30" s="223">
        <v>1</v>
      </c>
      <c r="J30" s="218">
        <v>0</v>
      </c>
      <c r="K30" s="219"/>
      <c r="L30" s="220">
        <v>2</v>
      </c>
      <c r="M30" s="221">
        <v>1</v>
      </c>
      <c r="N30" s="222"/>
      <c r="O30" s="223">
        <v>2</v>
      </c>
      <c r="P30" s="218">
        <v>1</v>
      </c>
      <c r="Q30" s="219"/>
      <c r="R30" s="220">
        <v>2</v>
      </c>
      <c r="S30" s="221">
        <v>0</v>
      </c>
      <c r="T30" s="222"/>
      <c r="U30" s="223">
        <v>2</v>
      </c>
      <c r="V30" s="218">
        <v>2</v>
      </c>
      <c r="W30" s="219"/>
      <c r="X30" s="224">
        <v>1</v>
      </c>
      <c r="Y30" s="272">
        <f t="shared" si="0"/>
        <v>6</v>
      </c>
      <c r="Z30" s="225">
        <f t="shared" si="1"/>
        <v>2</v>
      </c>
      <c r="AA30" s="226">
        <f t="shared" si="1"/>
        <v>4</v>
      </c>
      <c r="AB30" s="227">
        <f t="shared" si="2"/>
        <v>6</v>
      </c>
      <c r="AC30" s="222" t="s">
        <v>17</v>
      </c>
      <c r="AD30" s="228">
        <f t="shared" si="3"/>
        <v>10</v>
      </c>
      <c r="AE30" s="229">
        <f t="shared" si="4"/>
        <v>0.3333333333333333</v>
      </c>
      <c r="AG30" s="200"/>
      <c r="AH30" s="317"/>
      <c r="AI30" s="301"/>
      <c r="AJ30" s="351"/>
      <c r="AK30" s="351"/>
      <c r="AL30" s="350"/>
      <c r="AM30" s="348"/>
      <c r="AO30" s="230">
        <f t="shared" si="5"/>
        <v>0</v>
      </c>
      <c r="AP30" s="230">
        <f t="shared" si="6"/>
        <v>0</v>
      </c>
      <c r="AQ30" s="230">
        <f t="shared" si="7"/>
        <v>1</v>
      </c>
      <c r="AR30" s="230">
        <f t="shared" si="8"/>
        <v>0</v>
      </c>
      <c r="AS30" s="230">
        <f t="shared" si="9"/>
        <v>0</v>
      </c>
      <c r="AT30" s="230">
        <f t="shared" si="10"/>
        <v>1</v>
      </c>
      <c r="AU30" s="230">
        <f t="shared" si="11"/>
        <v>0</v>
      </c>
      <c r="AV30" s="230">
        <f t="shared" si="12"/>
        <v>1</v>
      </c>
      <c r="AW30" s="230">
        <f t="shared" si="13"/>
        <v>0</v>
      </c>
      <c r="AX30" s="230">
        <f t="shared" si="14"/>
        <v>1</v>
      </c>
      <c r="AY30" s="230">
        <f t="shared" si="15"/>
        <v>0</v>
      </c>
      <c r="AZ30" s="230">
        <f t="shared" si="16"/>
        <v>1</v>
      </c>
      <c r="BA30" s="230">
        <f t="shared" si="17"/>
        <v>1</v>
      </c>
      <c r="BB30" s="230">
        <f t="shared" si="18"/>
        <v>0</v>
      </c>
    </row>
    <row r="31" spans="2:54" ht="24.75" customHeight="1">
      <c r="B31" s="497"/>
      <c r="C31" s="256" t="s">
        <v>149</v>
      </c>
      <c r="D31" s="231"/>
      <c r="E31" s="232"/>
      <c r="F31" s="237"/>
      <c r="G31" s="234">
        <v>2</v>
      </c>
      <c r="H31" s="235"/>
      <c r="I31" s="236">
        <v>0</v>
      </c>
      <c r="J31" s="231">
        <v>0</v>
      </c>
      <c r="K31" s="232"/>
      <c r="L31" s="233">
        <v>2</v>
      </c>
      <c r="M31" s="234">
        <v>2</v>
      </c>
      <c r="N31" s="235"/>
      <c r="O31" s="236">
        <v>1</v>
      </c>
      <c r="P31" s="231">
        <v>2</v>
      </c>
      <c r="Q31" s="232"/>
      <c r="R31" s="233">
        <v>0</v>
      </c>
      <c r="S31" s="234">
        <v>1</v>
      </c>
      <c r="T31" s="235"/>
      <c r="U31" s="236">
        <v>2</v>
      </c>
      <c r="V31" s="231">
        <v>2</v>
      </c>
      <c r="W31" s="232"/>
      <c r="X31" s="233">
        <v>1</v>
      </c>
      <c r="Y31" s="273">
        <f t="shared" si="0"/>
        <v>6</v>
      </c>
      <c r="Z31" s="238">
        <f t="shared" si="1"/>
        <v>4</v>
      </c>
      <c r="AA31" s="239">
        <f t="shared" si="1"/>
        <v>2</v>
      </c>
      <c r="AB31" s="240">
        <f t="shared" si="2"/>
        <v>9</v>
      </c>
      <c r="AC31" s="235" t="s">
        <v>17</v>
      </c>
      <c r="AD31" s="241">
        <f t="shared" si="3"/>
        <v>6</v>
      </c>
      <c r="AE31" s="242">
        <f t="shared" si="4"/>
        <v>0.6666666666666666</v>
      </c>
      <c r="AG31" s="200"/>
      <c r="AH31" s="256"/>
      <c r="AI31" s="301" t="s">
        <v>118</v>
      </c>
      <c r="AJ31" s="351"/>
      <c r="AK31" s="351"/>
      <c r="AL31" s="350"/>
      <c r="AM31" s="348"/>
      <c r="AO31" s="230">
        <f t="shared" si="5"/>
        <v>0</v>
      </c>
      <c r="AP31" s="230">
        <f t="shared" si="6"/>
        <v>0</v>
      </c>
      <c r="AQ31" s="230">
        <f t="shared" si="7"/>
        <v>1</v>
      </c>
      <c r="AR31" s="230">
        <f t="shared" si="8"/>
        <v>0</v>
      </c>
      <c r="AS31" s="230">
        <f t="shared" si="9"/>
        <v>0</v>
      </c>
      <c r="AT31" s="230">
        <f t="shared" si="10"/>
        <v>1</v>
      </c>
      <c r="AU31" s="230">
        <f t="shared" si="11"/>
        <v>1</v>
      </c>
      <c r="AV31" s="230">
        <f t="shared" si="12"/>
        <v>0</v>
      </c>
      <c r="AW31" s="230">
        <f t="shared" si="13"/>
        <v>1</v>
      </c>
      <c r="AX31" s="230">
        <f t="shared" si="14"/>
        <v>0</v>
      </c>
      <c r="AY31" s="230">
        <f t="shared" si="15"/>
        <v>0</v>
      </c>
      <c r="AZ31" s="230">
        <f t="shared" si="16"/>
        <v>1</v>
      </c>
      <c r="BA31" s="230">
        <f t="shared" si="17"/>
        <v>1</v>
      </c>
      <c r="BB31" s="230">
        <f t="shared" si="18"/>
        <v>0</v>
      </c>
    </row>
    <row r="32" spans="2:54" ht="24.75" customHeight="1">
      <c r="B32" s="498"/>
      <c r="C32" s="257"/>
      <c r="D32" s="243"/>
      <c r="E32" s="244"/>
      <c r="F32" s="245"/>
      <c r="G32" s="246"/>
      <c r="H32" s="247"/>
      <c r="I32" s="248"/>
      <c r="J32" s="243"/>
      <c r="K32" s="244"/>
      <c r="L32" s="245"/>
      <c r="M32" s="246"/>
      <c r="N32" s="247"/>
      <c r="O32" s="248"/>
      <c r="P32" s="243"/>
      <c r="Q32" s="244"/>
      <c r="R32" s="245"/>
      <c r="S32" s="246"/>
      <c r="T32" s="247"/>
      <c r="U32" s="248"/>
      <c r="V32" s="243"/>
      <c r="W32" s="244"/>
      <c r="X32" s="249"/>
      <c r="Y32" s="274">
        <f t="shared" si="0"/>
        <v>0</v>
      </c>
      <c r="Z32" s="250">
        <f t="shared" si="1"/>
        <v>0</v>
      </c>
      <c r="AA32" s="251">
        <f t="shared" si="1"/>
        <v>0</v>
      </c>
      <c r="AB32" s="252">
        <f t="shared" si="2"/>
        <v>0</v>
      </c>
      <c r="AC32" s="247" t="s">
        <v>17</v>
      </c>
      <c r="AD32" s="253">
        <f t="shared" si="3"/>
        <v>0</v>
      </c>
      <c r="AE32" s="254">
        <f t="shared" si="4"/>
        <v>0</v>
      </c>
      <c r="AG32" s="200"/>
      <c r="AJ32">
        <v>0</v>
      </c>
      <c r="AK32">
        <v>0</v>
      </c>
      <c r="AL32">
        <v>0</v>
      </c>
      <c r="AO32" s="230">
        <f t="shared" si="5"/>
        <v>0</v>
      </c>
      <c r="AP32" s="230">
        <f t="shared" si="6"/>
        <v>0</v>
      </c>
      <c r="AQ32" s="230">
        <f t="shared" si="7"/>
        <v>0</v>
      </c>
      <c r="AR32" s="230">
        <f t="shared" si="8"/>
        <v>0</v>
      </c>
      <c r="AS32" s="230">
        <f t="shared" si="9"/>
        <v>0</v>
      </c>
      <c r="AT32" s="230">
        <f t="shared" si="10"/>
        <v>0</v>
      </c>
      <c r="AU32" s="230">
        <f t="shared" si="11"/>
        <v>0</v>
      </c>
      <c r="AV32" s="230">
        <f t="shared" si="12"/>
        <v>0</v>
      </c>
      <c r="AW32" s="230">
        <f t="shared" si="13"/>
        <v>0</v>
      </c>
      <c r="AX32" s="230">
        <f t="shared" si="14"/>
        <v>0</v>
      </c>
      <c r="AY32" s="230">
        <f t="shared" si="15"/>
        <v>0</v>
      </c>
      <c r="AZ32" s="230">
        <f t="shared" si="16"/>
        <v>0</v>
      </c>
      <c r="BA32" s="230">
        <f t="shared" si="17"/>
        <v>0</v>
      </c>
      <c r="BB32" s="230">
        <f t="shared" si="18"/>
        <v>0</v>
      </c>
    </row>
    <row r="33" spans="2:33" ht="15" customHeight="1">
      <c r="B33" s="258"/>
      <c r="AG33" s="200"/>
    </row>
    <row r="34" spans="2:33" ht="15" customHeight="1">
      <c r="B34" s="258"/>
      <c r="AG34" s="200"/>
    </row>
    <row r="35" ht="15" customHeight="1">
      <c r="B35" s="258"/>
    </row>
  </sheetData>
  <sheetProtection/>
  <mergeCells count="16">
    <mergeCell ref="B27:B29"/>
    <mergeCell ref="B30:B32"/>
    <mergeCell ref="P4:R4"/>
    <mergeCell ref="S4:U4"/>
    <mergeCell ref="J4:L4"/>
    <mergeCell ref="M4:O4"/>
    <mergeCell ref="V4:X4"/>
    <mergeCell ref="AB4:AD4"/>
    <mergeCell ref="B18:B22"/>
    <mergeCell ref="B23:B26"/>
    <mergeCell ref="D4:F4"/>
    <mergeCell ref="G4:I4"/>
    <mergeCell ref="B11:B14"/>
    <mergeCell ref="B15:B17"/>
    <mergeCell ref="B5:B7"/>
    <mergeCell ref="B8:B10"/>
  </mergeCells>
  <conditionalFormatting sqref="AE5:AE32">
    <cfRule type="cellIs" priority="2" dxfId="28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100"/>
  <sheetViews>
    <sheetView zoomScale="75" zoomScaleNormal="75" zoomScalePageLayoutView="0" workbookViewId="0" topLeftCell="A66">
      <selection activeCell="Y78" sqref="Y7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2" ht="18.75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2" ht="14.25" customHeight="1">
      <c r="C6" s="88" t="s">
        <v>46</v>
      </c>
      <c r="D6" s="143"/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F6" s="282" t="str">
        <f>'Utkání-výsledky'!N4</f>
        <v>VOLNÝ  LOS</v>
      </c>
    </row>
    <row r="7" spans="3:32" ht="16.5" customHeight="1">
      <c r="C7" s="88" t="s">
        <v>48</v>
      </c>
      <c r="D7" s="201"/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F7" s="282" t="str">
        <f>'Utkání-výsledky'!N5</f>
        <v>Výškovice  </v>
      </c>
    </row>
    <row r="8" spans="3:32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F8" s="282" t="str">
        <f>'Utkání-výsledky'!N6</f>
        <v>Baník Ostrava</v>
      </c>
    </row>
    <row r="9" spans="2:32" ht="18.75">
      <c r="B9" s="101">
        <v>1</v>
      </c>
      <c r="C9" s="84" t="s">
        <v>50</v>
      </c>
      <c r="D9" s="548" t="str">
        <f>IF(B9=1,X6,IF(B9=2,X7,IF(B9=3,X8,IF(B9=4,X9,IF(B9=5,X10,IF(B9=6,X11,IF(B9=7,X12,IF(B9=8,X13," "))))))))</f>
        <v>VOLNÝ  LOS</v>
      </c>
      <c r="E9" s="549"/>
      <c r="F9" s="549"/>
      <c r="G9" s="549"/>
      <c r="H9" s="549"/>
      <c r="I9" s="550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F9" s="282" t="str">
        <f>'Utkání-výsledky'!N7</f>
        <v>Old Rice Hukvaldy</v>
      </c>
    </row>
    <row r="10" spans="2:32" ht="19.5" customHeight="1">
      <c r="B10" s="101">
        <v>8</v>
      </c>
      <c r="C10" s="84" t="s">
        <v>52</v>
      </c>
      <c r="D10" s="548" t="str">
        <f>IF(B10=1,X6,IF(B10=2,X7,IF(B10=3,X8,IF(B10=4,X9,IF(B10=5,X10,IF(B10=6,X11,IF(B10=7,X12,IF(B10=8,X13," "))))))))</f>
        <v>Hukvaldy</v>
      </c>
      <c r="E10" s="549"/>
      <c r="F10" s="549"/>
      <c r="G10" s="549"/>
      <c r="H10" s="549"/>
      <c r="I10" s="550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F10" s="282" t="str">
        <f>'Utkání-výsledky'!N8</f>
        <v>Trnávka</v>
      </c>
    </row>
    <row r="11" spans="14:32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F11" s="282" t="str">
        <f>'Utkání-výsledky'!N9</f>
        <v>Krmelín</v>
      </c>
    </row>
    <row r="12" spans="3:38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F12" s="282" t="str">
        <f>'Utkání-výsledky'!N10</f>
        <v>Proskovice</v>
      </c>
      <c r="AG12" s="88"/>
      <c r="AH12" s="105"/>
      <c r="AI12" s="105"/>
      <c r="AJ12" s="87" t="s">
        <v>0</v>
      </c>
      <c r="AK12" s="105"/>
      <c r="AL12" s="105"/>
    </row>
    <row r="13" spans="2:38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F13" s="282" t="str">
        <f>'Utkání-výsledky'!N11</f>
        <v>Hukvaldy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12" t="s">
        <v>57</v>
      </c>
      <c r="C14" s="265"/>
      <c r="D14" s="126"/>
      <c r="E14" s="114"/>
      <c r="F14" s="115" t="s">
        <v>17</v>
      </c>
      <c r="G14" s="116"/>
      <c r="H14" s="117"/>
      <c r="I14" s="115" t="s">
        <v>17</v>
      </c>
      <c r="J14" s="116"/>
      <c r="K14" s="149"/>
      <c r="L14" s="148" t="s">
        <v>17</v>
      </c>
      <c r="M14" s="269"/>
      <c r="N14" s="151">
        <f>E14+H14+K14</f>
        <v>0</v>
      </c>
      <c r="O14" s="152" t="s">
        <v>17</v>
      </c>
      <c r="P14" s="153">
        <f>G14+J14+M14</f>
        <v>0</v>
      </c>
      <c r="Q14" s="151">
        <f>SUM(AG14:AI14)</f>
        <v>0</v>
      </c>
      <c r="R14" s="152" t="s">
        <v>17</v>
      </c>
      <c r="S14" s="153">
        <f>SUM(AJ14:AL14)</f>
        <v>0</v>
      </c>
      <c r="T14" s="122">
        <f>IF(Q14&gt;S14,1,0)</f>
        <v>0</v>
      </c>
      <c r="U14" s="123">
        <f>IF(S14&gt;Q14,1,0)</f>
        <v>0</v>
      </c>
      <c r="V14" s="104"/>
      <c r="X14" s="124"/>
      <c r="AF14" s="282"/>
      <c r="AG14" s="125">
        <f>IF(E14&gt;G14,1,0)</f>
        <v>0</v>
      </c>
      <c r="AH14" s="125">
        <f>IF(H14&gt;J14,1,0)</f>
        <v>0</v>
      </c>
      <c r="AI14" s="125">
        <f>IF(K14+M14&gt;0,IF(K14&gt;M14,1,0),0)</f>
        <v>0</v>
      </c>
      <c r="AJ14" s="125">
        <f>IF(G14&gt;E14,1,0)</f>
        <v>0</v>
      </c>
      <c r="AK14" s="125">
        <f>IF(J14&gt;H14,1,0)</f>
        <v>0</v>
      </c>
      <c r="AL14" s="125">
        <f>IF(K14+M14&gt;0,IF(M14&gt;K14,1,0),0)</f>
        <v>0</v>
      </c>
    </row>
    <row r="15" spans="2:38" ht="24" customHeight="1">
      <c r="B15" s="112" t="s">
        <v>58</v>
      </c>
      <c r="C15" s="266"/>
      <c r="D15" s="113"/>
      <c r="E15" s="114"/>
      <c r="F15" s="115" t="s">
        <v>17</v>
      </c>
      <c r="G15" s="116"/>
      <c r="H15" s="117"/>
      <c r="I15" s="115" t="s">
        <v>17</v>
      </c>
      <c r="J15" s="116"/>
      <c r="K15" s="267"/>
      <c r="L15" s="268" t="s">
        <v>17</v>
      </c>
      <c r="M15" s="150"/>
      <c r="N15" s="151">
        <f>E15+H15+K15</f>
        <v>0</v>
      </c>
      <c r="O15" s="152" t="s">
        <v>17</v>
      </c>
      <c r="P15" s="153">
        <f>G15+J15+M15</f>
        <v>0</v>
      </c>
      <c r="Q15" s="151">
        <f>SUM(AG15:AI15)</f>
        <v>0</v>
      </c>
      <c r="R15" s="152" t="s">
        <v>17</v>
      </c>
      <c r="S15" s="153">
        <f>SUM(AJ15:AL15)</f>
        <v>0</v>
      </c>
      <c r="T15" s="122">
        <f>IF(Q15&gt;S15,1,0)</f>
        <v>0</v>
      </c>
      <c r="U15" s="123">
        <f>IF(S15&gt;Q15,1,0)</f>
        <v>0</v>
      </c>
      <c r="V15" s="104"/>
      <c r="AF15" s="282"/>
      <c r="AG15" s="125">
        <f>IF(E15&gt;G15,1,0)</f>
        <v>0</v>
      </c>
      <c r="AH15" s="125">
        <f>IF(H15&gt;J15,1,0)</f>
        <v>0</v>
      </c>
      <c r="AI15" s="125">
        <f>IF(K15+M15&gt;0,IF(K15&gt;M15,1,0),0)</f>
        <v>0</v>
      </c>
      <c r="AJ15" s="125">
        <f>IF(G15&gt;E15,1,0)</f>
        <v>0</v>
      </c>
      <c r="AK15" s="125">
        <f>IF(J15&gt;H15,1,0)</f>
        <v>0</v>
      </c>
      <c r="AL15" s="125">
        <f>IF(K15+M15&gt;0,IF(M15&gt;K15,1,0),0)</f>
        <v>0</v>
      </c>
    </row>
    <row r="16" spans="2:38" ht="20.25" customHeight="1">
      <c r="B16" s="462" t="s">
        <v>59</v>
      </c>
      <c r="C16" s="356"/>
      <c r="D16" s="357"/>
      <c r="E16" s="551"/>
      <c r="F16" s="474" t="s">
        <v>17</v>
      </c>
      <c r="G16" s="466"/>
      <c r="H16" s="472"/>
      <c r="I16" s="474" t="s">
        <v>17</v>
      </c>
      <c r="J16" s="466"/>
      <c r="K16" s="464"/>
      <c r="L16" s="535" t="s">
        <v>17</v>
      </c>
      <c r="M16" s="537"/>
      <c r="N16" s="541">
        <f>E16+H16+K16</f>
        <v>0</v>
      </c>
      <c r="O16" s="468" t="s">
        <v>17</v>
      </c>
      <c r="P16" s="539">
        <f>G16+J16+M16</f>
        <v>0</v>
      </c>
      <c r="Q16" s="541">
        <f>SUM(AG16:AI16)</f>
        <v>0</v>
      </c>
      <c r="R16" s="468" t="s">
        <v>17</v>
      </c>
      <c r="S16" s="539">
        <f>SUM(AJ16:AL16)</f>
        <v>0</v>
      </c>
      <c r="T16" s="544">
        <f>IF(Q16&gt;S16,1,0)</f>
        <v>0</v>
      </c>
      <c r="U16" s="546">
        <f>IF(S16&gt;Q16,1,0)</f>
        <v>0</v>
      </c>
      <c r="V16" s="128"/>
      <c r="AG16" s="125">
        <f>IF(E16&gt;G16,1,0)</f>
        <v>0</v>
      </c>
      <c r="AH16" s="125">
        <f>IF(H16&gt;J16,1,0)</f>
        <v>0</v>
      </c>
      <c r="AI16" s="125">
        <f>IF(K16+M16&gt;0,IF(K16&gt;M16,1,0),0)</f>
        <v>0</v>
      </c>
      <c r="AJ16" s="125">
        <f>IF(G16&gt;E16,1,0)</f>
        <v>0</v>
      </c>
      <c r="AK16" s="125">
        <f>IF(J16&gt;H16,1,0)</f>
        <v>0</v>
      </c>
      <c r="AL16" s="125">
        <f>IF(K16+M16&gt;0,IF(M16&gt;K16,1,0),0)</f>
        <v>0</v>
      </c>
    </row>
    <row r="17" spans="2:22" ht="21" customHeight="1">
      <c r="B17" s="463"/>
      <c r="C17" s="358"/>
      <c r="D17" s="359"/>
      <c r="E17" s="552"/>
      <c r="F17" s="475"/>
      <c r="G17" s="467"/>
      <c r="H17" s="473"/>
      <c r="I17" s="475"/>
      <c r="J17" s="467"/>
      <c r="K17" s="534"/>
      <c r="L17" s="536"/>
      <c r="M17" s="538"/>
      <c r="N17" s="542"/>
      <c r="O17" s="469"/>
      <c r="P17" s="540"/>
      <c r="Q17" s="542"/>
      <c r="R17" s="469"/>
      <c r="S17" s="540"/>
      <c r="T17" s="545"/>
      <c r="U17" s="547"/>
      <c r="V17" s="128"/>
    </row>
    <row r="18" spans="2:22" ht="23.25" customHeight="1">
      <c r="B18" s="129"/>
      <c r="C18" s="155" t="s">
        <v>63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>
        <f>SUM(N14:N17)</f>
        <v>0</v>
      </c>
      <c r="O18" s="152" t="s">
        <v>17</v>
      </c>
      <c r="P18" s="158">
        <f>SUM(P14:P17)</f>
        <v>0</v>
      </c>
      <c r="Q18" s="157">
        <f>SUM(Q14:Q17)</f>
        <v>0</v>
      </c>
      <c r="R18" s="159" t="s">
        <v>17</v>
      </c>
      <c r="S18" s="158">
        <f>SUM(S14:S17)</f>
        <v>0</v>
      </c>
      <c r="T18" s="122">
        <f>SUM(T14:T17)</f>
        <v>0</v>
      </c>
      <c r="U18" s="123">
        <f>SUM(U14:U17)</f>
        <v>0</v>
      </c>
      <c r="V18" s="104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 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263"/>
      <c r="E31" s="95"/>
      <c r="F31" s="95"/>
      <c r="N31" s="96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64">
        <v>41790</v>
      </c>
      <c r="E32" s="100"/>
      <c r="F32" s="100"/>
      <c r="N32" s="96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 customHeight="1">
      <c r="C33" s="88"/>
      <c r="N33" s="96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2</v>
      </c>
      <c r="C34" s="84" t="s">
        <v>50</v>
      </c>
      <c r="D34" s="548" t="str">
        <f>IF(B34=1,X31,IF(B34=2,X32,IF(B34=3,X33,IF(B34=4,X34,IF(B34=5,X35,IF(B34=6,X36,IF(B34=7,X37,IF(B34=8,X38," "))))))))</f>
        <v>Výškovice  </v>
      </c>
      <c r="E34" s="549"/>
      <c r="F34" s="549"/>
      <c r="G34" s="549"/>
      <c r="H34" s="549"/>
      <c r="I34" s="550"/>
      <c r="N34" s="96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7</v>
      </c>
      <c r="C35" s="84" t="s">
        <v>52</v>
      </c>
      <c r="D35" s="548" t="str">
        <f>IF(B35=1,X31,IF(B35=2,X32,IF(B35=3,X33,IF(B35=4,X34,IF(B35=5,X35,IF(B35=6,X36,IF(B35=7,X37,IF(B35=8,X38," "))))))))</f>
        <v>Proskovice</v>
      </c>
      <c r="E35" s="549"/>
      <c r="F35" s="549"/>
      <c r="G35" s="549"/>
      <c r="H35" s="549"/>
      <c r="I35" s="550"/>
      <c r="N35" s="96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8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12" t="s">
        <v>57</v>
      </c>
      <c r="C39" s="265" t="s">
        <v>130</v>
      </c>
      <c r="D39" s="126" t="s">
        <v>151</v>
      </c>
      <c r="E39" s="114">
        <v>1</v>
      </c>
      <c r="F39" s="115" t="s">
        <v>17</v>
      </c>
      <c r="G39" s="116">
        <v>6</v>
      </c>
      <c r="H39" s="117">
        <v>1</v>
      </c>
      <c r="I39" s="115" t="s">
        <v>17</v>
      </c>
      <c r="J39" s="116">
        <v>6</v>
      </c>
      <c r="K39" s="149"/>
      <c r="L39" s="148" t="s">
        <v>17</v>
      </c>
      <c r="M39" s="269"/>
      <c r="N39" s="119">
        <f>E39+H39+K39</f>
        <v>2</v>
      </c>
      <c r="O39" s="120" t="s">
        <v>17</v>
      </c>
      <c r="P39" s="121">
        <f>G39+J39+M39</f>
        <v>12</v>
      </c>
      <c r="Q39" s="119">
        <f>SUM(AG39:AI39)</f>
        <v>0</v>
      </c>
      <c r="R39" s="120" t="s">
        <v>17</v>
      </c>
      <c r="S39" s="121">
        <f>SUM(AJ39:AL39)</f>
        <v>2</v>
      </c>
      <c r="T39" s="122">
        <f>IF(Q39&gt;S39,1,0)</f>
        <v>0</v>
      </c>
      <c r="U39" s="123">
        <f>IF(S39&gt;Q39,1,0)</f>
        <v>1</v>
      </c>
      <c r="V39" s="104"/>
      <c r="X39" s="124"/>
      <c r="AG39" s="125">
        <f>IF(E39&gt;G39,1,0)</f>
        <v>0</v>
      </c>
      <c r="AH39" s="125">
        <f>IF(H39&gt;J39,1,0)</f>
        <v>0</v>
      </c>
      <c r="AI39" s="125">
        <f>IF(K39+M39&gt;0,IF(K39&gt;M39,1,0),0)</f>
        <v>0</v>
      </c>
      <c r="AJ39" s="125">
        <f>IF(G39&gt;E39,1,0)</f>
        <v>1</v>
      </c>
      <c r="AK39" s="125">
        <f>IF(J39&gt;H39,1,0)</f>
        <v>1</v>
      </c>
      <c r="AL39" s="125">
        <f>IF(K39+M39&gt;0,IF(M39&gt;K39,1,0),0)</f>
        <v>0</v>
      </c>
    </row>
    <row r="40" spans="2:38" ht="24.75" customHeight="1">
      <c r="B40" s="112" t="s">
        <v>58</v>
      </c>
      <c r="C40" s="266" t="s">
        <v>129</v>
      </c>
      <c r="D40" s="113" t="s">
        <v>160</v>
      </c>
      <c r="E40" s="114">
        <v>5</v>
      </c>
      <c r="F40" s="115" t="s">
        <v>17</v>
      </c>
      <c r="G40" s="116">
        <v>7</v>
      </c>
      <c r="H40" s="117">
        <v>0</v>
      </c>
      <c r="I40" s="115" t="s">
        <v>17</v>
      </c>
      <c r="J40" s="116">
        <v>6</v>
      </c>
      <c r="K40" s="267"/>
      <c r="L40" s="268" t="s">
        <v>17</v>
      </c>
      <c r="M40" s="150"/>
      <c r="N40" s="119">
        <f>E40+H40+K40</f>
        <v>5</v>
      </c>
      <c r="O40" s="120" t="s">
        <v>17</v>
      </c>
      <c r="P40" s="121">
        <f>G40+J40+M40</f>
        <v>13</v>
      </c>
      <c r="Q40" s="119">
        <f>SUM(AG40:AI40)</f>
        <v>0</v>
      </c>
      <c r="R40" s="120" t="s">
        <v>17</v>
      </c>
      <c r="S40" s="121">
        <f>SUM(AJ40:AL40)</f>
        <v>2</v>
      </c>
      <c r="T40" s="122">
        <f>IF(Q40&gt;S40,1,0)</f>
        <v>0</v>
      </c>
      <c r="U40" s="123">
        <f>IF(S40&gt;Q40,1,0)</f>
        <v>1</v>
      </c>
      <c r="V40" s="104"/>
      <c r="AG40" s="125">
        <f>IF(E40&gt;G40,1,0)</f>
        <v>0</v>
      </c>
      <c r="AH40" s="125">
        <f>IF(H40&gt;J40,1,0)</f>
        <v>0</v>
      </c>
      <c r="AI40" s="125">
        <f>IF(K40+M40&gt;0,IF(K40&gt;M40,1,0),0)</f>
        <v>0</v>
      </c>
      <c r="AJ40" s="125">
        <f>IF(G40&gt;E40,1,0)</f>
        <v>1</v>
      </c>
      <c r="AK40" s="125">
        <f>IF(J40&gt;H40,1,0)</f>
        <v>1</v>
      </c>
      <c r="AL40" s="125">
        <f>IF(K40+M40&gt;0,IF(M40&gt;K40,1,0),0)</f>
        <v>0</v>
      </c>
    </row>
    <row r="41" spans="2:38" ht="24.75" customHeight="1">
      <c r="B41" s="462" t="s">
        <v>59</v>
      </c>
      <c r="C41" s="356" t="s">
        <v>130</v>
      </c>
      <c r="D41" s="357" t="s">
        <v>151</v>
      </c>
      <c r="E41" s="551">
        <v>6</v>
      </c>
      <c r="F41" s="474" t="s">
        <v>17</v>
      </c>
      <c r="G41" s="466">
        <v>3</v>
      </c>
      <c r="H41" s="472">
        <v>3</v>
      </c>
      <c r="I41" s="474" t="s">
        <v>17</v>
      </c>
      <c r="J41" s="466">
        <v>6</v>
      </c>
      <c r="K41" s="464">
        <v>6</v>
      </c>
      <c r="L41" s="535" t="s">
        <v>17</v>
      </c>
      <c r="M41" s="537">
        <v>4</v>
      </c>
      <c r="N41" s="556">
        <f>E41+H41+K41</f>
        <v>15</v>
      </c>
      <c r="O41" s="558" t="s">
        <v>17</v>
      </c>
      <c r="P41" s="554">
        <f>G41+J41+M41</f>
        <v>13</v>
      </c>
      <c r="Q41" s="556">
        <f>SUM(AG41:AI41)</f>
        <v>2</v>
      </c>
      <c r="R41" s="558" t="s">
        <v>17</v>
      </c>
      <c r="S41" s="554">
        <f>SUM(AJ41:AL41)</f>
        <v>1</v>
      </c>
      <c r="T41" s="544">
        <f>IF(Q41&gt;S41,1,0)</f>
        <v>1</v>
      </c>
      <c r="U41" s="546">
        <f>IF(S41&gt;Q41,1,0)</f>
        <v>0</v>
      </c>
      <c r="V41" s="128"/>
      <c r="AG41" s="125">
        <f>IF(E41&gt;G41,1,0)</f>
        <v>1</v>
      </c>
      <c r="AH41" s="125">
        <f>IF(H41&gt;J41,1,0)</f>
        <v>0</v>
      </c>
      <c r="AI41" s="125">
        <f>IF(K41+M41&gt;0,IF(K41&gt;M41,1,0),0)</f>
        <v>1</v>
      </c>
      <c r="AJ41" s="125">
        <f>IF(G41&gt;E41,1,0)</f>
        <v>0</v>
      </c>
      <c r="AK41" s="125">
        <f>IF(J41&gt;H41,1,0)</f>
        <v>1</v>
      </c>
      <c r="AL41" s="125">
        <f>IF(K41+M41&gt;0,IF(M41&gt;K41,1,0),0)</f>
        <v>0</v>
      </c>
    </row>
    <row r="42" spans="2:22" ht="24.75" customHeight="1">
      <c r="B42" s="463"/>
      <c r="C42" s="358" t="s">
        <v>129</v>
      </c>
      <c r="D42" s="359" t="s">
        <v>160</v>
      </c>
      <c r="E42" s="552"/>
      <c r="F42" s="475"/>
      <c r="G42" s="467"/>
      <c r="H42" s="473"/>
      <c r="I42" s="475"/>
      <c r="J42" s="467"/>
      <c r="K42" s="534"/>
      <c r="L42" s="536"/>
      <c r="M42" s="538"/>
      <c r="N42" s="557"/>
      <c r="O42" s="559"/>
      <c r="P42" s="555"/>
      <c r="Q42" s="557"/>
      <c r="R42" s="559"/>
      <c r="S42" s="555"/>
      <c r="T42" s="545"/>
      <c r="U42" s="547"/>
      <c r="V42" s="128"/>
    </row>
    <row r="43" spans="2:22" ht="24.75" customHeight="1">
      <c r="B43" s="129"/>
      <c r="C43" s="130" t="s">
        <v>63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>
        <f>SUM(N39:N42)</f>
        <v>22</v>
      </c>
      <c r="O43" s="120" t="s">
        <v>17</v>
      </c>
      <c r="P43" s="133">
        <f>SUM(P39:P42)</f>
        <v>38</v>
      </c>
      <c r="Q43" s="132">
        <f>SUM(Q39:Q42)</f>
        <v>2</v>
      </c>
      <c r="R43" s="134" t="s">
        <v>17</v>
      </c>
      <c r="S43" s="133">
        <f>SUM(S39:S42)</f>
        <v>5</v>
      </c>
      <c r="T43" s="122">
        <f>SUM(T39:T42)</f>
        <v>1</v>
      </c>
      <c r="U43" s="123">
        <f>SUM(U39:U42)</f>
        <v>2</v>
      </c>
      <c r="V43" s="104"/>
    </row>
    <row r="44" spans="2:22" ht="24.75" customHeight="1">
      <c r="B44" s="129"/>
      <c r="C44" s="8" t="s">
        <v>64</v>
      </c>
      <c r="D44" s="135" t="str">
        <f>IF(T43&gt;U43,D34,IF(U43&gt;T43,D35,IF(U43+T43=0," ","CHYBA ZADÁNÍ")))</f>
        <v>Proskovice</v>
      </c>
      <c r="E44" s="130"/>
      <c r="F44" s="130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8"/>
      <c r="V44" s="136"/>
    </row>
    <row r="45" spans="2:22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</row>
    <row r="46" spans="3:21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</row>
    <row r="47" spans="3:21" ht="15">
      <c r="C47" s="145" t="s">
        <v>66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263" t="s">
        <v>189</v>
      </c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1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264">
        <v>41852</v>
      </c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 customHeight="1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3</v>
      </c>
      <c r="C59" s="84" t="s">
        <v>50</v>
      </c>
      <c r="D59" s="566" t="str">
        <f>IF(B59=1,X56,IF(B59=2,X57,IF(B59=3,X58,IF(B59=4,X59,IF(B59=5,X60,IF(B59=6,X61,IF(B59=7,X62,IF(B59=8,X63," "))))))))</f>
        <v>Baník Ostrava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6</v>
      </c>
      <c r="C60" s="84" t="s">
        <v>52</v>
      </c>
      <c r="D60" s="566" t="str">
        <f>IF(B60=1,X56,IF(B60=2,X57,IF(B60=3,X58,IF(B60=4,X59,IF(B60=5,X60,IF(B60=6,X61,IF(B60=7,X62,IF(B60=8,X63," "))))))))</f>
        <v>Krmelín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8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aca="true" t="shared" si="7" ref="AB62:AF63">AB12</f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 t="str">
        <f t="shared" si="7"/>
        <v>Proskovice</v>
      </c>
      <c r="AG62" s="88"/>
      <c r="AH62" s="105"/>
      <c r="AI62" s="105"/>
      <c r="AJ62" s="87" t="s">
        <v>0</v>
      </c>
      <c r="AK62" s="105"/>
      <c r="AL62" s="105"/>
    </row>
    <row r="63" spans="2:38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7"/>
        <v>0</v>
      </c>
      <c r="AC63" s="1">
        <f t="shared" si="7"/>
        <v>0</v>
      </c>
      <c r="AD63" s="1">
        <f t="shared" si="7"/>
        <v>0</v>
      </c>
      <c r="AE63" s="1">
        <f t="shared" si="7"/>
        <v>0</v>
      </c>
      <c r="AF63" s="1" t="str">
        <f t="shared" si="7"/>
        <v>Hukvaldy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12" t="s">
        <v>57</v>
      </c>
      <c r="C64" s="265" t="s">
        <v>174</v>
      </c>
      <c r="D64" s="126" t="s">
        <v>190</v>
      </c>
      <c r="E64" s="114">
        <v>3</v>
      </c>
      <c r="F64" s="115" t="s">
        <v>17</v>
      </c>
      <c r="G64" s="116">
        <v>6</v>
      </c>
      <c r="H64" s="117">
        <v>2</v>
      </c>
      <c r="I64" s="115" t="s">
        <v>17</v>
      </c>
      <c r="J64" s="116">
        <v>6</v>
      </c>
      <c r="K64" s="149"/>
      <c r="L64" s="148" t="s">
        <v>17</v>
      </c>
      <c r="M64" s="269"/>
      <c r="N64" s="151">
        <f>E64+H64+K64</f>
        <v>5</v>
      </c>
      <c r="O64" s="152" t="s">
        <v>17</v>
      </c>
      <c r="P64" s="153">
        <f>G64+J64+M64</f>
        <v>12</v>
      </c>
      <c r="Q64" s="151">
        <f>SUM(AG64:AI64)</f>
        <v>0</v>
      </c>
      <c r="R64" s="152" t="s">
        <v>17</v>
      </c>
      <c r="S64" s="153">
        <f>SUM(AJ64:AL64)</f>
        <v>2</v>
      </c>
      <c r="T64" s="122">
        <f>IF(Q64&gt;S64,1,0)</f>
        <v>0</v>
      </c>
      <c r="U64" s="123">
        <f>IF(S64&gt;Q64,1,0)</f>
        <v>1</v>
      </c>
      <c r="V64" s="104"/>
      <c r="X64" s="124"/>
      <c r="AG64" s="125">
        <f>IF(E64&gt;G64,1,0)</f>
        <v>0</v>
      </c>
      <c r="AH64" s="125">
        <f>IF(H64&gt;J64,1,0)</f>
        <v>0</v>
      </c>
      <c r="AI64" s="125">
        <f>IF(K64+M64&gt;0,IF(K64&gt;M64,1,0),0)</f>
        <v>0</v>
      </c>
      <c r="AJ64" s="125">
        <f>IF(G64&gt;E64,1,0)</f>
        <v>1</v>
      </c>
      <c r="AK64" s="125">
        <f>IF(J64&gt;H64,1,0)</f>
        <v>1</v>
      </c>
      <c r="AL64" s="125">
        <f>IF(K64+M64&gt;0,IF(M64&gt;K64,1,0),0)</f>
        <v>0</v>
      </c>
    </row>
    <row r="65" spans="2:38" ht="24.75" customHeight="1">
      <c r="B65" s="112" t="s">
        <v>58</v>
      </c>
      <c r="C65" s="266" t="s">
        <v>176</v>
      </c>
      <c r="D65" s="113" t="s">
        <v>191</v>
      </c>
      <c r="E65" s="114">
        <v>6</v>
      </c>
      <c r="F65" s="115" t="s">
        <v>17</v>
      </c>
      <c r="G65" s="116">
        <v>1</v>
      </c>
      <c r="H65" s="117">
        <v>3</v>
      </c>
      <c r="I65" s="115" t="s">
        <v>17</v>
      </c>
      <c r="J65" s="116">
        <v>6</v>
      </c>
      <c r="K65" s="267">
        <v>6</v>
      </c>
      <c r="L65" s="268" t="s">
        <v>17</v>
      </c>
      <c r="M65" s="150">
        <v>2</v>
      </c>
      <c r="N65" s="151">
        <f>E65+H65+K65</f>
        <v>15</v>
      </c>
      <c r="O65" s="152" t="s">
        <v>17</v>
      </c>
      <c r="P65" s="153">
        <f>G65+J65+M65</f>
        <v>9</v>
      </c>
      <c r="Q65" s="151">
        <f>SUM(AG65:AI65)</f>
        <v>2</v>
      </c>
      <c r="R65" s="152" t="s">
        <v>17</v>
      </c>
      <c r="S65" s="153">
        <f>SUM(AJ65:AL65)</f>
        <v>1</v>
      </c>
      <c r="T65" s="122">
        <f>IF(Q65&gt;S65,1,0)</f>
        <v>1</v>
      </c>
      <c r="U65" s="123">
        <f>IF(S65&gt;Q65,1,0)</f>
        <v>0</v>
      </c>
      <c r="V65" s="104"/>
      <c r="AG65" s="125">
        <f>IF(E65&gt;G65,1,0)</f>
        <v>1</v>
      </c>
      <c r="AH65" s="125">
        <f>IF(H65&gt;J65,1,0)</f>
        <v>0</v>
      </c>
      <c r="AI65" s="125">
        <f>IF(K65+M65&gt;0,IF(K65&gt;M65,1,0),0)</f>
        <v>1</v>
      </c>
      <c r="AJ65" s="125">
        <f>IF(G65&gt;E65,1,0)</f>
        <v>0</v>
      </c>
      <c r="AK65" s="125">
        <f>IF(J65&gt;H65,1,0)</f>
        <v>1</v>
      </c>
      <c r="AL65" s="125">
        <f>IF(K65+M65&gt;0,IF(M65&gt;K65,1,0),0)</f>
        <v>0</v>
      </c>
    </row>
    <row r="66" spans="2:38" ht="24.75" customHeight="1">
      <c r="B66" s="462" t="s">
        <v>59</v>
      </c>
      <c r="C66" s="356" t="s">
        <v>178</v>
      </c>
      <c r="D66" s="357" t="s">
        <v>192</v>
      </c>
      <c r="E66" s="312">
        <v>6</v>
      </c>
      <c r="F66" s="310" t="s">
        <v>17</v>
      </c>
      <c r="G66" s="306">
        <v>4</v>
      </c>
      <c r="H66" s="308">
        <v>6</v>
      </c>
      <c r="I66" s="310" t="s">
        <v>17</v>
      </c>
      <c r="J66" s="306">
        <v>4</v>
      </c>
      <c r="K66" s="426"/>
      <c r="L66" s="428" t="s">
        <v>17</v>
      </c>
      <c r="M66" s="430"/>
      <c r="N66" s="541">
        <f>E66+H66+K66</f>
        <v>12</v>
      </c>
      <c r="O66" s="468" t="s">
        <v>17</v>
      </c>
      <c r="P66" s="539">
        <f>G66+J66+M66</f>
        <v>8</v>
      </c>
      <c r="Q66" s="541">
        <f>SUM(AG66:AI66)</f>
        <v>2</v>
      </c>
      <c r="R66" s="468" t="s">
        <v>17</v>
      </c>
      <c r="S66" s="539">
        <f>SUM(AJ66:AL66)</f>
        <v>0</v>
      </c>
      <c r="T66" s="544">
        <f>IF(Q66&gt;S66,1,0)</f>
        <v>1</v>
      </c>
      <c r="U66" s="546">
        <f>IF(S66&gt;Q66,1,0)</f>
        <v>0</v>
      </c>
      <c r="V66" s="128"/>
      <c r="AG66" s="125">
        <f>IF(E66&gt;G66,1,0)</f>
        <v>1</v>
      </c>
      <c r="AH66" s="125">
        <f>IF(H66&gt;J66,1,0)</f>
        <v>1</v>
      </c>
      <c r="AI66" s="125">
        <f>IF(K66+M66&gt;0,IF(K66&gt;M66,1,0),0)</f>
        <v>0</v>
      </c>
      <c r="AJ66" s="125">
        <f>IF(G66&gt;E66,1,0)</f>
        <v>0</v>
      </c>
      <c r="AK66" s="125">
        <f>IF(J66&gt;H66,1,0)</f>
        <v>0</v>
      </c>
      <c r="AL66" s="125">
        <f>IF(K66+M66&gt;0,IF(M66&gt;K66,1,0),0)</f>
        <v>0</v>
      </c>
    </row>
    <row r="67" spans="2:22" ht="24.75" customHeight="1">
      <c r="B67" s="463"/>
      <c r="C67" s="358" t="s">
        <v>180</v>
      </c>
      <c r="D67" s="359" t="s">
        <v>193</v>
      </c>
      <c r="E67" s="313"/>
      <c r="F67" s="311"/>
      <c r="G67" s="307"/>
      <c r="H67" s="309"/>
      <c r="I67" s="311"/>
      <c r="J67" s="307"/>
      <c r="K67" s="427"/>
      <c r="L67" s="429"/>
      <c r="M67" s="431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 t="s">
        <v>63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32</v>
      </c>
      <c r="O68" s="152" t="s">
        <v>17</v>
      </c>
      <c r="P68" s="158">
        <f>SUM(P64:P67)</f>
        <v>29</v>
      </c>
      <c r="Q68" s="157">
        <f>SUM(Q64:Q67)</f>
        <v>4</v>
      </c>
      <c r="R68" s="159" t="s">
        <v>17</v>
      </c>
      <c r="S68" s="158">
        <f>SUM(S64:S67)</f>
        <v>3</v>
      </c>
      <c r="T68" s="122">
        <f>SUM(T64:T67)</f>
        <v>2</v>
      </c>
      <c r="U68" s="123">
        <f>SUM(U64:U67)</f>
        <v>1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Baník Ostrava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 t="s">
        <v>116</v>
      </c>
      <c r="E81" s="95"/>
      <c r="F81" s="95"/>
      <c r="N81" s="96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8" ref="AA81:AA88">AA56</f>
        <v>0</v>
      </c>
      <c r="AB81" s="1">
        <f aca="true" t="shared" si="9" ref="AB81:AE88">AB56</f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 t="str">
        <f>AF6</f>
        <v>VOLNÝ  LOS</v>
      </c>
    </row>
    <row r="82" spans="3:32" ht="15" customHeight="1">
      <c r="C82" s="88" t="s">
        <v>48</v>
      </c>
      <c r="D82" s="201">
        <v>41889</v>
      </c>
      <c r="E82" s="100"/>
      <c r="F82" s="100"/>
      <c r="N82" s="96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10" ref="X82:X88">IF($N$4=1,AA82,IF($N$4=2,AB82,IF($N$4=3,AC82,IF($N$4=4,AD82,IF($N$4=5,AE82,IF($N$4=6,AF82," "))))))</f>
        <v>Výškovice  </v>
      </c>
      <c r="AA82" s="1">
        <f t="shared" si="8"/>
        <v>0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 t="str">
        <f aca="true" t="shared" si="11" ref="AF82:AF88">AF7</f>
        <v>Výškovice  </v>
      </c>
    </row>
    <row r="83" spans="3:32" ht="15" customHeight="1">
      <c r="C83" s="88"/>
      <c r="N83" s="96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10"/>
        <v>Baník Ostrava</v>
      </c>
      <c r="AA83" s="1">
        <f t="shared" si="8"/>
        <v>0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 t="str">
        <f t="shared" si="11"/>
        <v>Baník Ostrava</v>
      </c>
    </row>
    <row r="84" spans="2:32" ht="18.75">
      <c r="B84" s="101">
        <v>4</v>
      </c>
      <c r="C84" s="84" t="s">
        <v>50</v>
      </c>
      <c r="D84" s="548" t="str">
        <f>IF(B84=1,X81,IF(B84=2,X82,IF(B84=3,X83,IF(B84=4,X84,IF(B84=5,X85,IF(B84=6,X86,IF(B84=7,X87,IF(B84=8,X88," "))))))))</f>
        <v>Old Rice Hukvaldy</v>
      </c>
      <c r="E84" s="549"/>
      <c r="F84" s="549"/>
      <c r="G84" s="549"/>
      <c r="H84" s="549"/>
      <c r="I84" s="550"/>
      <c r="N84" s="96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10"/>
        <v>Old Rice Hukvaldy</v>
      </c>
      <c r="AA84" s="1">
        <f t="shared" si="8"/>
        <v>0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 t="str">
        <f t="shared" si="11"/>
        <v>Old Rice Hukvaldy</v>
      </c>
    </row>
    <row r="85" spans="2:32" ht="18.75">
      <c r="B85" s="101">
        <v>5</v>
      </c>
      <c r="C85" s="84" t="s">
        <v>52</v>
      </c>
      <c r="D85" s="548" t="str">
        <f>IF(B85=1,X81,IF(B85=2,X82,IF(B85=3,X83,IF(B85=4,X84,IF(B85=5,X85,IF(B85=6,X86,IF(B85=7,X87,IF(B85=8,X88," "))))))))</f>
        <v>Trnávka</v>
      </c>
      <c r="E85" s="549"/>
      <c r="F85" s="549"/>
      <c r="G85" s="549"/>
      <c r="H85" s="549"/>
      <c r="I85" s="550"/>
      <c r="N85" s="96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10"/>
        <v>Trnávka</v>
      </c>
      <c r="AA85" s="1">
        <f t="shared" si="8"/>
        <v>0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 t="str">
        <f t="shared" si="11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10"/>
        <v>Krmelín</v>
      </c>
      <c r="AA86" s="1">
        <f t="shared" si="8"/>
        <v>0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 t="str">
        <f t="shared" si="11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10"/>
        <v>Proskovice</v>
      </c>
      <c r="AA87" s="1">
        <f t="shared" si="8"/>
        <v>0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 t="str">
        <f t="shared" si="11"/>
        <v>Proskovice</v>
      </c>
    </row>
    <row r="88" spans="2:38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10"/>
        <v>Hukvaldy</v>
      </c>
      <c r="AA88" s="1">
        <f t="shared" si="8"/>
        <v>0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 t="str">
        <f t="shared" si="11"/>
        <v>Hukvaldy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12" t="s">
        <v>57</v>
      </c>
      <c r="C89" s="265" t="s">
        <v>183</v>
      </c>
      <c r="D89" s="126" t="s">
        <v>161</v>
      </c>
      <c r="E89" s="114">
        <v>0</v>
      </c>
      <c r="F89" s="115" t="s">
        <v>17</v>
      </c>
      <c r="G89" s="116">
        <v>6</v>
      </c>
      <c r="H89" s="117">
        <v>2</v>
      </c>
      <c r="I89" s="115" t="s">
        <v>17</v>
      </c>
      <c r="J89" s="116">
        <v>6</v>
      </c>
      <c r="K89" s="149"/>
      <c r="L89" s="148" t="s">
        <v>17</v>
      </c>
      <c r="M89" s="269"/>
      <c r="N89" s="183">
        <f>E89+H89+K89</f>
        <v>2</v>
      </c>
      <c r="O89" s="270" t="s">
        <v>17</v>
      </c>
      <c r="P89" s="153">
        <f>G89+J89+M89</f>
        <v>12</v>
      </c>
      <c r="Q89" s="151">
        <f>SUM(AG89:AI89)</f>
        <v>0</v>
      </c>
      <c r="R89" s="152" t="s">
        <v>17</v>
      </c>
      <c r="S89" s="184">
        <f>SUM(AJ89:AL89)</f>
        <v>2</v>
      </c>
      <c r="T89" s="122">
        <f>IF(Q89&gt;S89,1,0)</f>
        <v>0</v>
      </c>
      <c r="U89" s="123">
        <f>IF(S89&gt;Q89,1,0)</f>
        <v>1</v>
      </c>
      <c r="V89" s="104"/>
      <c r="X89" s="124"/>
      <c r="AG89" s="125">
        <f>IF(E89&gt;G89,1,0)</f>
        <v>0</v>
      </c>
      <c r="AH89" s="125">
        <f>IF(H89&gt;J89,1,0)</f>
        <v>0</v>
      </c>
      <c r="AI89" s="125">
        <f>IF(K89+M89&gt;0,IF(K89&gt;M89,1,0),0)</f>
        <v>0</v>
      </c>
      <c r="AJ89" s="125">
        <f>IF(G89&gt;E89,1,0)</f>
        <v>1</v>
      </c>
      <c r="AK89" s="125">
        <f>IF(J89&gt;H89,1,0)</f>
        <v>1</v>
      </c>
      <c r="AL89" s="125">
        <f>IF(K89+M89&gt;0,IF(M89&gt;K89,1,0),0)</f>
        <v>0</v>
      </c>
    </row>
    <row r="90" spans="2:38" ht="24.75" customHeight="1">
      <c r="B90" s="112" t="s">
        <v>58</v>
      </c>
      <c r="C90" s="266" t="s">
        <v>184</v>
      </c>
      <c r="D90" s="113" t="s">
        <v>162</v>
      </c>
      <c r="E90" s="114">
        <v>1</v>
      </c>
      <c r="F90" s="115" t="s">
        <v>17</v>
      </c>
      <c r="G90" s="116">
        <v>6</v>
      </c>
      <c r="H90" s="117">
        <v>0</v>
      </c>
      <c r="I90" s="115" t="s">
        <v>17</v>
      </c>
      <c r="J90" s="116">
        <v>6</v>
      </c>
      <c r="K90" s="267"/>
      <c r="L90" s="268" t="s">
        <v>17</v>
      </c>
      <c r="M90" s="150"/>
      <c r="N90" s="151">
        <f>E90+H90+K90</f>
        <v>1</v>
      </c>
      <c r="O90" s="152" t="s">
        <v>17</v>
      </c>
      <c r="P90" s="184">
        <f>G90+J90+M90</f>
        <v>12</v>
      </c>
      <c r="Q90" s="183">
        <f>SUM(AG90:AI90)</f>
        <v>0</v>
      </c>
      <c r="R90" s="270" t="s">
        <v>17</v>
      </c>
      <c r="S90" s="153">
        <f>SUM(AJ90:AL90)</f>
        <v>2</v>
      </c>
      <c r="T90" s="122">
        <f>IF(Q90&gt;S90,1,0)</f>
        <v>0</v>
      </c>
      <c r="U90" s="123">
        <f>IF(S90&gt;Q90,1,0)</f>
        <v>1</v>
      </c>
      <c r="V90" s="104"/>
      <c r="Y90" s="453" t="s">
        <v>198</v>
      </c>
      <c r="AG90" s="125">
        <f>IF(E90&gt;G90,1,0)</f>
        <v>0</v>
      </c>
      <c r="AH90" s="125">
        <f>IF(H90&gt;J90,1,0)</f>
        <v>0</v>
      </c>
      <c r="AI90" s="125">
        <f>IF(K90+M90&gt;0,IF(K90&gt;M90,1,0),0)</f>
        <v>0</v>
      </c>
      <c r="AJ90" s="125">
        <f>IF(G90&gt;E90,1,0)</f>
        <v>1</v>
      </c>
      <c r="AK90" s="125">
        <f>IF(J90&gt;H90,1,0)</f>
        <v>1</v>
      </c>
      <c r="AL90" s="125">
        <f>IF(K90+M90&gt;0,IF(M90&gt;K90,1,0),0)</f>
        <v>0</v>
      </c>
    </row>
    <row r="91" spans="2:38" ht="24.75" customHeight="1">
      <c r="B91" s="462" t="s">
        <v>59</v>
      </c>
      <c r="C91" s="356" t="s">
        <v>185</v>
      </c>
      <c r="D91" s="357" t="s">
        <v>161</v>
      </c>
      <c r="E91" s="551">
        <v>4</v>
      </c>
      <c r="F91" s="474" t="s">
        <v>17</v>
      </c>
      <c r="G91" s="466">
        <v>6</v>
      </c>
      <c r="H91" s="472">
        <v>1</v>
      </c>
      <c r="I91" s="474" t="s">
        <v>17</v>
      </c>
      <c r="J91" s="466">
        <v>6</v>
      </c>
      <c r="K91" s="464"/>
      <c r="L91" s="535" t="s">
        <v>17</v>
      </c>
      <c r="M91" s="537"/>
      <c r="N91" s="563">
        <f>E91+H91+K91</f>
        <v>5</v>
      </c>
      <c r="O91" s="560" t="s">
        <v>17</v>
      </c>
      <c r="P91" s="539">
        <f>G91+J91+M91</f>
        <v>12</v>
      </c>
      <c r="Q91" s="541">
        <f>SUM(AG91:AI91)</f>
        <v>0</v>
      </c>
      <c r="R91" s="468" t="s">
        <v>17</v>
      </c>
      <c r="S91" s="565">
        <f>SUM(AJ91:AL91)</f>
        <v>2</v>
      </c>
      <c r="T91" s="544">
        <f>IF(Q91&gt;S91,1,0)</f>
        <v>0</v>
      </c>
      <c r="U91" s="546">
        <f>IF(S91&gt;Q91,1,0)</f>
        <v>1</v>
      </c>
      <c r="V91" s="128"/>
      <c r="Y91" s="453" t="s">
        <v>199</v>
      </c>
      <c r="AG91" s="125">
        <f>IF(E91&gt;G91,1,0)</f>
        <v>0</v>
      </c>
      <c r="AH91" s="125">
        <f>IF(H91&gt;J91,1,0)</f>
        <v>0</v>
      </c>
      <c r="AI91" s="125">
        <f>IF(K91+M91&gt;0,IF(K91&gt;M91,1,0),0)</f>
        <v>0</v>
      </c>
      <c r="AJ91" s="125">
        <f>IF(G91&gt;E91,1,0)</f>
        <v>1</v>
      </c>
      <c r="AK91" s="125">
        <f>IF(J91&gt;H91,1,0)</f>
        <v>1</v>
      </c>
      <c r="AL91" s="125">
        <f>IF(K91+M91&gt;0,IF(M91&gt;K91,1,0),0)</f>
        <v>0</v>
      </c>
    </row>
    <row r="92" spans="2:25" ht="24.75" customHeight="1">
      <c r="B92" s="463"/>
      <c r="C92" s="358" t="s">
        <v>184</v>
      </c>
      <c r="D92" s="359" t="s">
        <v>163</v>
      </c>
      <c r="E92" s="552"/>
      <c r="F92" s="475"/>
      <c r="G92" s="467"/>
      <c r="H92" s="473"/>
      <c r="I92" s="475"/>
      <c r="J92" s="467"/>
      <c r="K92" s="534"/>
      <c r="L92" s="536"/>
      <c r="M92" s="538"/>
      <c r="N92" s="542"/>
      <c r="O92" s="469"/>
      <c r="P92" s="561"/>
      <c r="Q92" s="562"/>
      <c r="R92" s="564"/>
      <c r="S92" s="540"/>
      <c r="T92" s="545"/>
      <c r="U92" s="547"/>
      <c r="V92" s="128"/>
      <c r="Y92"/>
    </row>
    <row r="93" spans="2:25" ht="24.75" customHeight="1">
      <c r="B93" s="129"/>
      <c r="C93" s="155" t="s">
        <v>63</v>
      </c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6">
        <f>SUM(N89:N92)</f>
        <v>8</v>
      </c>
      <c r="O93" s="270" t="s">
        <v>17</v>
      </c>
      <c r="P93" s="158">
        <f>SUM(P89:P92)</f>
        <v>36</v>
      </c>
      <c r="Q93" s="157">
        <f>SUM(Q89:Q92)</f>
        <v>0</v>
      </c>
      <c r="R93" s="159" t="s">
        <v>17</v>
      </c>
      <c r="S93" s="187">
        <f>SUM(S89:S92)</f>
        <v>6</v>
      </c>
      <c r="T93" s="122">
        <f>SUM(T89:T92)</f>
        <v>0</v>
      </c>
      <c r="U93" s="123">
        <f>SUM(U89:U92)</f>
        <v>3</v>
      </c>
      <c r="V93" s="104"/>
      <c r="Y93" s="453" t="s">
        <v>200</v>
      </c>
    </row>
    <row r="94" spans="2:25" ht="24.75" customHeight="1">
      <c r="B94" s="129"/>
      <c r="C94" s="8" t="s">
        <v>64</v>
      </c>
      <c r="D94" s="135" t="str">
        <f>IF(T93&gt;U93,D84,IF(U93&gt;T93,D85,IF(U93+T93=0," ","CHYBA ZADÁNÍ")))</f>
        <v>Trnávka</v>
      </c>
      <c r="E94" s="130"/>
      <c r="F94" s="130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8"/>
      <c r="V94" s="136"/>
      <c r="Y94" s="453" t="s">
        <v>201</v>
      </c>
    </row>
    <row r="95" spans="2:25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  <c r="Y95"/>
    </row>
    <row r="96" spans="3:25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  <c r="Y96" s="453" t="s">
        <v>202</v>
      </c>
    </row>
    <row r="97" spans="3:25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Y97" s="453" t="s">
        <v>203</v>
      </c>
    </row>
    <row r="98" ht="15">
      <c r="Y98"/>
    </row>
    <row r="99" ht="15">
      <c r="Y99" s="453" t="s">
        <v>204</v>
      </c>
    </row>
    <row r="100" ht="15">
      <c r="Y100" s="453" t="s">
        <v>205</v>
      </c>
    </row>
  </sheetData>
  <sheetProtection selectLockedCells="1"/>
  <mergeCells count="135">
    <mergeCell ref="H91:H92"/>
    <mergeCell ref="I91:I92"/>
    <mergeCell ref="E91:E92"/>
    <mergeCell ref="E41:E42"/>
    <mergeCell ref="F41:F42"/>
    <mergeCell ref="G41:G42"/>
    <mergeCell ref="D60:I60"/>
    <mergeCell ref="E63:G63"/>
    <mergeCell ref="H63:J63"/>
    <mergeCell ref="H41:H42"/>
    <mergeCell ref="J91:J92"/>
    <mergeCell ref="D59:I59"/>
    <mergeCell ref="K91:K92"/>
    <mergeCell ref="E88:G88"/>
    <mergeCell ref="H88:J88"/>
    <mergeCell ref="K63:M63"/>
    <mergeCell ref="E62:M62"/>
    <mergeCell ref="F91:F92"/>
    <mergeCell ref="G91:G92"/>
    <mergeCell ref="L91:L92"/>
    <mergeCell ref="M91:M92"/>
    <mergeCell ref="N91:N92"/>
    <mergeCell ref="R91:R92"/>
    <mergeCell ref="S91:S92"/>
    <mergeCell ref="P84:U84"/>
    <mergeCell ref="P85:U85"/>
    <mergeCell ref="Q91:Q92"/>
    <mergeCell ref="N88:P88"/>
    <mergeCell ref="P86:U86"/>
    <mergeCell ref="Q88:S88"/>
    <mergeCell ref="B91:B92"/>
    <mergeCell ref="O91:O92"/>
    <mergeCell ref="K88:M88"/>
    <mergeCell ref="D84:I84"/>
    <mergeCell ref="N87:U87"/>
    <mergeCell ref="U91:U92"/>
    <mergeCell ref="P91:P92"/>
    <mergeCell ref="E87:M87"/>
    <mergeCell ref="D85:I85"/>
    <mergeCell ref="T91:T92"/>
    <mergeCell ref="P79:U79"/>
    <mergeCell ref="P83:U83"/>
    <mergeCell ref="P78:Q78"/>
    <mergeCell ref="R66:R67"/>
    <mergeCell ref="Q66:Q67"/>
    <mergeCell ref="U66:U67"/>
    <mergeCell ref="T78:U78"/>
    <mergeCell ref="P81:U81"/>
    <mergeCell ref="S66:S67"/>
    <mergeCell ref="P82:U82"/>
    <mergeCell ref="B66:B67"/>
    <mergeCell ref="P57:U57"/>
    <mergeCell ref="P58:U58"/>
    <mergeCell ref="T66:T67"/>
    <mergeCell ref="P61:U61"/>
    <mergeCell ref="N63:P63"/>
    <mergeCell ref="N66:N67"/>
    <mergeCell ref="O66:O67"/>
    <mergeCell ref="P60:U60"/>
    <mergeCell ref="P59:U59"/>
    <mergeCell ref="P66:P67"/>
    <mergeCell ref="N62:U62"/>
    <mergeCell ref="Q63:S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M41:M42"/>
    <mergeCell ref="K41:K42"/>
    <mergeCell ref="L41:L42"/>
    <mergeCell ref="I41:I42"/>
    <mergeCell ref="J41:J42"/>
    <mergeCell ref="U41:U42"/>
    <mergeCell ref="N41:N42"/>
    <mergeCell ref="O41:O42"/>
    <mergeCell ref="P41:P42"/>
    <mergeCell ref="Q38:S38"/>
    <mergeCell ref="P31:U31"/>
    <mergeCell ref="P32:U32"/>
    <mergeCell ref="P33:U33"/>
    <mergeCell ref="P34:U34"/>
    <mergeCell ref="N38:P38"/>
    <mergeCell ref="N37:U37"/>
    <mergeCell ref="P35:U35"/>
    <mergeCell ref="P36:U36"/>
    <mergeCell ref="E38:G38"/>
    <mergeCell ref="D9:I9"/>
    <mergeCell ref="D10:I10"/>
    <mergeCell ref="E16:E17"/>
    <mergeCell ref="E12:M12"/>
    <mergeCell ref="H38:J38"/>
    <mergeCell ref="K38:M38"/>
    <mergeCell ref="D34:I34"/>
    <mergeCell ref="E37:M37"/>
    <mergeCell ref="D35:I35"/>
    <mergeCell ref="P28:Q28"/>
    <mergeCell ref="Q13:S13"/>
    <mergeCell ref="P29:U29"/>
    <mergeCell ref="F16:F17"/>
    <mergeCell ref="E13:G13"/>
    <mergeCell ref="Q16:Q17"/>
    <mergeCell ref="T16:T17"/>
    <mergeCell ref="U16:U17"/>
    <mergeCell ref="T28:U28"/>
    <mergeCell ref="S16:S17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G16:G17"/>
    <mergeCell ref="P11:U11"/>
    <mergeCell ref="T3:U3"/>
    <mergeCell ref="P3:Q3"/>
    <mergeCell ref="P4:U4"/>
    <mergeCell ref="P9:U9"/>
    <mergeCell ref="P8:U8"/>
    <mergeCell ref="P7:U7"/>
    <mergeCell ref="P6:U6"/>
    <mergeCell ref="P10:U10"/>
    <mergeCell ref="N12:U12"/>
    <mergeCell ref="H16:H17"/>
    <mergeCell ref="I16:I17"/>
    <mergeCell ref="R16:R17"/>
    <mergeCell ref="H13:J13"/>
    <mergeCell ref="J16:J1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Y18" sqref="Y1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2" ht="18.75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2" ht="14.25" customHeight="1">
      <c r="C6" s="88" t="s">
        <v>46</v>
      </c>
      <c r="D6" s="143" t="s">
        <v>116</v>
      </c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A6" s="282"/>
      <c r="AF6" s="282" t="str">
        <f>'Utkání-výsledky'!N4</f>
        <v>VOLNÝ  LOS</v>
      </c>
    </row>
    <row r="7" spans="3:32" ht="16.5" customHeight="1">
      <c r="C7" s="88" t="s">
        <v>48</v>
      </c>
      <c r="D7" s="201">
        <v>41777</v>
      </c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A7" s="282"/>
      <c r="AF7" s="282" t="str">
        <f>'Utkání-výsledky'!N5</f>
        <v>Výškovice  </v>
      </c>
    </row>
    <row r="8" spans="3:32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A8" s="282"/>
      <c r="AF8" s="282" t="str">
        <f>'Utkání-výsledky'!N6</f>
        <v>Baník Ostrava</v>
      </c>
    </row>
    <row r="9" spans="2:32" ht="18.75">
      <c r="B9" s="101">
        <v>8</v>
      </c>
      <c r="C9" s="84" t="s">
        <v>50</v>
      </c>
      <c r="D9" s="566" t="str">
        <f>IF(B9=1,X6,IF(B9=2,X7,IF(B9=3,X8,IF(B9=4,X9,IF(B9=5,X10,IF(B9=6,X11,IF(B9=7,X12,IF(B9=8,X13," "))))))))</f>
        <v>Hukvaldy</v>
      </c>
      <c r="E9" s="567"/>
      <c r="F9" s="567"/>
      <c r="G9" s="567"/>
      <c r="H9" s="567"/>
      <c r="I9" s="568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A9" s="282"/>
      <c r="AF9" s="282" t="str">
        <f>'Utkání-výsledky'!N7</f>
        <v>Old Rice Hukvaldy</v>
      </c>
    </row>
    <row r="10" spans="2:32" ht="19.5" customHeight="1">
      <c r="B10" s="101">
        <v>5</v>
      </c>
      <c r="C10" s="84" t="s">
        <v>52</v>
      </c>
      <c r="D10" s="566" t="str">
        <f>IF(B10=1,X6,IF(B10=2,X7,IF(B10=3,X8,IF(B10=4,X9,IF(B10=5,X10,IF(B10=6,X11,IF(B10=7,X12,IF(B10=8,X13," "))))))))</f>
        <v>Trnávka</v>
      </c>
      <c r="E10" s="567"/>
      <c r="F10" s="567"/>
      <c r="G10" s="567"/>
      <c r="H10" s="567"/>
      <c r="I10" s="568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A10" s="282"/>
      <c r="AF10" s="282" t="str">
        <f>'Utkání-výsledky'!N8</f>
        <v>Trnávka</v>
      </c>
    </row>
    <row r="11" spans="14:32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A11" s="282"/>
      <c r="AF11" s="282" t="str">
        <f>'Utkání-výsledky'!N9</f>
        <v>Krmelín</v>
      </c>
    </row>
    <row r="12" spans="3:38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A12" s="282"/>
      <c r="AF12" s="282" t="str">
        <f>'Utkání-výsledky'!N10</f>
        <v>Proskovice</v>
      </c>
      <c r="AG12" s="88"/>
      <c r="AH12" s="105"/>
      <c r="AI12" s="105"/>
      <c r="AJ12" s="87" t="s">
        <v>0</v>
      </c>
      <c r="AK12" s="105"/>
      <c r="AL12" s="105"/>
    </row>
    <row r="13" spans="2:38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A13" s="282"/>
      <c r="AF13" s="282" t="str">
        <f>'Utkání-výsledky'!N11</f>
        <v>Hukvaldy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12" t="s">
        <v>57</v>
      </c>
      <c r="C14" s="127" t="s">
        <v>144</v>
      </c>
      <c r="D14" s="126" t="s">
        <v>145</v>
      </c>
      <c r="E14" s="114">
        <v>6</v>
      </c>
      <c r="F14" s="115" t="s">
        <v>17</v>
      </c>
      <c r="G14" s="116">
        <v>4</v>
      </c>
      <c r="H14" s="117">
        <v>6</v>
      </c>
      <c r="I14" s="115" t="s">
        <v>17</v>
      </c>
      <c r="J14" s="116">
        <v>7</v>
      </c>
      <c r="K14" s="117">
        <v>6</v>
      </c>
      <c r="L14" s="115" t="s">
        <v>17</v>
      </c>
      <c r="M14" s="118">
        <v>2</v>
      </c>
      <c r="N14" s="173">
        <f>E14+H14+K14</f>
        <v>18</v>
      </c>
      <c r="O14" s="174" t="s">
        <v>17</v>
      </c>
      <c r="P14" s="175">
        <f>G14+J14+M14</f>
        <v>13</v>
      </c>
      <c r="Q14" s="173">
        <f>SUM(AG14:AI14)</f>
        <v>2</v>
      </c>
      <c r="R14" s="174" t="s">
        <v>17</v>
      </c>
      <c r="S14" s="175">
        <f>SUM(AJ14:AL14)</f>
        <v>1</v>
      </c>
      <c r="T14" s="176">
        <f>IF(Q14&gt;S14,1,0)</f>
        <v>1</v>
      </c>
      <c r="U14" s="177">
        <f>IF(S14&gt;Q14,1,0)</f>
        <v>0</v>
      </c>
      <c r="V14" s="104"/>
      <c r="X14" s="89"/>
      <c r="AG14" s="125">
        <f>IF(E14&gt;G14,1,0)</f>
        <v>1</v>
      </c>
      <c r="AH14" s="125">
        <f>IF(H14&gt;J14,1,0)</f>
        <v>0</v>
      </c>
      <c r="AI14" s="125">
        <f>IF(K14+M14&gt;0,IF(K14&gt;M14,1,0),0)</f>
        <v>1</v>
      </c>
      <c r="AJ14" s="125">
        <f>IF(G14&gt;E14,1,0)</f>
        <v>0</v>
      </c>
      <c r="AK14" s="125">
        <f>IF(J14&gt;H14,1,0)</f>
        <v>1</v>
      </c>
      <c r="AL14" s="125">
        <f>IF(K14+M14&gt;0,IF(M14&gt;K14,1,0),0)</f>
        <v>0</v>
      </c>
    </row>
    <row r="15" spans="2:38" ht="24" customHeight="1">
      <c r="B15" s="112" t="s">
        <v>58</v>
      </c>
      <c r="C15" s="127" t="s">
        <v>146</v>
      </c>
      <c r="D15" s="113" t="s">
        <v>147</v>
      </c>
      <c r="E15" s="114">
        <v>6</v>
      </c>
      <c r="F15" s="115" t="s">
        <v>17</v>
      </c>
      <c r="G15" s="116">
        <v>4</v>
      </c>
      <c r="H15" s="117">
        <v>7</v>
      </c>
      <c r="I15" s="115" t="s">
        <v>17</v>
      </c>
      <c r="J15" s="116">
        <v>5</v>
      </c>
      <c r="K15" s="117"/>
      <c r="L15" s="115" t="s">
        <v>17</v>
      </c>
      <c r="M15" s="118"/>
      <c r="N15" s="173">
        <f>E15+H15+K15</f>
        <v>13</v>
      </c>
      <c r="O15" s="174" t="s">
        <v>17</v>
      </c>
      <c r="P15" s="175">
        <f>G15+J15+M15</f>
        <v>9</v>
      </c>
      <c r="Q15" s="173">
        <f>SUM(AG15:AI15)</f>
        <v>2</v>
      </c>
      <c r="R15" s="174" t="s">
        <v>17</v>
      </c>
      <c r="S15" s="175">
        <f>SUM(AJ15:AL15)</f>
        <v>0</v>
      </c>
      <c r="T15" s="176">
        <f>IF(Q15&gt;S15,1,0)</f>
        <v>1</v>
      </c>
      <c r="U15" s="177">
        <f>IF(S15&gt;Q15,1,0)</f>
        <v>0</v>
      </c>
      <c r="V15" s="104"/>
      <c r="X15" s="89"/>
      <c r="AG15" s="125">
        <f>IF(E15&gt;G15,1,0)</f>
        <v>1</v>
      </c>
      <c r="AH15" s="125">
        <f>IF(H15&gt;J15,1,0)</f>
        <v>1</v>
      </c>
      <c r="AI15" s="125">
        <f>IF(K15+M15&gt;0,IF(K15&gt;M15,1,0),0)</f>
        <v>0</v>
      </c>
      <c r="AJ15" s="125">
        <f>IF(G15&gt;E15,1,0)</f>
        <v>0</v>
      </c>
      <c r="AK15" s="125">
        <f>IF(J15&gt;H15,1,0)</f>
        <v>0</v>
      </c>
      <c r="AL15" s="125">
        <f>IF(K15+M15&gt;0,IF(M15&gt;K15,1,0),0)</f>
        <v>0</v>
      </c>
    </row>
    <row r="16" spans="2:38" ht="20.25" customHeight="1">
      <c r="B16" s="462" t="s">
        <v>59</v>
      </c>
      <c r="C16" s="127" t="s">
        <v>144</v>
      </c>
      <c r="D16" s="357" t="s">
        <v>145</v>
      </c>
      <c r="E16" s="551">
        <v>6</v>
      </c>
      <c r="F16" s="474" t="s">
        <v>17</v>
      </c>
      <c r="G16" s="466">
        <v>4</v>
      </c>
      <c r="H16" s="472">
        <v>1</v>
      </c>
      <c r="I16" s="474" t="s">
        <v>17</v>
      </c>
      <c r="J16" s="466">
        <v>6</v>
      </c>
      <c r="K16" s="472">
        <v>2</v>
      </c>
      <c r="L16" s="474" t="s">
        <v>17</v>
      </c>
      <c r="M16" s="569">
        <v>6</v>
      </c>
      <c r="N16" s="576">
        <f>E16+H16+K16</f>
        <v>9</v>
      </c>
      <c r="O16" s="578" t="s">
        <v>17</v>
      </c>
      <c r="P16" s="580">
        <f>G16+J16+M16</f>
        <v>16</v>
      </c>
      <c r="Q16" s="576">
        <f>SUM(AG16:AI16)</f>
        <v>1</v>
      </c>
      <c r="R16" s="578" t="s">
        <v>17</v>
      </c>
      <c r="S16" s="580">
        <f>SUM(AJ16:AL16)</f>
        <v>2</v>
      </c>
      <c r="T16" s="584">
        <f>IF(Q16&gt;S16,1,0)</f>
        <v>0</v>
      </c>
      <c r="U16" s="582">
        <f>IF(S16&gt;Q16,1,0)</f>
        <v>1</v>
      </c>
      <c r="V16" s="128"/>
      <c r="X16" s="89"/>
      <c r="AG16" s="125">
        <f>IF(E16&gt;G16,1,0)</f>
        <v>1</v>
      </c>
      <c r="AH16" s="125">
        <f>IF(H16&gt;J16,1,0)</f>
        <v>0</v>
      </c>
      <c r="AI16" s="125">
        <f>IF(K16+M16&gt;0,IF(K16&gt;M16,1,0),0)</f>
        <v>0</v>
      </c>
      <c r="AJ16" s="125">
        <f>IF(G16&gt;E16,1,0)</f>
        <v>0</v>
      </c>
      <c r="AK16" s="125">
        <f>IF(J16&gt;H16,1,0)</f>
        <v>1</v>
      </c>
      <c r="AL16" s="125">
        <f>IF(K16+M16&gt;0,IF(M16&gt;K16,1,0),0)</f>
        <v>1</v>
      </c>
    </row>
    <row r="17" spans="2:22" ht="21" customHeight="1">
      <c r="B17" s="463"/>
      <c r="C17" s="363" t="s">
        <v>148</v>
      </c>
      <c r="D17" s="359" t="s">
        <v>147</v>
      </c>
      <c r="E17" s="552"/>
      <c r="F17" s="475"/>
      <c r="G17" s="467"/>
      <c r="H17" s="473"/>
      <c r="I17" s="475"/>
      <c r="J17" s="467"/>
      <c r="K17" s="473"/>
      <c r="L17" s="475"/>
      <c r="M17" s="570"/>
      <c r="N17" s="577"/>
      <c r="O17" s="579"/>
      <c r="P17" s="581"/>
      <c r="Q17" s="577"/>
      <c r="R17" s="579"/>
      <c r="S17" s="581"/>
      <c r="T17" s="585"/>
      <c r="U17" s="583"/>
      <c r="V17" s="128"/>
    </row>
    <row r="18" spans="2:24" ht="23.25" customHeight="1">
      <c r="B18" s="129"/>
      <c r="C18" s="178" t="s">
        <v>63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>
        <f>SUM(N14:N17)</f>
        <v>40</v>
      </c>
      <c r="O18" s="174" t="s">
        <v>17</v>
      </c>
      <c r="P18" s="181">
        <f>SUM(P14:P17)</f>
        <v>38</v>
      </c>
      <c r="Q18" s="180">
        <f>SUM(Q14:Q17)</f>
        <v>5</v>
      </c>
      <c r="R18" s="182" t="s">
        <v>17</v>
      </c>
      <c r="S18" s="181">
        <f>SUM(S14:S17)</f>
        <v>3</v>
      </c>
      <c r="T18" s="176">
        <f>SUM(T14:T17)</f>
        <v>2</v>
      </c>
      <c r="U18" s="177">
        <f>SUM(U14:U17)</f>
        <v>1</v>
      </c>
      <c r="V18" s="104"/>
      <c r="X18" s="59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Hukvaldy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 t="s">
        <v>112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263" t="s">
        <v>117</v>
      </c>
      <c r="E31" s="95"/>
      <c r="F31" s="95"/>
      <c r="N31" s="96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64">
        <v>41896</v>
      </c>
      <c r="E32" s="100"/>
      <c r="F32" s="100"/>
      <c r="N32" s="96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 customHeight="1">
      <c r="C33" s="88"/>
      <c r="N33" s="96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6</v>
      </c>
      <c r="C34" s="84" t="s">
        <v>50</v>
      </c>
      <c r="D34" s="548" t="str">
        <f>IF(B34=1,X31,IF(B34=2,X32,IF(B34=3,X33,IF(B34=4,X34,IF(B34=5,X35,IF(B34=6,X36,IF(B34=7,X37,IF(B34=8,X38," "))))))))</f>
        <v>Krmelín</v>
      </c>
      <c r="E34" s="549"/>
      <c r="F34" s="549"/>
      <c r="G34" s="549"/>
      <c r="H34" s="549"/>
      <c r="I34" s="550"/>
      <c r="N34" s="96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4</v>
      </c>
      <c r="C35" s="84" t="s">
        <v>52</v>
      </c>
      <c r="D35" s="548" t="str">
        <f>IF(B35=1,X31,IF(B35=2,X32,IF(B35=3,X33,IF(B35=4,X34,IF(B35=5,X35,IF(B35=6,X36,IF(B35=7,X37,IF(B35=8,X38," "))))))))</f>
        <v>Old Rice Hukvaldy</v>
      </c>
      <c r="E35" s="549"/>
      <c r="F35" s="549"/>
      <c r="G35" s="549"/>
      <c r="H35" s="549"/>
      <c r="I35" s="550"/>
      <c r="N35" s="96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8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12" t="s">
        <v>57</v>
      </c>
      <c r="C39" s="450" t="s">
        <v>156</v>
      </c>
      <c r="D39" s="450" t="s">
        <v>196</v>
      </c>
      <c r="E39" s="411">
        <v>6</v>
      </c>
      <c r="F39" s="412" t="s">
        <v>17</v>
      </c>
      <c r="G39" s="413">
        <v>4</v>
      </c>
      <c r="H39" s="415">
        <v>6</v>
      </c>
      <c r="I39" s="412" t="s">
        <v>17</v>
      </c>
      <c r="J39" s="413">
        <v>1</v>
      </c>
      <c r="K39" s="415"/>
      <c r="L39" s="412" t="s">
        <v>17</v>
      </c>
      <c r="M39" s="414"/>
      <c r="N39" s="183">
        <f>E39+H39+K39</f>
        <v>12</v>
      </c>
      <c r="O39" s="152" t="s">
        <v>17</v>
      </c>
      <c r="P39" s="184">
        <f>G39+J39+M39</f>
        <v>5</v>
      </c>
      <c r="Q39" s="183">
        <f>SUM(AG39:AI39)</f>
        <v>2</v>
      </c>
      <c r="R39" s="152" t="s">
        <v>17</v>
      </c>
      <c r="S39" s="184">
        <f>SUM(AJ39:AL39)</f>
        <v>0</v>
      </c>
      <c r="T39" s="122">
        <f>IF(Q39&gt;S39,1,0)</f>
        <v>1</v>
      </c>
      <c r="U39" s="123">
        <f>IF(S39&gt;Q39,1,0)</f>
        <v>0</v>
      </c>
      <c r="V39" s="104"/>
      <c r="X39" s="124"/>
      <c r="AG39" s="125">
        <f>IF(E39&gt;G39,1,0)</f>
        <v>1</v>
      </c>
      <c r="AH39" s="125">
        <f>IF(H39&gt;J39,1,0)</f>
        <v>1</v>
      </c>
      <c r="AI39" s="125">
        <f>IF(K39+M39&gt;0,IF(K39&gt;M39,1,0),0)</f>
        <v>0</v>
      </c>
      <c r="AJ39" s="125">
        <f>IF(G39&gt;E39,1,0)</f>
        <v>0</v>
      </c>
      <c r="AK39" s="125">
        <f>IF(J39&gt;H39,1,0)</f>
        <v>0</v>
      </c>
      <c r="AL39" s="125">
        <f>IF(K39+M39&gt;0,IF(M39&gt;K39,1,0),0)</f>
        <v>0</v>
      </c>
    </row>
    <row r="40" spans="2:38" ht="24.75" customHeight="1">
      <c r="B40" s="112" t="s">
        <v>58</v>
      </c>
      <c r="C40" s="265" t="s">
        <v>157</v>
      </c>
      <c r="D40" s="265" t="s">
        <v>165</v>
      </c>
      <c r="E40" s="443">
        <v>6</v>
      </c>
      <c r="F40" s="412" t="s">
        <v>17</v>
      </c>
      <c r="G40" s="413">
        <v>1</v>
      </c>
      <c r="H40" s="415">
        <v>4</v>
      </c>
      <c r="I40" s="412" t="s">
        <v>17</v>
      </c>
      <c r="J40" s="413">
        <v>6</v>
      </c>
      <c r="K40" s="415">
        <v>6</v>
      </c>
      <c r="L40" s="412" t="s">
        <v>17</v>
      </c>
      <c r="M40" s="414">
        <v>3</v>
      </c>
      <c r="N40" s="183">
        <f>E40+H40+K40</f>
        <v>16</v>
      </c>
      <c r="O40" s="152" t="s">
        <v>17</v>
      </c>
      <c r="P40" s="184">
        <f>G40+J40+M40</f>
        <v>10</v>
      </c>
      <c r="Q40" s="183">
        <f>SUM(AG40:AI40)</f>
        <v>2</v>
      </c>
      <c r="R40" s="152" t="s">
        <v>17</v>
      </c>
      <c r="S40" s="184">
        <f>SUM(AJ40:AL40)</f>
        <v>1</v>
      </c>
      <c r="T40" s="122">
        <f>IF(Q40&gt;S40,1,0)</f>
        <v>1</v>
      </c>
      <c r="U40" s="123">
        <f>IF(S40&gt;Q40,1,0)</f>
        <v>0</v>
      </c>
      <c r="V40" s="104"/>
      <c r="X40" s="124"/>
      <c r="AG40" s="125">
        <f>IF(E40&gt;G40,1,0)</f>
        <v>1</v>
      </c>
      <c r="AH40" s="125">
        <f>IF(H40&gt;J40,1,0)</f>
        <v>0</v>
      </c>
      <c r="AI40" s="125">
        <f>IF(K40+M40&gt;0,IF(K40&gt;M40,1,0),0)</f>
        <v>1</v>
      </c>
      <c r="AJ40" s="125">
        <f>IF(G40&gt;E40,1,0)</f>
        <v>0</v>
      </c>
      <c r="AK40" s="125">
        <f>IF(J40&gt;H40,1,0)</f>
        <v>1</v>
      </c>
      <c r="AL40" s="125">
        <f>IF(K40+M40&gt;0,IF(M40&gt;K40,1,0),0)</f>
        <v>0</v>
      </c>
    </row>
    <row r="41" spans="2:38" ht="24.75" customHeight="1">
      <c r="B41" s="462" t="s">
        <v>59</v>
      </c>
      <c r="C41" s="266" t="s">
        <v>156</v>
      </c>
      <c r="D41" s="451" t="s">
        <v>165</v>
      </c>
      <c r="E41" s="575">
        <v>1</v>
      </c>
      <c r="F41" s="572" t="s">
        <v>17</v>
      </c>
      <c r="G41" s="574">
        <v>6</v>
      </c>
      <c r="H41" s="571">
        <v>0</v>
      </c>
      <c r="I41" s="572" t="s">
        <v>17</v>
      </c>
      <c r="J41" s="574">
        <v>6</v>
      </c>
      <c r="K41" s="571"/>
      <c r="L41" s="572" t="s">
        <v>17</v>
      </c>
      <c r="M41" s="573"/>
      <c r="N41" s="563">
        <f>E41+H41+K41</f>
        <v>1</v>
      </c>
      <c r="O41" s="468" t="s">
        <v>17</v>
      </c>
      <c r="P41" s="565">
        <f>G41+J41+M41</f>
        <v>12</v>
      </c>
      <c r="Q41" s="563">
        <f>SUM(AG41:AI41)</f>
        <v>0</v>
      </c>
      <c r="R41" s="468" t="s">
        <v>17</v>
      </c>
      <c r="S41" s="565">
        <f>SUM(AJ41:AL41)</f>
        <v>2</v>
      </c>
      <c r="T41" s="544">
        <f>IF(Q41&gt;S41,1,0)</f>
        <v>0</v>
      </c>
      <c r="U41" s="546">
        <f>IF(S41&gt;Q41,1,0)</f>
        <v>1</v>
      </c>
      <c r="V41" s="128"/>
      <c r="X41" s="325" t="s">
        <v>197</v>
      </c>
      <c r="AG41" s="125">
        <f>IF(E41&gt;G41,1,0)</f>
        <v>0</v>
      </c>
      <c r="AH41" s="125">
        <f>IF(H41&gt;J41,1,0)</f>
        <v>0</v>
      </c>
      <c r="AI41" s="125">
        <f>IF(K41+M41&gt;0,IF(K41&gt;M41,1,0),0)</f>
        <v>0</v>
      </c>
      <c r="AJ41" s="125">
        <f>IF(G41&gt;E41,1,0)</f>
        <v>1</v>
      </c>
      <c r="AK41" s="125">
        <f>IF(J41&gt;H41,1,0)</f>
        <v>1</v>
      </c>
      <c r="AL41" s="125">
        <f>IF(K41+M41&gt;0,IF(M41&gt;K41,1,0),0)</f>
        <v>0</v>
      </c>
    </row>
    <row r="42" spans="2:22" ht="24.75" customHeight="1">
      <c r="B42" s="463"/>
      <c r="C42" s="452" t="s">
        <v>158</v>
      </c>
      <c r="D42" s="452" t="s">
        <v>169</v>
      </c>
      <c r="E42" s="575"/>
      <c r="F42" s="572"/>
      <c r="G42" s="574"/>
      <c r="H42" s="571"/>
      <c r="I42" s="572"/>
      <c r="J42" s="574"/>
      <c r="K42" s="571"/>
      <c r="L42" s="572"/>
      <c r="M42" s="573"/>
      <c r="N42" s="562"/>
      <c r="O42" s="469"/>
      <c r="P42" s="561"/>
      <c r="Q42" s="562"/>
      <c r="R42" s="469"/>
      <c r="S42" s="561"/>
      <c r="T42" s="545"/>
      <c r="U42" s="547"/>
      <c r="V42" s="128"/>
    </row>
    <row r="43" spans="2:22" ht="24.75" customHeight="1">
      <c r="B43" s="129"/>
      <c r="C43" s="155" t="s">
        <v>63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6">
        <f>SUM(N39:N42)</f>
        <v>29</v>
      </c>
      <c r="O43" s="152" t="s">
        <v>17</v>
      </c>
      <c r="P43" s="187">
        <f>SUM(P39:P42)</f>
        <v>27</v>
      </c>
      <c r="Q43" s="186">
        <f>SUM(Q39:Q42)</f>
        <v>4</v>
      </c>
      <c r="R43" s="159" t="s">
        <v>17</v>
      </c>
      <c r="S43" s="187">
        <f>SUM(S39:S42)</f>
        <v>3</v>
      </c>
      <c r="T43" s="122">
        <f>SUM(T39:T42)</f>
        <v>2</v>
      </c>
      <c r="U43" s="123">
        <f>SUM(U39:U42)</f>
        <v>1</v>
      </c>
      <c r="V43" s="104"/>
    </row>
    <row r="44" spans="2:22" ht="24.75" customHeight="1">
      <c r="B44" s="129"/>
      <c r="C44" s="188" t="s">
        <v>64</v>
      </c>
      <c r="D44" s="189" t="str">
        <f>IF(T43&gt;U43,D34,IF(U43&gt;T43,D35,IF(U43+T43=0," ","CHYBA ZADÁNÍ")))</f>
        <v>Krmelín</v>
      </c>
      <c r="E44" s="155"/>
      <c r="F44" s="15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8"/>
      <c r="V44" s="136"/>
    </row>
    <row r="45" spans="2:22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</row>
    <row r="46" spans="3:21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</row>
    <row r="47" spans="3:21" ht="15">
      <c r="C47" s="145" t="s">
        <v>66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167" t="s">
        <v>118</v>
      </c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3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99">
        <v>41777</v>
      </c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 customHeight="1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7</v>
      </c>
      <c r="C59" s="84" t="s">
        <v>50</v>
      </c>
      <c r="D59" s="566" t="str">
        <f>IF(B59=1,X56,IF(B59=2,X57,IF(B59=3,X58,IF(B59=4,X59,IF(B59=5,X60,IF(B59=6,X61,IF(B59=7,X62,IF(B59=8,X63," "))))))))</f>
        <v>Proskovice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3</v>
      </c>
      <c r="C60" s="84" t="s">
        <v>52</v>
      </c>
      <c r="D60" s="566" t="str">
        <f>IF(B60=1,X56,IF(B60=2,X57,IF(B60=3,X58,IF(B60=4,X59,IF(B60=5,X60,IF(B60=6,X61,IF(B60=7,X62,IF(B60=8,X63," "))))))))</f>
        <v>Baník Ostrava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8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 t="str">
        <f t="shared" si="5"/>
        <v>Proskovice</v>
      </c>
      <c r="AG62" s="88"/>
      <c r="AH62" s="105"/>
      <c r="AI62" s="105"/>
      <c r="AJ62" s="87" t="s">
        <v>0</v>
      </c>
      <c r="AK62" s="105"/>
      <c r="AL62" s="105"/>
    </row>
    <row r="63" spans="2:38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 t="str">
        <f t="shared" si="5"/>
        <v>Hukvaldy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12" t="s">
        <v>57</v>
      </c>
      <c r="C64" s="127" t="s">
        <v>151</v>
      </c>
      <c r="D64" s="126" t="s">
        <v>153</v>
      </c>
      <c r="E64" s="114">
        <v>2</v>
      </c>
      <c r="F64" s="115" t="s">
        <v>17</v>
      </c>
      <c r="G64" s="116">
        <v>6</v>
      </c>
      <c r="H64" s="117">
        <v>6</v>
      </c>
      <c r="I64" s="115" t="s">
        <v>17</v>
      </c>
      <c r="J64" s="116">
        <v>2</v>
      </c>
      <c r="K64" s="117">
        <v>6</v>
      </c>
      <c r="L64" s="115" t="s">
        <v>17</v>
      </c>
      <c r="M64" s="118">
        <v>2</v>
      </c>
      <c r="N64" s="151">
        <f>E64+H64+K64</f>
        <v>14</v>
      </c>
      <c r="O64" s="152" t="s">
        <v>17</v>
      </c>
      <c r="P64" s="153">
        <f>G64+J64+M64</f>
        <v>10</v>
      </c>
      <c r="Q64" s="151">
        <f>SUM(AG64:AI64)</f>
        <v>2</v>
      </c>
      <c r="R64" s="152" t="s">
        <v>17</v>
      </c>
      <c r="S64" s="153">
        <f>SUM(AJ64:AL64)</f>
        <v>1</v>
      </c>
      <c r="T64" s="122">
        <f>IF(Q64&gt;S64,1,0)</f>
        <v>1</v>
      </c>
      <c r="U64" s="123">
        <f>IF(S64&gt;Q64,1,0)</f>
        <v>0</v>
      </c>
      <c r="V64" s="104"/>
      <c r="X64" s="124"/>
      <c r="AG64" s="125">
        <f>IF(E64&gt;G64,1,0)</f>
        <v>0</v>
      </c>
      <c r="AH64" s="125">
        <f>IF(H64&gt;J64,1,0)</f>
        <v>1</v>
      </c>
      <c r="AI64" s="125">
        <f>IF(K64+M64&gt;0,IF(K64&gt;M64,1,0),0)</f>
        <v>1</v>
      </c>
      <c r="AJ64" s="125">
        <f>IF(G64&gt;E64,1,0)</f>
        <v>1</v>
      </c>
      <c r="AK64" s="125">
        <f>IF(J64&gt;H64,1,0)</f>
        <v>0</v>
      </c>
      <c r="AL64" s="125">
        <f>IF(K64+M64&gt;0,IF(M64&gt;K64,1,0),0)</f>
        <v>0</v>
      </c>
    </row>
    <row r="65" spans="2:38" ht="24.75" customHeight="1">
      <c r="B65" s="112" t="s">
        <v>58</v>
      </c>
      <c r="C65" s="127" t="s">
        <v>152</v>
      </c>
      <c r="D65" s="113" t="s">
        <v>154</v>
      </c>
      <c r="E65" s="114">
        <v>1</v>
      </c>
      <c r="F65" s="115" t="s">
        <v>17</v>
      </c>
      <c r="G65" s="116">
        <v>6</v>
      </c>
      <c r="H65" s="117">
        <v>3</v>
      </c>
      <c r="I65" s="115" t="s">
        <v>17</v>
      </c>
      <c r="J65" s="116">
        <v>6</v>
      </c>
      <c r="K65" s="117"/>
      <c r="L65" s="115" t="s">
        <v>17</v>
      </c>
      <c r="M65" s="118"/>
      <c r="N65" s="151">
        <f>E65+H65+K65</f>
        <v>4</v>
      </c>
      <c r="O65" s="152" t="s">
        <v>17</v>
      </c>
      <c r="P65" s="153">
        <f>G65+J65+M65</f>
        <v>12</v>
      </c>
      <c r="Q65" s="151">
        <f>SUM(AG65:AI65)</f>
        <v>0</v>
      </c>
      <c r="R65" s="152" t="s">
        <v>17</v>
      </c>
      <c r="S65" s="153">
        <f>SUM(AJ65:AL65)</f>
        <v>2</v>
      </c>
      <c r="T65" s="122">
        <f>IF(Q65&gt;S65,1,0)</f>
        <v>0</v>
      </c>
      <c r="U65" s="123">
        <f>IF(S65&gt;Q65,1,0)</f>
        <v>1</v>
      </c>
      <c r="V65" s="104"/>
      <c r="AG65" s="125">
        <f>IF(E65&gt;G65,1,0)</f>
        <v>0</v>
      </c>
      <c r="AH65" s="125">
        <f>IF(H65&gt;J65,1,0)</f>
        <v>0</v>
      </c>
      <c r="AI65" s="125">
        <f>IF(K65+M65&gt;0,IF(K65&gt;M65,1,0),0)</f>
        <v>0</v>
      </c>
      <c r="AJ65" s="125">
        <f>IF(G65&gt;E65,1,0)</f>
        <v>1</v>
      </c>
      <c r="AK65" s="125">
        <f>IF(J65&gt;H65,1,0)</f>
        <v>1</v>
      </c>
      <c r="AL65" s="125">
        <f>IF(K65+M65&gt;0,IF(M65&gt;K65,1,0),0)</f>
        <v>0</v>
      </c>
    </row>
    <row r="66" spans="2:38" ht="24.75" customHeight="1">
      <c r="B66" s="462" t="s">
        <v>59</v>
      </c>
      <c r="C66" s="127" t="s">
        <v>151</v>
      </c>
      <c r="D66" s="357" t="s">
        <v>153</v>
      </c>
      <c r="E66" s="551">
        <v>4</v>
      </c>
      <c r="F66" s="474" t="s">
        <v>17</v>
      </c>
      <c r="G66" s="466">
        <v>6</v>
      </c>
      <c r="H66" s="472">
        <v>6</v>
      </c>
      <c r="I66" s="474" t="s">
        <v>17</v>
      </c>
      <c r="J66" s="466">
        <v>4</v>
      </c>
      <c r="K66" s="472">
        <v>6</v>
      </c>
      <c r="L66" s="474" t="s">
        <v>17</v>
      </c>
      <c r="M66" s="569">
        <v>4</v>
      </c>
      <c r="N66" s="541">
        <f>E66+H66+K66</f>
        <v>16</v>
      </c>
      <c r="O66" s="468" t="s">
        <v>17</v>
      </c>
      <c r="P66" s="539">
        <f>G66+J66+M66</f>
        <v>14</v>
      </c>
      <c r="Q66" s="541">
        <f>SUM(AG66:AI66)</f>
        <v>2</v>
      </c>
      <c r="R66" s="468" t="s">
        <v>17</v>
      </c>
      <c r="S66" s="539">
        <f>SUM(AJ66:AL66)</f>
        <v>1</v>
      </c>
      <c r="T66" s="544">
        <f>IF(Q66&gt;S66,1,0)</f>
        <v>1</v>
      </c>
      <c r="U66" s="546">
        <f>IF(S66&gt;Q66,1,0)</f>
        <v>0</v>
      </c>
      <c r="V66" s="128"/>
      <c r="AG66" s="125">
        <f>IF(E66&gt;G66,1,0)</f>
        <v>0</v>
      </c>
      <c r="AH66" s="125">
        <f>IF(H66&gt;J66,1,0)</f>
        <v>1</v>
      </c>
      <c r="AI66" s="125">
        <f>IF(K66+M66&gt;0,IF(K66&gt;M66,1,0),0)</f>
        <v>1</v>
      </c>
      <c r="AJ66" s="125">
        <f>IF(G66&gt;E66,1,0)</f>
        <v>1</v>
      </c>
      <c r="AK66" s="125">
        <f>IF(J66&gt;H66,1,0)</f>
        <v>0</v>
      </c>
      <c r="AL66" s="125">
        <f>IF(K66+M66&gt;0,IF(M66&gt;K66,1,0),0)</f>
        <v>0</v>
      </c>
    </row>
    <row r="67" spans="2:22" ht="24.75" customHeight="1">
      <c r="B67" s="463"/>
      <c r="C67" s="363" t="s">
        <v>152</v>
      </c>
      <c r="D67" s="359" t="s">
        <v>154</v>
      </c>
      <c r="E67" s="552"/>
      <c r="F67" s="475"/>
      <c r="G67" s="467"/>
      <c r="H67" s="473"/>
      <c r="I67" s="475"/>
      <c r="J67" s="467"/>
      <c r="K67" s="473"/>
      <c r="L67" s="475"/>
      <c r="M67" s="570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 t="s">
        <v>63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34</v>
      </c>
      <c r="O68" s="152" t="s">
        <v>17</v>
      </c>
      <c r="P68" s="158">
        <f>SUM(P64:P67)</f>
        <v>36</v>
      </c>
      <c r="Q68" s="157">
        <f>SUM(Q64:Q67)</f>
        <v>4</v>
      </c>
      <c r="R68" s="159" t="s">
        <v>17</v>
      </c>
      <c r="S68" s="158">
        <f>SUM(S64:S67)</f>
        <v>4</v>
      </c>
      <c r="T68" s="122">
        <f>SUM(T64:T67)</f>
        <v>2</v>
      </c>
      <c r="U68" s="123">
        <f>SUM(U64:U67)</f>
        <v>1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Proskovice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/>
      <c r="E81" s="95"/>
      <c r="F81" s="95"/>
      <c r="N81" s="96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7" ref="AA81:AA88">AA56</f>
        <v>0</v>
      </c>
      <c r="AB81" s="1">
        <f aca="true" t="shared" si="8" ref="AB81:AF88">AB6</f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 t="str">
        <f>AF6</f>
        <v>VOLNÝ  LOS</v>
      </c>
    </row>
    <row r="82" spans="3:32" ht="15" customHeight="1">
      <c r="C82" s="88" t="s">
        <v>48</v>
      </c>
      <c r="D82" s="201"/>
      <c r="E82" s="100"/>
      <c r="F82" s="100"/>
      <c r="N82" s="96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9" ref="X82:X88">IF($N$4=1,AA82,IF($N$4=2,AB82,IF($N$4=3,AC82,IF($N$4=4,AD82,IF($N$4=5,AE82,IF($N$4=6,AF82," "))))))</f>
        <v>Výškovice  </v>
      </c>
      <c r="AA82" s="1">
        <f t="shared" si="7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 t="str">
        <f t="shared" si="8"/>
        <v>Výškovice  </v>
      </c>
    </row>
    <row r="83" spans="3:32" ht="15" customHeight="1">
      <c r="C83" s="88"/>
      <c r="N83" s="96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9"/>
        <v>Baník Ostrava</v>
      </c>
      <c r="AA83" s="1">
        <f t="shared" si="7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 t="str">
        <f t="shared" si="8"/>
        <v>Baník Ostrava</v>
      </c>
    </row>
    <row r="84" spans="2:32" ht="18.75">
      <c r="B84" s="101">
        <v>1</v>
      </c>
      <c r="C84" s="84" t="s">
        <v>50</v>
      </c>
      <c r="D84" s="548" t="str">
        <f>IF(B84=1,X81,IF(B84=2,X82,IF(B84=3,X83,IF(B84=4,X84,IF(B84=5,X85,IF(B84=6,X86,IF(B84=7,X87,IF(B84=8,X88," "))))))))</f>
        <v>VOLNÝ  LOS</v>
      </c>
      <c r="E84" s="549"/>
      <c r="F84" s="549"/>
      <c r="G84" s="549"/>
      <c r="H84" s="549"/>
      <c r="I84" s="550"/>
      <c r="N84" s="96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9"/>
        <v>Old Rice Hukvaldy</v>
      </c>
      <c r="AA84" s="1">
        <f t="shared" si="7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 t="str">
        <f t="shared" si="8"/>
        <v>Old Rice Hukvaldy</v>
      </c>
    </row>
    <row r="85" spans="2:32" ht="18.75">
      <c r="B85" s="101">
        <v>2</v>
      </c>
      <c r="C85" s="84" t="s">
        <v>52</v>
      </c>
      <c r="D85" s="548" t="str">
        <f>IF(B85=1,X81,IF(B85=2,X82,IF(B85=3,X83,IF(B85=4,X84,IF(B85=5,X85,IF(B85=6,X86,IF(B85=7,X87,IF(B85=8,X88," "))))))))</f>
        <v>Výškovice  </v>
      </c>
      <c r="E85" s="549"/>
      <c r="F85" s="549"/>
      <c r="G85" s="549"/>
      <c r="H85" s="549"/>
      <c r="I85" s="550"/>
      <c r="N85" s="96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9"/>
        <v>Trnávka</v>
      </c>
      <c r="AA85" s="1">
        <f t="shared" si="7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 t="str">
        <f t="shared" si="8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9"/>
        <v>Krmelín</v>
      </c>
      <c r="AA86" s="1">
        <f t="shared" si="7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 t="str">
        <f t="shared" si="8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9"/>
        <v>Proskovice</v>
      </c>
      <c r="AA87" s="1">
        <f t="shared" si="7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 t="str">
        <f t="shared" si="8"/>
        <v>Proskovice</v>
      </c>
    </row>
    <row r="88" spans="2:38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9"/>
        <v>Hukvaldy</v>
      </c>
      <c r="AA88" s="1">
        <f t="shared" si="7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 t="str">
        <f t="shared" si="8"/>
        <v>Hukvaldy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12" t="s">
        <v>57</v>
      </c>
      <c r="C89" s="127"/>
      <c r="D89" s="126"/>
      <c r="E89" s="114"/>
      <c r="F89" s="115" t="s">
        <v>17</v>
      </c>
      <c r="G89" s="116"/>
      <c r="H89" s="117"/>
      <c r="I89" s="115" t="s">
        <v>17</v>
      </c>
      <c r="J89" s="116"/>
      <c r="K89" s="117"/>
      <c r="L89" s="115" t="s">
        <v>17</v>
      </c>
      <c r="M89" s="118"/>
      <c r="N89" s="183">
        <f>E89+H89+K89</f>
        <v>0</v>
      </c>
      <c r="O89" s="152" t="s">
        <v>17</v>
      </c>
      <c r="P89" s="184">
        <f>G89+J89+M89</f>
        <v>0</v>
      </c>
      <c r="Q89" s="183">
        <f>SUM(AG89:AI89)</f>
        <v>0</v>
      </c>
      <c r="R89" s="152" t="s">
        <v>17</v>
      </c>
      <c r="S89" s="184">
        <f>SUM(AJ89:AL89)</f>
        <v>0</v>
      </c>
      <c r="T89" s="122">
        <f>IF(Q89&gt;S89,1,0)</f>
        <v>0</v>
      </c>
      <c r="U89" s="123">
        <f>IF(S89&gt;Q89,1,0)</f>
        <v>0</v>
      </c>
      <c r="V89" s="104"/>
      <c r="X89" s="124"/>
      <c r="AG89" s="125">
        <f>IF(E89&gt;G89,1,0)</f>
        <v>0</v>
      </c>
      <c r="AH89" s="125">
        <f>IF(H89&gt;J89,1,0)</f>
        <v>0</v>
      </c>
      <c r="AI89" s="125">
        <f>IF(K89+M89&gt;0,IF(K89&gt;M89,1,0),0)</f>
        <v>0</v>
      </c>
      <c r="AJ89" s="125">
        <f>IF(G89&gt;E89,1,0)</f>
        <v>0</v>
      </c>
      <c r="AK89" s="125">
        <f>IF(J89&gt;H89,1,0)</f>
        <v>0</v>
      </c>
      <c r="AL89" s="125">
        <f>IF(K89+M89&gt;0,IF(M89&gt;K89,1,0),0)</f>
        <v>0</v>
      </c>
    </row>
    <row r="90" spans="2:38" ht="24.75" customHeight="1">
      <c r="B90" s="112" t="s">
        <v>58</v>
      </c>
      <c r="C90" s="127"/>
      <c r="D90" s="113"/>
      <c r="E90" s="114"/>
      <c r="F90" s="115" t="s">
        <v>17</v>
      </c>
      <c r="G90" s="116"/>
      <c r="H90" s="117"/>
      <c r="I90" s="115" t="s">
        <v>17</v>
      </c>
      <c r="J90" s="116"/>
      <c r="K90" s="117"/>
      <c r="L90" s="115" t="s">
        <v>17</v>
      </c>
      <c r="M90" s="118"/>
      <c r="N90" s="183">
        <f>E90+H90+K90</f>
        <v>0</v>
      </c>
      <c r="O90" s="152" t="s">
        <v>17</v>
      </c>
      <c r="P90" s="184">
        <f>G90+J90+M90</f>
        <v>0</v>
      </c>
      <c r="Q90" s="183">
        <f>SUM(AG90:AI90)</f>
        <v>0</v>
      </c>
      <c r="R90" s="152" t="s">
        <v>17</v>
      </c>
      <c r="S90" s="184">
        <f>SUM(AJ90:AL90)</f>
        <v>0</v>
      </c>
      <c r="T90" s="122">
        <f>IF(Q90&gt;S90,1,0)</f>
        <v>0</v>
      </c>
      <c r="U90" s="123">
        <f>IF(S90&gt;Q90,1,0)</f>
        <v>0</v>
      </c>
      <c r="V90" s="104"/>
      <c r="AG90" s="125">
        <f>IF(E90&gt;G90,1,0)</f>
        <v>0</v>
      </c>
      <c r="AH90" s="125">
        <f>IF(H90&gt;J90,1,0)</f>
        <v>0</v>
      </c>
      <c r="AI90" s="125">
        <f>IF(K90+M90&gt;0,IF(K90&gt;M90,1,0),0)</f>
        <v>0</v>
      </c>
      <c r="AJ90" s="125">
        <f>IF(G90&gt;E90,1,0)</f>
        <v>0</v>
      </c>
      <c r="AK90" s="125">
        <f>IF(J90&gt;H90,1,0)</f>
        <v>0</v>
      </c>
      <c r="AL90" s="125">
        <f>IF(K90+M90&gt;0,IF(M90&gt;K90,1,0),0)</f>
        <v>0</v>
      </c>
    </row>
    <row r="91" spans="2:38" ht="24.75" customHeight="1">
      <c r="B91" s="462" t="s">
        <v>59</v>
      </c>
      <c r="C91" s="127"/>
      <c r="D91" s="357"/>
      <c r="E91" s="551"/>
      <c r="F91" s="474" t="s">
        <v>17</v>
      </c>
      <c r="G91" s="466"/>
      <c r="H91" s="472"/>
      <c r="I91" s="474" t="s">
        <v>17</v>
      </c>
      <c r="J91" s="466"/>
      <c r="K91" s="472"/>
      <c r="L91" s="474" t="s">
        <v>17</v>
      </c>
      <c r="M91" s="569"/>
      <c r="N91" s="563">
        <f>E91+H91+K91</f>
        <v>0</v>
      </c>
      <c r="O91" s="468" t="s">
        <v>17</v>
      </c>
      <c r="P91" s="565">
        <f>G91+J91+M91</f>
        <v>0</v>
      </c>
      <c r="Q91" s="563">
        <f>SUM(AG91:AI91)</f>
        <v>0</v>
      </c>
      <c r="R91" s="468" t="s">
        <v>17</v>
      </c>
      <c r="S91" s="565">
        <f>SUM(AJ91:AL91)</f>
        <v>0</v>
      </c>
      <c r="T91" s="544">
        <f>IF(Q91&gt;S91,1,0)</f>
        <v>0</v>
      </c>
      <c r="U91" s="546">
        <f>IF(S91&gt;Q91,1,0)</f>
        <v>0</v>
      </c>
      <c r="V91" s="128"/>
      <c r="AG91" s="125">
        <f>IF(E91&gt;G91,1,0)</f>
        <v>0</v>
      </c>
      <c r="AH91" s="125">
        <f>IF(H91&gt;J91,1,0)</f>
        <v>0</v>
      </c>
      <c r="AI91" s="125">
        <f>IF(K91+M91&gt;0,IF(K91&gt;M91,1,0),0)</f>
        <v>0</v>
      </c>
      <c r="AJ91" s="125">
        <f>IF(G91&gt;E91,1,0)</f>
        <v>0</v>
      </c>
      <c r="AK91" s="125">
        <f>IF(J91&gt;H91,1,0)</f>
        <v>0</v>
      </c>
      <c r="AL91" s="125">
        <f>IF(K91+M91&gt;0,IF(M91&gt;K91,1,0),0)</f>
        <v>0</v>
      </c>
    </row>
    <row r="92" spans="2:22" ht="24.75" customHeight="1">
      <c r="B92" s="463"/>
      <c r="C92" s="363"/>
      <c r="D92" s="359"/>
      <c r="E92" s="552"/>
      <c r="F92" s="475"/>
      <c r="G92" s="467"/>
      <c r="H92" s="473"/>
      <c r="I92" s="475"/>
      <c r="J92" s="467"/>
      <c r="K92" s="473"/>
      <c r="L92" s="475"/>
      <c r="M92" s="570"/>
      <c r="N92" s="562"/>
      <c r="O92" s="469"/>
      <c r="P92" s="561"/>
      <c r="Q92" s="562"/>
      <c r="R92" s="469"/>
      <c r="S92" s="561"/>
      <c r="T92" s="545"/>
      <c r="U92" s="547"/>
      <c r="V92" s="128"/>
    </row>
    <row r="93" spans="2:22" ht="24.75" customHeight="1">
      <c r="B93" s="129"/>
      <c r="C93" s="155" t="s">
        <v>63</v>
      </c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6">
        <f>SUM(N89:N92)</f>
        <v>0</v>
      </c>
      <c r="O93" s="152" t="s">
        <v>17</v>
      </c>
      <c r="P93" s="187">
        <f>SUM(P89:P92)</f>
        <v>0</v>
      </c>
      <c r="Q93" s="186">
        <f>SUM(Q89:Q92)</f>
        <v>0</v>
      </c>
      <c r="R93" s="159" t="s">
        <v>17</v>
      </c>
      <c r="S93" s="187">
        <f>SUM(S89:S92)</f>
        <v>0</v>
      </c>
      <c r="T93" s="122">
        <f>SUM(T89:T92)</f>
        <v>0</v>
      </c>
      <c r="U93" s="123">
        <f>SUM(U89:U92)</f>
        <v>0</v>
      </c>
      <c r="V93" s="104"/>
    </row>
    <row r="94" spans="2:22" ht="24.75" customHeight="1">
      <c r="B94" s="129"/>
      <c r="C94" s="188" t="s">
        <v>64</v>
      </c>
      <c r="D94" s="189" t="str">
        <f>IF(T93&gt;U93,D84,IF(U93&gt;T93,D85,IF(U93+T93=0," ","CHYBA ZADÁNÍ")))</f>
        <v> </v>
      </c>
      <c r="E94" s="155"/>
      <c r="F94" s="15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8"/>
      <c r="V94" s="136"/>
    </row>
    <row r="95" spans="2:22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</row>
    <row r="96" spans="3:21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</row>
    <row r="97" spans="3:21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</sheetData>
  <sheetProtection selectLockedCells="1" selectUnlockedCells="1"/>
  <mergeCells count="144">
    <mergeCell ref="P31:U31"/>
    <mergeCell ref="K16:K17"/>
    <mergeCell ref="U16:U17"/>
    <mergeCell ref="Q38:S38"/>
    <mergeCell ref="S16:S17"/>
    <mergeCell ref="R16:R17"/>
    <mergeCell ref="T16:T17"/>
    <mergeCell ref="E37:M37"/>
    <mergeCell ref="P35:U35"/>
    <mergeCell ref="P34:U34"/>
    <mergeCell ref="P10:U10"/>
    <mergeCell ref="P7:U7"/>
    <mergeCell ref="P8:U8"/>
    <mergeCell ref="P33:U33"/>
    <mergeCell ref="P32:U32"/>
    <mergeCell ref="P16:P17"/>
    <mergeCell ref="Q16:Q17"/>
    <mergeCell ref="P29:U29"/>
    <mergeCell ref="T28:U28"/>
    <mergeCell ref="P28:Q28"/>
    <mergeCell ref="T3:U3"/>
    <mergeCell ref="P3:Q3"/>
    <mergeCell ref="P4:U4"/>
    <mergeCell ref="P6:U6"/>
    <mergeCell ref="B16:B17"/>
    <mergeCell ref="L16:L17"/>
    <mergeCell ref="M16:M17"/>
    <mergeCell ref="O16:O17"/>
    <mergeCell ref="I16:I17"/>
    <mergeCell ref="J16:J17"/>
    <mergeCell ref="K13:M13"/>
    <mergeCell ref="N16:N17"/>
    <mergeCell ref="E16:E17"/>
    <mergeCell ref="F16:F17"/>
    <mergeCell ref="G16:G17"/>
    <mergeCell ref="H16:H17"/>
    <mergeCell ref="D9:I9"/>
    <mergeCell ref="N13:P13"/>
    <mergeCell ref="P9:U9"/>
    <mergeCell ref="Q13:S13"/>
    <mergeCell ref="E13:G13"/>
    <mergeCell ref="D10:I10"/>
    <mergeCell ref="P11:U11"/>
    <mergeCell ref="E12:M12"/>
    <mergeCell ref="N12:U12"/>
    <mergeCell ref="H13:J13"/>
    <mergeCell ref="D34:I34"/>
    <mergeCell ref="D35:I35"/>
    <mergeCell ref="N37:U37"/>
    <mergeCell ref="P36:U36"/>
    <mergeCell ref="B41:B42"/>
    <mergeCell ref="E38:G38"/>
    <mergeCell ref="H38:J38"/>
    <mergeCell ref="K38:M38"/>
    <mergeCell ref="J41:J42"/>
    <mergeCell ref="K41:K42"/>
    <mergeCell ref="I41:I42"/>
    <mergeCell ref="E41:E42"/>
    <mergeCell ref="F41:F42"/>
    <mergeCell ref="G41:G42"/>
    <mergeCell ref="N38:P38"/>
    <mergeCell ref="P41:P42"/>
    <mergeCell ref="L41:L42"/>
    <mergeCell ref="M41:M42"/>
    <mergeCell ref="E63:G63"/>
    <mergeCell ref="H63:J63"/>
    <mergeCell ref="N41:N42"/>
    <mergeCell ref="O41:O42"/>
    <mergeCell ref="D60:I60"/>
    <mergeCell ref="D59:I59"/>
    <mergeCell ref="H41:H42"/>
    <mergeCell ref="R41:R42"/>
    <mergeCell ref="P53:Q53"/>
    <mergeCell ref="N63:P63"/>
    <mergeCell ref="P61:U61"/>
    <mergeCell ref="T41:T42"/>
    <mergeCell ref="U41:U42"/>
    <mergeCell ref="S41:S42"/>
    <mergeCell ref="P56:U56"/>
    <mergeCell ref="P57:U57"/>
    <mergeCell ref="P58:U58"/>
    <mergeCell ref="Q41:Q42"/>
    <mergeCell ref="T53:U53"/>
    <mergeCell ref="P54:U54"/>
    <mergeCell ref="L66:L67"/>
    <mergeCell ref="P60:U60"/>
    <mergeCell ref="Q63:S63"/>
    <mergeCell ref="P59:U59"/>
    <mergeCell ref="P66:P67"/>
    <mergeCell ref="U66:U67"/>
    <mergeCell ref="Q66:Q67"/>
    <mergeCell ref="J66:J67"/>
    <mergeCell ref="K66:K67"/>
    <mergeCell ref="E62:M62"/>
    <mergeCell ref="N62:U62"/>
    <mergeCell ref="K63:M63"/>
    <mergeCell ref="M66:M67"/>
    <mergeCell ref="H66:H67"/>
    <mergeCell ref="I66:I67"/>
    <mergeCell ref="N66:N67"/>
    <mergeCell ref="O66:O67"/>
    <mergeCell ref="B66:B67"/>
    <mergeCell ref="E66:E67"/>
    <mergeCell ref="F66:F67"/>
    <mergeCell ref="G66:G67"/>
    <mergeCell ref="R66:R67"/>
    <mergeCell ref="S66:S67"/>
    <mergeCell ref="T66:T67"/>
    <mergeCell ref="E88:G88"/>
    <mergeCell ref="H88:J88"/>
    <mergeCell ref="K88:M88"/>
    <mergeCell ref="E87:M87"/>
    <mergeCell ref="D84:I84"/>
    <mergeCell ref="P84:U84"/>
    <mergeCell ref="D85:I85"/>
    <mergeCell ref="P85:U85"/>
    <mergeCell ref="Q88:S88"/>
    <mergeCell ref="N88:P88"/>
    <mergeCell ref="P78:Q78"/>
    <mergeCell ref="T78:U78"/>
    <mergeCell ref="P79:U79"/>
    <mergeCell ref="P81:U81"/>
    <mergeCell ref="N87:U87"/>
    <mergeCell ref="P82:U82"/>
    <mergeCell ref="P83:U83"/>
    <mergeCell ref="P86:U86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  <mergeCell ref="H91:H92"/>
    <mergeCell ref="K91:K92"/>
    <mergeCell ref="M91:M92"/>
    <mergeCell ref="P91:P92"/>
    <mergeCell ref="N91:N92"/>
    <mergeCell ref="I91:I92"/>
    <mergeCell ref="J91:J92"/>
    <mergeCell ref="O91:O92"/>
    <mergeCell ref="L91:L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29">
      <selection activeCell="D64" sqref="D64:D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2" ht="18.75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2" ht="14.25" customHeight="1">
      <c r="C6" s="88" t="s">
        <v>46</v>
      </c>
      <c r="D6" s="143"/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A6" s="282"/>
      <c r="AF6" s="282" t="str">
        <f>'Utkání-výsledky'!N4</f>
        <v>VOLNÝ  LOS</v>
      </c>
    </row>
    <row r="7" spans="3:32" ht="16.5" customHeight="1">
      <c r="C7" s="88" t="s">
        <v>48</v>
      </c>
      <c r="D7" s="201"/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A7" s="282"/>
      <c r="AF7" s="282" t="str">
        <f>'Utkání-výsledky'!N5</f>
        <v>Výškovice  </v>
      </c>
    </row>
    <row r="8" spans="3:32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A8" s="282"/>
      <c r="AF8" s="282" t="str">
        <f>'Utkání-výsledky'!N6</f>
        <v>Baník Ostrava</v>
      </c>
    </row>
    <row r="9" spans="2:32" ht="18.75">
      <c r="B9" s="101">
        <v>2</v>
      </c>
      <c r="C9" s="84" t="s">
        <v>50</v>
      </c>
      <c r="D9" s="566" t="str">
        <f>IF(B9=1,X6,IF(B9=2,X7,IF(B9=3,X8,IF(B9=4,X9,IF(B9=5,X10,IF(B9=6,X11,IF(B9=7,X12,IF(B9=8,X13," "))))))))</f>
        <v>Výškovice  </v>
      </c>
      <c r="E9" s="567"/>
      <c r="F9" s="567"/>
      <c r="G9" s="567"/>
      <c r="H9" s="567"/>
      <c r="I9" s="568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A9" s="282"/>
      <c r="AF9" s="282" t="str">
        <f>'Utkání-výsledky'!N7</f>
        <v>Old Rice Hukvaldy</v>
      </c>
    </row>
    <row r="10" spans="2:32" ht="19.5" customHeight="1">
      <c r="B10" s="101">
        <v>8</v>
      </c>
      <c r="C10" s="84" t="s">
        <v>52</v>
      </c>
      <c r="D10" s="566" t="str">
        <f>IF(B10=1,X6,IF(B10=2,X7,IF(B10=3,X8,IF(B10=4,X9,IF(B10=5,X10,IF(B10=6,X11,IF(B10=7,X12,IF(B10=8,X13," "))))))))</f>
        <v>Hukvaldy</v>
      </c>
      <c r="E10" s="567"/>
      <c r="F10" s="567"/>
      <c r="G10" s="567"/>
      <c r="H10" s="567"/>
      <c r="I10" s="568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A10" s="282"/>
      <c r="AF10" s="282" t="str">
        <f>'Utkání-výsledky'!N8</f>
        <v>Trnávka</v>
      </c>
    </row>
    <row r="11" spans="14:32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A11" s="282"/>
      <c r="AF11" s="282" t="str">
        <f>'Utkání-výsledky'!N9</f>
        <v>Krmelín</v>
      </c>
    </row>
    <row r="12" spans="3:38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A12" s="282"/>
      <c r="AF12" s="282" t="str">
        <f>'Utkání-výsledky'!N10</f>
        <v>Proskovice</v>
      </c>
      <c r="AG12" s="88"/>
      <c r="AH12" s="105"/>
      <c r="AI12" s="105"/>
      <c r="AJ12" s="87" t="s">
        <v>0</v>
      </c>
      <c r="AK12" s="105"/>
      <c r="AL12" s="105"/>
    </row>
    <row r="13" spans="2:38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A13" s="282"/>
      <c r="AF13" s="282" t="str">
        <f>'Utkání-výsledky'!N11</f>
        <v>Hukvaldy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12" t="s">
        <v>57</v>
      </c>
      <c r="C14" s="113" t="s">
        <v>130</v>
      </c>
      <c r="D14" s="126" t="s">
        <v>186</v>
      </c>
      <c r="E14" s="114">
        <v>6</v>
      </c>
      <c r="F14" s="115" t="s">
        <v>17</v>
      </c>
      <c r="G14" s="116">
        <v>2</v>
      </c>
      <c r="H14" s="117">
        <v>6</v>
      </c>
      <c r="I14" s="115" t="s">
        <v>17</v>
      </c>
      <c r="J14" s="116">
        <v>2</v>
      </c>
      <c r="K14" s="117"/>
      <c r="L14" s="115" t="s">
        <v>17</v>
      </c>
      <c r="M14" s="118"/>
      <c r="N14" s="173">
        <f>E14+H14+K14</f>
        <v>12</v>
      </c>
      <c r="O14" s="174" t="s">
        <v>17</v>
      </c>
      <c r="P14" s="175">
        <f>G14+J14+M14</f>
        <v>4</v>
      </c>
      <c r="Q14" s="173">
        <f>SUM(AG14:AI14)</f>
        <v>2</v>
      </c>
      <c r="R14" s="174" t="s">
        <v>17</v>
      </c>
      <c r="S14" s="175">
        <f>SUM(AJ14:AL14)</f>
        <v>0</v>
      </c>
      <c r="T14" s="176">
        <f>IF(Q14&gt;S14,1,0)</f>
        <v>1</v>
      </c>
      <c r="U14" s="177">
        <f>IF(S14&gt;Q14,1,0)</f>
        <v>0</v>
      </c>
      <c r="V14" s="104"/>
      <c r="X14" s="124"/>
      <c r="Y14" s="448"/>
      <c r="AG14" s="125">
        <f>IF(E14&gt;G14,1,0)</f>
        <v>1</v>
      </c>
      <c r="AH14" s="125">
        <f>IF(H14&gt;J14,1,0)</f>
        <v>1</v>
      </c>
      <c r="AI14" s="125">
        <f>IF(K14+M14&gt;0,IF(K14&gt;M14,1,0),0)</f>
        <v>0</v>
      </c>
      <c r="AJ14" s="125">
        <f>IF(G14&gt;E14,1,0)</f>
        <v>0</v>
      </c>
      <c r="AK14" s="125">
        <f>IF(J14&gt;H14,1,0)</f>
        <v>0</v>
      </c>
      <c r="AL14" s="125">
        <f>IF(K14+M14&gt;0,IF(M14&gt;K14,1,0),0)</f>
        <v>0</v>
      </c>
    </row>
    <row r="15" spans="2:38" ht="24" customHeight="1">
      <c r="B15" s="112" t="s">
        <v>58</v>
      </c>
      <c r="C15" s="127" t="s">
        <v>129</v>
      </c>
      <c r="D15" s="113" t="s">
        <v>187</v>
      </c>
      <c r="E15" s="114">
        <v>7</v>
      </c>
      <c r="F15" s="115" t="s">
        <v>17</v>
      </c>
      <c r="G15" s="116">
        <v>5</v>
      </c>
      <c r="H15" s="117">
        <v>6</v>
      </c>
      <c r="I15" s="115" t="s">
        <v>17</v>
      </c>
      <c r="J15" s="116">
        <v>3</v>
      </c>
      <c r="K15" s="117"/>
      <c r="L15" s="115" t="s">
        <v>17</v>
      </c>
      <c r="M15" s="118"/>
      <c r="N15" s="173">
        <f>E15+H15+K15</f>
        <v>13</v>
      </c>
      <c r="O15" s="174" t="s">
        <v>17</v>
      </c>
      <c r="P15" s="175">
        <f>G15+J15+M15</f>
        <v>8</v>
      </c>
      <c r="Q15" s="173">
        <f>SUM(AG15:AI15)</f>
        <v>2</v>
      </c>
      <c r="R15" s="174" t="s">
        <v>17</v>
      </c>
      <c r="S15" s="175">
        <f>SUM(AJ15:AL15)</f>
        <v>0</v>
      </c>
      <c r="T15" s="176">
        <f>IF(Q15&gt;S15,1,0)</f>
        <v>1</v>
      </c>
      <c r="U15" s="177">
        <f>IF(S15&gt;Q15,1,0)</f>
        <v>0</v>
      </c>
      <c r="V15" s="104"/>
      <c r="Y15" s="448"/>
      <c r="AG15" s="125">
        <f>IF(E15&gt;G15,1,0)</f>
        <v>1</v>
      </c>
      <c r="AH15" s="125">
        <f>IF(H15&gt;J15,1,0)</f>
        <v>1</v>
      </c>
      <c r="AI15" s="125">
        <f>IF(K15+M15&gt;0,IF(K15&gt;M15,1,0),0)</f>
        <v>0</v>
      </c>
      <c r="AJ15" s="125">
        <f>IF(G15&gt;E15,1,0)</f>
        <v>0</v>
      </c>
      <c r="AK15" s="125">
        <f>IF(J15&gt;H15,1,0)</f>
        <v>0</v>
      </c>
      <c r="AL15" s="125">
        <f>IF(K15+M15&gt;0,IF(M15&gt;K15,1,0),0)</f>
        <v>0</v>
      </c>
    </row>
    <row r="16" spans="2:38" ht="20.25" customHeight="1">
      <c r="B16" s="462" t="s">
        <v>59</v>
      </c>
      <c r="C16" s="127" t="s">
        <v>130</v>
      </c>
      <c r="D16" s="357" t="s">
        <v>186</v>
      </c>
      <c r="E16" s="551">
        <v>7</v>
      </c>
      <c r="F16" s="474" t="s">
        <v>17</v>
      </c>
      <c r="G16" s="466">
        <v>6</v>
      </c>
      <c r="H16" s="472">
        <v>6</v>
      </c>
      <c r="I16" s="474" t="s">
        <v>17</v>
      </c>
      <c r="J16" s="466">
        <v>1</v>
      </c>
      <c r="K16" s="472"/>
      <c r="L16" s="474" t="s">
        <v>17</v>
      </c>
      <c r="M16" s="466"/>
      <c r="N16" s="576">
        <f>E16+H16+K16</f>
        <v>13</v>
      </c>
      <c r="O16" s="578" t="s">
        <v>17</v>
      </c>
      <c r="P16" s="580">
        <f>G16+J16+M16</f>
        <v>7</v>
      </c>
      <c r="Q16" s="576">
        <f>SUM(AG16:AI16)</f>
        <v>2</v>
      </c>
      <c r="R16" s="578" t="s">
        <v>17</v>
      </c>
      <c r="S16" s="580">
        <f>SUM(AJ16:AL16)</f>
        <v>0</v>
      </c>
      <c r="T16" s="584">
        <f>IF(Q16&gt;S16,1,0)</f>
        <v>1</v>
      </c>
      <c r="U16" s="582">
        <f>IF(S16&gt;Q16,1,0)</f>
        <v>0</v>
      </c>
      <c r="V16" s="128"/>
      <c r="Y16" s="448"/>
      <c r="AG16" s="125">
        <f>IF(E16&gt;G16,1,0)</f>
        <v>1</v>
      </c>
      <c r="AH16" s="125">
        <f>IF(H16&gt;J16,1,0)</f>
        <v>1</v>
      </c>
      <c r="AI16" s="125">
        <f>IF(K16+M16&gt;0,IF(K16&gt;M16,1,0),0)</f>
        <v>0</v>
      </c>
      <c r="AJ16" s="125">
        <f>IF(G16&gt;E16,1,0)</f>
        <v>0</v>
      </c>
      <c r="AK16" s="125">
        <f>IF(J16&gt;H16,1,0)</f>
        <v>0</v>
      </c>
      <c r="AL16" s="125">
        <f>IF(K16+M16&gt;0,IF(M16&gt;K16,1,0),0)</f>
        <v>0</v>
      </c>
    </row>
    <row r="17" spans="2:25" ht="21" customHeight="1">
      <c r="B17" s="463"/>
      <c r="C17" s="363" t="s">
        <v>129</v>
      </c>
      <c r="D17" s="359" t="s">
        <v>188</v>
      </c>
      <c r="E17" s="552"/>
      <c r="F17" s="475"/>
      <c r="G17" s="467"/>
      <c r="H17" s="473"/>
      <c r="I17" s="475"/>
      <c r="J17" s="467"/>
      <c r="K17" s="473"/>
      <c r="L17" s="475"/>
      <c r="M17" s="467"/>
      <c r="N17" s="577"/>
      <c r="O17" s="579"/>
      <c r="P17" s="581"/>
      <c r="Q17" s="577"/>
      <c r="R17" s="579"/>
      <c r="S17" s="581"/>
      <c r="T17" s="585"/>
      <c r="U17" s="583"/>
      <c r="V17" s="128"/>
      <c r="Y17" s="288"/>
    </row>
    <row r="18" spans="2:22" ht="23.25" customHeight="1">
      <c r="B18" s="129"/>
      <c r="C18" s="178" t="s">
        <v>63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>
        <f>SUM(N14:N17)</f>
        <v>38</v>
      </c>
      <c r="O18" s="174" t="s">
        <v>17</v>
      </c>
      <c r="P18" s="181">
        <f>SUM(P14:P17)</f>
        <v>19</v>
      </c>
      <c r="Q18" s="180">
        <f>SUM(Q14:Q17)</f>
        <v>6</v>
      </c>
      <c r="R18" s="182" t="s">
        <v>17</v>
      </c>
      <c r="S18" s="181">
        <f>SUM(S14:S17)</f>
        <v>0</v>
      </c>
      <c r="T18" s="176">
        <f>SUM(T14:T17)</f>
        <v>3</v>
      </c>
      <c r="U18" s="177">
        <f>SUM(U14:U17)</f>
        <v>0</v>
      </c>
      <c r="V18" s="104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Výškovice  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143"/>
      <c r="E31" s="95"/>
      <c r="F31" s="95"/>
      <c r="N31" s="96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01"/>
      <c r="E32" s="100"/>
      <c r="F32" s="100"/>
      <c r="N32" s="96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 customHeight="1">
      <c r="C33" s="88"/>
      <c r="N33" s="96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3</v>
      </c>
      <c r="C34" s="84" t="s">
        <v>50</v>
      </c>
      <c r="D34" s="548" t="str">
        <f>IF(B34=1,X31,IF(B34=2,X32,IF(B34=3,X33,IF(B34=4,X34,IF(B34=5,X35,IF(B34=6,X36,IF(B34=7,X37,IF(B34=8,X38," "))))))))</f>
        <v>Baník Ostrava</v>
      </c>
      <c r="E34" s="549"/>
      <c r="F34" s="549"/>
      <c r="G34" s="549"/>
      <c r="H34" s="549"/>
      <c r="I34" s="550"/>
      <c r="N34" s="96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1</v>
      </c>
      <c r="C35" s="84" t="s">
        <v>52</v>
      </c>
      <c r="D35" s="548" t="str">
        <f>IF(B35=1,X31,IF(B35=2,X32,IF(B35=3,X33,IF(B35=4,X34,IF(B35=5,X35,IF(B35=6,X36,IF(B35=7,X37,IF(B35=8,X38," "))))))))</f>
        <v>VOLNÝ  LOS</v>
      </c>
      <c r="E35" s="549"/>
      <c r="F35" s="549"/>
      <c r="G35" s="549"/>
      <c r="H35" s="549"/>
      <c r="I35" s="550"/>
      <c r="N35" s="96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8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12" t="s">
        <v>57</v>
      </c>
      <c r="C39" s="113"/>
      <c r="D39" s="126"/>
      <c r="E39" s="114"/>
      <c r="F39" s="115" t="s">
        <v>17</v>
      </c>
      <c r="G39" s="116"/>
      <c r="H39" s="117"/>
      <c r="I39" s="115" t="s">
        <v>17</v>
      </c>
      <c r="J39" s="116"/>
      <c r="K39" s="117"/>
      <c r="L39" s="115" t="s">
        <v>17</v>
      </c>
      <c r="M39" s="118"/>
      <c r="N39" s="151">
        <f>E39+H39+K39</f>
        <v>0</v>
      </c>
      <c r="O39" s="152" t="s">
        <v>17</v>
      </c>
      <c r="P39" s="153">
        <f>G39+J39+M39</f>
        <v>0</v>
      </c>
      <c r="Q39" s="151">
        <f>SUM(AG39:AI39)</f>
        <v>0</v>
      </c>
      <c r="R39" s="152" t="s">
        <v>17</v>
      </c>
      <c r="S39" s="153">
        <f>SUM(AJ39:AL39)</f>
        <v>0</v>
      </c>
      <c r="T39" s="122">
        <f>IF(Q39&gt;S39,1,0)</f>
        <v>0</v>
      </c>
      <c r="U39" s="123">
        <f>IF(S39&gt;Q39,1,0)</f>
        <v>0</v>
      </c>
      <c r="V39" s="104"/>
      <c r="X39" s="124"/>
      <c r="AG39" s="125">
        <f>IF(E39&gt;G39,1,0)</f>
        <v>0</v>
      </c>
      <c r="AH39" s="125">
        <f>IF(H39&gt;J39,1,0)</f>
        <v>0</v>
      </c>
      <c r="AI39" s="125">
        <f>IF(K39+M39&gt;0,IF(K39&gt;M39,1,0),0)</f>
        <v>0</v>
      </c>
      <c r="AJ39" s="125">
        <f>IF(G39&gt;E39,1,0)</f>
        <v>0</v>
      </c>
      <c r="AK39" s="125">
        <f>IF(J39&gt;H39,1,0)</f>
        <v>0</v>
      </c>
      <c r="AL39" s="125">
        <f>IF(K39+M39&gt;0,IF(M39&gt;K39,1,0),0)</f>
        <v>0</v>
      </c>
    </row>
    <row r="40" spans="2:38" ht="24.75" customHeight="1">
      <c r="B40" s="112" t="s">
        <v>58</v>
      </c>
      <c r="C40" s="127"/>
      <c r="D40" s="113"/>
      <c r="E40" s="114"/>
      <c r="F40" s="115" t="s">
        <v>17</v>
      </c>
      <c r="G40" s="116"/>
      <c r="H40" s="117"/>
      <c r="I40" s="115" t="s">
        <v>17</v>
      </c>
      <c r="J40" s="116"/>
      <c r="K40" s="117"/>
      <c r="L40" s="115" t="s">
        <v>17</v>
      </c>
      <c r="M40" s="118"/>
      <c r="N40" s="151">
        <f>E40+H40+K40</f>
        <v>0</v>
      </c>
      <c r="O40" s="152" t="s">
        <v>17</v>
      </c>
      <c r="P40" s="153">
        <f>G40+J40+M40</f>
        <v>0</v>
      </c>
      <c r="Q40" s="151">
        <f>SUM(AG40:AI40)</f>
        <v>0</v>
      </c>
      <c r="R40" s="152" t="s">
        <v>17</v>
      </c>
      <c r="S40" s="153">
        <f>SUM(AJ40:AL40)</f>
        <v>0</v>
      </c>
      <c r="T40" s="122">
        <f>IF(Q40&gt;S40,1,0)</f>
        <v>0</v>
      </c>
      <c r="U40" s="123">
        <f>IF(S40&gt;Q40,1,0)</f>
        <v>0</v>
      </c>
      <c r="V40" s="104"/>
      <c r="AG40" s="125">
        <f>IF(E40&gt;G40,1,0)</f>
        <v>0</v>
      </c>
      <c r="AH40" s="125">
        <f>IF(H40&gt;J40,1,0)</f>
        <v>0</v>
      </c>
      <c r="AI40" s="125">
        <f>IF(K40+M40&gt;0,IF(K40&gt;M40,1,0),0)</f>
        <v>0</v>
      </c>
      <c r="AJ40" s="125">
        <f>IF(G40&gt;E40,1,0)</f>
        <v>0</v>
      </c>
      <c r="AK40" s="125">
        <f>IF(J40&gt;H40,1,0)</f>
        <v>0</v>
      </c>
      <c r="AL40" s="125">
        <f>IF(K40+M40&gt;0,IF(M40&gt;K40,1,0),0)</f>
        <v>0</v>
      </c>
    </row>
    <row r="41" spans="2:38" ht="24.75" customHeight="1">
      <c r="B41" s="462" t="s">
        <v>59</v>
      </c>
      <c r="C41" s="127"/>
      <c r="D41" s="357"/>
      <c r="E41" s="551"/>
      <c r="F41" s="474" t="s">
        <v>17</v>
      </c>
      <c r="G41" s="466"/>
      <c r="H41" s="472"/>
      <c r="I41" s="474" t="s">
        <v>17</v>
      </c>
      <c r="J41" s="466"/>
      <c r="K41" s="472"/>
      <c r="L41" s="474" t="s">
        <v>17</v>
      </c>
      <c r="M41" s="466"/>
      <c r="N41" s="541">
        <f>E41+H41+K41</f>
        <v>0</v>
      </c>
      <c r="O41" s="468" t="s">
        <v>17</v>
      </c>
      <c r="P41" s="539">
        <f>G41+J41+M41</f>
        <v>0</v>
      </c>
      <c r="Q41" s="541">
        <f>SUM(AG41:AI41)</f>
        <v>0</v>
      </c>
      <c r="R41" s="468" t="s">
        <v>17</v>
      </c>
      <c r="S41" s="539">
        <f>SUM(AJ41:AL41)</f>
        <v>0</v>
      </c>
      <c r="T41" s="544">
        <f>IF(Q41&gt;S41,1,0)</f>
        <v>0</v>
      </c>
      <c r="U41" s="546">
        <f>IF(S41&gt;Q41,1,0)</f>
        <v>0</v>
      </c>
      <c r="V41" s="128"/>
      <c r="AG41" s="125">
        <f>IF(E41&gt;G41,1,0)</f>
        <v>0</v>
      </c>
      <c r="AH41" s="125">
        <f>IF(H41&gt;J41,1,0)</f>
        <v>0</v>
      </c>
      <c r="AI41" s="125">
        <f>IF(K41+M41&gt;0,IF(K41&gt;M41,1,0),0)</f>
        <v>0</v>
      </c>
      <c r="AJ41" s="125">
        <f>IF(G41&gt;E41,1,0)</f>
        <v>0</v>
      </c>
      <c r="AK41" s="125">
        <f>IF(J41&gt;H41,1,0)</f>
        <v>0</v>
      </c>
      <c r="AL41" s="125">
        <f>IF(K41+M41&gt;0,IF(M41&gt;K41,1,0),0)</f>
        <v>0</v>
      </c>
    </row>
    <row r="42" spans="2:22" ht="24.75" customHeight="1">
      <c r="B42" s="463"/>
      <c r="C42" s="363"/>
      <c r="D42" s="359"/>
      <c r="E42" s="552"/>
      <c r="F42" s="475"/>
      <c r="G42" s="467"/>
      <c r="H42" s="473"/>
      <c r="I42" s="475"/>
      <c r="J42" s="467"/>
      <c r="K42" s="473"/>
      <c r="L42" s="475"/>
      <c r="M42" s="467"/>
      <c r="N42" s="542"/>
      <c r="O42" s="469"/>
      <c r="P42" s="540"/>
      <c r="Q42" s="542"/>
      <c r="R42" s="469"/>
      <c r="S42" s="540"/>
      <c r="T42" s="545"/>
      <c r="U42" s="547"/>
      <c r="V42" s="128"/>
    </row>
    <row r="43" spans="2:22" ht="24.75" customHeight="1">
      <c r="B43" s="129"/>
      <c r="C43" s="155" t="s">
        <v>63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0</v>
      </c>
      <c r="O43" s="152" t="s">
        <v>17</v>
      </c>
      <c r="P43" s="158">
        <f>SUM(P39:P42)</f>
        <v>0</v>
      </c>
      <c r="Q43" s="157">
        <f>SUM(Q39:Q42)</f>
        <v>0</v>
      </c>
      <c r="R43" s="159" t="s">
        <v>17</v>
      </c>
      <c r="S43" s="158">
        <f>SUM(S39:S42)</f>
        <v>0</v>
      </c>
      <c r="T43" s="122">
        <f>SUM(T39:T42)</f>
        <v>0</v>
      </c>
      <c r="U43" s="123">
        <f>SUM(U39:U42)</f>
        <v>0</v>
      </c>
      <c r="V43" s="104"/>
    </row>
    <row r="44" spans="2:22" ht="24.75" customHeight="1">
      <c r="B44" s="129"/>
      <c r="C44" s="190" t="s">
        <v>64</v>
      </c>
      <c r="D44" s="189" t="str">
        <f>IF(T43&gt;U43,D34,IF(U43&gt;T43,D35,IF(U43+T43=0," ","CHYBA ZADÁNÍ")))</f>
        <v> 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90"/>
      <c r="V44" s="136"/>
    </row>
    <row r="45" spans="2:22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</row>
    <row r="46" spans="3:21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</row>
    <row r="47" spans="3:21" ht="15">
      <c r="C47" s="145" t="s">
        <v>66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167"/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3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201"/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 customHeight="1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4</v>
      </c>
      <c r="C59" s="84" t="s">
        <v>50</v>
      </c>
      <c r="D59" s="566" t="str">
        <f>IF(B59=1,X56,IF(B59=2,X57,IF(B59=3,X58,IF(B59=4,X59,IF(B59=5,X60,IF(B59=6,X61,IF(B59=7,X62,IF(B59=8,X63," "))))))))</f>
        <v>Old Rice Hukvaldy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7</v>
      </c>
      <c r="C60" s="84" t="s">
        <v>52</v>
      </c>
      <c r="D60" s="566" t="str">
        <f>IF(B60=1,X56,IF(B60=2,X57,IF(B60=3,X58,IF(B60=4,X59,IF(B60=5,X60,IF(B60=6,X61,IF(B60=7,X62,IF(B60=8,X63," "))))))))</f>
        <v>Proskovice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8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 t="str">
        <f t="shared" si="5"/>
        <v>Proskovice</v>
      </c>
      <c r="AG62" s="88"/>
      <c r="AH62" s="105"/>
      <c r="AI62" s="105"/>
      <c r="AJ62" s="87" t="s">
        <v>0</v>
      </c>
      <c r="AK62" s="105"/>
      <c r="AL62" s="105"/>
    </row>
    <row r="63" spans="2:38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 t="str">
        <f t="shared" si="5"/>
        <v>Hukvaldy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12" t="s">
        <v>57</v>
      </c>
      <c r="C64" s="113" t="s">
        <v>183</v>
      </c>
      <c r="D64" s="126" t="s">
        <v>151</v>
      </c>
      <c r="E64" s="114">
        <v>0</v>
      </c>
      <c r="F64" s="115" t="s">
        <v>17</v>
      </c>
      <c r="G64" s="116">
        <v>6</v>
      </c>
      <c r="H64" s="117">
        <v>1</v>
      </c>
      <c r="I64" s="115" t="s">
        <v>17</v>
      </c>
      <c r="J64" s="116">
        <v>6</v>
      </c>
      <c r="K64" s="117"/>
      <c r="L64" s="115" t="s">
        <v>17</v>
      </c>
      <c r="M64" s="118"/>
      <c r="N64" s="151">
        <f>E64+H64+K64</f>
        <v>1</v>
      </c>
      <c r="O64" s="152" t="s">
        <v>17</v>
      </c>
      <c r="P64" s="153">
        <f>G64+J64+M64</f>
        <v>12</v>
      </c>
      <c r="Q64" s="151">
        <f>SUM(AG64:AI64)</f>
        <v>0</v>
      </c>
      <c r="R64" s="152" t="s">
        <v>17</v>
      </c>
      <c r="S64" s="153">
        <f>SUM(AJ64:AL64)</f>
        <v>2</v>
      </c>
      <c r="T64" s="122">
        <f>IF(Q64&gt;S64,1,0)</f>
        <v>0</v>
      </c>
      <c r="U64" s="123">
        <f>IF(S64&gt;Q64,1,0)</f>
        <v>1</v>
      </c>
      <c r="V64" s="104"/>
      <c r="X64" s="124"/>
      <c r="AG64" s="125">
        <f>IF(E64&gt;G64,1,0)</f>
        <v>0</v>
      </c>
      <c r="AH64" s="125">
        <f>IF(H64&gt;J64,1,0)</f>
        <v>0</v>
      </c>
      <c r="AI64" s="125">
        <f>IF(K64+M64&gt;0,IF(K64&gt;M64,1,0),0)</f>
        <v>0</v>
      </c>
      <c r="AJ64" s="125">
        <f>IF(G64&gt;E64,1,0)</f>
        <v>1</v>
      </c>
      <c r="AK64" s="125">
        <f>IF(J64&gt;H64,1,0)</f>
        <v>1</v>
      </c>
      <c r="AL64" s="125">
        <f>IF(K64+M64&gt;0,IF(M64&gt;K64,1,0),0)</f>
        <v>0</v>
      </c>
    </row>
    <row r="65" spans="2:38" ht="24.75" customHeight="1">
      <c r="B65" s="112" t="s">
        <v>58</v>
      </c>
      <c r="C65" s="127" t="s">
        <v>184</v>
      </c>
      <c r="D65" s="113" t="s">
        <v>152</v>
      </c>
      <c r="E65" s="114">
        <v>4</v>
      </c>
      <c r="F65" s="115" t="s">
        <v>17</v>
      </c>
      <c r="G65" s="116">
        <v>6</v>
      </c>
      <c r="H65" s="117">
        <v>3</v>
      </c>
      <c r="I65" s="115" t="s">
        <v>17</v>
      </c>
      <c r="J65" s="116">
        <v>6</v>
      </c>
      <c r="K65" s="117"/>
      <c r="L65" s="115" t="s">
        <v>17</v>
      </c>
      <c r="M65" s="118"/>
      <c r="N65" s="151">
        <f>E65+H65+K65</f>
        <v>7</v>
      </c>
      <c r="O65" s="152" t="s">
        <v>17</v>
      </c>
      <c r="P65" s="153">
        <f>G65+J65+M65</f>
        <v>12</v>
      </c>
      <c r="Q65" s="151">
        <f>SUM(AG65:AI65)</f>
        <v>0</v>
      </c>
      <c r="R65" s="152" t="s">
        <v>17</v>
      </c>
      <c r="S65" s="153">
        <f>SUM(AJ65:AL65)</f>
        <v>2</v>
      </c>
      <c r="T65" s="122">
        <f>IF(Q65&gt;S65,1,0)</f>
        <v>0</v>
      </c>
      <c r="U65" s="123">
        <f>IF(S65&gt;Q65,1,0)</f>
        <v>1</v>
      </c>
      <c r="V65" s="104"/>
      <c r="AG65" s="125">
        <f>IF(E65&gt;G65,1,0)</f>
        <v>0</v>
      </c>
      <c r="AH65" s="125">
        <f>IF(H65&gt;J65,1,0)</f>
        <v>0</v>
      </c>
      <c r="AI65" s="125">
        <f>IF(K65+M65&gt;0,IF(K65&gt;M65,1,0),0)</f>
        <v>0</v>
      </c>
      <c r="AJ65" s="125">
        <f>IF(G65&gt;E65,1,0)</f>
        <v>1</v>
      </c>
      <c r="AK65" s="125">
        <f>IF(J65&gt;H65,1,0)</f>
        <v>1</v>
      </c>
      <c r="AL65" s="125">
        <f>IF(K65+M65&gt;0,IF(M65&gt;K65,1,0),0)</f>
        <v>0</v>
      </c>
    </row>
    <row r="66" spans="2:38" ht="24.75" customHeight="1">
      <c r="B66" s="462" t="s">
        <v>59</v>
      </c>
      <c r="C66" s="127" t="s">
        <v>184</v>
      </c>
      <c r="D66" s="357" t="s">
        <v>151</v>
      </c>
      <c r="E66" s="551">
        <v>3</v>
      </c>
      <c r="F66" s="474" t="s">
        <v>17</v>
      </c>
      <c r="G66" s="466">
        <v>6</v>
      </c>
      <c r="H66" s="472">
        <v>4</v>
      </c>
      <c r="I66" s="474" t="s">
        <v>17</v>
      </c>
      <c r="J66" s="466">
        <v>6</v>
      </c>
      <c r="K66" s="472"/>
      <c r="L66" s="474" t="s">
        <v>17</v>
      </c>
      <c r="M66" s="466"/>
      <c r="N66" s="541">
        <f>E66+H66+K66</f>
        <v>7</v>
      </c>
      <c r="O66" s="468" t="s">
        <v>17</v>
      </c>
      <c r="P66" s="539">
        <f>G66+J66+M66</f>
        <v>12</v>
      </c>
      <c r="Q66" s="541">
        <f>SUM(AG66:AI66)</f>
        <v>0</v>
      </c>
      <c r="R66" s="468" t="s">
        <v>17</v>
      </c>
      <c r="S66" s="539">
        <f>SUM(AJ66:AL66)</f>
        <v>2</v>
      </c>
      <c r="T66" s="544">
        <f>IF(Q66&gt;S66,1,0)</f>
        <v>0</v>
      </c>
      <c r="U66" s="546">
        <f>IF(S66&gt;Q66,1,0)</f>
        <v>1</v>
      </c>
      <c r="V66" s="128"/>
      <c r="AG66" s="125">
        <f>IF(E66&gt;G66,1,0)</f>
        <v>0</v>
      </c>
      <c r="AH66" s="125">
        <f>IF(H66&gt;J66,1,0)</f>
        <v>0</v>
      </c>
      <c r="AI66" s="125">
        <f>IF(K66+M66&gt;0,IF(K66&gt;M66,1,0),0)</f>
        <v>0</v>
      </c>
      <c r="AJ66" s="125">
        <f>IF(G66&gt;E66,1,0)</f>
        <v>1</v>
      </c>
      <c r="AK66" s="125">
        <f>IF(J66&gt;H66,1,0)</f>
        <v>1</v>
      </c>
      <c r="AL66" s="125">
        <f>IF(K66+M66&gt;0,IF(M66&gt;K66,1,0),0)</f>
        <v>0</v>
      </c>
    </row>
    <row r="67" spans="2:22" ht="24.75" customHeight="1">
      <c r="B67" s="463"/>
      <c r="C67" s="363" t="s">
        <v>185</v>
      </c>
      <c r="D67" s="359" t="s">
        <v>152</v>
      </c>
      <c r="E67" s="552"/>
      <c r="F67" s="475"/>
      <c r="G67" s="467"/>
      <c r="H67" s="473"/>
      <c r="I67" s="475"/>
      <c r="J67" s="467"/>
      <c r="K67" s="473"/>
      <c r="L67" s="475"/>
      <c r="M67" s="467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 t="s">
        <v>63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15</v>
      </c>
      <c r="O68" s="152" t="s">
        <v>17</v>
      </c>
      <c r="P68" s="158">
        <f>SUM(P64:P67)</f>
        <v>36</v>
      </c>
      <c r="Q68" s="157">
        <f>SUM(Q64:Q67)</f>
        <v>0</v>
      </c>
      <c r="R68" s="159" t="s">
        <v>17</v>
      </c>
      <c r="S68" s="158">
        <f>SUM(S64:S67)</f>
        <v>6</v>
      </c>
      <c r="T68" s="122">
        <f>SUM(T64:T67)</f>
        <v>0</v>
      </c>
      <c r="U68" s="123">
        <f>SUM(U64:U67)</f>
        <v>3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Proskovice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 t="s">
        <v>119</v>
      </c>
      <c r="E81" s="95"/>
      <c r="F81" s="95"/>
      <c r="N81" s="96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7" ref="AA81:AA88">AA56</f>
        <v>0</v>
      </c>
      <c r="AB81" s="1">
        <f aca="true" t="shared" si="8" ref="AB81:AF88">AB6</f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 t="str">
        <f>AF6</f>
        <v>VOLNÝ  LOS</v>
      </c>
    </row>
    <row r="82" spans="3:32" ht="15" customHeight="1">
      <c r="C82" s="88" t="s">
        <v>48</v>
      </c>
      <c r="D82" s="201">
        <v>41784</v>
      </c>
      <c r="E82" s="100"/>
      <c r="F82" s="100"/>
      <c r="N82" s="96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9" ref="X82:X88">IF($N$4=1,AA82,IF($N$4=2,AB82,IF($N$4=3,AC82,IF($N$4=4,AD82,IF($N$4=5,AE82,IF($N$4=6,AF82," "))))))</f>
        <v>Výškovice  </v>
      </c>
      <c r="AA82" s="1">
        <f t="shared" si="7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 t="str">
        <f t="shared" si="8"/>
        <v>Výškovice  </v>
      </c>
    </row>
    <row r="83" spans="3:32" ht="15" customHeight="1">
      <c r="C83" s="88"/>
      <c r="N83" s="96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9"/>
        <v>Baník Ostrava</v>
      </c>
      <c r="AA83" s="1">
        <f t="shared" si="7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 t="str">
        <f t="shared" si="8"/>
        <v>Baník Ostrava</v>
      </c>
    </row>
    <row r="84" spans="2:32" ht="18.75">
      <c r="B84" s="101">
        <v>5</v>
      </c>
      <c r="C84" s="84" t="s">
        <v>50</v>
      </c>
      <c r="D84" s="548" t="str">
        <f>IF(B84=1,X81,IF(B84=2,X82,IF(B84=3,X83,IF(B84=4,X84,IF(B84=5,X85,IF(B84=6,X86,IF(B84=7,X87,IF(B84=8,X88," "))))))))</f>
        <v>Trnávka</v>
      </c>
      <c r="E84" s="549"/>
      <c r="F84" s="549"/>
      <c r="G84" s="549"/>
      <c r="H84" s="549"/>
      <c r="I84" s="550"/>
      <c r="N84" s="96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9"/>
        <v>Old Rice Hukvaldy</v>
      </c>
      <c r="AA84" s="1">
        <f t="shared" si="7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 t="str">
        <f t="shared" si="8"/>
        <v>Old Rice Hukvaldy</v>
      </c>
    </row>
    <row r="85" spans="2:32" ht="18.75">
      <c r="B85" s="101">
        <v>6</v>
      </c>
      <c r="C85" s="84" t="s">
        <v>52</v>
      </c>
      <c r="D85" s="548" t="str">
        <f>IF(B85=1,X81,IF(B85=2,X82,IF(B85=3,X83,IF(B85=4,X84,IF(B85=5,X85,IF(B85=6,X86,IF(B85=7,X87,IF(B85=8,X88," "))))))))</f>
        <v>Krmelín</v>
      </c>
      <c r="E85" s="549"/>
      <c r="F85" s="549"/>
      <c r="G85" s="549"/>
      <c r="H85" s="549"/>
      <c r="I85" s="550"/>
      <c r="N85" s="96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9"/>
        <v>Trnávka</v>
      </c>
      <c r="AA85" s="1">
        <f t="shared" si="7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 t="str">
        <f t="shared" si="8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9"/>
        <v>Krmelín</v>
      </c>
      <c r="AA86" s="1">
        <f t="shared" si="7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 t="str">
        <f t="shared" si="8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9"/>
        <v>Proskovice</v>
      </c>
      <c r="AA87" s="1">
        <f t="shared" si="7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 t="str">
        <f t="shared" si="8"/>
        <v>Proskovice</v>
      </c>
    </row>
    <row r="88" spans="2:38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9"/>
        <v>Hukvaldy</v>
      </c>
      <c r="AA88" s="1">
        <f t="shared" si="7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 t="str">
        <f t="shared" si="8"/>
        <v>Hukvaldy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12" t="s">
        <v>57</v>
      </c>
      <c r="C89" s="113" t="s">
        <v>155</v>
      </c>
      <c r="D89" s="126" t="s">
        <v>156</v>
      </c>
      <c r="E89" s="114">
        <v>6</v>
      </c>
      <c r="F89" s="115" t="s">
        <v>17</v>
      </c>
      <c r="G89" s="116">
        <v>1</v>
      </c>
      <c r="H89" s="117">
        <v>6</v>
      </c>
      <c r="I89" s="115" t="s">
        <v>17</v>
      </c>
      <c r="J89" s="116">
        <v>0</v>
      </c>
      <c r="K89" s="117"/>
      <c r="L89" s="115" t="s">
        <v>17</v>
      </c>
      <c r="M89" s="118"/>
      <c r="N89" s="151">
        <f>E89+H89+K89</f>
        <v>12</v>
      </c>
      <c r="O89" s="152" t="s">
        <v>17</v>
      </c>
      <c r="P89" s="153">
        <f>G89+J89+M89</f>
        <v>1</v>
      </c>
      <c r="Q89" s="151">
        <f>SUM(AG89:AI89)</f>
        <v>2</v>
      </c>
      <c r="R89" s="152" t="s">
        <v>17</v>
      </c>
      <c r="S89" s="153">
        <f>SUM(AJ89:AL89)</f>
        <v>0</v>
      </c>
      <c r="T89" s="122">
        <f>IF(Q89&gt;S89,1,0)</f>
        <v>1</v>
      </c>
      <c r="U89" s="123">
        <f>IF(S89&gt;Q89,1,0)</f>
        <v>0</v>
      </c>
      <c r="V89" s="104"/>
      <c r="X89" s="124"/>
      <c r="AG89" s="125">
        <f>IF(E89&gt;G89,1,0)</f>
        <v>1</v>
      </c>
      <c r="AH89" s="125">
        <f>IF(H89&gt;J89,1,0)</f>
        <v>1</v>
      </c>
      <c r="AI89" s="125">
        <f>IF(K89+M89&gt;0,IF(K89&gt;M89,1,0),0)</f>
        <v>0</v>
      </c>
      <c r="AJ89" s="125">
        <f>IF(G89&gt;E89,1,0)</f>
        <v>0</v>
      </c>
      <c r="AK89" s="125">
        <f>IF(J89&gt;H89,1,0)</f>
        <v>0</v>
      </c>
      <c r="AL89" s="125">
        <f>IF(K89+M89&gt;0,IF(M89&gt;K89,1,0),0)</f>
        <v>0</v>
      </c>
    </row>
    <row r="90" spans="2:38" ht="24.75" customHeight="1">
      <c r="B90" s="112" t="s">
        <v>58</v>
      </c>
      <c r="C90" s="127" t="s">
        <v>147</v>
      </c>
      <c r="D90" s="113" t="s">
        <v>157</v>
      </c>
      <c r="E90" s="114">
        <v>6</v>
      </c>
      <c r="F90" s="115" t="s">
        <v>17</v>
      </c>
      <c r="G90" s="116">
        <v>4</v>
      </c>
      <c r="H90" s="117">
        <v>2</v>
      </c>
      <c r="I90" s="115" t="s">
        <v>17</v>
      </c>
      <c r="J90" s="116">
        <v>6</v>
      </c>
      <c r="K90" s="117">
        <v>6</v>
      </c>
      <c r="L90" s="115" t="s">
        <v>17</v>
      </c>
      <c r="M90" s="118">
        <v>2</v>
      </c>
      <c r="N90" s="151">
        <f>E90+H90+K90</f>
        <v>14</v>
      </c>
      <c r="O90" s="152" t="s">
        <v>17</v>
      </c>
      <c r="P90" s="153">
        <f>G90+J90+M90</f>
        <v>12</v>
      </c>
      <c r="Q90" s="151">
        <f>SUM(AG90:AI90)</f>
        <v>2</v>
      </c>
      <c r="R90" s="152" t="s">
        <v>17</v>
      </c>
      <c r="S90" s="153">
        <f>SUM(AJ90:AL90)</f>
        <v>1</v>
      </c>
      <c r="T90" s="122">
        <f>IF(Q90&gt;S90,1,0)</f>
        <v>1</v>
      </c>
      <c r="U90" s="123">
        <f>IF(S90&gt;Q90,1,0)</f>
        <v>0</v>
      </c>
      <c r="V90" s="104"/>
      <c r="AG90" s="125">
        <f>IF(E90&gt;G90,1,0)</f>
        <v>1</v>
      </c>
      <c r="AH90" s="125">
        <f>IF(H90&gt;J90,1,0)</f>
        <v>0</v>
      </c>
      <c r="AI90" s="125">
        <f>IF(K90+M90&gt;0,IF(K90&gt;M90,1,0),0)</f>
        <v>1</v>
      </c>
      <c r="AJ90" s="125">
        <f>IF(G90&gt;E90,1,0)</f>
        <v>0</v>
      </c>
      <c r="AK90" s="125">
        <f>IF(J90&gt;H90,1,0)</f>
        <v>1</v>
      </c>
      <c r="AL90" s="125">
        <f>IF(K90+M90&gt;0,IF(M90&gt;K90,1,0),0)</f>
        <v>0</v>
      </c>
    </row>
    <row r="91" spans="2:38" ht="24.75" customHeight="1">
      <c r="B91" s="462" t="s">
        <v>59</v>
      </c>
      <c r="C91" s="127" t="s">
        <v>145</v>
      </c>
      <c r="D91" s="409" t="s">
        <v>156</v>
      </c>
      <c r="E91" s="551">
        <v>6</v>
      </c>
      <c r="F91" s="474" t="s">
        <v>17</v>
      </c>
      <c r="G91" s="466">
        <v>3</v>
      </c>
      <c r="H91" s="472">
        <v>6</v>
      </c>
      <c r="I91" s="474" t="s">
        <v>17</v>
      </c>
      <c r="J91" s="466">
        <v>2</v>
      </c>
      <c r="K91" s="472"/>
      <c r="L91" s="474" t="s">
        <v>17</v>
      </c>
      <c r="M91" s="569"/>
      <c r="N91" s="541">
        <f>E91+H91+K91</f>
        <v>12</v>
      </c>
      <c r="O91" s="468" t="s">
        <v>17</v>
      </c>
      <c r="P91" s="539">
        <f>G91+J91+M91</f>
        <v>5</v>
      </c>
      <c r="Q91" s="541">
        <f>SUM(AG91:AI91)</f>
        <v>2</v>
      </c>
      <c r="R91" s="468" t="s">
        <v>17</v>
      </c>
      <c r="S91" s="539">
        <f>SUM(AJ91:AL91)</f>
        <v>0</v>
      </c>
      <c r="T91" s="544">
        <f>IF(Q91&gt;S91,1,0)</f>
        <v>1</v>
      </c>
      <c r="U91" s="546">
        <f>IF(S91&gt;Q91,1,0)</f>
        <v>0</v>
      </c>
      <c r="V91" s="128"/>
      <c r="Y91" s="288"/>
      <c r="AG91" s="125">
        <f>IF(E91&gt;G91,1,0)</f>
        <v>1</v>
      </c>
      <c r="AH91" s="125">
        <f>IF(H91&gt;J91,1,0)</f>
        <v>1</v>
      </c>
      <c r="AI91" s="125">
        <f>IF(K91+M91&gt;0,IF(K91&gt;M91,1,0),0)</f>
        <v>0</v>
      </c>
      <c r="AJ91" s="125">
        <f>IF(G91&gt;E91,1,0)</f>
        <v>0</v>
      </c>
      <c r="AK91" s="125">
        <f>IF(J91&gt;H91,1,0)</f>
        <v>0</v>
      </c>
      <c r="AL91" s="125">
        <f>IF(K91+M91&gt;0,IF(M91&gt;K91,1,0),0)</f>
        <v>0</v>
      </c>
    </row>
    <row r="92" spans="2:25" ht="24.75" customHeight="1">
      <c r="B92" s="463"/>
      <c r="C92" s="127" t="s">
        <v>147</v>
      </c>
      <c r="D92" s="410" t="s">
        <v>158</v>
      </c>
      <c r="E92" s="552"/>
      <c r="F92" s="475"/>
      <c r="G92" s="467"/>
      <c r="H92" s="473"/>
      <c r="I92" s="475"/>
      <c r="J92" s="467"/>
      <c r="K92" s="473"/>
      <c r="L92" s="475"/>
      <c r="M92" s="570"/>
      <c r="N92" s="542"/>
      <c r="O92" s="469"/>
      <c r="P92" s="540"/>
      <c r="Q92" s="542"/>
      <c r="R92" s="469"/>
      <c r="S92" s="540"/>
      <c r="T92" s="545"/>
      <c r="U92" s="547"/>
      <c r="V92" s="128"/>
      <c r="Y92" s="288"/>
    </row>
    <row r="93" spans="2:25" ht="24.75" customHeight="1">
      <c r="B93" s="129"/>
      <c r="C93" s="155" t="s">
        <v>63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38</v>
      </c>
      <c r="O93" s="152" t="s">
        <v>17</v>
      </c>
      <c r="P93" s="158">
        <f>SUM(P89:P92)</f>
        <v>18</v>
      </c>
      <c r="Q93" s="157">
        <f>SUM(Q89:Q92)</f>
        <v>6</v>
      </c>
      <c r="R93" s="159" t="s">
        <v>17</v>
      </c>
      <c r="S93" s="158">
        <f>SUM(S89:S92)</f>
        <v>1</v>
      </c>
      <c r="T93" s="122">
        <f>SUM(T89:T92)</f>
        <v>3</v>
      </c>
      <c r="U93" s="123">
        <f>SUM(U89:U92)</f>
        <v>0</v>
      </c>
      <c r="V93" s="104"/>
      <c r="Y93" s="288"/>
    </row>
    <row r="94" spans="2:22" ht="24.75" customHeight="1">
      <c r="B94" s="129"/>
      <c r="C94" s="190" t="s">
        <v>64</v>
      </c>
      <c r="D94" s="189" t="str">
        <f>IF(T93&gt;U93,D84,IF(U93&gt;T93,D85,IF(U93+T93=0," ","CHYBA ZADÁNÍ")))</f>
        <v>Trnávka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90"/>
      <c r="V94" s="136"/>
    </row>
    <row r="95" spans="2:22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</row>
    <row r="96" spans="3:21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</row>
    <row r="97" spans="3:21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</sheetData>
  <sheetProtection selectLockedCells="1"/>
  <mergeCells count="144">
    <mergeCell ref="E16:E17"/>
    <mergeCell ref="F16:F17"/>
    <mergeCell ref="G16:G17"/>
    <mergeCell ref="H16:H17"/>
    <mergeCell ref="B91:B92"/>
    <mergeCell ref="P86:U86"/>
    <mergeCell ref="E88:G88"/>
    <mergeCell ref="H88:J88"/>
    <mergeCell ref="N91:N92"/>
    <mergeCell ref="O91:O92"/>
    <mergeCell ref="K88:M88"/>
    <mergeCell ref="N88:P88"/>
    <mergeCell ref="N87:U87"/>
    <mergeCell ref="U91:U92"/>
    <mergeCell ref="P83:U83"/>
    <mergeCell ref="P84:U84"/>
    <mergeCell ref="T91:T92"/>
    <mergeCell ref="E87:M87"/>
    <mergeCell ref="P91:P92"/>
    <mergeCell ref="K91:K92"/>
    <mergeCell ref="Q88:S88"/>
    <mergeCell ref="Q91:Q92"/>
    <mergeCell ref="R91:R92"/>
    <mergeCell ref="S91:S92"/>
    <mergeCell ref="P85:U85"/>
    <mergeCell ref="P81:U81"/>
    <mergeCell ref="P82:U82"/>
    <mergeCell ref="U66:U67"/>
    <mergeCell ref="S66:S67"/>
    <mergeCell ref="P66:P67"/>
    <mergeCell ref="R66:R67"/>
    <mergeCell ref="T78:U78"/>
    <mergeCell ref="P79:U79"/>
    <mergeCell ref="Q66:Q67"/>
    <mergeCell ref="L91:L92"/>
    <mergeCell ref="M91:M92"/>
    <mergeCell ref="E91:E92"/>
    <mergeCell ref="F91:F92"/>
    <mergeCell ref="G91:G92"/>
    <mergeCell ref="H91:H92"/>
    <mergeCell ref="I91:I92"/>
    <mergeCell ref="J91:J92"/>
    <mergeCell ref="D84:I84"/>
    <mergeCell ref="H66:H67"/>
    <mergeCell ref="L66:L67"/>
    <mergeCell ref="M66:M67"/>
    <mergeCell ref="D85:I85"/>
    <mergeCell ref="I66:I67"/>
    <mergeCell ref="P58:U58"/>
    <mergeCell ref="D59:I59"/>
    <mergeCell ref="P59:U59"/>
    <mergeCell ref="J66:J67"/>
    <mergeCell ref="N66:N67"/>
    <mergeCell ref="K66:K67"/>
    <mergeCell ref="P78:Q78"/>
    <mergeCell ref="T66:T67"/>
    <mergeCell ref="B66:B67"/>
    <mergeCell ref="E66:E67"/>
    <mergeCell ref="F66:F67"/>
    <mergeCell ref="G66:G67"/>
    <mergeCell ref="O66:O67"/>
    <mergeCell ref="D60:I60"/>
    <mergeCell ref="P60:U60"/>
    <mergeCell ref="E63:G63"/>
    <mergeCell ref="H63:J63"/>
    <mergeCell ref="K63:M63"/>
    <mergeCell ref="E62:M62"/>
    <mergeCell ref="N62:U62"/>
    <mergeCell ref="Q63:S63"/>
    <mergeCell ref="P61:U61"/>
    <mergeCell ref="N63:P63"/>
    <mergeCell ref="S41:S42"/>
    <mergeCell ref="T41:T42"/>
    <mergeCell ref="P53:Q53"/>
    <mergeCell ref="T53:U53"/>
    <mergeCell ref="Q41:Q42"/>
    <mergeCell ref="R41:R42"/>
    <mergeCell ref="P54:U54"/>
    <mergeCell ref="P56:U56"/>
    <mergeCell ref="P57:U57"/>
    <mergeCell ref="B41:B42"/>
    <mergeCell ref="E41:E42"/>
    <mergeCell ref="F41:F42"/>
    <mergeCell ref="G41:G42"/>
    <mergeCell ref="L41:L42"/>
    <mergeCell ref="U41:U42"/>
    <mergeCell ref="N41:N42"/>
    <mergeCell ref="O41:O42"/>
    <mergeCell ref="P41:P42"/>
    <mergeCell ref="M41:M42"/>
    <mergeCell ref="H41:H42"/>
    <mergeCell ref="I41:I42"/>
    <mergeCell ref="J41:J42"/>
    <mergeCell ref="K41:K42"/>
    <mergeCell ref="P34:U34"/>
    <mergeCell ref="N37:U37"/>
    <mergeCell ref="D35:I35"/>
    <mergeCell ref="P35:U35"/>
    <mergeCell ref="P36:U36"/>
    <mergeCell ref="P29:U29"/>
    <mergeCell ref="E38:G38"/>
    <mergeCell ref="P11:U11"/>
    <mergeCell ref="P10:U10"/>
    <mergeCell ref="E12:M12"/>
    <mergeCell ref="K38:M38"/>
    <mergeCell ref="Q38:S38"/>
    <mergeCell ref="P31:U31"/>
    <mergeCell ref="P32:U32"/>
    <mergeCell ref="P33:U33"/>
    <mergeCell ref="Q13:S13"/>
    <mergeCell ref="N38:P38"/>
    <mergeCell ref="D9:I9"/>
    <mergeCell ref="D10:I10"/>
    <mergeCell ref="H38:J38"/>
    <mergeCell ref="D34:I34"/>
    <mergeCell ref="E37:M37"/>
    <mergeCell ref="K16:K17"/>
    <mergeCell ref="L16:L17"/>
    <mergeCell ref="M16:M17"/>
    <mergeCell ref="Q16:Q17"/>
    <mergeCell ref="R16:R17"/>
    <mergeCell ref="T28:U28"/>
    <mergeCell ref="S16:S17"/>
    <mergeCell ref="P28:Q28"/>
    <mergeCell ref="B16:B17"/>
    <mergeCell ref="K13:M13"/>
    <mergeCell ref="N13:P13"/>
    <mergeCell ref="P16:P17"/>
    <mergeCell ref="N16:N17"/>
    <mergeCell ref="E13:G13"/>
    <mergeCell ref="O16:O17"/>
    <mergeCell ref="H13:J13"/>
    <mergeCell ref="I16:I17"/>
    <mergeCell ref="J16:J17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N12:U1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2">
      <selection activeCell="D6" sqref="D6:D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2" ht="18.75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2" ht="14.25" customHeight="1">
      <c r="C6" s="88" t="s">
        <v>46</v>
      </c>
      <c r="D6" s="263" t="s">
        <v>116</v>
      </c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A6" s="282"/>
      <c r="AF6" s="282" t="str">
        <f>'Utkání-výsledky'!N4</f>
        <v>VOLNÝ  LOS</v>
      </c>
    </row>
    <row r="7" spans="3:32" ht="16.5" customHeight="1">
      <c r="C7" s="88" t="s">
        <v>48</v>
      </c>
      <c r="D7" s="264">
        <v>41791</v>
      </c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A7" s="282"/>
      <c r="AF7" s="282" t="str">
        <f>'Utkání-výsledky'!N5</f>
        <v>Výškovice  </v>
      </c>
    </row>
    <row r="8" spans="3:32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A8" s="282"/>
      <c r="AF8" s="282" t="str">
        <f>'Utkání-výsledky'!N6</f>
        <v>Baník Ostrava</v>
      </c>
    </row>
    <row r="9" spans="2:32" ht="18.75">
      <c r="B9" s="101">
        <v>8</v>
      </c>
      <c r="C9" s="84" t="s">
        <v>50</v>
      </c>
      <c r="D9" s="566" t="str">
        <f>IF(B9=1,X6,IF(B9=2,X7,IF(B9=3,X8,IF(B9=4,X9,IF(B9=5,X10,IF(B9=6,X11,IF(B9=7,X12,IF(B9=8,X13," "))))))))</f>
        <v>Hukvaldy</v>
      </c>
      <c r="E9" s="567"/>
      <c r="F9" s="567"/>
      <c r="G9" s="567"/>
      <c r="H9" s="567"/>
      <c r="I9" s="568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A9" s="282"/>
      <c r="AF9" s="282" t="str">
        <f>'Utkání-výsledky'!N7</f>
        <v>Old Rice Hukvaldy</v>
      </c>
    </row>
    <row r="10" spans="2:32" ht="19.5" customHeight="1">
      <c r="B10" s="101">
        <v>6</v>
      </c>
      <c r="C10" s="84" t="s">
        <v>52</v>
      </c>
      <c r="D10" s="566" t="str">
        <f>IF(B10=1,X6,IF(B10=2,X7,IF(B10=3,X8,IF(B10=4,X9,IF(B10=5,X10,IF(B10=6,X11,IF(B10=7,X12,IF(B10=8,X13," "))))))))</f>
        <v>Krmelín</v>
      </c>
      <c r="E10" s="567"/>
      <c r="F10" s="567"/>
      <c r="G10" s="567"/>
      <c r="H10" s="567"/>
      <c r="I10" s="568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A10" s="282"/>
      <c r="AF10" s="282" t="str">
        <f>'Utkání-výsledky'!N8</f>
        <v>Trnávka</v>
      </c>
    </row>
    <row r="11" spans="14:32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A11" s="282"/>
      <c r="AF11" s="282" t="str">
        <f>'Utkání-výsledky'!N9</f>
        <v>Krmelín</v>
      </c>
    </row>
    <row r="12" spans="3:38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A12" s="282"/>
      <c r="AF12" s="282" t="str">
        <f>'Utkání-výsledky'!N10</f>
        <v>Proskovice</v>
      </c>
      <c r="AG12" s="88"/>
      <c r="AH12" s="105"/>
      <c r="AI12" s="105"/>
      <c r="AJ12" s="87" t="s">
        <v>0</v>
      </c>
      <c r="AK12" s="105"/>
      <c r="AL12" s="105"/>
    </row>
    <row r="13" spans="2:38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A13" s="282"/>
      <c r="AF13" s="282" t="str">
        <f>'Utkání-výsledky'!N11</f>
        <v>Hukvaldy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12" t="s">
        <v>57</v>
      </c>
      <c r="C14" s="265" t="s">
        <v>144</v>
      </c>
      <c r="D14" s="265" t="s">
        <v>156</v>
      </c>
      <c r="E14" s="411">
        <v>6</v>
      </c>
      <c r="F14" s="412" t="s">
        <v>17</v>
      </c>
      <c r="G14" s="413">
        <v>4</v>
      </c>
      <c r="H14" s="414">
        <v>2</v>
      </c>
      <c r="I14" s="412" t="s">
        <v>17</v>
      </c>
      <c r="J14" s="414">
        <v>6</v>
      </c>
      <c r="K14" s="413">
        <v>3</v>
      </c>
      <c r="L14" s="412" t="s">
        <v>17</v>
      </c>
      <c r="M14" s="414">
        <v>6</v>
      </c>
      <c r="N14" s="173">
        <f>E14+H14+K14</f>
        <v>11</v>
      </c>
      <c r="O14" s="174" t="s">
        <v>17</v>
      </c>
      <c r="P14" s="175">
        <f>G14+J14+M14</f>
        <v>16</v>
      </c>
      <c r="Q14" s="173">
        <f>SUM(AG14:AI14)</f>
        <v>1</v>
      </c>
      <c r="R14" s="174" t="s">
        <v>17</v>
      </c>
      <c r="S14" s="175">
        <f>SUM(AJ14:AL14)</f>
        <v>2</v>
      </c>
      <c r="T14" s="176">
        <f>IF(Q14&gt;S14,1,0)</f>
        <v>0</v>
      </c>
      <c r="U14" s="177">
        <f>IF(S14&gt;Q14,1,0)</f>
        <v>1</v>
      </c>
      <c r="V14" s="104"/>
      <c r="X14" s="124"/>
      <c r="AG14" s="125">
        <f>IF(E14&gt;G14,1,0)</f>
        <v>1</v>
      </c>
      <c r="AH14" s="125">
        <f>IF(H14&gt;J14,1,0)</f>
        <v>0</v>
      </c>
      <c r="AI14" s="125">
        <f>IF(K14+M14&gt;0,IF(K14&gt;M14,1,0),0)</f>
        <v>0</v>
      </c>
      <c r="AJ14" s="125">
        <f>IF(G14&gt;E14,1,0)</f>
        <v>0</v>
      </c>
      <c r="AK14" s="125">
        <f>IF(J14&gt;H14,1,0)</f>
        <v>1</v>
      </c>
      <c r="AL14" s="125">
        <f>IF(K14+M14&gt;0,IF(M14&gt;K14,1,0),0)</f>
        <v>1</v>
      </c>
    </row>
    <row r="15" spans="2:38" ht="24" customHeight="1">
      <c r="B15" s="112" t="s">
        <v>58</v>
      </c>
      <c r="C15" s="266" t="s">
        <v>146</v>
      </c>
      <c r="D15" s="265" t="s">
        <v>157</v>
      </c>
      <c r="E15" s="411">
        <v>4</v>
      </c>
      <c r="F15" s="412" t="s">
        <v>17</v>
      </c>
      <c r="G15" s="413">
        <v>6</v>
      </c>
      <c r="H15" s="415">
        <v>6</v>
      </c>
      <c r="I15" s="412" t="s">
        <v>17</v>
      </c>
      <c r="J15" s="413">
        <v>3</v>
      </c>
      <c r="K15" s="415">
        <v>6</v>
      </c>
      <c r="L15" s="412" t="s">
        <v>17</v>
      </c>
      <c r="M15" s="414">
        <v>4</v>
      </c>
      <c r="N15" s="173">
        <f>E15+H15+K15</f>
        <v>16</v>
      </c>
      <c r="O15" s="174" t="s">
        <v>17</v>
      </c>
      <c r="P15" s="175">
        <f>G15+J15+M15</f>
        <v>13</v>
      </c>
      <c r="Q15" s="173">
        <f>SUM(AG15:AI15)</f>
        <v>2</v>
      </c>
      <c r="R15" s="174" t="s">
        <v>17</v>
      </c>
      <c r="S15" s="175">
        <f>SUM(AJ15:AL15)</f>
        <v>1</v>
      </c>
      <c r="T15" s="176">
        <f>IF(Q15&gt;S15,1,0)</f>
        <v>1</v>
      </c>
      <c r="U15" s="177">
        <f>IF(S15&gt;Q15,1,0)</f>
        <v>0</v>
      </c>
      <c r="V15" s="104"/>
      <c r="AG15" s="125">
        <f>IF(E15&gt;G15,1,0)</f>
        <v>0</v>
      </c>
      <c r="AH15" s="125">
        <f>IF(H15&gt;J15,1,0)</f>
        <v>1</v>
      </c>
      <c r="AI15" s="125">
        <f>IF(K15+M15&gt;0,IF(K15&gt;M15,1,0),0)</f>
        <v>1</v>
      </c>
      <c r="AJ15" s="125">
        <f>IF(G15&gt;E15,1,0)</f>
        <v>1</v>
      </c>
      <c r="AK15" s="125">
        <f>IF(J15&gt;H15,1,0)</f>
        <v>0</v>
      </c>
      <c r="AL15" s="125">
        <f>IF(K15+M15&gt;0,IF(M15&gt;K15,1,0),0)</f>
        <v>0</v>
      </c>
    </row>
    <row r="16" spans="2:38" ht="20.25" customHeight="1">
      <c r="B16" s="462" t="s">
        <v>59</v>
      </c>
      <c r="C16" s="265" t="s">
        <v>144</v>
      </c>
      <c r="D16" s="265" t="s">
        <v>156</v>
      </c>
      <c r="E16" s="416">
        <v>6</v>
      </c>
      <c r="F16" s="417" t="s">
        <v>17</v>
      </c>
      <c r="G16" s="418">
        <v>4</v>
      </c>
      <c r="H16" s="419">
        <v>2</v>
      </c>
      <c r="I16" s="417" t="s">
        <v>17</v>
      </c>
      <c r="J16" s="418">
        <v>6</v>
      </c>
      <c r="K16" s="414">
        <v>4</v>
      </c>
      <c r="L16" s="417" t="s">
        <v>17</v>
      </c>
      <c r="M16" s="420">
        <v>6</v>
      </c>
      <c r="N16" s="576">
        <f>E16+H16+K16</f>
        <v>12</v>
      </c>
      <c r="O16" s="578" t="s">
        <v>17</v>
      </c>
      <c r="P16" s="580">
        <f>G16+J16+M16</f>
        <v>16</v>
      </c>
      <c r="Q16" s="576">
        <f>SUM(AG16:AI16)</f>
        <v>1</v>
      </c>
      <c r="R16" s="578" t="s">
        <v>17</v>
      </c>
      <c r="S16" s="580">
        <f>SUM(AJ16:AL16)</f>
        <v>2</v>
      </c>
      <c r="T16" s="584">
        <f>IF(Q16&gt;S16,1,0)</f>
        <v>0</v>
      </c>
      <c r="U16" s="582">
        <f>IF(S16&gt;Q16,1,0)</f>
        <v>1</v>
      </c>
      <c r="V16" s="128"/>
      <c r="AG16" s="125">
        <f>IF(E16&gt;G16,1,0)</f>
        <v>1</v>
      </c>
      <c r="AH16" s="125">
        <f>IF(H16&gt;J16,1,0)</f>
        <v>0</v>
      </c>
      <c r="AI16" s="125">
        <f>IF(K16+M16&gt;0,IF(K16&gt;M16,1,0),0)</f>
        <v>0</v>
      </c>
      <c r="AJ16" s="125">
        <f>IF(G16&gt;E16,1,0)</f>
        <v>0</v>
      </c>
      <c r="AK16" s="125">
        <f>IF(J16&gt;H16,1,0)</f>
        <v>1</v>
      </c>
      <c r="AL16" s="125">
        <f>IF(K16+M16&gt;0,IF(M16&gt;K16,1,0),0)</f>
        <v>1</v>
      </c>
    </row>
    <row r="17" spans="2:22" ht="21" customHeight="1">
      <c r="B17" s="463"/>
      <c r="C17" s="266" t="s">
        <v>148</v>
      </c>
      <c r="D17" s="265" t="s">
        <v>164</v>
      </c>
      <c r="E17" s="421"/>
      <c r="F17" s="422"/>
      <c r="G17" s="423"/>
      <c r="H17" s="424"/>
      <c r="I17" s="422"/>
      <c r="J17" s="423"/>
      <c r="K17" s="424"/>
      <c r="L17" s="422"/>
      <c r="M17" s="425"/>
      <c r="N17" s="577"/>
      <c r="O17" s="579"/>
      <c r="P17" s="581"/>
      <c r="Q17" s="577"/>
      <c r="R17" s="579"/>
      <c r="S17" s="581"/>
      <c r="T17" s="585"/>
      <c r="U17" s="583"/>
      <c r="V17" s="128"/>
    </row>
    <row r="18" spans="2:22" ht="23.25" customHeight="1">
      <c r="B18" s="129"/>
      <c r="C18" s="178" t="s">
        <v>63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>
        <f>SUM(N14:N17)</f>
        <v>39</v>
      </c>
      <c r="O18" s="174" t="s">
        <v>17</v>
      </c>
      <c r="P18" s="181">
        <f>SUM(P14:P17)</f>
        <v>45</v>
      </c>
      <c r="Q18" s="180">
        <f>SUM(Q14:Q17)</f>
        <v>4</v>
      </c>
      <c r="R18" s="182" t="s">
        <v>17</v>
      </c>
      <c r="S18" s="181">
        <f>SUM(S14:S17)</f>
        <v>5</v>
      </c>
      <c r="T18" s="176">
        <f>SUM(T14:T17)</f>
        <v>1</v>
      </c>
      <c r="U18" s="177">
        <f>SUM(U14:U17)</f>
        <v>2</v>
      </c>
      <c r="V18" s="104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Krmelín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263"/>
      <c r="E31" s="95"/>
      <c r="F31" s="95"/>
      <c r="N31" s="96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64">
        <v>41791</v>
      </c>
      <c r="E32" s="100"/>
      <c r="F32" s="100"/>
      <c r="N32" s="96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 customHeight="1">
      <c r="C33" s="88"/>
      <c r="N33" s="96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7</v>
      </c>
      <c r="C34" s="84" t="s">
        <v>50</v>
      </c>
      <c r="D34" s="548" t="str">
        <f>IF(B34=1,X31,IF(B34=2,X32,IF(B34=3,X33,IF(B34=4,X34,IF(B34=5,X35,IF(B34=6,X36,IF(B34=7,X37,IF(B34=8,X38," "))))))))</f>
        <v>Proskovice</v>
      </c>
      <c r="E34" s="549"/>
      <c r="F34" s="549"/>
      <c r="G34" s="549"/>
      <c r="H34" s="549"/>
      <c r="I34" s="550"/>
      <c r="N34" s="96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5</v>
      </c>
      <c r="C35" s="84" t="s">
        <v>52</v>
      </c>
      <c r="D35" s="548" t="str">
        <f>IF(B35=1,X31,IF(B35=2,X32,IF(B35=3,X33,IF(B35=4,X34,IF(B35=5,X35,IF(B35=6,X36,IF(B35=7,X37,IF(B35=8,X38," "))))))))</f>
        <v>Trnávka</v>
      </c>
      <c r="E35" s="549"/>
      <c r="F35" s="549"/>
      <c r="G35" s="549"/>
      <c r="H35" s="549"/>
      <c r="I35" s="550"/>
      <c r="N35" s="96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8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12" t="s">
        <v>57</v>
      </c>
      <c r="C39" s="147" t="s">
        <v>151</v>
      </c>
      <c r="D39" s="147" t="s">
        <v>161</v>
      </c>
      <c r="E39" s="114">
        <v>3</v>
      </c>
      <c r="F39" s="115" t="s">
        <v>17</v>
      </c>
      <c r="G39" s="116">
        <v>6</v>
      </c>
      <c r="H39" s="117">
        <v>6</v>
      </c>
      <c r="I39" s="115" t="s">
        <v>17</v>
      </c>
      <c r="J39" s="116">
        <v>2</v>
      </c>
      <c r="K39" s="117">
        <v>4</v>
      </c>
      <c r="L39" s="115" t="s">
        <v>17</v>
      </c>
      <c r="M39" s="118">
        <v>6</v>
      </c>
      <c r="N39" s="151">
        <f>E39+H39+K39</f>
        <v>13</v>
      </c>
      <c r="O39" s="152" t="s">
        <v>17</v>
      </c>
      <c r="P39" s="153">
        <f>G39+J39+M39</f>
        <v>14</v>
      </c>
      <c r="Q39" s="151">
        <f>SUM(AG39:AI39)</f>
        <v>1</v>
      </c>
      <c r="R39" s="152" t="s">
        <v>17</v>
      </c>
      <c r="S39" s="153">
        <f>SUM(AJ39:AL39)</f>
        <v>2</v>
      </c>
      <c r="T39" s="122">
        <f>IF(Q39&gt;S39,1,0)</f>
        <v>0</v>
      </c>
      <c r="U39" s="123">
        <f>IF(S39&gt;Q39,1,0)</f>
        <v>1</v>
      </c>
      <c r="V39" s="104"/>
      <c r="X39" s="124"/>
      <c r="AG39" s="125">
        <f>IF(E39&gt;G39,1,0)</f>
        <v>0</v>
      </c>
      <c r="AH39" s="125">
        <f>IF(H39&gt;J39,1,0)</f>
        <v>1</v>
      </c>
      <c r="AI39" s="125">
        <f>IF(K39+M39&gt;0,IF(K39&gt;M39,1,0),0)</f>
        <v>0</v>
      </c>
      <c r="AJ39" s="125">
        <f>IF(G39&gt;E39,1,0)</f>
        <v>1</v>
      </c>
      <c r="AK39" s="125">
        <f>IF(J39&gt;H39,1,0)</f>
        <v>0</v>
      </c>
      <c r="AL39" s="125">
        <f>IF(K39+M39&gt;0,IF(M39&gt;K39,1,0),0)</f>
        <v>1</v>
      </c>
    </row>
    <row r="40" spans="2:38" ht="24.75" customHeight="1">
      <c r="B40" s="112" t="s">
        <v>58</v>
      </c>
      <c r="C40" s="344" t="s">
        <v>160</v>
      </c>
      <c r="D40" s="344" t="s">
        <v>162</v>
      </c>
      <c r="E40" s="114">
        <v>6</v>
      </c>
      <c r="F40" s="115" t="s">
        <v>17</v>
      </c>
      <c r="G40" s="116">
        <v>1</v>
      </c>
      <c r="H40" s="117">
        <v>2</v>
      </c>
      <c r="I40" s="115" t="s">
        <v>17</v>
      </c>
      <c r="J40" s="116">
        <v>6</v>
      </c>
      <c r="K40" s="117">
        <v>2</v>
      </c>
      <c r="L40" s="115" t="s">
        <v>17</v>
      </c>
      <c r="M40" s="118">
        <v>6</v>
      </c>
      <c r="N40" s="151">
        <f>E40+H40+K40</f>
        <v>10</v>
      </c>
      <c r="O40" s="152" t="s">
        <v>17</v>
      </c>
      <c r="P40" s="153">
        <f>G40+J40+M40</f>
        <v>13</v>
      </c>
      <c r="Q40" s="151">
        <f>SUM(AG40:AI40)</f>
        <v>1</v>
      </c>
      <c r="R40" s="152" t="s">
        <v>17</v>
      </c>
      <c r="S40" s="153">
        <f>SUM(AJ40:AL40)</f>
        <v>2</v>
      </c>
      <c r="T40" s="122">
        <f>IF(Q40&gt;S40,1,0)</f>
        <v>0</v>
      </c>
      <c r="U40" s="123">
        <f>IF(S40&gt;Q40,1,0)</f>
        <v>1</v>
      </c>
      <c r="V40" s="104"/>
      <c r="AG40" s="125">
        <f>IF(E40&gt;G40,1,0)</f>
        <v>1</v>
      </c>
      <c r="AH40" s="125">
        <f>IF(H40&gt;J40,1,0)</f>
        <v>0</v>
      </c>
      <c r="AI40" s="125">
        <f>IF(K40+M40&gt;0,IF(K40&gt;M40,1,0),0)</f>
        <v>0</v>
      </c>
      <c r="AJ40" s="125">
        <f>IF(G40&gt;E40,1,0)</f>
        <v>0</v>
      </c>
      <c r="AK40" s="125">
        <f>IF(J40&gt;H40,1,0)</f>
        <v>1</v>
      </c>
      <c r="AL40" s="125">
        <f>IF(K40+M40&gt;0,IF(M40&gt;K40,1,0),0)</f>
        <v>1</v>
      </c>
    </row>
    <row r="41" spans="2:38" ht="24.75" customHeight="1">
      <c r="B41" s="462" t="s">
        <v>59</v>
      </c>
      <c r="C41" s="344" t="s">
        <v>151</v>
      </c>
      <c r="D41" s="344" t="s">
        <v>163</v>
      </c>
      <c r="E41" s="551">
        <v>4</v>
      </c>
      <c r="F41" s="474" t="s">
        <v>17</v>
      </c>
      <c r="G41" s="466">
        <v>6</v>
      </c>
      <c r="H41" s="472">
        <v>6</v>
      </c>
      <c r="I41" s="474" t="s">
        <v>17</v>
      </c>
      <c r="J41" s="466">
        <v>3</v>
      </c>
      <c r="K41" s="472">
        <v>6</v>
      </c>
      <c r="L41" s="474" t="s">
        <v>17</v>
      </c>
      <c r="M41" s="569">
        <v>2</v>
      </c>
      <c r="N41" s="541">
        <f>E41+H41+K41</f>
        <v>16</v>
      </c>
      <c r="O41" s="468" t="s">
        <v>17</v>
      </c>
      <c r="P41" s="539">
        <f>G41+J41+M41</f>
        <v>11</v>
      </c>
      <c r="Q41" s="541">
        <f>SUM(AG41:AI41)</f>
        <v>2</v>
      </c>
      <c r="R41" s="468" t="s">
        <v>17</v>
      </c>
      <c r="S41" s="539">
        <f>SUM(AJ41:AL41)</f>
        <v>1</v>
      </c>
      <c r="T41" s="544">
        <f>IF(Q41&gt;S41,1,0)</f>
        <v>1</v>
      </c>
      <c r="U41" s="546">
        <f>IF(S41&gt;Q41,1,0)</f>
        <v>0</v>
      </c>
      <c r="V41" s="128"/>
      <c r="AG41" s="125">
        <f>IF(E41&gt;G41,1,0)</f>
        <v>0</v>
      </c>
      <c r="AH41" s="125">
        <f>IF(H41&gt;J41,1,0)</f>
        <v>1</v>
      </c>
      <c r="AI41" s="125">
        <f>IF(K41+M41&gt;0,IF(K41&gt;M41,1,0),0)</f>
        <v>1</v>
      </c>
      <c r="AJ41" s="125">
        <f>IF(G41&gt;E41,1,0)</f>
        <v>1</v>
      </c>
      <c r="AK41" s="125">
        <f>IF(J41&gt;H41,1,0)</f>
        <v>0</v>
      </c>
      <c r="AL41" s="125">
        <f>IF(K41+M41&gt;0,IF(M41&gt;K41,1,0),0)</f>
        <v>0</v>
      </c>
    </row>
    <row r="42" spans="2:22" ht="24.75" customHeight="1">
      <c r="B42" s="463"/>
      <c r="C42" s="368" t="s">
        <v>160</v>
      </c>
      <c r="D42" s="368" t="s">
        <v>162</v>
      </c>
      <c r="E42" s="552"/>
      <c r="F42" s="475"/>
      <c r="G42" s="467"/>
      <c r="H42" s="473"/>
      <c r="I42" s="475"/>
      <c r="J42" s="467"/>
      <c r="K42" s="473"/>
      <c r="L42" s="475"/>
      <c r="M42" s="570"/>
      <c r="N42" s="542"/>
      <c r="O42" s="469"/>
      <c r="P42" s="540"/>
      <c r="Q42" s="542"/>
      <c r="R42" s="469"/>
      <c r="S42" s="540"/>
      <c r="T42" s="545"/>
      <c r="U42" s="547"/>
      <c r="V42" s="128"/>
    </row>
    <row r="43" spans="2:22" ht="24.75" customHeight="1">
      <c r="B43" s="129"/>
      <c r="C43" s="155" t="s">
        <v>63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39</v>
      </c>
      <c r="O43" s="152" t="s">
        <v>17</v>
      </c>
      <c r="P43" s="158">
        <f>SUM(P39:P42)</f>
        <v>38</v>
      </c>
      <c r="Q43" s="157">
        <f>SUM(Q39:Q42)</f>
        <v>4</v>
      </c>
      <c r="R43" s="159" t="s">
        <v>17</v>
      </c>
      <c r="S43" s="158">
        <f>SUM(S39:S42)</f>
        <v>5</v>
      </c>
      <c r="T43" s="122">
        <f>SUM(T39:T42)</f>
        <v>1</v>
      </c>
      <c r="U43" s="123">
        <f>SUM(U39:U42)</f>
        <v>2</v>
      </c>
      <c r="V43" s="104"/>
    </row>
    <row r="44" spans="2:22" ht="24.75" customHeight="1">
      <c r="B44" s="129"/>
      <c r="C44" s="190" t="s">
        <v>64</v>
      </c>
      <c r="D44" s="189" t="str">
        <f>IF(T43&gt;U43,D34,IF(U43&gt;T43,D35,IF(U43+T43=0," ","CHYBA ZADÁNÍ")))</f>
        <v>Trnávka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90"/>
      <c r="V44" s="136"/>
    </row>
    <row r="45" spans="2:24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  <c r="X45" s="345"/>
    </row>
    <row r="46" spans="3:24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  <c r="X46" s="345"/>
    </row>
    <row r="47" spans="3:24" ht="15">
      <c r="C47" s="145" t="s">
        <v>66</v>
      </c>
      <c r="D47" s="146" t="s">
        <v>67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X47" s="345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143"/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3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201"/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 customHeight="1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1</v>
      </c>
      <c r="C59" s="84" t="s">
        <v>50</v>
      </c>
      <c r="D59" s="566" t="str">
        <f>IF(B59=1,X56,IF(B59=2,X57,IF(B59=3,X58,IF(B59=4,X59,IF(B59=5,X60,IF(B59=6,X61,IF(B59=7,X62,IF(B59=8,X63," "))))))))</f>
        <v>VOLNÝ  LOS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4</v>
      </c>
      <c r="C60" s="84" t="s">
        <v>52</v>
      </c>
      <c r="D60" s="566" t="str">
        <f>IF(B60=1,X56,IF(B60=2,X57,IF(B60=3,X58,IF(B60=4,X59,IF(B60=5,X60,IF(B60=6,X61,IF(B60=7,X62,IF(B60=8,X63," "))))))))</f>
        <v>Old Rice Hukvaldy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8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 t="str">
        <f t="shared" si="5"/>
        <v>Proskovice</v>
      </c>
      <c r="AG62" s="88"/>
      <c r="AH62" s="105"/>
      <c r="AI62" s="105"/>
      <c r="AJ62" s="87" t="s">
        <v>0</v>
      </c>
      <c r="AK62" s="105"/>
      <c r="AL62" s="105"/>
    </row>
    <row r="63" spans="2:38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 t="str">
        <f t="shared" si="5"/>
        <v>Hukvaldy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12" t="s">
        <v>57</v>
      </c>
      <c r="C64" s="147"/>
      <c r="D64" s="154"/>
      <c r="E64" s="114"/>
      <c r="F64" s="115" t="s">
        <v>17</v>
      </c>
      <c r="G64" s="116"/>
      <c r="H64" s="117"/>
      <c r="I64" s="115" t="s">
        <v>17</v>
      </c>
      <c r="J64" s="116"/>
      <c r="K64" s="117"/>
      <c r="L64" s="115" t="s">
        <v>17</v>
      </c>
      <c r="M64" s="118"/>
      <c r="N64" s="151">
        <f>E64+H64+K64</f>
        <v>0</v>
      </c>
      <c r="O64" s="152" t="s">
        <v>17</v>
      </c>
      <c r="P64" s="153">
        <f>G64+J64+M64</f>
        <v>0</v>
      </c>
      <c r="Q64" s="151">
        <f>SUM(AG64:AI64)</f>
        <v>0</v>
      </c>
      <c r="R64" s="152" t="s">
        <v>17</v>
      </c>
      <c r="S64" s="153">
        <f>SUM(AJ64:AL64)</f>
        <v>0</v>
      </c>
      <c r="T64" s="122">
        <f>IF(Q64&gt;S64,1,0)</f>
        <v>0</v>
      </c>
      <c r="U64" s="123">
        <f>IF(S64&gt;Q64,1,0)</f>
        <v>0</v>
      </c>
      <c r="V64" s="104"/>
      <c r="X64" s="124"/>
      <c r="AG64" s="125">
        <f>IF(E64&gt;G64,1,0)</f>
        <v>0</v>
      </c>
      <c r="AH64" s="125">
        <f>IF(H64&gt;J64,1,0)</f>
        <v>0</v>
      </c>
      <c r="AI64" s="125">
        <f>IF(K64+M64&gt;0,IF(K64&gt;M64,1,0),0)</f>
        <v>0</v>
      </c>
      <c r="AJ64" s="125">
        <f>IF(G64&gt;E64,1,0)</f>
        <v>0</v>
      </c>
      <c r="AK64" s="125">
        <f>IF(J64&gt;H64,1,0)</f>
        <v>0</v>
      </c>
      <c r="AL64" s="125">
        <f>IF(K64+M64&gt;0,IF(M64&gt;K64,1,0),0)</f>
        <v>0</v>
      </c>
    </row>
    <row r="65" spans="2:38" ht="24.75" customHeight="1">
      <c r="B65" s="112" t="s">
        <v>58</v>
      </c>
      <c r="C65" s="344"/>
      <c r="D65" s="147"/>
      <c r="E65" s="114"/>
      <c r="F65" s="115" t="s">
        <v>17</v>
      </c>
      <c r="G65" s="116"/>
      <c r="H65" s="117"/>
      <c r="I65" s="115" t="s">
        <v>17</v>
      </c>
      <c r="J65" s="116"/>
      <c r="K65" s="117"/>
      <c r="L65" s="115" t="s">
        <v>17</v>
      </c>
      <c r="M65" s="118"/>
      <c r="N65" s="151">
        <f>E65+H65+K65</f>
        <v>0</v>
      </c>
      <c r="O65" s="152" t="s">
        <v>17</v>
      </c>
      <c r="P65" s="153">
        <f>G65+J65+M65</f>
        <v>0</v>
      </c>
      <c r="Q65" s="151">
        <f>SUM(AG65:AI65)</f>
        <v>0</v>
      </c>
      <c r="R65" s="152" t="s">
        <v>17</v>
      </c>
      <c r="S65" s="153">
        <f>SUM(AJ65:AL65)</f>
        <v>0</v>
      </c>
      <c r="T65" s="122">
        <f>IF(Q65&gt;S65,1,0)</f>
        <v>0</v>
      </c>
      <c r="U65" s="123">
        <f>IF(S65&gt;Q65,1,0)</f>
        <v>0</v>
      </c>
      <c r="V65" s="104"/>
      <c r="AG65" s="125">
        <f>IF(E65&gt;G65,1,0)</f>
        <v>0</v>
      </c>
      <c r="AH65" s="125">
        <f>IF(H65&gt;J65,1,0)</f>
        <v>0</v>
      </c>
      <c r="AI65" s="125">
        <f>IF(K65+M65&gt;0,IF(K65&gt;M65,1,0),0)</f>
        <v>0</v>
      </c>
      <c r="AJ65" s="125">
        <f>IF(G65&gt;E65,1,0)</f>
        <v>0</v>
      </c>
      <c r="AK65" s="125">
        <f>IF(J65&gt;H65,1,0)</f>
        <v>0</v>
      </c>
      <c r="AL65" s="125">
        <f>IF(K65+M65&gt;0,IF(M65&gt;K65,1,0),0)</f>
        <v>0</v>
      </c>
    </row>
    <row r="66" spans="2:38" ht="24.75" customHeight="1">
      <c r="B66" s="462" t="s">
        <v>59</v>
      </c>
      <c r="C66" s="344"/>
      <c r="D66" s="367"/>
      <c r="E66" s="551"/>
      <c r="F66" s="474" t="s">
        <v>17</v>
      </c>
      <c r="G66" s="466"/>
      <c r="H66" s="472"/>
      <c r="I66" s="474" t="s">
        <v>17</v>
      </c>
      <c r="J66" s="466"/>
      <c r="K66" s="472"/>
      <c r="L66" s="474" t="s">
        <v>17</v>
      </c>
      <c r="M66" s="569"/>
      <c r="N66" s="541">
        <f>E66+H66+K66</f>
        <v>0</v>
      </c>
      <c r="O66" s="468" t="s">
        <v>17</v>
      </c>
      <c r="P66" s="539">
        <f>G66+J66+M66</f>
        <v>0</v>
      </c>
      <c r="Q66" s="541">
        <f>SUM(AG66:AI66)</f>
        <v>0</v>
      </c>
      <c r="R66" s="468" t="s">
        <v>17</v>
      </c>
      <c r="S66" s="539">
        <f>SUM(AJ66:AL66)</f>
        <v>0</v>
      </c>
      <c r="T66" s="544">
        <f>IF(Q66&gt;S66,1,0)</f>
        <v>0</v>
      </c>
      <c r="U66" s="546">
        <f>IF(S66&gt;Q66,1,0)</f>
        <v>0</v>
      </c>
      <c r="V66" s="128"/>
      <c r="AG66" s="125">
        <f>IF(E66&gt;G66,1,0)</f>
        <v>0</v>
      </c>
      <c r="AH66" s="125">
        <f>IF(H66&gt;J66,1,0)</f>
        <v>0</v>
      </c>
      <c r="AI66" s="125">
        <f>IF(K66+M66&gt;0,IF(K66&gt;M66,1,0),0)</f>
        <v>0</v>
      </c>
      <c r="AJ66" s="125">
        <f>IF(G66&gt;E66,1,0)</f>
        <v>0</v>
      </c>
      <c r="AK66" s="125">
        <f>IF(J66&gt;H66,1,0)</f>
        <v>0</v>
      </c>
      <c r="AL66" s="125">
        <f>IF(K66+M66&gt;0,IF(M66&gt;K66,1,0),0)</f>
        <v>0</v>
      </c>
    </row>
    <row r="67" spans="2:22" ht="24.75" customHeight="1">
      <c r="B67" s="463"/>
      <c r="C67" s="368"/>
      <c r="D67" s="362"/>
      <c r="E67" s="552"/>
      <c r="F67" s="475"/>
      <c r="G67" s="467"/>
      <c r="H67" s="473"/>
      <c r="I67" s="475"/>
      <c r="J67" s="467"/>
      <c r="K67" s="473"/>
      <c r="L67" s="475"/>
      <c r="M67" s="570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 t="s">
        <v>63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0</v>
      </c>
      <c r="O68" s="152" t="s">
        <v>17</v>
      </c>
      <c r="P68" s="158">
        <f>SUM(P64:P67)</f>
        <v>0</v>
      </c>
      <c r="Q68" s="157">
        <f>SUM(Q64:Q67)</f>
        <v>0</v>
      </c>
      <c r="R68" s="159" t="s">
        <v>17</v>
      </c>
      <c r="S68" s="158">
        <f>SUM(S64:S67)</f>
        <v>0</v>
      </c>
      <c r="T68" s="122">
        <f>SUM(T64:T67)</f>
        <v>0</v>
      </c>
      <c r="U68" s="123">
        <f>SUM(U64:U67)</f>
        <v>0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 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/>
      <c r="E81" s="95"/>
      <c r="F81" s="95"/>
      <c r="N81" s="96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7" ref="AA81:AA88">AA56</f>
        <v>0</v>
      </c>
      <c r="AB81" s="1">
        <f aca="true" t="shared" si="8" ref="AB81:AF88">AB6</f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 t="str">
        <f>AF6</f>
        <v>VOLNÝ  LOS</v>
      </c>
    </row>
    <row r="82" spans="3:32" ht="15" customHeight="1">
      <c r="C82" s="88" t="s">
        <v>48</v>
      </c>
      <c r="D82" s="99"/>
      <c r="E82" s="100"/>
      <c r="F82" s="100"/>
      <c r="N82" s="96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9" ref="X82:X88">IF($N$4=1,AA82,IF($N$4=2,AB82,IF($N$4=3,AC82,IF($N$4=4,AD82,IF($N$4=5,AE82,IF($N$4=6,AF82," "))))))</f>
        <v>Výškovice  </v>
      </c>
      <c r="AA82" s="1">
        <f t="shared" si="7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 t="str">
        <f t="shared" si="8"/>
        <v>Výškovice  </v>
      </c>
    </row>
    <row r="83" spans="3:32" ht="15" customHeight="1">
      <c r="C83" s="88"/>
      <c r="N83" s="96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9"/>
        <v>Baník Ostrava</v>
      </c>
      <c r="AA83" s="1">
        <f t="shared" si="7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 t="str">
        <f t="shared" si="8"/>
        <v>Baník Ostrava</v>
      </c>
    </row>
    <row r="84" spans="2:32" ht="18.75">
      <c r="B84" s="101">
        <v>2</v>
      </c>
      <c r="C84" s="84" t="s">
        <v>50</v>
      </c>
      <c r="D84" s="548" t="str">
        <f>IF(B84=1,X81,IF(B84=2,X82,IF(B84=3,X83,IF(B84=4,X84,IF(B84=5,X85,IF(B84=6,X86,IF(B84=7,X87,IF(B84=8,X88," "))))))))</f>
        <v>Výškovice  </v>
      </c>
      <c r="E84" s="549"/>
      <c r="F84" s="549"/>
      <c r="G84" s="549"/>
      <c r="H84" s="549"/>
      <c r="I84" s="550"/>
      <c r="N84" s="96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9"/>
        <v>Old Rice Hukvaldy</v>
      </c>
      <c r="AA84" s="1">
        <f t="shared" si="7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 t="str">
        <f t="shared" si="8"/>
        <v>Old Rice Hukvaldy</v>
      </c>
    </row>
    <row r="85" spans="2:32" ht="18.75">
      <c r="B85" s="101">
        <v>3</v>
      </c>
      <c r="C85" s="84" t="s">
        <v>52</v>
      </c>
      <c r="D85" s="548" t="str">
        <f>IF(B85=1,X81,IF(B85=2,X82,IF(B85=3,X83,IF(B85=4,X84,IF(B85=5,X85,IF(B85=6,X86,IF(B85=7,X87,IF(B85=8,X88," "))))))))</f>
        <v>Baník Ostrava</v>
      </c>
      <c r="E85" s="549"/>
      <c r="F85" s="549"/>
      <c r="G85" s="549"/>
      <c r="H85" s="549"/>
      <c r="I85" s="550"/>
      <c r="N85" s="96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9"/>
        <v>Trnávka</v>
      </c>
      <c r="AA85" s="1">
        <f t="shared" si="7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 t="str">
        <f t="shared" si="8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9"/>
        <v>Krmelín</v>
      </c>
      <c r="AA86" s="1">
        <f t="shared" si="7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 t="str">
        <f t="shared" si="8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9"/>
        <v>Proskovice</v>
      </c>
      <c r="AA87" s="1">
        <f t="shared" si="7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 t="str">
        <f t="shared" si="8"/>
        <v>Proskovice</v>
      </c>
    </row>
    <row r="88" spans="2:38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9"/>
        <v>Hukvaldy</v>
      </c>
      <c r="AA88" s="1">
        <f t="shared" si="7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 t="str">
        <f t="shared" si="8"/>
        <v>Hukvaldy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12" t="s">
        <v>57</v>
      </c>
      <c r="C89" s="265" t="s">
        <v>130</v>
      </c>
      <c r="D89" s="154" t="s">
        <v>154</v>
      </c>
      <c r="E89" s="114">
        <v>6</v>
      </c>
      <c r="F89" s="115" t="s">
        <v>17</v>
      </c>
      <c r="G89" s="116">
        <v>4</v>
      </c>
      <c r="H89" s="117">
        <v>4</v>
      </c>
      <c r="I89" s="115" t="s">
        <v>17</v>
      </c>
      <c r="J89" s="116">
        <v>6</v>
      </c>
      <c r="K89" s="117">
        <v>6</v>
      </c>
      <c r="L89" s="115" t="s">
        <v>17</v>
      </c>
      <c r="M89" s="118">
        <v>4</v>
      </c>
      <c r="N89" s="151">
        <f>E89+H89+K89</f>
        <v>16</v>
      </c>
      <c r="O89" s="152" t="s">
        <v>17</v>
      </c>
      <c r="P89" s="153">
        <f>G89+J89+M89</f>
        <v>14</v>
      </c>
      <c r="Q89" s="151">
        <f>SUM(AG89:AI89)</f>
        <v>2</v>
      </c>
      <c r="R89" s="152" t="s">
        <v>17</v>
      </c>
      <c r="S89" s="153">
        <f>SUM(AJ89:AL89)</f>
        <v>1</v>
      </c>
      <c r="T89" s="122">
        <f>IF(Q89&gt;S89,1,0)</f>
        <v>1</v>
      </c>
      <c r="U89" s="123">
        <f>IF(S89&gt;Q89,1,0)</f>
        <v>0</v>
      </c>
      <c r="V89" s="104"/>
      <c r="X89" s="124"/>
      <c r="AG89" s="125">
        <f>IF(E89&gt;G89,1,0)</f>
        <v>1</v>
      </c>
      <c r="AH89" s="125">
        <f>IF(H89&gt;J89,1,0)</f>
        <v>0</v>
      </c>
      <c r="AI89" s="125">
        <f>IF(K89+M89&gt;0,IF(K89&gt;M89,1,0),0)</f>
        <v>1</v>
      </c>
      <c r="AJ89" s="125">
        <f>IF(G89&gt;E89,1,0)</f>
        <v>0</v>
      </c>
      <c r="AK89" s="125">
        <f>IF(J89&gt;H89,1,0)</f>
        <v>1</v>
      </c>
      <c r="AL89" s="125">
        <f>IF(K89+M89&gt;0,IF(M89&gt;K89,1,0),0)</f>
        <v>0</v>
      </c>
    </row>
    <row r="90" spans="2:38" ht="24.75" customHeight="1">
      <c r="B90" s="112" t="s">
        <v>58</v>
      </c>
      <c r="C90" s="266" t="s">
        <v>129</v>
      </c>
      <c r="D90" s="147" t="s">
        <v>153</v>
      </c>
      <c r="E90" s="114">
        <v>3</v>
      </c>
      <c r="F90" s="115" t="s">
        <v>17</v>
      </c>
      <c r="G90" s="116">
        <v>6</v>
      </c>
      <c r="H90" s="117">
        <v>7</v>
      </c>
      <c r="I90" s="115" t="s">
        <v>17</v>
      </c>
      <c r="J90" s="116">
        <v>5</v>
      </c>
      <c r="K90" s="117">
        <v>6</v>
      </c>
      <c r="L90" s="115" t="s">
        <v>17</v>
      </c>
      <c r="M90" s="118">
        <v>3</v>
      </c>
      <c r="N90" s="151">
        <f>E90+H90+K90</f>
        <v>16</v>
      </c>
      <c r="O90" s="152" t="s">
        <v>17</v>
      </c>
      <c r="P90" s="153">
        <f>G90+J90+M90</f>
        <v>14</v>
      </c>
      <c r="Q90" s="151">
        <f>SUM(AG90:AI90)</f>
        <v>2</v>
      </c>
      <c r="R90" s="152" t="s">
        <v>17</v>
      </c>
      <c r="S90" s="153">
        <f>SUM(AJ90:AL90)</f>
        <v>1</v>
      </c>
      <c r="T90" s="122">
        <f>IF(Q90&gt;S90,1,0)</f>
        <v>1</v>
      </c>
      <c r="U90" s="123">
        <f>IF(S90&gt;Q90,1,0)</f>
        <v>0</v>
      </c>
      <c r="V90" s="104"/>
      <c r="AG90" s="125">
        <f>IF(E90&gt;G90,1,0)</f>
        <v>0</v>
      </c>
      <c r="AH90" s="125">
        <f>IF(H90&gt;J90,1,0)</f>
        <v>1</v>
      </c>
      <c r="AI90" s="125">
        <f>IF(K90+M90&gt;0,IF(K90&gt;M90,1,0),0)</f>
        <v>1</v>
      </c>
      <c r="AJ90" s="125">
        <f>IF(G90&gt;E90,1,0)</f>
        <v>1</v>
      </c>
      <c r="AK90" s="125">
        <f>IF(J90&gt;H90,1,0)</f>
        <v>0</v>
      </c>
      <c r="AL90" s="125">
        <f>IF(K90+M90&gt;0,IF(M90&gt;K90,1,0),0)</f>
        <v>0</v>
      </c>
    </row>
    <row r="91" spans="2:38" ht="24.75" customHeight="1">
      <c r="B91" s="462" t="s">
        <v>59</v>
      </c>
      <c r="C91" s="356" t="s">
        <v>130</v>
      </c>
      <c r="D91" s="367" t="s">
        <v>154</v>
      </c>
      <c r="E91" s="551">
        <v>6</v>
      </c>
      <c r="F91" s="474" t="s">
        <v>17</v>
      </c>
      <c r="G91" s="466">
        <v>3</v>
      </c>
      <c r="H91" s="472">
        <v>6</v>
      </c>
      <c r="I91" s="474" t="s">
        <v>17</v>
      </c>
      <c r="J91" s="466">
        <v>3</v>
      </c>
      <c r="K91" s="472"/>
      <c r="L91" s="474" t="s">
        <v>17</v>
      </c>
      <c r="M91" s="569"/>
      <c r="N91" s="541">
        <f>E91+H91+K91</f>
        <v>12</v>
      </c>
      <c r="O91" s="468" t="s">
        <v>17</v>
      </c>
      <c r="P91" s="539">
        <f>G91+J91+M91</f>
        <v>6</v>
      </c>
      <c r="Q91" s="541">
        <f>SUM(AG91:AI91)</f>
        <v>2</v>
      </c>
      <c r="R91" s="468" t="s">
        <v>17</v>
      </c>
      <c r="S91" s="539">
        <f>SUM(AJ91:AL91)</f>
        <v>0</v>
      </c>
      <c r="T91" s="544">
        <f>IF(Q91&gt;S91,1,0)</f>
        <v>1</v>
      </c>
      <c r="U91" s="546">
        <f>IF(S91&gt;Q91,1,0)</f>
        <v>0</v>
      </c>
      <c r="V91" s="128"/>
      <c r="AG91" s="125">
        <f>IF(E91&gt;G91,1,0)</f>
        <v>1</v>
      </c>
      <c r="AH91" s="125">
        <f>IF(H91&gt;J91,1,0)</f>
        <v>1</v>
      </c>
      <c r="AI91" s="125">
        <f>IF(K91+M91&gt;0,IF(K91&gt;M91,1,0),0)</f>
        <v>0</v>
      </c>
      <c r="AJ91" s="125">
        <f>IF(G91&gt;E91,1,0)</f>
        <v>0</v>
      </c>
      <c r="AK91" s="125">
        <f>IF(J91&gt;H91,1,0)</f>
        <v>0</v>
      </c>
      <c r="AL91" s="125">
        <f>IF(K91+M91&gt;0,IF(M91&gt;K91,1,0),0)</f>
        <v>0</v>
      </c>
    </row>
    <row r="92" spans="2:24" ht="24.75" customHeight="1">
      <c r="B92" s="463"/>
      <c r="C92" s="358" t="s">
        <v>129</v>
      </c>
      <c r="D92" s="362" t="s">
        <v>153</v>
      </c>
      <c r="E92" s="552"/>
      <c r="F92" s="475"/>
      <c r="G92" s="467"/>
      <c r="H92" s="473"/>
      <c r="I92" s="475"/>
      <c r="J92" s="467"/>
      <c r="K92" s="473"/>
      <c r="L92" s="475"/>
      <c r="M92" s="570"/>
      <c r="N92" s="542"/>
      <c r="O92" s="469"/>
      <c r="P92" s="540"/>
      <c r="Q92" s="542"/>
      <c r="R92" s="469"/>
      <c r="S92" s="540"/>
      <c r="T92" s="545"/>
      <c r="U92" s="547"/>
      <c r="V92" s="128"/>
      <c r="X92" s="59"/>
    </row>
    <row r="93" spans="2:22" ht="24.75" customHeight="1">
      <c r="B93" s="129"/>
      <c r="C93" s="155" t="s">
        <v>63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44</v>
      </c>
      <c r="O93" s="152" t="s">
        <v>17</v>
      </c>
      <c r="P93" s="158">
        <f>SUM(P89:P92)</f>
        <v>34</v>
      </c>
      <c r="Q93" s="157">
        <f>SUM(Q89:Q92)</f>
        <v>6</v>
      </c>
      <c r="R93" s="159" t="s">
        <v>17</v>
      </c>
      <c r="S93" s="158">
        <f>SUM(S89:S92)</f>
        <v>2</v>
      </c>
      <c r="T93" s="122">
        <f>SUM(T89:T92)</f>
        <v>3</v>
      </c>
      <c r="U93" s="123">
        <f>SUM(U89:U92)</f>
        <v>0</v>
      </c>
      <c r="V93" s="104"/>
    </row>
    <row r="94" spans="2:22" ht="24.75" customHeight="1">
      <c r="B94" s="129"/>
      <c r="C94" s="190" t="s">
        <v>64</v>
      </c>
      <c r="D94" s="189" t="str">
        <f>IF(T93&gt;U93,D84,IF(U93&gt;T93,D85,IF(U93+T93=0," ","CHYBA ZADÁNÍ")))</f>
        <v>Výškovice  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90"/>
      <c r="V94" s="136"/>
    </row>
    <row r="95" spans="2:22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</row>
    <row r="96" spans="3:21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</row>
    <row r="97" spans="3:21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</sheetData>
  <sheetProtection selectLockedCells="1"/>
  <mergeCells count="135">
    <mergeCell ref="T3:U3"/>
    <mergeCell ref="P3:Q3"/>
    <mergeCell ref="P4:U4"/>
    <mergeCell ref="P6:U6"/>
    <mergeCell ref="P7:U7"/>
    <mergeCell ref="P8:U8"/>
    <mergeCell ref="Q38:S38"/>
    <mergeCell ref="Q16:Q17"/>
    <mergeCell ref="P36:U36"/>
    <mergeCell ref="N38:P38"/>
    <mergeCell ref="O16:O17"/>
    <mergeCell ref="S16:S17"/>
    <mergeCell ref="R16:R17"/>
    <mergeCell ref="P11:U11"/>
    <mergeCell ref="B16:B17"/>
    <mergeCell ref="D34:I34"/>
    <mergeCell ref="P10:U10"/>
    <mergeCell ref="D35:I35"/>
    <mergeCell ref="E12:M12"/>
    <mergeCell ref="N12:U12"/>
    <mergeCell ref="K13:M13"/>
    <mergeCell ref="T28:U28"/>
    <mergeCell ref="P31:U31"/>
    <mergeCell ref="P32:U32"/>
    <mergeCell ref="T16:T17"/>
    <mergeCell ref="N37:U37"/>
    <mergeCell ref="U16:U17"/>
    <mergeCell ref="P16:P17"/>
    <mergeCell ref="N16:N17"/>
    <mergeCell ref="P33:U33"/>
    <mergeCell ref="P29:U29"/>
    <mergeCell ref="P28:Q28"/>
    <mergeCell ref="E37:M37"/>
    <mergeCell ref="P35:U35"/>
    <mergeCell ref="P34:U34"/>
    <mergeCell ref="D9:I9"/>
    <mergeCell ref="N13:P13"/>
    <mergeCell ref="P9:U9"/>
    <mergeCell ref="Q13:S13"/>
    <mergeCell ref="E13:G13"/>
    <mergeCell ref="D10:I10"/>
    <mergeCell ref="H13:J13"/>
    <mergeCell ref="E38:G38"/>
    <mergeCell ref="H38:J38"/>
    <mergeCell ref="K38:M38"/>
    <mergeCell ref="H41:H42"/>
    <mergeCell ref="I41:I42"/>
    <mergeCell ref="L41:L42"/>
    <mergeCell ref="M41:M42"/>
    <mergeCell ref="J41:J42"/>
    <mergeCell ref="K41:K42"/>
    <mergeCell ref="N41:N42"/>
    <mergeCell ref="O41:O42"/>
    <mergeCell ref="Q41:Q42"/>
    <mergeCell ref="S41:S42"/>
    <mergeCell ref="B41:B42"/>
    <mergeCell ref="E41:E42"/>
    <mergeCell ref="F41:F42"/>
    <mergeCell ref="G41:G42"/>
    <mergeCell ref="P60:U60"/>
    <mergeCell ref="Q63:S63"/>
    <mergeCell ref="N62:U62"/>
    <mergeCell ref="N66:N67"/>
    <mergeCell ref="O66:O67"/>
    <mergeCell ref="Q66:Q67"/>
    <mergeCell ref="R66:R67"/>
    <mergeCell ref="S66:S67"/>
    <mergeCell ref="T66:T67"/>
    <mergeCell ref="U66:U67"/>
    <mergeCell ref="P58:U58"/>
    <mergeCell ref="P41:P42"/>
    <mergeCell ref="R41:R42"/>
    <mergeCell ref="P53:Q53"/>
    <mergeCell ref="T41:T42"/>
    <mergeCell ref="P56:U56"/>
    <mergeCell ref="P57:U57"/>
    <mergeCell ref="T53:U53"/>
    <mergeCell ref="P54:U54"/>
    <mergeCell ref="U41:U42"/>
    <mergeCell ref="B66:B67"/>
    <mergeCell ref="E66:E67"/>
    <mergeCell ref="F66:F67"/>
    <mergeCell ref="G66:G67"/>
    <mergeCell ref="D59:I59"/>
    <mergeCell ref="P59:U59"/>
    <mergeCell ref="P66:P67"/>
    <mergeCell ref="H63:J63"/>
    <mergeCell ref="N63:P63"/>
    <mergeCell ref="P61:U61"/>
    <mergeCell ref="H66:H67"/>
    <mergeCell ref="I66:I67"/>
    <mergeCell ref="L66:L67"/>
    <mergeCell ref="D60:I60"/>
    <mergeCell ref="E62:M62"/>
    <mergeCell ref="K63:M63"/>
    <mergeCell ref="M66:M67"/>
    <mergeCell ref="J66:J67"/>
    <mergeCell ref="K66:K67"/>
    <mergeCell ref="E63:G63"/>
    <mergeCell ref="D84:I84"/>
    <mergeCell ref="P84:U84"/>
    <mergeCell ref="D85:I85"/>
    <mergeCell ref="P85:U85"/>
    <mergeCell ref="E88:G88"/>
    <mergeCell ref="H88:J88"/>
    <mergeCell ref="K88:M88"/>
    <mergeCell ref="E87:M87"/>
    <mergeCell ref="Q88:S88"/>
    <mergeCell ref="N88:P88"/>
    <mergeCell ref="P78:Q78"/>
    <mergeCell ref="T78:U78"/>
    <mergeCell ref="P79:U79"/>
    <mergeCell ref="P81:U81"/>
    <mergeCell ref="N87:U87"/>
    <mergeCell ref="P82:U82"/>
    <mergeCell ref="P83:U83"/>
    <mergeCell ref="P86:U86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  <mergeCell ref="H91:H92"/>
    <mergeCell ref="K91:K92"/>
    <mergeCell ref="M91:M92"/>
    <mergeCell ref="P91:P92"/>
    <mergeCell ref="N91:N92"/>
    <mergeCell ref="I91:I92"/>
    <mergeCell ref="J91:J92"/>
    <mergeCell ref="O91:O92"/>
    <mergeCell ref="L91:L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C14" sqref="C14:M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82" t="s">
        <v>37</v>
      </c>
      <c r="H1" s="83"/>
      <c r="I1" s="83"/>
    </row>
    <row r="2" spans="6:9" ht="4.5" customHeight="1">
      <c r="F2" s="82"/>
      <c r="H2" s="83"/>
      <c r="I2" s="83"/>
    </row>
    <row r="3" spans="3:24" ht="21">
      <c r="C3" s="84" t="s">
        <v>38</v>
      </c>
      <c r="D3" s="85" t="s">
        <v>39</v>
      </c>
      <c r="E3" s="84"/>
      <c r="F3" s="84"/>
      <c r="G3" s="84"/>
      <c r="H3" s="84"/>
      <c r="I3" s="84"/>
      <c r="J3" s="84"/>
      <c r="K3" s="84"/>
      <c r="L3" s="84"/>
      <c r="P3" s="456" t="s">
        <v>40</v>
      </c>
      <c r="Q3" s="456"/>
      <c r="R3" s="86"/>
      <c r="S3" s="86"/>
      <c r="T3" s="455">
        <f>'Rozlosování-přehled'!$L$1</f>
        <v>2014</v>
      </c>
      <c r="U3" s="455"/>
      <c r="X3" s="87" t="s">
        <v>0</v>
      </c>
    </row>
    <row r="4" spans="3:32" ht="18.75">
      <c r="C4" s="88" t="s">
        <v>41</v>
      </c>
      <c r="D4" s="89"/>
      <c r="N4" s="90">
        <v>6</v>
      </c>
      <c r="P4" s="457" t="str">
        <f>IF(N4=1,P6,IF(N4=2,P7,IF(N4=3,P8,IF(N4=4,P9,IF(N4=5,P10,IF(N4=6,P11," "))))))</f>
        <v>ŽENY</v>
      </c>
      <c r="Q4" s="458"/>
      <c r="R4" s="458"/>
      <c r="S4" s="458"/>
      <c r="T4" s="458"/>
      <c r="U4" s="459"/>
      <c r="W4" s="91" t="s">
        <v>1</v>
      </c>
      <c r="X4" s="92" t="s">
        <v>2</v>
      </c>
      <c r="AA4" s="1" t="s">
        <v>42</v>
      </c>
      <c r="AB4" s="59" t="s">
        <v>100</v>
      </c>
      <c r="AC4" s="59" t="s">
        <v>101</v>
      </c>
      <c r="AD4" s="1" t="s">
        <v>43</v>
      </c>
      <c r="AE4" s="1" t="s">
        <v>44</v>
      </c>
      <c r="AF4" s="1" t="s">
        <v>45</v>
      </c>
    </row>
    <row r="5" spans="3:21" ht="9" customHeight="1">
      <c r="C5" s="88"/>
      <c r="D5" s="93"/>
      <c r="E5" s="93"/>
      <c r="F5" s="93"/>
      <c r="G5" s="88"/>
      <c r="H5" s="88"/>
      <c r="I5" s="88"/>
      <c r="J5" s="93"/>
      <c r="K5" s="93"/>
      <c r="L5" s="93"/>
      <c r="M5" s="88"/>
      <c r="N5" s="88"/>
      <c r="O5" s="88"/>
      <c r="P5" s="94"/>
      <c r="Q5" s="94"/>
      <c r="R5" s="94"/>
      <c r="S5" s="88"/>
      <c r="T5" s="88"/>
      <c r="U5" s="93"/>
    </row>
    <row r="6" spans="3:32" ht="23.25" customHeight="1">
      <c r="C6" s="88" t="s">
        <v>46</v>
      </c>
      <c r="D6" s="143" t="s">
        <v>115</v>
      </c>
      <c r="E6" s="95"/>
      <c r="F6" s="95"/>
      <c r="N6" s="96">
        <v>1</v>
      </c>
      <c r="P6" s="461" t="s">
        <v>47</v>
      </c>
      <c r="Q6" s="461"/>
      <c r="R6" s="461"/>
      <c r="S6" s="461"/>
      <c r="T6" s="461"/>
      <c r="U6" s="461"/>
      <c r="W6" s="97">
        <v>1</v>
      </c>
      <c r="X6" s="98" t="str">
        <f>IF($N$4=1,AF6,IF($N$4=2,AB6,IF($N$4=3,AC6,IF($N$4=4,AD6,IF($N$4=5,AE6,IF($N$4=6,AF6," "))))))</f>
        <v>VOLNÝ  LOS</v>
      </c>
      <c r="AA6" s="282"/>
      <c r="AF6" s="282" t="str">
        <f>'Utkání-výsledky'!N4</f>
        <v>VOLNÝ  LOS</v>
      </c>
    </row>
    <row r="7" spans="3:32" ht="16.5" customHeight="1">
      <c r="C7" s="88" t="s">
        <v>48</v>
      </c>
      <c r="D7" s="201">
        <v>41910</v>
      </c>
      <c r="E7" s="100"/>
      <c r="F7" s="100"/>
      <c r="N7" s="96">
        <v>2</v>
      </c>
      <c r="P7" s="460" t="s">
        <v>142</v>
      </c>
      <c r="Q7" s="461"/>
      <c r="R7" s="461"/>
      <c r="S7" s="461"/>
      <c r="T7" s="461"/>
      <c r="U7" s="461"/>
      <c r="W7" s="97">
        <v>2</v>
      </c>
      <c r="X7" s="98" t="str">
        <f aca="true" t="shared" si="0" ref="X7:X13">IF($N$4=1,AF7,IF($N$4=2,AB7,IF($N$4=3,AC7,IF($N$4=4,AD7,IF($N$4=5,AE7,IF($N$4=6,AF7," "))))))</f>
        <v>Výškovice  </v>
      </c>
      <c r="AA7" s="282"/>
      <c r="AF7" s="282" t="str">
        <f>'Utkání-výsledky'!N5</f>
        <v>Výškovice  </v>
      </c>
    </row>
    <row r="8" spans="3:32" ht="15" customHeight="1">
      <c r="C8" s="88"/>
      <c r="N8" s="96">
        <v>3</v>
      </c>
      <c r="P8" s="460" t="s">
        <v>143</v>
      </c>
      <c r="Q8" s="461"/>
      <c r="R8" s="461"/>
      <c r="S8" s="461"/>
      <c r="T8" s="461"/>
      <c r="U8" s="461"/>
      <c r="W8" s="97">
        <v>3</v>
      </c>
      <c r="X8" s="98" t="str">
        <f t="shared" si="0"/>
        <v>Baník Ostrava</v>
      </c>
      <c r="AA8" s="282"/>
      <c r="AF8" s="282" t="str">
        <f>'Utkání-výsledky'!N6</f>
        <v>Baník Ostrava</v>
      </c>
    </row>
    <row r="9" spans="2:32" ht="18.75">
      <c r="B9" s="101">
        <v>3</v>
      </c>
      <c r="C9" s="84" t="s">
        <v>50</v>
      </c>
      <c r="D9" s="566" t="str">
        <f>IF(B9=1,X6,IF(B9=2,X7,IF(B9=3,X8,IF(B9=4,X9,IF(B9=5,X10,IF(B9=6,X11,IF(B9=7,X12,IF(B9=8,X13," "))))))))</f>
        <v>Baník Ostrava</v>
      </c>
      <c r="E9" s="567"/>
      <c r="F9" s="567"/>
      <c r="G9" s="567"/>
      <c r="H9" s="567"/>
      <c r="I9" s="568"/>
      <c r="N9" s="96">
        <v>4</v>
      </c>
      <c r="P9" s="454" t="s">
        <v>49</v>
      </c>
      <c r="Q9" s="454"/>
      <c r="R9" s="454"/>
      <c r="S9" s="454"/>
      <c r="T9" s="454"/>
      <c r="U9" s="454"/>
      <c r="W9" s="97">
        <v>4</v>
      </c>
      <c r="X9" s="98" t="str">
        <f t="shared" si="0"/>
        <v>Old Rice Hukvaldy</v>
      </c>
      <c r="AA9" s="282"/>
      <c r="AF9" s="282" t="str">
        <f>'Utkání-výsledky'!N7</f>
        <v>Old Rice Hukvaldy</v>
      </c>
    </row>
    <row r="10" spans="2:32" ht="19.5" customHeight="1">
      <c r="B10" s="101">
        <v>8</v>
      </c>
      <c r="C10" s="84" t="s">
        <v>52</v>
      </c>
      <c r="D10" s="566" t="str">
        <f>IF(B10=1,X6,IF(B10=2,X7,IF(B10=3,X8,IF(B10=4,X9,IF(B10=5,X10,IF(B10=6,X11,IF(B10=7,X12,IF(B10=8,X13," "))))))))</f>
        <v>Hukvaldy</v>
      </c>
      <c r="E10" s="567"/>
      <c r="F10" s="567"/>
      <c r="G10" s="567"/>
      <c r="H10" s="567"/>
      <c r="I10" s="568"/>
      <c r="N10" s="96">
        <v>5</v>
      </c>
      <c r="P10" s="454" t="s">
        <v>51</v>
      </c>
      <c r="Q10" s="454"/>
      <c r="R10" s="454"/>
      <c r="S10" s="454"/>
      <c r="T10" s="454"/>
      <c r="U10" s="454"/>
      <c r="W10" s="97">
        <v>5</v>
      </c>
      <c r="X10" s="98" t="str">
        <f t="shared" si="0"/>
        <v>Trnávka</v>
      </c>
      <c r="AA10" s="282"/>
      <c r="AF10" s="282" t="str">
        <f>'Utkání-výsledky'!N8</f>
        <v>Trnávka</v>
      </c>
    </row>
    <row r="11" spans="14:32" ht="15.75" customHeight="1">
      <c r="N11" s="96">
        <v>6</v>
      </c>
      <c r="P11" s="454" t="s">
        <v>53</v>
      </c>
      <c r="Q11" s="454"/>
      <c r="R11" s="454"/>
      <c r="S11" s="454"/>
      <c r="T11" s="454"/>
      <c r="U11" s="454"/>
      <c r="W11" s="97">
        <v>6</v>
      </c>
      <c r="X11" s="98" t="str">
        <f t="shared" si="0"/>
        <v>Krmelín</v>
      </c>
      <c r="AA11" s="282"/>
      <c r="AF11" s="282" t="str">
        <f>'Utkání-výsledky'!N9</f>
        <v>Krmelín</v>
      </c>
    </row>
    <row r="12" spans="3:38" ht="15">
      <c r="C12" s="102" t="s">
        <v>54</v>
      </c>
      <c r="D12" s="103"/>
      <c r="E12" s="553" t="s">
        <v>55</v>
      </c>
      <c r="F12" s="501"/>
      <c r="G12" s="501"/>
      <c r="H12" s="501"/>
      <c r="I12" s="501"/>
      <c r="J12" s="501"/>
      <c r="K12" s="501"/>
      <c r="L12" s="501"/>
      <c r="M12" s="501"/>
      <c r="N12" s="501" t="s">
        <v>56</v>
      </c>
      <c r="O12" s="501"/>
      <c r="P12" s="501"/>
      <c r="Q12" s="501"/>
      <c r="R12" s="501"/>
      <c r="S12" s="501"/>
      <c r="T12" s="501"/>
      <c r="U12" s="501"/>
      <c r="V12" s="104"/>
      <c r="W12" s="97">
        <v>7</v>
      </c>
      <c r="X12" s="98" t="str">
        <f t="shared" si="0"/>
        <v>Proskovice</v>
      </c>
      <c r="AA12" s="282"/>
      <c r="AF12" s="282" t="str">
        <f>'Utkání-výsledky'!N10</f>
        <v>Proskovice</v>
      </c>
      <c r="AG12" s="88"/>
      <c r="AH12" s="105"/>
      <c r="AI12" s="105"/>
      <c r="AJ12" s="87" t="s">
        <v>0</v>
      </c>
      <c r="AK12" s="105"/>
      <c r="AL12" s="105"/>
    </row>
    <row r="13" spans="2:38" ht="21" customHeight="1">
      <c r="B13" s="106"/>
      <c r="C13" s="107" t="s">
        <v>7</v>
      </c>
      <c r="D13" s="108" t="s">
        <v>8</v>
      </c>
      <c r="E13" s="543" t="s">
        <v>57</v>
      </c>
      <c r="F13" s="471"/>
      <c r="G13" s="465"/>
      <c r="H13" s="470" t="s">
        <v>58</v>
      </c>
      <c r="I13" s="471"/>
      <c r="J13" s="465" t="s">
        <v>58</v>
      </c>
      <c r="K13" s="470" t="s">
        <v>59</v>
      </c>
      <c r="L13" s="471"/>
      <c r="M13" s="471" t="s">
        <v>59</v>
      </c>
      <c r="N13" s="470" t="s">
        <v>60</v>
      </c>
      <c r="O13" s="471"/>
      <c r="P13" s="465"/>
      <c r="Q13" s="470" t="s">
        <v>61</v>
      </c>
      <c r="R13" s="471"/>
      <c r="S13" s="465"/>
      <c r="T13" s="109" t="s">
        <v>62</v>
      </c>
      <c r="U13" s="110"/>
      <c r="V13" s="111"/>
      <c r="W13" s="97">
        <v>8</v>
      </c>
      <c r="X13" s="98" t="str">
        <f t="shared" si="0"/>
        <v>Hukvaldy</v>
      </c>
      <c r="AA13" s="282"/>
      <c r="AF13" s="282" t="str">
        <f>'Utkání-výsledky'!N11</f>
        <v>Hukvaldy</v>
      </c>
      <c r="AG13" s="9" t="s">
        <v>57</v>
      </c>
      <c r="AH13" s="9" t="s">
        <v>58</v>
      </c>
      <c r="AI13" s="9" t="s">
        <v>59</v>
      </c>
      <c r="AJ13" s="9" t="s">
        <v>57</v>
      </c>
      <c r="AK13" s="9" t="s">
        <v>58</v>
      </c>
      <c r="AL13" s="9" t="s">
        <v>59</v>
      </c>
    </row>
    <row r="14" spans="2:38" ht="24.75" customHeight="1">
      <c r="B14" s="112" t="s">
        <v>57</v>
      </c>
      <c r="C14" s="265" t="s">
        <v>174</v>
      </c>
      <c r="D14" s="126" t="s">
        <v>206</v>
      </c>
      <c r="E14" s="114">
        <v>2</v>
      </c>
      <c r="F14" s="115" t="s">
        <v>17</v>
      </c>
      <c r="G14" s="116">
        <v>6</v>
      </c>
      <c r="H14" s="117">
        <v>7</v>
      </c>
      <c r="I14" s="115" t="s">
        <v>17</v>
      </c>
      <c r="J14" s="116">
        <v>6</v>
      </c>
      <c r="K14" s="149">
        <v>6</v>
      </c>
      <c r="L14" s="148" t="s">
        <v>17</v>
      </c>
      <c r="M14" s="150">
        <v>3</v>
      </c>
      <c r="N14" s="173">
        <f>E14+H14+K14</f>
        <v>15</v>
      </c>
      <c r="O14" s="174" t="s">
        <v>17</v>
      </c>
      <c r="P14" s="175">
        <f>G14+J14+M14</f>
        <v>15</v>
      </c>
      <c r="Q14" s="173">
        <f>SUM(AG14:AI14)</f>
        <v>2</v>
      </c>
      <c r="R14" s="174" t="s">
        <v>17</v>
      </c>
      <c r="S14" s="175">
        <f>SUM(AJ14:AL14)</f>
        <v>1</v>
      </c>
      <c r="T14" s="176">
        <f>IF(Q14&gt;S14,1,0)</f>
        <v>1</v>
      </c>
      <c r="U14" s="177">
        <f>IF(S14&gt;Q14,1,0)</f>
        <v>0</v>
      </c>
      <c r="V14" s="104"/>
      <c r="X14" s="124"/>
      <c r="AG14" s="125">
        <f>IF(E14&gt;G14,1,0)</f>
        <v>0</v>
      </c>
      <c r="AH14" s="125">
        <f>IF(H14&gt;J14,1,0)</f>
        <v>1</v>
      </c>
      <c r="AI14" s="125">
        <f>IF(K14+M14&gt;0,IF(K14&gt;M14,1,0),0)</f>
        <v>1</v>
      </c>
      <c r="AJ14" s="125">
        <f>IF(G14&gt;E14,1,0)</f>
        <v>1</v>
      </c>
      <c r="AK14" s="125">
        <f>IF(J14&gt;H14,1,0)</f>
        <v>0</v>
      </c>
      <c r="AL14" s="125">
        <f>IF(K14+M14&gt;0,IF(M14&gt;K14,1,0),0)</f>
        <v>0</v>
      </c>
    </row>
    <row r="15" spans="2:38" ht="24" customHeight="1">
      <c r="B15" s="112" t="s">
        <v>58</v>
      </c>
      <c r="C15" s="266" t="s">
        <v>176</v>
      </c>
      <c r="D15" s="113" t="s">
        <v>207</v>
      </c>
      <c r="E15" s="114">
        <v>2</v>
      </c>
      <c r="F15" s="115" t="s">
        <v>17</v>
      </c>
      <c r="G15" s="116">
        <v>6</v>
      </c>
      <c r="H15" s="117">
        <v>1</v>
      </c>
      <c r="I15" s="115" t="s">
        <v>17</v>
      </c>
      <c r="J15" s="116">
        <v>6</v>
      </c>
      <c r="K15" s="149"/>
      <c r="L15" s="148" t="s">
        <v>17</v>
      </c>
      <c r="M15" s="150"/>
      <c r="N15" s="173">
        <f>E15+H15+K15</f>
        <v>3</v>
      </c>
      <c r="O15" s="174" t="s">
        <v>17</v>
      </c>
      <c r="P15" s="175">
        <f>G15+J15+M15</f>
        <v>12</v>
      </c>
      <c r="Q15" s="173">
        <f>SUM(AG15:AI15)</f>
        <v>0</v>
      </c>
      <c r="R15" s="174" t="s">
        <v>17</v>
      </c>
      <c r="S15" s="175">
        <f>SUM(AJ15:AL15)</f>
        <v>2</v>
      </c>
      <c r="T15" s="176">
        <f>IF(Q15&gt;S15,1,0)</f>
        <v>0</v>
      </c>
      <c r="U15" s="177">
        <f>IF(S15&gt;Q15,1,0)</f>
        <v>1</v>
      </c>
      <c r="V15" s="104"/>
      <c r="AG15" s="125">
        <f>IF(E15&gt;G15,1,0)</f>
        <v>0</v>
      </c>
      <c r="AH15" s="125">
        <f>IF(H15&gt;J15,1,0)</f>
        <v>0</v>
      </c>
      <c r="AI15" s="125">
        <f>IF(K15+M15&gt;0,IF(K15&gt;M15,1,0),0)</f>
        <v>0</v>
      </c>
      <c r="AJ15" s="125">
        <f>IF(G15&gt;E15,1,0)</f>
        <v>1</v>
      </c>
      <c r="AK15" s="125">
        <f>IF(J15&gt;H15,1,0)</f>
        <v>1</v>
      </c>
      <c r="AL15" s="125">
        <f>IF(K15+M15&gt;0,IF(M15&gt;K15,1,0),0)</f>
        <v>0</v>
      </c>
    </row>
    <row r="16" spans="2:38" ht="20.25" customHeight="1">
      <c r="B16" s="462" t="s">
        <v>59</v>
      </c>
      <c r="C16" s="356" t="s">
        <v>178</v>
      </c>
      <c r="D16" s="357" t="s">
        <v>186</v>
      </c>
      <c r="E16" s="551">
        <v>6</v>
      </c>
      <c r="F16" s="474" t="s">
        <v>17</v>
      </c>
      <c r="G16" s="466">
        <v>3</v>
      </c>
      <c r="H16" s="472">
        <v>6</v>
      </c>
      <c r="I16" s="474" t="s">
        <v>17</v>
      </c>
      <c r="J16" s="466">
        <v>4</v>
      </c>
      <c r="K16" s="464"/>
      <c r="L16" s="535" t="s">
        <v>17</v>
      </c>
      <c r="M16" s="588"/>
      <c r="N16" s="576">
        <f>E16+H16+K16</f>
        <v>12</v>
      </c>
      <c r="O16" s="578" t="s">
        <v>17</v>
      </c>
      <c r="P16" s="580">
        <f>G16+J16+M16</f>
        <v>7</v>
      </c>
      <c r="Q16" s="576">
        <f>SUM(AG16:AI16)</f>
        <v>2</v>
      </c>
      <c r="R16" s="578" t="s">
        <v>17</v>
      </c>
      <c r="S16" s="580">
        <f>SUM(AJ16:AL16)</f>
        <v>0</v>
      </c>
      <c r="T16" s="584">
        <f>IF(Q16&gt;S16,1,0)</f>
        <v>1</v>
      </c>
      <c r="U16" s="582">
        <f>IF(S16&gt;Q16,1,0)</f>
        <v>0</v>
      </c>
      <c r="V16" s="128"/>
      <c r="AG16" s="125">
        <f>IF(E16&gt;G16,1,0)</f>
        <v>1</v>
      </c>
      <c r="AH16" s="125">
        <f>IF(H16&gt;J16,1,0)</f>
        <v>1</v>
      </c>
      <c r="AI16" s="125">
        <f>IF(K16+M16&gt;0,IF(K16&gt;M16,1,0),0)</f>
        <v>0</v>
      </c>
      <c r="AJ16" s="125">
        <f>IF(G16&gt;E16,1,0)</f>
        <v>0</v>
      </c>
      <c r="AK16" s="125">
        <f>IF(J16&gt;H16,1,0)</f>
        <v>0</v>
      </c>
      <c r="AL16" s="125">
        <f>IF(K16+M16&gt;0,IF(M16&gt;K16,1,0),0)</f>
        <v>0</v>
      </c>
    </row>
    <row r="17" spans="2:22" ht="21" customHeight="1">
      <c r="B17" s="463"/>
      <c r="C17" s="358" t="s">
        <v>180</v>
      </c>
      <c r="D17" s="359" t="s">
        <v>188</v>
      </c>
      <c r="E17" s="552"/>
      <c r="F17" s="475"/>
      <c r="G17" s="467"/>
      <c r="H17" s="473"/>
      <c r="I17" s="475"/>
      <c r="J17" s="467"/>
      <c r="K17" s="586"/>
      <c r="L17" s="587"/>
      <c r="M17" s="538"/>
      <c r="N17" s="577"/>
      <c r="O17" s="579"/>
      <c r="P17" s="581"/>
      <c r="Q17" s="577"/>
      <c r="R17" s="579"/>
      <c r="S17" s="581"/>
      <c r="T17" s="585"/>
      <c r="U17" s="583"/>
      <c r="V17" s="128"/>
    </row>
    <row r="18" spans="2:22" ht="23.25" customHeight="1">
      <c r="B18" s="129"/>
      <c r="C18" s="178" t="s">
        <v>63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>
        <f>SUM(N14:N17)</f>
        <v>30</v>
      </c>
      <c r="O18" s="174" t="s">
        <v>17</v>
      </c>
      <c r="P18" s="181">
        <f>SUM(P14:P17)</f>
        <v>34</v>
      </c>
      <c r="Q18" s="180">
        <f>SUM(Q14:Q17)</f>
        <v>4</v>
      </c>
      <c r="R18" s="182" t="s">
        <v>17</v>
      </c>
      <c r="S18" s="181">
        <f>SUM(S14:S17)</f>
        <v>3</v>
      </c>
      <c r="T18" s="176">
        <f>SUM(T14:T17)</f>
        <v>2</v>
      </c>
      <c r="U18" s="177">
        <f>SUM(U14:U17)</f>
        <v>1</v>
      </c>
      <c r="V18" s="104"/>
    </row>
    <row r="19" spans="2:27" ht="21" customHeight="1">
      <c r="B19" s="129"/>
      <c r="C19" s="8" t="s">
        <v>64</v>
      </c>
      <c r="D19" s="135" t="str">
        <f>IF(T18&gt;U18,D9,IF(U18&gt;T18,D10,IF(U18+T18=0," ","CHYBA ZADÁNÍ")))</f>
        <v>Baník Ostrava</v>
      </c>
      <c r="E19" s="130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8"/>
      <c r="V19" s="136"/>
      <c r="AA19" s="137"/>
    </row>
    <row r="20" spans="2:22" ht="19.5" customHeight="1">
      <c r="B20" s="129"/>
      <c r="C20" s="8" t="s">
        <v>65</v>
      </c>
      <c r="G20" s="138"/>
      <c r="H20" s="138"/>
      <c r="I20" s="138"/>
      <c r="J20" s="138"/>
      <c r="K20" s="138"/>
      <c r="L20" s="138"/>
      <c r="M20" s="138"/>
      <c r="N20" s="136"/>
      <c r="O20" s="136"/>
      <c r="Q20" s="139"/>
      <c r="R20" s="139"/>
      <c r="S20" s="138"/>
      <c r="T20" s="138"/>
      <c r="U20" s="138"/>
      <c r="V20" s="136"/>
    </row>
    <row r="21" spans="10:20" ht="15">
      <c r="J21" s="5" t="s">
        <v>50</v>
      </c>
      <c r="K21" s="5"/>
      <c r="L21" s="5"/>
      <c r="T21" s="5" t="s">
        <v>52</v>
      </c>
    </row>
    <row r="22" spans="3:21" ht="15">
      <c r="C22" s="88" t="s">
        <v>66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15"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3:21" ht="1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3:21" ht="1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2:21" ht="28.5" customHeight="1">
      <c r="B26" s="103"/>
      <c r="C26" s="103"/>
      <c r="D26" s="103"/>
      <c r="E26" s="103"/>
      <c r="F26" s="140" t="s">
        <v>37</v>
      </c>
      <c r="G26" s="103"/>
      <c r="H26" s="141"/>
      <c r="I26" s="141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6:9" ht="8.25" customHeight="1">
      <c r="F27" s="82"/>
      <c r="H27" s="83"/>
      <c r="I27" s="83"/>
    </row>
    <row r="28" spans="3:24" ht="21">
      <c r="C28" s="84" t="s">
        <v>38</v>
      </c>
      <c r="D28" s="85" t="s">
        <v>39</v>
      </c>
      <c r="E28" s="84"/>
      <c r="F28" s="84"/>
      <c r="G28" s="84"/>
      <c r="H28" s="84"/>
      <c r="I28" s="84"/>
      <c r="J28" s="84"/>
      <c r="K28" s="84"/>
      <c r="L28" s="84"/>
      <c r="P28" s="456" t="s">
        <v>40</v>
      </c>
      <c r="Q28" s="456"/>
      <c r="R28" s="86"/>
      <c r="S28" s="86"/>
      <c r="T28" s="455">
        <f>'Rozlosování-přehled'!$L$1</f>
        <v>2014</v>
      </c>
      <c r="U28" s="455"/>
      <c r="X28" s="87" t="s">
        <v>0</v>
      </c>
    </row>
    <row r="29" spans="3:32" ht="18.75">
      <c r="C29" s="88" t="s">
        <v>41</v>
      </c>
      <c r="D29" s="142"/>
      <c r="N29" s="90">
        <v>6</v>
      </c>
      <c r="P29" s="457" t="str">
        <f>IF(N29=1,P31,IF(N29=2,P32,IF(N29=3,P33,IF(N29=4,P34,IF(N29=5,P35,IF(N29=6,P36," "))))))</f>
        <v>ŽENY</v>
      </c>
      <c r="Q29" s="458"/>
      <c r="R29" s="458"/>
      <c r="S29" s="458"/>
      <c r="T29" s="458"/>
      <c r="U29" s="459"/>
      <c r="W29" s="91" t="s">
        <v>1</v>
      </c>
      <c r="X29" s="88" t="s">
        <v>2</v>
      </c>
      <c r="AA29" s="1" t="s">
        <v>42</v>
      </c>
      <c r="AB29" s="59" t="s">
        <v>100</v>
      </c>
      <c r="AC29" s="59" t="s">
        <v>101</v>
      </c>
      <c r="AD29" s="1" t="s">
        <v>43</v>
      </c>
      <c r="AE29" s="1" t="s">
        <v>44</v>
      </c>
      <c r="AF29" s="1" t="s">
        <v>45</v>
      </c>
    </row>
    <row r="30" spans="3:21" ht="6.75" customHeight="1">
      <c r="C30" s="88"/>
      <c r="D30" s="93"/>
      <c r="E30" s="93"/>
      <c r="F30" s="93"/>
      <c r="G30" s="88"/>
      <c r="H30" s="88"/>
      <c r="I30" s="88"/>
      <c r="J30" s="93"/>
      <c r="K30" s="93"/>
      <c r="L30" s="93"/>
      <c r="M30" s="88"/>
      <c r="N30" s="88"/>
      <c r="O30" s="88"/>
      <c r="P30" s="94"/>
      <c r="Q30" s="94"/>
      <c r="R30" s="94"/>
      <c r="S30" s="88"/>
      <c r="T30" s="88"/>
      <c r="U30" s="93"/>
    </row>
    <row r="31" spans="3:32" ht="15.75" customHeight="1">
      <c r="C31" s="88" t="s">
        <v>46</v>
      </c>
      <c r="D31" s="143"/>
      <c r="E31" s="95"/>
      <c r="F31" s="95"/>
      <c r="N31" s="96">
        <v>1</v>
      </c>
      <c r="P31" s="461" t="s">
        <v>47</v>
      </c>
      <c r="Q31" s="461"/>
      <c r="R31" s="461"/>
      <c r="S31" s="461"/>
      <c r="T31" s="461"/>
      <c r="U31" s="461"/>
      <c r="W31" s="97">
        <v>1</v>
      </c>
      <c r="X31" s="98" t="str">
        <f>IF($N$4=1,AA31,IF($N$4=2,AB31,IF($N$4=3,AC31,IF($N$4=4,AD31,IF($N$4=5,AE31,IF($N$4=6,AF31," "))))))</f>
        <v>VOLNÝ  LOS</v>
      </c>
      <c r="AA31" s="1">
        <f aca="true" t="shared" si="1" ref="AA31:AA38">AA6</f>
        <v>0</v>
      </c>
      <c r="AB31" s="1">
        <f aca="true" t="shared" si="2" ref="AB31:AF38">AB6</f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 t="str">
        <f>AF6</f>
        <v>VOLNÝ  LOS</v>
      </c>
    </row>
    <row r="32" spans="3:32" ht="15" customHeight="1">
      <c r="C32" s="88" t="s">
        <v>48</v>
      </c>
      <c r="D32" s="201"/>
      <c r="E32" s="100"/>
      <c r="F32" s="100"/>
      <c r="N32" s="96">
        <v>2</v>
      </c>
      <c r="P32" s="460" t="s">
        <v>142</v>
      </c>
      <c r="Q32" s="461"/>
      <c r="R32" s="461"/>
      <c r="S32" s="461"/>
      <c r="T32" s="461"/>
      <c r="U32" s="461"/>
      <c r="W32" s="97">
        <v>2</v>
      </c>
      <c r="X32" s="98" t="str">
        <f aca="true" t="shared" si="3" ref="X32:X38">IF($N$4=1,AA32,IF($N$4=2,AB32,IF($N$4=3,AC32,IF($N$4=4,AD32,IF($N$4=5,AE32,IF($N$4=6,AF32," "))))))</f>
        <v>Výškovice  </v>
      </c>
      <c r="AA32" s="1">
        <f t="shared" si="1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 t="str">
        <f t="shared" si="2"/>
        <v>Výškovice  </v>
      </c>
    </row>
    <row r="33" spans="3:32" ht="15" customHeight="1">
      <c r="C33" s="88"/>
      <c r="N33" s="96">
        <v>3</v>
      </c>
      <c r="P33" s="460" t="s">
        <v>143</v>
      </c>
      <c r="Q33" s="461"/>
      <c r="R33" s="461"/>
      <c r="S33" s="461"/>
      <c r="T33" s="461"/>
      <c r="U33" s="461"/>
      <c r="W33" s="97">
        <v>3</v>
      </c>
      <c r="X33" s="98" t="str">
        <f t="shared" si="3"/>
        <v>Baník Ostrava</v>
      </c>
      <c r="AA33" s="1">
        <f t="shared" si="1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 t="str">
        <f t="shared" si="2"/>
        <v>Baník Ostrava</v>
      </c>
    </row>
    <row r="34" spans="2:32" ht="18.75">
      <c r="B34" s="101">
        <v>4</v>
      </c>
      <c r="C34" s="84" t="s">
        <v>50</v>
      </c>
      <c r="D34" s="548" t="str">
        <f>IF(B34=1,X31,IF(B34=2,X32,IF(B34=3,X33,IF(B34=4,X34,IF(B34=5,X35,IF(B34=6,X36,IF(B34=7,X37,IF(B34=8,X38," "))))))))</f>
        <v>Old Rice Hukvaldy</v>
      </c>
      <c r="E34" s="549"/>
      <c r="F34" s="549"/>
      <c r="G34" s="549"/>
      <c r="H34" s="549"/>
      <c r="I34" s="550"/>
      <c r="N34" s="96">
        <v>4</v>
      </c>
      <c r="P34" s="454" t="s">
        <v>49</v>
      </c>
      <c r="Q34" s="454"/>
      <c r="R34" s="454"/>
      <c r="S34" s="454"/>
      <c r="T34" s="454"/>
      <c r="U34" s="454"/>
      <c r="W34" s="97">
        <v>4</v>
      </c>
      <c r="X34" s="98" t="str">
        <f t="shared" si="3"/>
        <v>Old Rice Hukvaldy</v>
      </c>
      <c r="AA34" s="1">
        <f t="shared" si="1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 t="str">
        <f t="shared" si="2"/>
        <v>Old Rice Hukvaldy</v>
      </c>
    </row>
    <row r="35" spans="2:32" ht="18.75">
      <c r="B35" s="101">
        <v>2</v>
      </c>
      <c r="C35" s="84" t="s">
        <v>52</v>
      </c>
      <c r="D35" s="548" t="str">
        <f>IF(B35=1,X31,IF(B35=2,X32,IF(B35=3,X33,IF(B35=4,X34,IF(B35=5,X35,IF(B35=6,X36,IF(B35=7,X37,IF(B35=8,X38," "))))))))</f>
        <v>Výškovice  </v>
      </c>
      <c r="E35" s="549"/>
      <c r="F35" s="549"/>
      <c r="G35" s="549"/>
      <c r="H35" s="549"/>
      <c r="I35" s="550"/>
      <c r="N35" s="96">
        <v>5</v>
      </c>
      <c r="P35" s="454" t="s">
        <v>51</v>
      </c>
      <c r="Q35" s="454"/>
      <c r="R35" s="454"/>
      <c r="S35" s="454"/>
      <c r="T35" s="454"/>
      <c r="U35" s="454"/>
      <c r="W35" s="97">
        <v>5</v>
      </c>
      <c r="X35" s="98" t="str">
        <f t="shared" si="3"/>
        <v>Trnávka</v>
      </c>
      <c r="AA35" s="1">
        <f t="shared" si="1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 t="str">
        <f t="shared" si="2"/>
        <v>Trnávka</v>
      </c>
    </row>
    <row r="36" spans="14:32" ht="15">
      <c r="N36" s="96">
        <v>6</v>
      </c>
      <c r="P36" s="454" t="s">
        <v>53</v>
      </c>
      <c r="Q36" s="454"/>
      <c r="R36" s="454"/>
      <c r="S36" s="454"/>
      <c r="T36" s="454"/>
      <c r="U36" s="454"/>
      <c r="W36" s="97">
        <v>6</v>
      </c>
      <c r="X36" s="98" t="str">
        <f t="shared" si="3"/>
        <v>Krmelín</v>
      </c>
      <c r="AA36" s="1">
        <f t="shared" si="1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 t="str">
        <f t="shared" si="2"/>
        <v>Krmelín</v>
      </c>
    </row>
    <row r="37" spans="3:32" ht="15">
      <c r="C37" s="102" t="s">
        <v>54</v>
      </c>
      <c r="D37" s="103"/>
      <c r="E37" s="553" t="s">
        <v>55</v>
      </c>
      <c r="F37" s="501"/>
      <c r="G37" s="501"/>
      <c r="H37" s="501"/>
      <c r="I37" s="501"/>
      <c r="J37" s="501"/>
      <c r="K37" s="501"/>
      <c r="L37" s="501"/>
      <c r="M37" s="501"/>
      <c r="N37" s="501" t="s">
        <v>56</v>
      </c>
      <c r="O37" s="501"/>
      <c r="P37" s="501"/>
      <c r="Q37" s="501"/>
      <c r="R37" s="501"/>
      <c r="S37" s="501"/>
      <c r="T37" s="501"/>
      <c r="U37" s="501"/>
      <c r="V37" s="104"/>
      <c r="W37" s="97">
        <v>7</v>
      </c>
      <c r="X37" s="98" t="str">
        <f t="shared" si="3"/>
        <v>Proskovice</v>
      </c>
      <c r="AA37" s="1">
        <f t="shared" si="1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 t="str">
        <f t="shared" si="2"/>
        <v>Proskovice</v>
      </c>
    </row>
    <row r="38" spans="2:38" ht="15">
      <c r="B38" s="106"/>
      <c r="C38" s="107" t="s">
        <v>7</v>
      </c>
      <c r="D38" s="108" t="s">
        <v>8</v>
      </c>
      <c r="E38" s="543" t="s">
        <v>57</v>
      </c>
      <c r="F38" s="471"/>
      <c r="G38" s="465"/>
      <c r="H38" s="470" t="s">
        <v>58</v>
      </c>
      <c r="I38" s="471"/>
      <c r="J38" s="465" t="s">
        <v>58</v>
      </c>
      <c r="K38" s="470" t="s">
        <v>59</v>
      </c>
      <c r="L38" s="471"/>
      <c r="M38" s="471" t="s">
        <v>59</v>
      </c>
      <c r="N38" s="470" t="s">
        <v>60</v>
      </c>
      <c r="O38" s="471"/>
      <c r="P38" s="465"/>
      <c r="Q38" s="470" t="s">
        <v>61</v>
      </c>
      <c r="R38" s="471"/>
      <c r="S38" s="465"/>
      <c r="T38" s="109" t="s">
        <v>62</v>
      </c>
      <c r="U38" s="110"/>
      <c r="V38" s="111"/>
      <c r="W38" s="97">
        <v>8</v>
      </c>
      <c r="X38" s="98" t="str">
        <f t="shared" si="3"/>
        <v>Hukvaldy</v>
      </c>
      <c r="AA38" s="1">
        <f t="shared" si="1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 t="str">
        <f t="shared" si="2"/>
        <v>Hukvaldy</v>
      </c>
      <c r="AG38" s="9" t="s">
        <v>57</v>
      </c>
      <c r="AH38" s="9" t="s">
        <v>58</v>
      </c>
      <c r="AI38" s="9" t="s">
        <v>59</v>
      </c>
      <c r="AJ38" s="9" t="s">
        <v>57</v>
      </c>
      <c r="AK38" s="9" t="s">
        <v>58</v>
      </c>
      <c r="AL38" s="9" t="s">
        <v>59</v>
      </c>
    </row>
    <row r="39" spans="2:38" ht="24.75" customHeight="1">
      <c r="B39" s="112" t="s">
        <v>57</v>
      </c>
      <c r="C39" s="265" t="s">
        <v>165</v>
      </c>
      <c r="D39" s="265" t="s">
        <v>166</v>
      </c>
      <c r="E39" s="442">
        <v>1</v>
      </c>
      <c r="F39" s="412" t="s">
        <v>17</v>
      </c>
      <c r="G39" s="413">
        <v>6</v>
      </c>
      <c r="H39" s="415">
        <v>6</v>
      </c>
      <c r="I39" s="412" t="s">
        <v>17</v>
      </c>
      <c r="J39" s="414">
        <v>4</v>
      </c>
      <c r="K39" s="415">
        <v>4</v>
      </c>
      <c r="L39" s="412" t="s">
        <v>17</v>
      </c>
      <c r="M39" s="414">
        <v>6</v>
      </c>
      <c r="N39" s="151">
        <f>E39+H39+K39</f>
        <v>11</v>
      </c>
      <c r="O39" s="152" t="s">
        <v>17</v>
      </c>
      <c r="P39" s="153">
        <f>G39+J39+M39</f>
        <v>16</v>
      </c>
      <c r="Q39" s="151">
        <f>SUM(AG39:AI39)</f>
        <v>1</v>
      </c>
      <c r="R39" s="152" t="s">
        <v>17</v>
      </c>
      <c r="S39" s="153">
        <f>SUM(AJ39:AL39)</f>
        <v>2</v>
      </c>
      <c r="T39" s="122">
        <f>IF(Q39&gt;S39,1,0)</f>
        <v>0</v>
      </c>
      <c r="U39" s="123">
        <f>IF(S39&gt;Q39,1,0)</f>
        <v>1</v>
      </c>
      <c r="V39" s="104"/>
      <c r="X39" s="124"/>
      <c r="AG39" s="125">
        <f>IF(E39&gt;G39,1,0)</f>
        <v>0</v>
      </c>
      <c r="AH39" s="125">
        <f>IF(H39&gt;J39,1,0)</f>
        <v>1</v>
      </c>
      <c r="AI39" s="125">
        <f>IF(K39+M39&gt;0,IF(K39&gt;M39,1,0),0)</f>
        <v>0</v>
      </c>
      <c r="AJ39" s="125">
        <f>IF(G39&gt;E39,1,0)</f>
        <v>1</v>
      </c>
      <c r="AK39" s="125">
        <f>IF(J39&gt;H39,1,0)</f>
        <v>0</v>
      </c>
      <c r="AL39" s="125">
        <f>IF(K39+M39&gt;0,IF(M39&gt;K39,1,0),0)</f>
        <v>1</v>
      </c>
    </row>
    <row r="40" spans="2:38" ht="24.75" customHeight="1">
      <c r="B40" s="112" t="s">
        <v>58</v>
      </c>
      <c r="C40" s="266" t="s">
        <v>167</v>
      </c>
      <c r="D40" s="265" t="s">
        <v>168</v>
      </c>
      <c r="E40" s="443">
        <v>2</v>
      </c>
      <c r="F40" s="412" t="s">
        <v>17</v>
      </c>
      <c r="G40" s="413">
        <v>6</v>
      </c>
      <c r="H40" s="415">
        <v>1</v>
      </c>
      <c r="I40" s="412" t="s">
        <v>17</v>
      </c>
      <c r="J40" s="413">
        <v>6</v>
      </c>
      <c r="K40" s="415"/>
      <c r="L40" s="412" t="s">
        <v>17</v>
      </c>
      <c r="M40" s="414"/>
      <c r="N40" s="151">
        <f>E40+H40+K40</f>
        <v>3</v>
      </c>
      <c r="O40" s="152" t="s">
        <v>17</v>
      </c>
      <c r="P40" s="153">
        <f>G40+J40+M40</f>
        <v>12</v>
      </c>
      <c r="Q40" s="151">
        <f>SUM(AG40:AI40)</f>
        <v>0</v>
      </c>
      <c r="R40" s="152" t="s">
        <v>17</v>
      </c>
      <c r="S40" s="153">
        <f>SUM(AJ40:AL40)</f>
        <v>2</v>
      </c>
      <c r="T40" s="122">
        <f>IF(Q40&gt;S40,1,0)</f>
        <v>0</v>
      </c>
      <c r="U40" s="123">
        <f>IF(S40&gt;Q40,1,0)</f>
        <v>1</v>
      </c>
      <c r="V40" s="104"/>
      <c r="AG40" s="125">
        <f>IF(E40&gt;G40,1,0)</f>
        <v>0</v>
      </c>
      <c r="AH40" s="125">
        <f>IF(H40&gt;J40,1,0)</f>
        <v>0</v>
      </c>
      <c r="AI40" s="125">
        <f>IF(K40+M40&gt;0,IF(K40&gt;M40,1,0),0)</f>
        <v>0</v>
      </c>
      <c r="AJ40" s="125">
        <f>IF(G40&gt;E40,1,0)</f>
        <v>1</v>
      </c>
      <c r="AK40" s="125">
        <f>IF(J40&gt;H40,1,0)</f>
        <v>1</v>
      </c>
      <c r="AL40" s="125">
        <f>IF(K40+M40&gt;0,IF(M40&gt;K40,1,0),0)</f>
        <v>0</v>
      </c>
    </row>
    <row r="41" spans="2:38" ht="24.75" customHeight="1">
      <c r="B41" s="462" t="s">
        <v>59</v>
      </c>
      <c r="C41" s="265" t="s">
        <v>169</v>
      </c>
      <c r="D41" s="265" t="s">
        <v>166</v>
      </c>
      <c r="E41" s="416">
        <v>4</v>
      </c>
      <c r="F41" s="417" t="s">
        <v>17</v>
      </c>
      <c r="G41" s="418">
        <v>6</v>
      </c>
      <c r="H41" s="444">
        <v>2</v>
      </c>
      <c r="I41" s="417" t="s">
        <v>17</v>
      </c>
      <c r="J41" s="418">
        <v>6</v>
      </c>
      <c r="K41" s="419"/>
      <c r="L41" s="417" t="s">
        <v>17</v>
      </c>
      <c r="M41" s="420"/>
      <c r="N41" s="541">
        <f>E41+H41+K41</f>
        <v>6</v>
      </c>
      <c r="O41" s="468" t="s">
        <v>17</v>
      </c>
      <c r="P41" s="539">
        <f>G41+J41+M41</f>
        <v>12</v>
      </c>
      <c r="Q41" s="541">
        <f>SUM(AG41:AI41)</f>
        <v>0</v>
      </c>
      <c r="R41" s="468" t="s">
        <v>17</v>
      </c>
      <c r="S41" s="539">
        <f>SUM(AJ41:AL41)</f>
        <v>2</v>
      </c>
      <c r="T41" s="544">
        <f>IF(Q41&gt;S41,1,0)</f>
        <v>0</v>
      </c>
      <c r="U41" s="546">
        <f>IF(S41&gt;Q41,1,0)</f>
        <v>1</v>
      </c>
      <c r="V41" s="128"/>
      <c r="AG41" s="125">
        <f>IF(E41&gt;G41,1,0)</f>
        <v>0</v>
      </c>
      <c r="AH41" s="125">
        <f>IF(H41&gt;J41,1,0)</f>
        <v>0</v>
      </c>
      <c r="AI41" s="125">
        <f>IF(K41+M41&gt;0,IF(K41&gt;M41,1,0),0)</f>
        <v>0</v>
      </c>
      <c r="AJ41" s="125">
        <f>IF(G41&gt;E41,1,0)</f>
        <v>1</v>
      </c>
      <c r="AK41" s="125">
        <f>IF(J41&gt;H41,1,0)</f>
        <v>1</v>
      </c>
      <c r="AL41" s="125">
        <f>IF(K41+M41&gt;0,IF(M41&gt;K41,1,0),0)</f>
        <v>0</v>
      </c>
    </row>
    <row r="42" spans="2:22" ht="24.75" customHeight="1">
      <c r="B42" s="463"/>
      <c r="C42" s="266" t="s">
        <v>170</v>
      </c>
      <c r="D42" s="265" t="s">
        <v>168</v>
      </c>
      <c r="E42" s="421"/>
      <c r="F42" s="422"/>
      <c r="G42" s="423"/>
      <c r="H42" s="424"/>
      <c r="I42" s="422"/>
      <c r="J42" s="423"/>
      <c r="K42" s="424"/>
      <c r="L42" s="422"/>
      <c r="M42" s="425"/>
      <c r="N42" s="542"/>
      <c r="O42" s="469"/>
      <c r="P42" s="540"/>
      <c r="Q42" s="542"/>
      <c r="R42" s="469"/>
      <c r="S42" s="540"/>
      <c r="T42" s="545"/>
      <c r="U42" s="547"/>
      <c r="V42" s="128"/>
    </row>
    <row r="43" spans="2:22" ht="24.75" customHeight="1">
      <c r="B43" s="129"/>
      <c r="C43" s="155" t="s">
        <v>63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>
        <f>SUM(N39:N42)</f>
        <v>20</v>
      </c>
      <c r="O43" s="152" t="s">
        <v>17</v>
      </c>
      <c r="P43" s="158">
        <f>SUM(P39:P42)</f>
        <v>40</v>
      </c>
      <c r="Q43" s="157">
        <f>SUM(Q39:Q42)</f>
        <v>1</v>
      </c>
      <c r="R43" s="159" t="s">
        <v>17</v>
      </c>
      <c r="S43" s="158">
        <f>SUM(S39:S42)</f>
        <v>6</v>
      </c>
      <c r="T43" s="122">
        <f>SUM(T39:T42)</f>
        <v>0</v>
      </c>
      <c r="U43" s="123">
        <f>SUM(U39:U42)</f>
        <v>3</v>
      </c>
      <c r="V43" s="104"/>
    </row>
    <row r="44" spans="2:22" ht="24.75" customHeight="1">
      <c r="B44" s="129"/>
      <c r="C44" s="190" t="s">
        <v>64</v>
      </c>
      <c r="D44" s="189" t="str">
        <f>IF(T43&gt;U43,D34,IF(U43&gt;T43,D35,IF(U43+T43=0," ","CHYBA ZADÁNÍ")))</f>
        <v>Výškovice  </v>
      </c>
      <c r="E44" s="155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90"/>
      <c r="V44" s="136"/>
    </row>
    <row r="45" spans="2:22" ht="15">
      <c r="B45" s="129"/>
      <c r="C45" s="8" t="s">
        <v>65</v>
      </c>
      <c r="G45" s="138"/>
      <c r="H45" s="138"/>
      <c r="I45" s="138"/>
      <c r="J45" s="138"/>
      <c r="K45" s="138"/>
      <c r="L45" s="138"/>
      <c r="M45" s="138"/>
      <c r="N45" s="136"/>
      <c r="O45" s="136"/>
      <c r="Q45" s="139"/>
      <c r="R45" s="139"/>
      <c r="S45" s="138"/>
      <c r="T45" s="138"/>
      <c r="U45" s="138"/>
      <c r="V45" s="136"/>
    </row>
    <row r="46" spans="3:21" ht="15">
      <c r="C46" s="139"/>
      <c r="D46" s="139"/>
      <c r="E46" s="139"/>
      <c r="F46" s="139"/>
      <c r="G46" s="139"/>
      <c r="H46" s="139"/>
      <c r="I46" s="139"/>
      <c r="J46" s="144" t="s">
        <v>50</v>
      </c>
      <c r="K46" s="144"/>
      <c r="L46" s="144"/>
      <c r="M46" s="139"/>
      <c r="N46" s="139"/>
      <c r="O46" s="139"/>
      <c r="P46" s="139"/>
      <c r="Q46" s="139"/>
      <c r="R46" s="139"/>
      <c r="S46" s="139"/>
      <c r="T46" s="144" t="s">
        <v>52</v>
      </c>
      <c r="U46" s="139"/>
    </row>
    <row r="47" spans="3:21" ht="15">
      <c r="C47" s="145" t="s">
        <v>66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3:21" ht="15">
      <c r="C48" s="139"/>
      <c r="D48" s="146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3:21" ht="1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3:21" ht="1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6:9" ht="26.25">
      <c r="F51" s="82" t="s">
        <v>37</v>
      </c>
      <c r="H51" s="83"/>
      <c r="I51" s="83"/>
    </row>
    <row r="52" spans="6:9" ht="26.25">
      <c r="F52" s="82"/>
      <c r="H52" s="83"/>
      <c r="I52" s="83"/>
    </row>
    <row r="53" spans="3:24" ht="21">
      <c r="C53" s="84" t="s">
        <v>38</v>
      </c>
      <c r="D53" s="85" t="s">
        <v>39</v>
      </c>
      <c r="E53" s="84"/>
      <c r="F53" s="84"/>
      <c r="G53" s="84"/>
      <c r="H53" s="84"/>
      <c r="I53" s="84"/>
      <c r="J53" s="84"/>
      <c r="K53" s="84"/>
      <c r="L53" s="84"/>
      <c r="P53" s="456" t="s">
        <v>40</v>
      </c>
      <c r="Q53" s="456"/>
      <c r="R53" s="86"/>
      <c r="S53" s="86"/>
      <c r="T53" s="455">
        <f>'Rozlosování-přehled'!$L$1</f>
        <v>2014</v>
      </c>
      <c r="U53" s="455"/>
      <c r="X53" s="87" t="s">
        <v>0</v>
      </c>
    </row>
    <row r="54" spans="3:32" ht="18.75">
      <c r="C54" s="88" t="s">
        <v>41</v>
      </c>
      <c r="D54" s="89"/>
      <c r="N54" s="90">
        <v>6</v>
      </c>
      <c r="P54" s="457" t="str">
        <f>IF(N54=1,P56,IF(N54=2,P57,IF(N54=3,P58,IF(N54=4,P59,IF(N54=5,P60,IF(N54=6,P61," "))))))</f>
        <v>ŽENY</v>
      </c>
      <c r="Q54" s="458"/>
      <c r="R54" s="458"/>
      <c r="S54" s="458"/>
      <c r="T54" s="458"/>
      <c r="U54" s="459"/>
      <c r="W54" s="91" t="s">
        <v>1</v>
      </c>
      <c r="X54" s="92" t="s">
        <v>2</v>
      </c>
      <c r="AA54" s="1" t="s">
        <v>42</v>
      </c>
      <c r="AB54" s="59" t="s">
        <v>100</v>
      </c>
      <c r="AC54" s="59" t="s">
        <v>101</v>
      </c>
      <c r="AD54" s="1" t="s">
        <v>43</v>
      </c>
      <c r="AE54" s="1" t="s">
        <v>44</v>
      </c>
      <c r="AF54" s="1" t="s">
        <v>45</v>
      </c>
    </row>
    <row r="55" spans="3:21" ht="15">
      <c r="C55" s="88"/>
      <c r="D55" s="93"/>
      <c r="E55" s="93"/>
      <c r="F55" s="93"/>
      <c r="G55" s="88"/>
      <c r="H55" s="88"/>
      <c r="I55" s="88"/>
      <c r="J55" s="93"/>
      <c r="K55" s="93"/>
      <c r="L55" s="93"/>
      <c r="M55" s="88"/>
      <c r="N55" s="88"/>
      <c r="O55" s="88"/>
      <c r="P55" s="94"/>
      <c r="Q55" s="94"/>
      <c r="R55" s="94"/>
      <c r="S55" s="88"/>
      <c r="T55" s="88"/>
      <c r="U55" s="93"/>
    </row>
    <row r="56" spans="3:32" ht="15.75" customHeight="1">
      <c r="C56" s="88" t="s">
        <v>46</v>
      </c>
      <c r="D56" s="143"/>
      <c r="E56" s="95"/>
      <c r="F56" s="95"/>
      <c r="N56" s="96">
        <v>1</v>
      </c>
      <c r="P56" s="461" t="s">
        <v>47</v>
      </c>
      <c r="Q56" s="461"/>
      <c r="R56" s="461"/>
      <c r="S56" s="461"/>
      <c r="T56" s="461"/>
      <c r="U56" s="461"/>
      <c r="W56" s="97">
        <v>1</v>
      </c>
      <c r="X56" s="98" t="str">
        <f>IF($N$4=1,AA56,IF($N$4=2,AB56,IF($N$4=3,AC56,IF($N$4=4,AD56,IF($N$4=5,AE56,IF($N$4=6,AF56," "))))))</f>
        <v>VOLNÝ  LOS</v>
      </c>
      <c r="AA56" s="1">
        <f aca="true" t="shared" si="4" ref="AA56:AA63">AA31</f>
        <v>0</v>
      </c>
      <c r="AB56" s="1">
        <f aca="true" t="shared" si="5" ref="AB56:AF63">AB6</f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 t="str">
        <f>AF6</f>
        <v>VOLNÝ  LOS</v>
      </c>
    </row>
    <row r="57" spans="3:32" ht="15" customHeight="1">
      <c r="C57" s="88" t="s">
        <v>48</v>
      </c>
      <c r="D57" s="99"/>
      <c r="E57" s="100"/>
      <c r="F57" s="100"/>
      <c r="N57" s="96">
        <v>2</v>
      </c>
      <c r="P57" s="460" t="s">
        <v>142</v>
      </c>
      <c r="Q57" s="461"/>
      <c r="R57" s="461"/>
      <c r="S57" s="461"/>
      <c r="T57" s="461"/>
      <c r="U57" s="461"/>
      <c r="W57" s="97">
        <v>2</v>
      </c>
      <c r="X57" s="98" t="str">
        <f aca="true" t="shared" si="6" ref="X57:X63">IF($N$4=1,AA57,IF($N$4=2,AB57,IF($N$4=3,AC57,IF($N$4=4,AD57,IF($N$4=5,AE57,IF($N$4=6,AF57," "))))))</f>
        <v>Výškovice  </v>
      </c>
      <c r="AA57" s="1">
        <f t="shared" si="4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 t="str">
        <f t="shared" si="5"/>
        <v>Výškovice  </v>
      </c>
    </row>
    <row r="58" spans="3:32" ht="15" customHeight="1">
      <c r="C58" s="88"/>
      <c r="N58" s="96">
        <v>3</v>
      </c>
      <c r="P58" s="460" t="s">
        <v>143</v>
      </c>
      <c r="Q58" s="461"/>
      <c r="R58" s="461"/>
      <c r="S58" s="461"/>
      <c r="T58" s="461"/>
      <c r="U58" s="461"/>
      <c r="W58" s="97">
        <v>3</v>
      </c>
      <c r="X58" s="98" t="str">
        <f t="shared" si="6"/>
        <v>Baník Ostrava</v>
      </c>
      <c r="AA58" s="1">
        <f t="shared" si="4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 t="str">
        <f t="shared" si="5"/>
        <v>Baník Ostrava</v>
      </c>
    </row>
    <row r="59" spans="2:32" ht="18.75">
      <c r="B59" s="101">
        <v>5</v>
      </c>
      <c r="C59" s="84" t="s">
        <v>50</v>
      </c>
      <c r="D59" s="566" t="str">
        <f>IF(B59=1,X56,IF(B59=2,X57,IF(B59=3,X58,IF(B59=4,X59,IF(B59=5,X60,IF(B59=6,X61,IF(B59=7,X62,IF(B59=8,X63," "))))))))</f>
        <v>Trnávka</v>
      </c>
      <c r="E59" s="567"/>
      <c r="F59" s="567"/>
      <c r="G59" s="567"/>
      <c r="H59" s="567"/>
      <c r="I59" s="568"/>
      <c r="N59" s="96">
        <v>4</v>
      </c>
      <c r="P59" s="454" t="s">
        <v>49</v>
      </c>
      <c r="Q59" s="454"/>
      <c r="R59" s="454"/>
      <c r="S59" s="454"/>
      <c r="T59" s="454"/>
      <c r="U59" s="454"/>
      <c r="W59" s="97">
        <v>4</v>
      </c>
      <c r="X59" s="98" t="str">
        <f t="shared" si="6"/>
        <v>Old Rice Hukvaldy</v>
      </c>
      <c r="AA59" s="1">
        <f t="shared" si="4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 t="str">
        <f t="shared" si="5"/>
        <v>Old Rice Hukvaldy</v>
      </c>
    </row>
    <row r="60" spans="2:32" ht="18.75">
      <c r="B60" s="101">
        <v>1</v>
      </c>
      <c r="C60" s="84" t="s">
        <v>52</v>
      </c>
      <c r="D60" s="566" t="str">
        <f>IF(B60=1,X56,IF(B60=2,X57,IF(B60=3,X58,IF(B60=4,X59,IF(B60=5,X60,IF(B60=6,X61,IF(B60=7,X62,IF(B60=8,X63," "))))))))</f>
        <v>VOLNÝ  LOS</v>
      </c>
      <c r="E60" s="567"/>
      <c r="F60" s="567"/>
      <c r="G60" s="567"/>
      <c r="H60" s="567"/>
      <c r="I60" s="568"/>
      <c r="N60" s="96">
        <v>5</v>
      </c>
      <c r="P60" s="454" t="s">
        <v>51</v>
      </c>
      <c r="Q60" s="454"/>
      <c r="R60" s="454"/>
      <c r="S60" s="454"/>
      <c r="T60" s="454"/>
      <c r="U60" s="454"/>
      <c r="W60" s="97">
        <v>5</v>
      </c>
      <c r="X60" s="98" t="str">
        <f t="shared" si="6"/>
        <v>Trnávka</v>
      </c>
      <c r="AA60" s="1">
        <f t="shared" si="4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 t="str">
        <f t="shared" si="5"/>
        <v>Trnávka</v>
      </c>
    </row>
    <row r="61" spans="14:32" ht="15">
      <c r="N61" s="96">
        <v>6</v>
      </c>
      <c r="P61" s="454" t="s">
        <v>53</v>
      </c>
      <c r="Q61" s="454"/>
      <c r="R61" s="454"/>
      <c r="S61" s="454"/>
      <c r="T61" s="454"/>
      <c r="U61" s="454"/>
      <c r="W61" s="97">
        <v>6</v>
      </c>
      <c r="X61" s="98" t="str">
        <f t="shared" si="6"/>
        <v>Krmelín</v>
      </c>
      <c r="AA61" s="1">
        <f t="shared" si="4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 t="str">
        <f t="shared" si="5"/>
        <v>Krmelín</v>
      </c>
    </row>
    <row r="62" spans="3:38" ht="15">
      <c r="C62" s="102" t="s">
        <v>54</v>
      </c>
      <c r="D62" s="103"/>
      <c r="E62" s="553" t="s">
        <v>55</v>
      </c>
      <c r="F62" s="501"/>
      <c r="G62" s="501"/>
      <c r="H62" s="501"/>
      <c r="I62" s="501"/>
      <c r="J62" s="501"/>
      <c r="K62" s="501"/>
      <c r="L62" s="501"/>
      <c r="M62" s="501"/>
      <c r="N62" s="501" t="s">
        <v>56</v>
      </c>
      <c r="O62" s="501"/>
      <c r="P62" s="501"/>
      <c r="Q62" s="501"/>
      <c r="R62" s="501"/>
      <c r="S62" s="501"/>
      <c r="T62" s="501"/>
      <c r="U62" s="501"/>
      <c r="V62" s="104"/>
      <c r="W62" s="97">
        <v>7</v>
      </c>
      <c r="X62" s="98" t="str">
        <f t="shared" si="6"/>
        <v>Proskovice</v>
      </c>
      <c r="AA62" s="1">
        <f t="shared" si="4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 t="str">
        <f t="shared" si="5"/>
        <v>Proskovice</v>
      </c>
      <c r="AG62" s="88"/>
      <c r="AH62" s="105"/>
      <c r="AI62" s="105"/>
      <c r="AJ62" s="87" t="s">
        <v>0</v>
      </c>
      <c r="AK62" s="105"/>
      <c r="AL62" s="105"/>
    </row>
    <row r="63" spans="2:38" ht="15">
      <c r="B63" s="106"/>
      <c r="C63" s="107" t="s">
        <v>7</v>
      </c>
      <c r="D63" s="108" t="s">
        <v>8</v>
      </c>
      <c r="E63" s="543" t="s">
        <v>57</v>
      </c>
      <c r="F63" s="471"/>
      <c r="G63" s="465"/>
      <c r="H63" s="470" t="s">
        <v>58</v>
      </c>
      <c r="I63" s="471"/>
      <c r="J63" s="465" t="s">
        <v>58</v>
      </c>
      <c r="K63" s="470" t="s">
        <v>59</v>
      </c>
      <c r="L63" s="471"/>
      <c r="M63" s="471" t="s">
        <v>59</v>
      </c>
      <c r="N63" s="470" t="s">
        <v>60</v>
      </c>
      <c r="O63" s="471"/>
      <c r="P63" s="465"/>
      <c r="Q63" s="470" t="s">
        <v>61</v>
      </c>
      <c r="R63" s="471"/>
      <c r="S63" s="465"/>
      <c r="T63" s="109" t="s">
        <v>62</v>
      </c>
      <c r="U63" s="110"/>
      <c r="V63" s="111"/>
      <c r="W63" s="97">
        <v>8</v>
      </c>
      <c r="X63" s="98" t="str">
        <f t="shared" si="6"/>
        <v>Hukvaldy</v>
      </c>
      <c r="AA63" s="1">
        <f t="shared" si="4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 t="str">
        <f t="shared" si="5"/>
        <v>Hukvaldy</v>
      </c>
      <c r="AG63" s="9" t="s">
        <v>57</v>
      </c>
      <c r="AH63" s="9" t="s">
        <v>58</v>
      </c>
      <c r="AI63" s="9" t="s">
        <v>59</v>
      </c>
      <c r="AJ63" s="9" t="s">
        <v>57</v>
      </c>
      <c r="AK63" s="9" t="s">
        <v>58</v>
      </c>
      <c r="AL63" s="9" t="s">
        <v>59</v>
      </c>
    </row>
    <row r="64" spans="2:38" ht="24.75" customHeight="1">
      <c r="B64" s="112" t="s">
        <v>57</v>
      </c>
      <c r="C64" s="330"/>
      <c r="D64" s="330"/>
      <c r="E64" s="331"/>
      <c r="F64" s="332" t="s">
        <v>17</v>
      </c>
      <c r="G64" s="333"/>
      <c r="H64" s="334"/>
      <c r="I64" s="332" t="s">
        <v>17</v>
      </c>
      <c r="J64" s="333"/>
      <c r="K64" s="149"/>
      <c r="L64" s="148" t="s">
        <v>17</v>
      </c>
      <c r="M64" s="150"/>
      <c r="N64" s="151">
        <f>E64+H64+K64</f>
        <v>0</v>
      </c>
      <c r="O64" s="152" t="s">
        <v>17</v>
      </c>
      <c r="P64" s="153">
        <f>G64+J64+M64</f>
        <v>0</v>
      </c>
      <c r="Q64" s="151">
        <f>SUM(AG64:AI64)</f>
        <v>0</v>
      </c>
      <c r="R64" s="152" t="s">
        <v>17</v>
      </c>
      <c r="S64" s="153">
        <f>SUM(AJ64:AL64)</f>
        <v>0</v>
      </c>
      <c r="T64" s="122">
        <f>IF(Q64&gt;S64,1,0)</f>
        <v>0</v>
      </c>
      <c r="U64" s="123">
        <f>IF(S64&gt;Q64,1,0)</f>
        <v>0</v>
      </c>
      <c r="V64" s="104"/>
      <c r="X64" s="124"/>
      <c r="AG64" s="125">
        <f>IF(E64&gt;G64,1,0)</f>
        <v>0</v>
      </c>
      <c r="AH64" s="125">
        <f>IF(H64&gt;J64,1,0)</f>
        <v>0</v>
      </c>
      <c r="AI64" s="125">
        <f>IF(K64+M64&gt;0,IF(K64&gt;M64,1,0),0)</f>
        <v>0</v>
      </c>
      <c r="AJ64" s="125">
        <f>IF(G64&gt;E64,1,0)</f>
        <v>0</v>
      </c>
      <c r="AK64" s="125">
        <f>IF(J64&gt;H64,1,0)</f>
        <v>0</v>
      </c>
      <c r="AL64" s="125">
        <f>IF(K64+M64&gt;0,IF(M64&gt;K64,1,0),0)</f>
        <v>0</v>
      </c>
    </row>
    <row r="65" spans="2:38" ht="24.75" customHeight="1">
      <c r="B65" s="112" t="s">
        <v>58</v>
      </c>
      <c r="C65" s="335"/>
      <c r="D65" s="335"/>
      <c r="E65" s="331"/>
      <c r="F65" s="332" t="s">
        <v>17</v>
      </c>
      <c r="G65" s="333"/>
      <c r="H65" s="334"/>
      <c r="I65" s="332" t="s">
        <v>17</v>
      </c>
      <c r="J65" s="333"/>
      <c r="K65" s="149"/>
      <c r="L65" s="148" t="s">
        <v>17</v>
      </c>
      <c r="M65" s="150"/>
      <c r="N65" s="151">
        <f>E65+H65+K65</f>
        <v>0</v>
      </c>
      <c r="O65" s="152" t="s">
        <v>17</v>
      </c>
      <c r="P65" s="153">
        <f>G65+J65+M65</f>
        <v>0</v>
      </c>
      <c r="Q65" s="151">
        <f>SUM(AG65:AI65)</f>
        <v>0</v>
      </c>
      <c r="R65" s="152" t="s">
        <v>17</v>
      </c>
      <c r="S65" s="153">
        <f>SUM(AJ65:AL65)</f>
        <v>0</v>
      </c>
      <c r="T65" s="122">
        <f>IF(Q65&gt;S65,1,0)</f>
        <v>0</v>
      </c>
      <c r="U65" s="123">
        <f>IF(S65&gt;Q65,1,0)</f>
        <v>0</v>
      </c>
      <c r="V65" s="104"/>
      <c r="AG65" s="125">
        <f>IF(E65&gt;G65,1,0)</f>
        <v>0</v>
      </c>
      <c r="AH65" s="125">
        <f>IF(H65&gt;J65,1,0)</f>
        <v>0</v>
      </c>
      <c r="AI65" s="125">
        <f>IF(K65+M65&gt;0,IF(K65&gt;M65,1,0),0)</f>
        <v>0</v>
      </c>
      <c r="AJ65" s="125">
        <f>IF(G65&gt;E65,1,0)</f>
        <v>0</v>
      </c>
      <c r="AK65" s="125">
        <f>IF(J65&gt;H65,1,0)</f>
        <v>0</v>
      </c>
      <c r="AL65" s="125">
        <f>IF(K65+M65&gt;0,IF(M65&gt;K65,1,0),0)</f>
        <v>0</v>
      </c>
    </row>
    <row r="66" spans="2:38" ht="24.75" customHeight="1">
      <c r="B66" s="462" t="s">
        <v>59</v>
      </c>
      <c r="C66" s="330"/>
      <c r="D66" s="364"/>
      <c r="E66" s="336"/>
      <c r="F66" s="337" t="s">
        <v>17</v>
      </c>
      <c r="G66" s="338"/>
      <c r="H66" s="339"/>
      <c r="I66" s="337" t="s">
        <v>17</v>
      </c>
      <c r="J66" s="338"/>
      <c r="K66" s="464"/>
      <c r="L66" s="535" t="s">
        <v>17</v>
      </c>
      <c r="M66" s="588"/>
      <c r="N66" s="541">
        <f>E66+H66+K66</f>
        <v>0</v>
      </c>
      <c r="O66" s="468" t="s">
        <v>17</v>
      </c>
      <c r="P66" s="539">
        <f>G66+J66+M66</f>
        <v>0</v>
      </c>
      <c r="Q66" s="541">
        <f>SUM(AG66:AI66)</f>
        <v>0</v>
      </c>
      <c r="R66" s="468" t="s">
        <v>17</v>
      </c>
      <c r="S66" s="539">
        <f>SUM(AJ66:AL66)</f>
        <v>0</v>
      </c>
      <c r="T66" s="544">
        <f>IF(Q66&gt;S66,1,0)</f>
        <v>0</v>
      </c>
      <c r="U66" s="546">
        <f>IF(S66&gt;Q66,1,0)</f>
        <v>0</v>
      </c>
      <c r="V66" s="128"/>
      <c r="AG66" s="125">
        <f>IF(E66&gt;G66,1,0)</f>
        <v>0</v>
      </c>
      <c r="AH66" s="125">
        <f>IF(H66&gt;J66,1,0)</f>
        <v>0</v>
      </c>
      <c r="AI66" s="125">
        <f>IF(K66+M66&gt;0,IF(K66&gt;M66,1,0),0)</f>
        <v>0</v>
      </c>
      <c r="AJ66" s="125">
        <f>IF(G66&gt;E66,1,0)</f>
        <v>0</v>
      </c>
      <c r="AK66" s="125">
        <f>IF(J66&gt;H66,1,0)</f>
        <v>0</v>
      </c>
      <c r="AL66" s="125">
        <f>IF(K66+M66&gt;0,IF(M66&gt;K66,1,0),0)</f>
        <v>0</v>
      </c>
    </row>
    <row r="67" spans="2:22" ht="24.75" customHeight="1">
      <c r="B67" s="463"/>
      <c r="C67" s="365"/>
      <c r="D67" s="366"/>
      <c r="E67" s="340"/>
      <c r="F67" s="341"/>
      <c r="G67" s="342"/>
      <c r="H67" s="343"/>
      <c r="I67" s="341"/>
      <c r="J67" s="342"/>
      <c r="K67" s="586"/>
      <c r="L67" s="587"/>
      <c r="M67" s="538"/>
      <c r="N67" s="542"/>
      <c r="O67" s="469"/>
      <c r="P67" s="540"/>
      <c r="Q67" s="542"/>
      <c r="R67" s="469"/>
      <c r="S67" s="540"/>
      <c r="T67" s="545"/>
      <c r="U67" s="547"/>
      <c r="V67" s="128"/>
    </row>
    <row r="68" spans="2:22" ht="24.75" customHeight="1">
      <c r="B68" s="129"/>
      <c r="C68" s="155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7">
        <f>SUM(N64:N67)</f>
        <v>0</v>
      </c>
      <c r="O68" s="152" t="s">
        <v>17</v>
      </c>
      <c r="P68" s="158">
        <f>SUM(P64:P67)</f>
        <v>0</v>
      </c>
      <c r="Q68" s="157">
        <f>SUM(Q64:Q67)</f>
        <v>0</v>
      </c>
      <c r="R68" s="159" t="s">
        <v>17</v>
      </c>
      <c r="S68" s="158">
        <f>SUM(S64:S67)</f>
        <v>0</v>
      </c>
      <c r="T68" s="122">
        <f>SUM(T64:T67)</f>
        <v>0</v>
      </c>
      <c r="U68" s="123">
        <f>SUM(U64:U67)</f>
        <v>0</v>
      </c>
      <c r="V68" s="104"/>
    </row>
    <row r="69" spans="2:27" ht="24.75" customHeight="1">
      <c r="B69" s="129"/>
      <c r="C69" s="8" t="s">
        <v>64</v>
      </c>
      <c r="D69" s="135" t="str">
        <f>IF(T68&gt;U68,D59,IF(U68&gt;T68,D60,IF(U68+T68=0," ","CHYBA ZADÁNÍ")))</f>
        <v> </v>
      </c>
      <c r="E69" s="130"/>
      <c r="F69" s="130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8"/>
      <c r="V69" s="136"/>
      <c r="AA69" s="137"/>
    </row>
    <row r="70" spans="2:22" ht="15">
      <c r="B70" s="129"/>
      <c r="C70" s="8" t="s">
        <v>65</v>
      </c>
      <c r="G70" s="138"/>
      <c r="H70" s="138"/>
      <c r="I70" s="138"/>
      <c r="J70" s="138"/>
      <c r="K70" s="138"/>
      <c r="L70" s="138"/>
      <c r="M70" s="138"/>
      <c r="N70" s="136"/>
      <c r="O70" s="136"/>
      <c r="Q70" s="139"/>
      <c r="R70" s="139"/>
      <c r="S70" s="138"/>
      <c r="T70" s="138"/>
      <c r="U70" s="138"/>
      <c r="V70" s="136"/>
    </row>
    <row r="71" spans="10:20" ht="15">
      <c r="J71" s="5" t="s">
        <v>50</v>
      </c>
      <c r="K71" s="5"/>
      <c r="L71" s="5"/>
      <c r="T71" s="5" t="s">
        <v>52</v>
      </c>
    </row>
    <row r="72" spans="3:21" ht="15">
      <c r="C72" s="88" t="s">
        <v>66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3:21" ht="15"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3:21" ht="15"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3:21" ht="15"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2:21" ht="26.25">
      <c r="B76" s="103"/>
      <c r="C76" s="103"/>
      <c r="D76" s="103"/>
      <c r="E76" s="103"/>
      <c r="F76" s="140" t="s">
        <v>37</v>
      </c>
      <c r="G76" s="103"/>
      <c r="H76" s="141"/>
      <c r="I76" s="141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  <row r="77" spans="6:9" ht="26.25">
      <c r="F77" s="82"/>
      <c r="H77" s="83"/>
      <c r="I77" s="83"/>
    </row>
    <row r="78" spans="3:24" ht="21">
      <c r="C78" s="84" t="s">
        <v>38</v>
      </c>
      <c r="D78" s="85" t="s">
        <v>39</v>
      </c>
      <c r="E78" s="84"/>
      <c r="F78" s="84"/>
      <c r="G78" s="84"/>
      <c r="H78" s="84"/>
      <c r="I78" s="84"/>
      <c r="J78" s="84"/>
      <c r="K78" s="84"/>
      <c r="L78" s="84"/>
      <c r="P78" s="456" t="s">
        <v>40</v>
      </c>
      <c r="Q78" s="456"/>
      <c r="R78" s="86"/>
      <c r="S78" s="86"/>
      <c r="T78" s="455">
        <f>'Rozlosování-přehled'!$L$1</f>
        <v>2014</v>
      </c>
      <c r="U78" s="455"/>
      <c r="X78" s="87" t="s">
        <v>0</v>
      </c>
    </row>
    <row r="79" spans="3:32" ht="18.75">
      <c r="C79" s="88" t="s">
        <v>41</v>
      </c>
      <c r="D79" s="142"/>
      <c r="N79" s="90">
        <v>6</v>
      </c>
      <c r="P79" s="457" t="str">
        <f>IF(N79=1,P81,IF(N79=2,P82,IF(N79=3,P83,IF(N79=4,P84,IF(N79=5,P85,IF(N79=6,P86," "))))))</f>
        <v>ŽENY</v>
      </c>
      <c r="Q79" s="458"/>
      <c r="R79" s="458"/>
      <c r="S79" s="458"/>
      <c r="T79" s="458"/>
      <c r="U79" s="459"/>
      <c r="W79" s="91" t="s">
        <v>1</v>
      </c>
      <c r="X79" s="88" t="s">
        <v>2</v>
      </c>
      <c r="AA79" s="1" t="s">
        <v>42</v>
      </c>
      <c r="AB79" s="59" t="s">
        <v>100</v>
      </c>
      <c r="AC79" s="59" t="s">
        <v>101</v>
      </c>
      <c r="AD79" s="1" t="s">
        <v>43</v>
      </c>
      <c r="AE79" s="1" t="s">
        <v>44</v>
      </c>
      <c r="AF79" s="1" t="s">
        <v>45</v>
      </c>
    </row>
    <row r="80" spans="3:21" ht="15">
      <c r="C80" s="88"/>
      <c r="D80" s="93"/>
      <c r="E80" s="93"/>
      <c r="F80" s="93"/>
      <c r="G80" s="88"/>
      <c r="H80" s="88"/>
      <c r="I80" s="88"/>
      <c r="J80" s="93"/>
      <c r="K80" s="93"/>
      <c r="L80" s="93"/>
      <c r="M80" s="88"/>
      <c r="N80" s="88"/>
      <c r="O80" s="88"/>
      <c r="P80" s="94"/>
      <c r="Q80" s="94"/>
      <c r="R80" s="94"/>
      <c r="S80" s="88"/>
      <c r="T80" s="88"/>
      <c r="U80" s="93"/>
    </row>
    <row r="81" spans="3:32" ht="15.75" customHeight="1">
      <c r="C81" s="88" t="s">
        <v>46</v>
      </c>
      <c r="D81" s="143"/>
      <c r="E81" s="95"/>
      <c r="F81" s="95"/>
      <c r="N81" s="96">
        <v>1</v>
      </c>
      <c r="P81" s="461" t="s">
        <v>47</v>
      </c>
      <c r="Q81" s="461"/>
      <c r="R81" s="461"/>
      <c r="S81" s="461"/>
      <c r="T81" s="461"/>
      <c r="U81" s="461"/>
      <c r="W81" s="97">
        <v>1</v>
      </c>
      <c r="X81" s="98" t="str">
        <f>IF($N$4=1,AA81,IF($N$4=2,AB81,IF($N$4=3,AC81,IF($N$4=4,AD81,IF($N$4=5,AE81,IF($N$4=6,AF81," "))))))</f>
        <v>VOLNÝ  LOS</v>
      </c>
      <c r="AA81" s="1">
        <f aca="true" t="shared" si="7" ref="AA81:AA88">AA56</f>
        <v>0</v>
      </c>
      <c r="AB81" s="1">
        <f aca="true" t="shared" si="8" ref="AB81:AF88">AB6</f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 t="str">
        <f>AF6</f>
        <v>VOLNÝ  LOS</v>
      </c>
    </row>
    <row r="82" spans="3:32" ht="15" customHeight="1">
      <c r="C82" s="88" t="s">
        <v>48</v>
      </c>
      <c r="D82" s="201"/>
      <c r="E82" s="100"/>
      <c r="F82" s="100"/>
      <c r="N82" s="96">
        <v>2</v>
      </c>
      <c r="P82" s="460" t="s">
        <v>142</v>
      </c>
      <c r="Q82" s="461"/>
      <c r="R82" s="461"/>
      <c r="S82" s="461"/>
      <c r="T82" s="461"/>
      <c r="U82" s="461"/>
      <c r="W82" s="97">
        <v>2</v>
      </c>
      <c r="X82" s="98" t="str">
        <f aca="true" t="shared" si="9" ref="X82:X88">IF($N$4=1,AA82,IF($N$4=2,AB82,IF($N$4=3,AC82,IF($N$4=4,AD82,IF($N$4=5,AE82,IF($N$4=6,AF82," "))))))</f>
        <v>Výškovice  </v>
      </c>
      <c r="AA82" s="1">
        <f t="shared" si="7"/>
        <v>0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 t="str">
        <f t="shared" si="8"/>
        <v>Výškovice  </v>
      </c>
    </row>
    <row r="83" spans="3:32" ht="15" customHeight="1">
      <c r="C83" s="88"/>
      <c r="N83" s="96">
        <v>3</v>
      </c>
      <c r="P83" s="460" t="s">
        <v>143</v>
      </c>
      <c r="Q83" s="461"/>
      <c r="R83" s="461"/>
      <c r="S83" s="461"/>
      <c r="T83" s="461"/>
      <c r="U83" s="461"/>
      <c r="W83" s="97">
        <v>3</v>
      </c>
      <c r="X83" s="98" t="str">
        <f t="shared" si="9"/>
        <v>Baník Ostrava</v>
      </c>
      <c r="AA83" s="1">
        <f t="shared" si="7"/>
        <v>0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 t="str">
        <f t="shared" si="8"/>
        <v>Baník Ostrava</v>
      </c>
    </row>
    <row r="84" spans="2:32" ht="18.75">
      <c r="B84" s="101">
        <v>6</v>
      </c>
      <c r="C84" s="84" t="s">
        <v>50</v>
      </c>
      <c r="D84" s="548" t="str">
        <f>IF(B84=1,X81,IF(B84=2,X82,IF(B84=3,X83,IF(B84=4,X84,IF(B84=5,X85,IF(B84=6,X86,IF(B84=7,X87,IF(B84=8,X88," "))))))))</f>
        <v>Krmelín</v>
      </c>
      <c r="E84" s="549"/>
      <c r="F84" s="549"/>
      <c r="G84" s="549"/>
      <c r="H84" s="549"/>
      <c r="I84" s="550"/>
      <c r="N84" s="96">
        <v>4</v>
      </c>
      <c r="P84" s="454" t="s">
        <v>49</v>
      </c>
      <c r="Q84" s="454"/>
      <c r="R84" s="454"/>
      <c r="S84" s="454"/>
      <c r="T84" s="454"/>
      <c r="U84" s="454"/>
      <c r="W84" s="97">
        <v>4</v>
      </c>
      <c r="X84" s="98" t="str">
        <f t="shared" si="9"/>
        <v>Old Rice Hukvaldy</v>
      </c>
      <c r="AA84" s="1">
        <f t="shared" si="7"/>
        <v>0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 t="str">
        <f t="shared" si="8"/>
        <v>Old Rice Hukvaldy</v>
      </c>
    </row>
    <row r="85" spans="2:32" ht="18.75">
      <c r="B85" s="101">
        <v>7</v>
      </c>
      <c r="C85" s="84" t="s">
        <v>52</v>
      </c>
      <c r="D85" s="548" t="str">
        <f>IF(B85=1,X81,IF(B85=2,X82,IF(B85=3,X83,IF(B85=4,X84,IF(B85=5,X85,IF(B85=6,X86,IF(B85=7,X87,IF(B85=8,X88," "))))))))</f>
        <v>Proskovice</v>
      </c>
      <c r="E85" s="549"/>
      <c r="F85" s="549"/>
      <c r="G85" s="549"/>
      <c r="H85" s="549"/>
      <c r="I85" s="550"/>
      <c r="N85" s="96">
        <v>5</v>
      </c>
      <c r="P85" s="454" t="s">
        <v>51</v>
      </c>
      <c r="Q85" s="454"/>
      <c r="R85" s="454"/>
      <c r="S85" s="454"/>
      <c r="T85" s="454"/>
      <c r="U85" s="454"/>
      <c r="W85" s="97">
        <v>5</v>
      </c>
      <c r="X85" s="98" t="str">
        <f t="shared" si="9"/>
        <v>Trnávka</v>
      </c>
      <c r="AA85" s="1">
        <f t="shared" si="7"/>
        <v>0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 t="str">
        <f t="shared" si="8"/>
        <v>Trnávka</v>
      </c>
    </row>
    <row r="86" spans="14:32" ht="15">
      <c r="N86" s="96">
        <v>6</v>
      </c>
      <c r="P86" s="454" t="s">
        <v>53</v>
      </c>
      <c r="Q86" s="454"/>
      <c r="R86" s="454"/>
      <c r="S86" s="454"/>
      <c r="T86" s="454"/>
      <c r="U86" s="454"/>
      <c r="W86" s="97">
        <v>6</v>
      </c>
      <c r="X86" s="98" t="str">
        <f t="shared" si="9"/>
        <v>Krmelín</v>
      </c>
      <c r="AA86" s="1">
        <f t="shared" si="7"/>
        <v>0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 t="str">
        <f t="shared" si="8"/>
        <v>Krmelín</v>
      </c>
    </row>
    <row r="87" spans="3:32" ht="15">
      <c r="C87" s="102" t="s">
        <v>54</v>
      </c>
      <c r="D87" s="103"/>
      <c r="E87" s="553" t="s">
        <v>55</v>
      </c>
      <c r="F87" s="501"/>
      <c r="G87" s="501"/>
      <c r="H87" s="501"/>
      <c r="I87" s="501"/>
      <c r="J87" s="501"/>
      <c r="K87" s="501"/>
      <c r="L87" s="501"/>
      <c r="M87" s="501"/>
      <c r="N87" s="501" t="s">
        <v>56</v>
      </c>
      <c r="O87" s="501"/>
      <c r="P87" s="501"/>
      <c r="Q87" s="501"/>
      <c r="R87" s="501"/>
      <c r="S87" s="501"/>
      <c r="T87" s="501"/>
      <c r="U87" s="501"/>
      <c r="V87" s="104"/>
      <c r="W87" s="97">
        <v>7</v>
      </c>
      <c r="X87" s="98" t="str">
        <f t="shared" si="9"/>
        <v>Proskovice</v>
      </c>
      <c r="AA87" s="1">
        <f t="shared" si="7"/>
        <v>0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 t="str">
        <f t="shared" si="8"/>
        <v>Proskovice</v>
      </c>
    </row>
    <row r="88" spans="2:38" ht="15">
      <c r="B88" s="106"/>
      <c r="C88" s="107" t="s">
        <v>7</v>
      </c>
      <c r="D88" s="108" t="s">
        <v>8</v>
      </c>
      <c r="E88" s="543" t="s">
        <v>57</v>
      </c>
      <c r="F88" s="471"/>
      <c r="G88" s="465"/>
      <c r="H88" s="470" t="s">
        <v>58</v>
      </c>
      <c r="I88" s="471"/>
      <c r="J88" s="465" t="s">
        <v>58</v>
      </c>
      <c r="K88" s="470" t="s">
        <v>59</v>
      </c>
      <c r="L88" s="471"/>
      <c r="M88" s="471" t="s">
        <v>59</v>
      </c>
      <c r="N88" s="470" t="s">
        <v>60</v>
      </c>
      <c r="O88" s="471"/>
      <c r="P88" s="465"/>
      <c r="Q88" s="470" t="s">
        <v>61</v>
      </c>
      <c r="R88" s="471"/>
      <c r="S88" s="465"/>
      <c r="T88" s="109" t="s">
        <v>62</v>
      </c>
      <c r="U88" s="110"/>
      <c r="V88" s="111"/>
      <c r="W88" s="97">
        <v>8</v>
      </c>
      <c r="X88" s="98" t="str">
        <f t="shared" si="9"/>
        <v>Hukvaldy</v>
      </c>
      <c r="AA88" s="1">
        <f t="shared" si="7"/>
        <v>0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 t="str">
        <f t="shared" si="8"/>
        <v>Hukvaldy</v>
      </c>
      <c r="AG88" s="9" t="s">
        <v>57</v>
      </c>
      <c r="AH88" s="9" t="s">
        <v>58</v>
      </c>
      <c r="AI88" s="9" t="s">
        <v>59</v>
      </c>
      <c r="AJ88" s="9" t="s">
        <v>57</v>
      </c>
      <c r="AK88" s="9" t="s">
        <v>58</v>
      </c>
      <c r="AL88" s="9" t="s">
        <v>59</v>
      </c>
    </row>
    <row r="89" spans="2:38" ht="24.75" customHeight="1">
      <c r="B89" s="112" t="s">
        <v>57</v>
      </c>
      <c r="C89" s="154" t="s">
        <v>194</v>
      </c>
      <c r="D89" s="154" t="s">
        <v>151</v>
      </c>
      <c r="E89" s="331">
        <v>3</v>
      </c>
      <c r="F89" s="332" t="s">
        <v>17</v>
      </c>
      <c r="G89" s="333">
        <v>6</v>
      </c>
      <c r="H89" s="334">
        <v>6</v>
      </c>
      <c r="I89" s="332" t="s">
        <v>17</v>
      </c>
      <c r="J89" s="333">
        <v>7</v>
      </c>
      <c r="K89" s="149"/>
      <c r="L89" s="148" t="s">
        <v>17</v>
      </c>
      <c r="M89" s="150"/>
      <c r="N89" s="151">
        <f>E89+H89+K89</f>
        <v>9</v>
      </c>
      <c r="O89" s="152" t="s">
        <v>17</v>
      </c>
      <c r="P89" s="153">
        <f>G89+J89+M89</f>
        <v>13</v>
      </c>
      <c r="Q89" s="151">
        <f>SUM(AG89:AI89)</f>
        <v>0</v>
      </c>
      <c r="R89" s="152" t="s">
        <v>17</v>
      </c>
      <c r="S89" s="153">
        <f>SUM(AJ89:AL89)</f>
        <v>2</v>
      </c>
      <c r="T89" s="122">
        <f>IF(Q89&gt;S89,1,0)</f>
        <v>0</v>
      </c>
      <c r="U89" s="123">
        <f>IF(S89&gt;Q89,1,0)</f>
        <v>1</v>
      </c>
      <c r="V89" s="104"/>
      <c r="X89" s="124"/>
      <c r="AG89" s="125">
        <f>IF(E89&gt;G89,1,0)</f>
        <v>0</v>
      </c>
      <c r="AH89" s="125">
        <f>IF(H89&gt;J89,1,0)</f>
        <v>0</v>
      </c>
      <c r="AI89" s="125">
        <f>IF(K89+M89&gt;0,IF(K89&gt;M89,1,0),0)</f>
        <v>0</v>
      </c>
      <c r="AJ89" s="125">
        <f>IF(G89&gt;E89,1,0)</f>
        <v>1</v>
      </c>
      <c r="AK89" s="125">
        <f>IF(J89&gt;H89,1,0)</f>
        <v>1</v>
      </c>
      <c r="AL89" s="125">
        <f>IF(K89+M89&gt;0,IF(M89&gt;K89,1,0),0)</f>
        <v>0</v>
      </c>
    </row>
    <row r="90" spans="2:38" ht="24.75" customHeight="1">
      <c r="B90" s="112" t="s">
        <v>58</v>
      </c>
      <c r="C90" s="147" t="s">
        <v>193</v>
      </c>
      <c r="D90" s="147" t="s">
        <v>152</v>
      </c>
      <c r="E90" s="331">
        <v>1</v>
      </c>
      <c r="F90" s="332" t="s">
        <v>17</v>
      </c>
      <c r="G90" s="333">
        <v>6</v>
      </c>
      <c r="H90" s="334">
        <v>3</v>
      </c>
      <c r="I90" s="332" t="s">
        <v>17</v>
      </c>
      <c r="J90" s="333">
        <v>6</v>
      </c>
      <c r="K90" s="149"/>
      <c r="L90" s="148" t="s">
        <v>17</v>
      </c>
      <c r="M90" s="150"/>
      <c r="N90" s="151">
        <f>E90+H90+K90</f>
        <v>4</v>
      </c>
      <c r="O90" s="152" t="s">
        <v>17</v>
      </c>
      <c r="P90" s="153">
        <f>G90+J90+M90</f>
        <v>12</v>
      </c>
      <c r="Q90" s="151">
        <f>SUM(AG90:AI90)</f>
        <v>0</v>
      </c>
      <c r="R90" s="152" t="s">
        <v>17</v>
      </c>
      <c r="S90" s="153">
        <f>SUM(AJ90:AL90)</f>
        <v>2</v>
      </c>
      <c r="T90" s="122">
        <f>IF(Q90&gt;S90,1,0)</f>
        <v>0</v>
      </c>
      <c r="U90" s="123">
        <f>IF(S90&gt;Q90,1,0)</f>
        <v>1</v>
      </c>
      <c r="V90" s="104"/>
      <c r="AG90" s="125">
        <f>IF(E90&gt;G90,1,0)</f>
        <v>0</v>
      </c>
      <c r="AH90" s="125">
        <f>IF(H90&gt;J90,1,0)</f>
        <v>0</v>
      </c>
      <c r="AI90" s="125">
        <f>IF(K90+M90&gt;0,IF(K90&gt;M90,1,0),0)</f>
        <v>0</v>
      </c>
      <c r="AJ90" s="125">
        <f>IF(G90&gt;E90,1,0)</f>
        <v>1</v>
      </c>
      <c r="AK90" s="125">
        <f>IF(J90&gt;H90,1,0)</f>
        <v>1</v>
      </c>
      <c r="AL90" s="125">
        <f>IF(K90+M90&gt;0,IF(M90&gt;K90,1,0),0)</f>
        <v>0</v>
      </c>
    </row>
    <row r="91" spans="2:38" ht="24.75" customHeight="1">
      <c r="B91" s="462" t="s">
        <v>59</v>
      </c>
      <c r="C91" s="154" t="s">
        <v>194</v>
      </c>
      <c r="D91" s="367" t="s">
        <v>151</v>
      </c>
      <c r="E91" s="336">
        <v>3</v>
      </c>
      <c r="F91" s="337" t="s">
        <v>17</v>
      </c>
      <c r="G91" s="338">
        <v>6</v>
      </c>
      <c r="H91" s="339">
        <v>3</v>
      </c>
      <c r="I91" s="337" t="s">
        <v>17</v>
      </c>
      <c r="J91" s="338">
        <v>6</v>
      </c>
      <c r="K91" s="464"/>
      <c r="L91" s="535" t="s">
        <v>17</v>
      </c>
      <c r="M91" s="588"/>
      <c r="N91" s="541">
        <f>E91+H91+K91</f>
        <v>6</v>
      </c>
      <c r="O91" s="468" t="s">
        <v>17</v>
      </c>
      <c r="P91" s="539">
        <f>G91+J91+M91</f>
        <v>12</v>
      </c>
      <c r="Q91" s="541">
        <f>SUM(AG91:AI91)</f>
        <v>0</v>
      </c>
      <c r="R91" s="468" t="s">
        <v>17</v>
      </c>
      <c r="S91" s="539">
        <f>SUM(AJ91:AL91)</f>
        <v>2</v>
      </c>
      <c r="T91" s="544">
        <f>IF(Q91&gt;S91,1,0)</f>
        <v>0</v>
      </c>
      <c r="U91" s="546">
        <f>IF(S91&gt;Q91,1,0)</f>
        <v>1</v>
      </c>
      <c r="V91" s="128"/>
      <c r="AG91" s="125">
        <f>IF(E91&gt;G91,1,0)</f>
        <v>0</v>
      </c>
      <c r="AH91" s="125">
        <f>IF(H91&gt;J91,1,0)</f>
        <v>0</v>
      </c>
      <c r="AI91" s="125">
        <f>IF(K91+M91&gt;0,IF(K91&gt;M91,1,0),0)</f>
        <v>0</v>
      </c>
      <c r="AJ91" s="125">
        <f>IF(G91&gt;E91,1,0)</f>
        <v>1</v>
      </c>
      <c r="AK91" s="125">
        <f>IF(J91&gt;H91,1,0)</f>
        <v>1</v>
      </c>
      <c r="AL91" s="125">
        <f>IF(K91+M91&gt;0,IF(M91&gt;K91,1,0),0)</f>
        <v>0</v>
      </c>
    </row>
    <row r="92" spans="2:22" ht="24.75" customHeight="1">
      <c r="B92" s="463"/>
      <c r="C92" s="449" t="s">
        <v>193</v>
      </c>
      <c r="D92" s="362" t="s">
        <v>152</v>
      </c>
      <c r="E92" s="340"/>
      <c r="F92" s="341"/>
      <c r="G92" s="342"/>
      <c r="H92" s="343"/>
      <c r="I92" s="341"/>
      <c r="J92" s="342"/>
      <c r="K92" s="586"/>
      <c r="L92" s="587"/>
      <c r="M92" s="538"/>
      <c r="N92" s="542"/>
      <c r="O92" s="469"/>
      <c r="P92" s="540"/>
      <c r="Q92" s="542"/>
      <c r="R92" s="469"/>
      <c r="S92" s="540"/>
      <c r="T92" s="545"/>
      <c r="U92" s="547"/>
      <c r="V92" s="128"/>
    </row>
    <row r="93" spans="2:22" ht="24.75" customHeight="1">
      <c r="B93" s="129"/>
      <c r="C93" s="155" t="s">
        <v>63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7">
        <f>SUM(N89:N92)</f>
        <v>19</v>
      </c>
      <c r="O93" s="152" t="s">
        <v>17</v>
      </c>
      <c r="P93" s="158">
        <f>SUM(P89:P92)</f>
        <v>37</v>
      </c>
      <c r="Q93" s="157">
        <f>SUM(Q89:Q92)</f>
        <v>0</v>
      </c>
      <c r="R93" s="159" t="s">
        <v>17</v>
      </c>
      <c r="S93" s="158">
        <f>SUM(S89:S92)</f>
        <v>6</v>
      </c>
      <c r="T93" s="122">
        <f>SUM(T89:T92)</f>
        <v>0</v>
      </c>
      <c r="U93" s="123">
        <f>SUM(U89:U92)</f>
        <v>3</v>
      </c>
      <c r="V93" s="104"/>
    </row>
    <row r="94" spans="2:22" ht="24.75" customHeight="1">
      <c r="B94" s="129"/>
      <c r="C94" s="190" t="s">
        <v>64</v>
      </c>
      <c r="D94" s="189" t="str">
        <f>IF(T93&gt;U93,D84,IF(U93&gt;T93,D85,IF(U93+T93=0," ","CHYBA ZADÁNÍ")))</f>
        <v>Proskovice</v>
      </c>
      <c r="E94" s="155"/>
      <c r="F94" s="155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90"/>
      <c r="V94" s="136"/>
    </row>
    <row r="95" spans="2:22" ht="24.75" customHeight="1">
      <c r="B95" s="129"/>
      <c r="C95" s="8" t="s">
        <v>65</v>
      </c>
      <c r="G95" s="138"/>
      <c r="H95" s="138"/>
      <c r="I95" s="138"/>
      <c r="J95" s="138"/>
      <c r="K95" s="138"/>
      <c r="L95" s="138"/>
      <c r="M95" s="138"/>
      <c r="N95" s="136"/>
      <c r="O95" s="136"/>
      <c r="Q95" s="139"/>
      <c r="R95" s="139"/>
      <c r="S95" s="138"/>
      <c r="T95" s="138"/>
      <c r="U95" s="138"/>
      <c r="V95" s="136"/>
    </row>
    <row r="96" spans="3:21" ht="15">
      <c r="C96" s="139"/>
      <c r="D96" s="139"/>
      <c r="E96" s="139"/>
      <c r="F96" s="139"/>
      <c r="G96" s="139"/>
      <c r="H96" s="139"/>
      <c r="I96" s="139"/>
      <c r="J96" s="144" t="s">
        <v>50</v>
      </c>
      <c r="K96" s="144"/>
      <c r="L96" s="144"/>
      <c r="M96" s="139"/>
      <c r="N96" s="139"/>
      <c r="O96" s="139"/>
      <c r="P96" s="139"/>
      <c r="Q96" s="139"/>
      <c r="R96" s="139"/>
      <c r="S96" s="139"/>
      <c r="T96" s="144" t="s">
        <v>52</v>
      </c>
      <c r="U96" s="139"/>
    </row>
    <row r="97" spans="3:21" ht="15">
      <c r="C97" s="145" t="s">
        <v>66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</sheetData>
  <sheetProtection selectLockedCells="1"/>
  <mergeCells count="123">
    <mergeCell ref="T78:U78"/>
    <mergeCell ref="N87:U87"/>
    <mergeCell ref="U91:U92"/>
    <mergeCell ref="P91:P92"/>
    <mergeCell ref="Q88:S88"/>
    <mergeCell ref="Q91:Q92"/>
    <mergeCell ref="R91:R92"/>
    <mergeCell ref="S91:S92"/>
    <mergeCell ref="T91:T92"/>
    <mergeCell ref="P78:Q78"/>
    <mergeCell ref="B91:B92"/>
    <mergeCell ref="P86:U86"/>
    <mergeCell ref="P79:U79"/>
    <mergeCell ref="Q66:Q67"/>
    <mergeCell ref="P83:U83"/>
    <mergeCell ref="P84:U84"/>
    <mergeCell ref="P85:U85"/>
    <mergeCell ref="P81:U81"/>
    <mergeCell ref="P82:U82"/>
    <mergeCell ref="U66:U67"/>
    <mergeCell ref="E88:G88"/>
    <mergeCell ref="H88:J88"/>
    <mergeCell ref="N91:N92"/>
    <mergeCell ref="O91:O92"/>
    <mergeCell ref="K88:M88"/>
    <mergeCell ref="N88:P88"/>
    <mergeCell ref="K91:K92"/>
    <mergeCell ref="L91:L92"/>
    <mergeCell ref="M91:M92"/>
    <mergeCell ref="E87:M87"/>
    <mergeCell ref="K66:K67"/>
    <mergeCell ref="D84:I84"/>
    <mergeCell ref="L66:L67"/>
    <mergeCell ref="M66:M67"/>
    <mergeCell ref="D85:I85"/>
    <mergeCell ref="B66:B67"/>
    <mergeCell ref="P57:U57"/>
    <mergeCell ref="P58:U58"/>
    <mergeCell ref="D59:I59"/>
    <mergeCell ref="P59:U59"/>
    <mergeCell ref="T66:T67"/>
    <mergeCell ref="S66:S67"/>
    <mergeCell ref="P66:P67"/>
    <mergeCell ref="R66:R67"/>
    <mergeCell ref="N66:N67"/>
    <mergeCell ref="O66:O67"/>
    <mergeCell ref="D60:I60"/>
    <mergeCell ref="P60:U60"/>
    <mergeCell ref="E63:G63"/>
    <mergeCell ref="H63:J63"/>
    <mergeCell ref="K63:M63"/>
    <mergeCell ref="E62:M62"/>
    <mergeCell ref="N62:U62"/>
    <mergeCell ref="Q63:S63"/>
    <mergeCell ref="P61:U61"/>
    <mergeCell ref="N63:P63"/>
    <mergeCell ref="S41:S42"/>
    <mergeCell ref="P54:U54"/>
    <mergeCell ref="P56:U56"/>
    <mergeCell ref="T41:T42"/>
    <mergeCell ref="P53:Q53"/>
    <mergeCell ref="T53:U53"/>
    <mergeCell ref="Q41:Q42"/>
    <mergeCell ref="R41:R42"/>
    <mergeCell ref="U41:U42"/>
    <mergeCell ref="B41:B42"/>
    <mergeCell ref="Q38:S38"/>
    <mergeCell ref="N38:P38"/>
    <mergeCell ref="N41:N42"/>
    <mergeCell ref="O41:O42"/>
    <mergeCell ref="P41:P42"/>
    <mergeCell ref="E38:G38"/>
    <mergeCell ref="H38:J38"/>
    <mergeCell ref="K38:M38"/>
    <mergeCell ref="E37:M37"/>
    <mergeCell ref="D35:I35"/>
    <mergeCell ref="T28:U28"/>
    <mergeCell ref="P35:U35"/>
    <mergeCell ref="P36:U36"/>
    <mergeCell ref="P29:U29"/>
    <mergeCell ref="N37:U37"/>
    <mergeCell ref="P31:U31"/>
    <mergeCell ref="P32:U32"/>
    <mergeCell ref="P33:U33"/>
    <mergeCell ref="P28:Q28"/>
    <mergeCell ref="N16:N17"/>
    <mergeCell ref="O16:O17"/>
    <mergeCell ref="D34:I34"/>
    <mergeCell ref="P34:U34"/>
    <mergeCell ref="G16:G17"/>
    <mergeCell ref="F16:F17"/>
    <mergeCell ref="E16:E17"/>
    <mergeCell ref="D9:I9"/>
    <mergeCell ref="D10:I10"/>
    <mergeCell ref="E12:M12"/>
    <mergeCell ref="E13:G13"/>
    <mergeCell ref="B16:B17"/>
    <mergeCell ref="K13:M13"/>
    <mergeCell ref="N13:P13"/>
    <mergeCell ref="K16:K17"/>
    <mergeCell ref="L16:L17"/>
    <mergeCell ref="M16:M17"/>
    <mergeCell ref="P16:P17"/>
    <mergeCell ref="H16:H17"/>
    <mergeCell ref="I16:I17"/>
    <mergeCell ref="J16:J17"/>
    <mergeCell ref="T3:U3"/>
    <mergeCell ref="P3:Q3"/>
    <mergeCell ref="P4:U4"/>
    <mergeCell ref="P9:U9"/>
    <mergeCell ref="P8:U8"/>
    <mergeCell ref="P7:U7"/>
    <mergeCell ref="P6:U6"/>
    <mergeCell ref="P10:U10"/>
    <mergeCell ref="N12:U12"/>
    <mergeCell ref="R16:R17"/>
    <mergeCell ref="H13:J13"/>
    <mergeCell ref="Q13:S13"/>
    <mergeCell ref="Q16:Q17"/>
    <mergeCell ref="T16:T17"/>
    <mergeCell ref="U16:U17"/>
    <mergeCell ref="P11:U11"/>
    <mergeCell ref="S16:S1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2014-10-07T06:18:34Z</cp:lastPrinted>
  <dcterms:created xsi:type="dcterms:W3CDTF">2009-04-19T05:45:52Z</dcterms:created>
  <dcterms:modified xsi:type="dcterms:W3CDTF">2014-10-07T06:20:00Z</dcterms:modified>
  <cp:category/>
  <cp:version/>
  <cp:contentType/>
  <cp:contentStatus/>
</cp:coreProperties>
</file>