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A" sheetId="5" r:id="rId5"/>
    <sheet name="2A" sheetId="6" r:id="rId6"/>
    <sheet name="3A" sheetId="7" r:id="rId7"/>
    <sheet name="4A" sheetId="8" r:id="rId8"/>
    <sheet name="5A" sheetId="9" r:id="rId9"/>
    <sheet name="1B" sheetId="10" r:id="rId10"/>
    <sheet name="2B" sheetId="11" r:id="rId11"/>
    <sheet name="3B" sheetId="12" r:id="rId12"/>
    <sheet name="4B" sheetId="13" r:id="rId13"/>
    <sheet name="5B" sheetId="14" r:id="rId14"/>
    <sheet name="semif" sheetId="15" r:id="rId15"/>
  </sheets>
  <definedNames>
    <definedName name="_xlnm.Print_Area" localSheetId="4">'1A'!$A$1:$U$49</definedName>
    <definedName name="_xlnm.Print_Area" localSheetId="9">'1B'!$A$1:$U$49</definedName>
    <definedName name="_xlnm.Print_Area" localSheetId="5">'2A'!$A$1:$U$49</definedName>
    <definedName name="_xlnm.Print_Area" localSheetId="10">'2B'!$A$1:$U$49</definedName>
    <definedName name="_xlnm.Print_Area" localSheetId="6">'3A'!$A$1:$U$49</definedName>
    <definedName name="_xlnm.Print_Area" localSheetId="11">'3B'!$A$1:$U$49</definedName>
    <definedName name="_xlnm.Print_Area" localSheetId="7">'4A'!$A$1:$U$49</definedName>
    <definedName name="_xlnm.Print_Area" localSheetId="12">'4B'!$A$1:$U$49</definedName>
    <definedName name="_xlnm.Print_Area" localSheetId="8">'5A'!$A$1:$U$49</definedName>
    <definedName name="_xlnm.Print_Area" localSheetId="13">'5B'!$A$1:$U$49</definedName>
    <definedName name="_xlnm.Print_Area" localSheetId="3">'Hráči'!#REF!</definedName>
    <definedName name="_xlnm.Print_Area" localSheetId="2">'Rozlosování-přehled'!$B$2:$N$32</definedName>
    <definedName name="_xlnm.Print_Area" localSheetId="0">'Tabulky'!#REF!</definedName>
    <definedName name="_xlnm.Print_Area" localSheetId="1">'Utkání-výsledky'!$A$1:$AA$44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2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3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4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  <comment ref="D36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<sst xmlns="http://schemas.openxmlformats.org/spreadsheetml/2006/main" count="3198" uniqueCount="278">
  <si>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</si>
  <si>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</si>
  <si>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</si>
  <si>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</si>
  <si>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</si>
  <si>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</si>
  <si>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</si>
  <si>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</si>
  <si>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</si>
  <si>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</si>
  <si>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</si>
  <si>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</si>
  <si>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</si>
  <si>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</si>
  <si>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</si>
  <si>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</si>
  <si>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</si>
  <si>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</si>
  <si>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</si>
  <si>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</si>
  <si>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</si>
  <si>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</si>
  <si>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</si>
  <si>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</si>
  <si>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Brušperk B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</si>
  <si>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</si>
  <si>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</si>
  <si>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</si>
  <si>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</si>
  <si>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</si>
  <si>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</si>
  <si>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</si>
  <si>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</si>
  <si>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</si>
  <si>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</si>
  <si>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</si>
  <si>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</si>
  <si>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</si>
  <si>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</si>
  <si>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</si>
  <si>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</si>
  <si>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</si>
  <si>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</si>
  <si>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</si>
  <si>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</si>
  <si>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Krmelín</t>
  </si>
  <si>
    <t>Datum:</t>
  </si>
  <si>
    <t>VETERÁNI   I.</t>
  </si>
  <si>
    <t>Domácí:</t>
  </si>
  <si>
    <t>VETERÁNI   II.</t>
  </si>
  <si>
    <t>Vratimov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</si>
  <si>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</si>
  <si>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</si>
  <si>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</si>
  <si>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</si>
  <si>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</si>
  <si>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</si>
  <si>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</si>
  <si>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</si>
  <si>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</si>
  <si>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</si>
  <si>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</si>
  <si>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</si>
  <si>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</si>
  <si>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</si>
  <si>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</si>
  <si>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méněpočetných tenisových družstev r.   </t>
  </si>
  <si>
    <t xml:space="preserve">Rozlosování soutěže MPD v tenise na  r.    </t>
  </si>
  <si>
    <t>Hukvaldy</t>
  </si>
  <si>
    <t>Nová Bělá  A</t>
  </si>
  <si>
    <t xml:space="preserve">Šefl Jiří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</si>
  <si>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</si>
  <si>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</si>
  <si>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</si>
  <si>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</si>
  <si>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</si>
  <si>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</si>
  <si>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</si>
  <si>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N.Bělá  A</t>
  </si>
  <si>
    <t>Kudela</t>
  </si>
  <si>
    <t>Myška</t>
  </si>
  <si>
    <t>Millerský Tomáš</t>
  </si>
  <si>
    <t>4.</t>
  </si>
  <si>
    <t>5.</t>
  </si>
  <si>
    <t>Millerský Lukáš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</si>
  <si>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</si>
  <si>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</si>
  <si>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</si>
  <si>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</si>
  <si>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</si>
  <si>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</si>
  <si>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</si>
  <si>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</si>
  <si>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</si>
  <si>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</si>
  <si>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</si>
  <si>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</si>
  <si>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</si>
  <si>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</si>
  <si>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</si>
  <si>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</si>
  <si>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</si>
  <si>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</si>
  <si>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Výškovice C</t>
  </si>
  <si>
    <t xml:space="preserve">Proskovice  </t>
  </si>
  <si>
    <t>Výškovice  C</t>
  </si>
  <si>
    <t>Vicher Petr</t>
  </si>
  <si>
    <t>Kocián Radim</t>
  </si>
  <si>
    <t>Dostál Radim</t>
  </si>
  <si>
    <t>Jokl Ivo</t>
  </si>
  <si>
    <t>Jistebník</t>
  </si>
  <si>
    <t>Sportsone</t>
  </si>
  <si>
    <t>5.5.</t>
  </si>
  <si>
    <t>12.5.</t>
  </si>
  <si>
    <t>19.5.</t>
  </si>
  <si>
    <t>26.5.</t>
  </si>
  <si>
    <t>2.6.</t>
  </si>
  <si>
    <t>Proskovice B</t>
  </si>
  <si>
    <t>Paskov</t>
  </si>
  <si>
    <t>Stará Ves</t>
  </si>
  <si>
    <t>MUŽI  II. A  tř. - skupina SEVER</t>
  </si>
  <si>
    <t>Hrabůvka</t>
  </si>
  <si>
    <t>kurty Ostravské komunikace, Ova-Mariánské hory</t>
  </si>
  <si>
    <t>kurty  Lhotka u Petřkovic-umělý povrch</t>
  </si>
  <si>
    <t>kurty  Krmelín</t>
  </si>
  <si>
    <t>II.A tř.</t>
  </si>
  <si>
    <t>TABULKA  SOUTĚŽE  -  MUŽI   II.A  tř.  -  r.</t>
  </si>
  <si>
    <t>TABULKA  SOUTĚŽE  -  MUŽI   II.B  tř.  -  r.</t>
  </si>
  <si>
    <t>II.B  tř.</t>
  </si>
  <si>
    <t>MUŽI  II. B  tř. - skupina JIH</t>
  </si>
  <si>
    <t>MUŽI  II.A tř.</t>
  </si>
  <si>
    <t>MUŽI  II.B tř.</t>
  </si>
  <si>
    <t>Skupina SEVER</t>
  </si>
  <si>
    <t>Skupina JIH</t>
  </si>
  <si>
    <t>MUŽI  II.A třída - ÚSPĚŠNOST  HRÁČŮ</t>
  </si>
  <si>
    <t>MUŽI  II.B třída - ÚSPĚŠNOST  HRÁČŮ</t>
  </si>
  <si>
    <t>6-SFIN</t>
  </si>
  <si>
    <t>7-SFIN</t>
  </si>
  <si>
    <t>Čechovský</t>
  </si>
  <si>
    <t>Šumný</t>
  </si>
  <si>
    <t>MUŽI  II.A - SEVER</t>
  </si>
  <si>
    <t xml:space="preserve">MUŽI  II.B - JIH </t>
  </si>
  <si>
    <t>Muži II. A-SEVER</t>
  </si>
  <si>
    <t>Muži II. A-JIH</t>
  </si>
  <si>
    <t>SEMIFINÁLE - viz níže pod tabulkou</t>
  </si>
  <si>
    <t>Při rovnosti výsledů (3:0, 0:3, nebo 2:1, 1:2) rozhoduje nová čtyřhra-super tiebreak do 10</t>
  </si>
  <si>
    <t>semif.</t>
  </si>
  <si>
    <t>SEMIFINÁLE - do kříže první 2 družstva ze skupiny-dvoukolově (doma, venku).</t>
  </si>
  <si>
    <t>Vítězové semifinále postupují do I.tř.</t>
  </si>
  <si>
    <t>Ostravské Komunikace</t>
  </si>
  <si>
    <t>Dalibor Čechovský</t>
  </si>
  <si>
    <t>Radek Šumný</t>
  </si>
  <si>
    <t>Lukáš  Milerský</t>
  </si>
  <si>
    <t>Tomáš Milerský</t>
  </si>
  <si>
    <t>oficiální</t>
  </si>
  <si>
    <t>Valigůra Radim</t>
  </si>
  <si>
    <t>Kudela Lukáš</t>
  </si>
  <si>
    <t>Lacina Jakub</t>
  </si>
  <si>
    <t>Myška Vojtěch</t>
  </si>
  <si>
    <t>Lacina Petr</t>
  </si>
  <si>
    <t>Dohnal Petr</t>
  </si>
  <si>
    <t>Chalupa Ondřej</t>
  </si>
  <si>
    <t>Brušperk</t>
  </si>
  <si>
    <t>Petr Vicher</t>
  </si>
  <si>
    <t>Jiří Šplichal</t>
  </si>
  <si>
    <t>Jiří Šefl</t>
  </si>
  <si>
    <t>Ondřej Strakoš</t>
  </si>
  <si>
    <t>Martin Honzík</t>
  </si>
  <si>
    <t>Jan Kosa</t>
  </si>
  <si>
    <t>Valigůra</t>
  </si>
  <si>
    <t>Šindel Ivo</t>
  </si>
  <si>
    <t>Ertl Lukáš</t>
  </si>
  <si>
    <t>Popule Petr</t>
  </si>
  <si>
    <t>Janša Vladimír</t>
  </si>
  <si>
    <t>Ertel Lukáš</t>
  </si>
  <si>
    <t>Jokl Ivoš – Zbyňek Čech – 6:0,6:3</t>
  </si>
  <si>
    <t>Ertel Lukáš – Chvostek Lukáš – 6:4, 6:4</t>
  </si>
  <si>
    <t>Čtyřhra</t>
  </si>
  <si>
    <t>Jokl Ivoš, Ertel Lukáš : Zbyněk Čech, Chvostek Lukáš – 6:7, 7:5, 6:4</t>
  </si>
  <si>
    <t>Čech Zbyněk</t>
  </si>
  <si>
    <t>Chvostek lukáš</t>
  </si>
  <si>
    <t>krmelín</t>
  </si>
  <si>
    <t>Čech  Zbyněk</t>
  </si>
  <si>
    <t>Chvostek Lukáš</t>
  </si>
  <si>
    <t>Výškovice</t>
  </si>
  <si>
    <t>Lukáš Milerský</t>
  </si>
  <si>
    <t>Radim Valigura</t>
  </si>
  <si>
    <t>Jakub Lacina</t>
  </si>
  <si>
    <t>Petr Lacina</t>
  </si>
  <si>
    <t>Petr Dohnal</t>
  </si>
  <si>
    <t>Jakub Kubjat</t>
  </si>
  <si>
    <t>Pavel Němčík</t>
  </si>
  <si>
    <t>Vladimír Forgáč</t>
  </si>
  <si>
    <t>Michal Žáček</t>
  </si>
  <si>
    <t>Chvostek Patrik</t>
  </si>
  <si>
    <t>Novobílský Lukáš</t>
  </si>
  <si>
    <t>Forgáč Vladimír</t>
  </si>
  <si>
    <t>Němčík Pavel</t>
  </si>
  <si>
    <t>Novobilský Lukáš</t>
  </si>
  <si>
    <t>Kubjat Jakub</t>
  </si>
  <si>
    <t>Strakoš  Ondřej</t>
  </si>
  <si>
    <t>Šplichal  Jiří</t>
  </si>
  <si>
    <t>Kosa Jan</t>
  </si>
  <si>
    <t>Ivo Jokl</t>
  </si>
  <si>
    <t>Lukáš Ertl</t>
  </si>
  <si>
    <t>Škerko</t>
  </si>
  <si>
    <t>Sedlář</t>
  </si>
  <si>
    <t>Lukáš Kudela</t>
  </si>
  <si>
    <t>Vojtěch Myška</t>
  </si>
  <si>
    <t>Ladislav Milerský</t>
  </si>
  <si>
    <t>Kunc Martin</t>
  </si>
  <si>
    <t>Holuša</t>
  </si>
  <si>
    <t>Ostrava- Poruba</t>
  </si>
  <si>
    <t>Popule</t>
  </si>
  <si>
    <t>Kunz Martin</t>
  </si>
  <si>
    <t>Janča</t>
  </si>
  <si>
    <t>Ivoš Jokl – Ondra Strakoš: 6:1, 7:5</t>
  </si>
  <si>
    <t>Ertel Lukáš – Honza Kosa: 6:2,6:1</t>
  </si>
  <si>
    <t>Jikl</t>
  </si>
  <si>
    <t>Ertl</t>
  </si>
  <si>
    <t>Strakoš</t>
  </si>
  <si>
    <t>Kosa</t>
  </si>
  <si>
    <t>Šidel</t>
  </si>
  <si>
    <t>K</t>
  </si>
  <si>
    <t>B</t>
  </si>
  <si>
    <t>P</t>
  </si>
  <si>
    <t>Radim Holuša</t>
  </si>
  <si>
    <t>Vladimír Sedlář</t>
  </si>
  <si>
    <t>Petr Popule</t>
  </si>
  <si>
    <t>Vladimír Janša</t>
  </si>
  <si>
    <t xml:space="preserve">Ondřej Strakoš </t>
  </si>
  <si>
    <t xml:space="preserve">Žaček Michal </t>
  </si>
  <si>
    <t xml:space="preserve">Vašenda Vašek </t>
  </si>
  <si>
    <t xml:space="preserve">Němčík Pavel </t>
  </si>
  <si>
    <t xml:space="preserve">Martin Honzík </t>
  </si>
  <si>
    <t xml:space="preserve">Forgáč Vladimir </t>
  </si>
  <si>
    <t>Vašenda Václav</t>
  </si>
  <si>
    <t>Žáček Milan</t>
  </si>
  <si>
    <t>PASKOV</t>
  </si>
  <si>
    <t>Lukáš Chvostek</t>
  </si>
  <si>
    <t>Zbyněk Čech</t>
  </si>
  <si>
    <t>Dohnal</t>
  </si>
  <si>
    <t>Neuser</t>
  </si>
  <si>
    <t>Dostál</t>
  </si>
  <si>
    <t>Kocián</t>
  </si>
  <si>
    <t>Radim Dostál</t>
  </si>
  <si>
    <t>Radim Kocián</t>
  </si>
  <si>
    <t>VOKD Poruba</t>
  </si>
  <si>
    <t>Robert Schwan</t>
  </si>
  <si>
    <t>R. Kocián</t>
  </si>
  <si>
    <t>Martin Liberda</t>
  </si>
  <si>
    <t>Schwan Robert</t>
  </si>
  <si>
    <t>Nová Bělá</t>
  </si>
  <si>
    <t>rozhodoval vzájemný zápas</t>
  </si>
  <si>
    <t>čtyřhra nebude dohrávána</t>
  </si>
  <si>
    <t xml:space="preserve">Výškovice – Krmelín   2:0 </t>
  </si>
  <si>
    <t xml:space="preserve">Tomáš Milerský – Lukáš Ertel   2:1 (3:6; 6:2; 6:3) </t>
  </si>
  <si>
    <t xml:space="preserve">Lukáš Milerský – Ivo Jokl          2:0 (7:6;6:3) </t>
  </si>
  <si>
    <t xml:space="preserve">4hra – odloženo </t>
  </si>
  <si>
    <t xml:space="preserve">Krmelín - Výškovice       1:2 </t>
  </si>
  <si>
    <t xml:space="preserve">Lukáš Ertel –  Lukáš Milerský 0:2 (2:6;2:6) </t>
  </si>
  <si>
    <t xml:space="preserve">Ivo Šindel – Tomáš Milerský 2:1 (6:2;3:6;6:1) </t>
  </si>
  <si>
    <t>Ertel,I.Šindel – Milerský,Milerský 0:2 (5:7,4:6)</t>
  </si>
  <si>
    <t>Za stavu 2 : 0 na zápasy pro Výškovice C se čtyřhra z prvního zápasu již nebude dohrávat.</t>
  </si>
  <si>
    <t>Nemcik Pavel –Sedlar Vladimir 2:6, 6:4, 5:7</t>
  </si>
  <si>
    <t>Forgac Vladimir – Skerko Libor  7:5, 4:6, 2:6</t>
  </si>
  <si>
    <t>Forgac, Nemcik –Sedlar,Skerko  6:2 (Po domluve mezi s sebou, hra pouze na 1 set)</t>
  </si>
  <si>
    <t>Sportsone     1 : 2</t>
  </si>
  <si>
    <t>Libor Škerko</t>
  </si>
  <si>
    <t>Forgač</t>
  </si>
  <si>
    <t>PASKOV    2 : 1</t>
  </si>
  <si>
    <t>Postupují    Sportsone     2 : 0   na zápasy</t>
  </si>
  <si>
    <t>Postupují  Výškovice     2 : 0   na zápasy</t>
  </si>
  <si>
    <t>Němčík</t>
  </si>
  <si>
    <t>skreč</t>
  </si>
  <si>
    <t>O pořadí na 1 - 3 místě rozhodovala mikrotabulka  ze zápasů těchto družstev-viz vpravo za tabulkou</t>
  </si>
  <si>
    <t>skore setů</t>
  </si>
  <si>
    <t>( za  zápasy i utkání mají všichni stejné skore)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</si>
</sst>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4"/>
      <color indexed="10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/>
      <right style="thin"/>
      <top/>
      <bottom style="dotted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hair"/>
      <bottom>
        <color indexed="63"/>
      </bottom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medium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49">
      <alignment/>
      <protection/>
    </xf>
    <xf numFmtId="0" fontId="22" fillId="0" borderId="0" xfId="49" applyFont="1" applyAlignment="1">
      <alignment horizontal="center"/>
      <protection/>
    </xf>
    <xf numFmtId="0" fontId="24" fillId="0" borderId="0" xfId="49" applyFont="1" applyAlignment="1">
      <alignment horizontal="center"/>
      <protection/>
    </xf>
    <xf numFmtId="0" fontId="25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  <xf numFmtId="0" fontId="1" fillId="0" borderId="10" xfId="49" applyBorder="1">
      <alignment/>
      <protection/>
    </xf>
    <xf numFmtId="0" fontId="1" fillId="24" borderId="0" xfId="49" applyFill="1" applyAlignment="1">
      <alignment horizontal="center"/>
      <protection/>
    </xf>
    <xf numFmtId="0" fontId="29" fillId="0" borderId="11" xfId="49" applyFont="1" applyBorder="1">
      <alignment/>
      <protection/>
    </xf>
    <xf numFmtId="0" fontId="30" fillId="0" borderId="12" xfId="49" applyFont="1" applyBorder="1">
      <alignment/>
      <protection/>
    </xf>
    <xf numFmtId="165" fontId="1" fillId="0" borderId="12" xfId="49" applyNumberFormat="1" applyFont="1" applyBorder="1" applyAlignment="1">
      <alignment horizontal="center"/>
      <protection/>
    </xf>
    <xf numFmtId="165" fontId="30" fillId="0" borderId="12" xfId="49" applyNumberFormat="1" applyFont="1" applyBorder="1">
      <alignment/>
      <protection/>
    </xf>
    <xf numFmtId="0" fontId="30" fillId="0" borderId="13" xfId="49" applyFont="1" applyBorder="1">
      <alignment/>
      <protection/>
    </xf>
    <xf numFmtId="49" fontId="1" fillId="0" borderId="0" xfId="49" applyNumberFormat="1">
      <alignment/>
      <protection/>
    </xf>
    <xf numFmtId="165" fontId="30" fillId="0" borderId="14" xfId="49" applyNumberFormat="1" applyFont="1" applyBorder="1">
      <alignment/>
      <protection/>
    </xf>
    <xf numFmtId="0" fontId="1" fillId="0" borderId="0" xfId="49" applyNumberFormat="1">
      <alignment/>
      <protection/>
    </xf>
    <xf numFmtId="3" fontId="1" fillId="0" borderId="0" xfId="49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49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21" fillId="0" borderId="35" xfId="47" applyFont="1" applyFill="1" applyBorder="1" applyAlignment="1">
      <alignment textRotation="90"/>
      <protection/>
    </xf>
    <xf numFmtId="0" fontId="35" fillId="0" borderId="37" xfId="47" applyFont="1" applyBorder="1" applyAlignment="1">
      <alignment horizontal="center" textRotation="90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1" fillId="0" borderId="0" xfId="49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49" applyFont="1" applyAlignment="1">
      <alignment horizontal="center"/>
      <protection/>
    </xf>
    <xf numFmtId="0" fontId="45" fillId="0" borderId="0" xfId="49" applyFont="1" applyAlignment="1">
      <alignment horizontal="center"/>
      <protection/>
    </xf>
    <xf numFmtId="0" fontId="46" fillId="0" borderId="0" xfId="49" applyFont="1">
      <alignment/>
      <protection/>
    </xf>
    <xf numFmtId="0" fontId="47" fillId="0" borderId="0" xfId="49" applyFont="1">
      <alignment/>
      <protection/>
    </xf>
    <xf numFmtId="0" fontId="30" fillId="0" borderId="0" xfId="49" applyFont="1">
      <alignment/>
      <protection/>
    </xf>
    <xf numFmtId="0" fontId="28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1" fillId="0" borderId="0" xfId="49" applyFont="1" applyAlignment="1">
      <alignment horizontal="left"/>
      <protection/>
    </xf>
    <xf numFmtId="0" fontId="1" fillId="0" borderId="34" xfId="49" applyBorder="1" applyAlignment="1" applyProtection="1">
      <alignment horizontal="center"/>
      <protection locked="0"/>
    </xf>
    <xf numFmtId="0" fontId="48" fillId="0" borderId="0" xfId="49" applyFont="1" applyAlignment="1">
      <alignment horizontal="center"/>
      <protection/>
    </xf>
    <xf numFmtId="0" fontId="49" fillId="0" borderId="0" xfId="49" applyFont="1">
      <alignment/>
      <protection/>
    </xf>
    <xf numFmtId="0" fontId="3" fillId="0" borderId="0" xfId="49" applyFont="1" applyAlignment="1">
      <alignment horizontal="right"/>
      <protection/>
    </xf>
    <xf numFmtId="0" fontId="3" fillId="0" borderId="0" xfId="49" applyFont="1" applyAlignment="1">
      <alignment horizontal="center"/>
      <protection/>
    </xf>
    <xf numFmtId="0" fontId="30" fillId="0" borderId="0" xfId="49" applyFont="1" applyBorder="1">
      <alignment/>
      <protection/>
    </xf>
    <xf numFmtId="0" fontId="1" fillId="0" borderId="0" xfId="49" applyFont="1" applyAlignment="1">
      <alignment horizontal="center"/>
      <protection/>
    </xf>
    <xf numFmtId="0" fontId="1" fillId="25" borderId="0" xfId="49" applyFill="1">
      <alignment/>
      <protection/>
    </xf>
    <xf numFmtId="0" fontId="50" fillId="25" borderId="0" xfId="49" applyNumberFormat="1" applyFont="1" applyFill="1">
      <alignment/>
      <protection/>
    </xf>
    <xf numFmtId="14" fontId="1" fillId="0" borderId="0" xfId="49" applyNumberFormat="1" applyBorder="1" applyAlignment="1">
      <alignment horizontal="left"/>
      <protection/>
    </xf>
    <xf numFmtId="0" fontId="1" fillId="0" borderId="34" xfId="49" applyBorder="1" applyProtection="1">
      <alignment/>
      <protection locked="0"/>
    </xf>
    <xf numFmtId="0" fontId="1" fillId="0" borderId="49" xfId="49" applyBorder="1">
      <alignment/>
      <protection/>
    </xf>
    <xf numFmtId="0" fontId="1" fillId="0" borderId="50" xfId="49" applyBorder="1">
      <alignment/>
      <protection/>
    </xf>
    <xf numFmtId="0" fontId="1" fillId="0" borderId="0" xfId="49" applyBorder="1" applyAlignment="1">
      <alignment horizontal="center"/>
      <protection/>
    </xf>
    <xf numFmtId="0" fontId="28" fillId="0" borderId="0" xfId="49" applyFont="1">
      <alignment/>
      <protection/>
    </xf>
    <xf numFmtId="0" fontId="1" fillId="0" borderId="51" xfId="49" applyBorder="1">
      <alignment/>
      <protection/>
    </xf>
    <xf numFmtId="0" fontId="3" fillId="0" borderId="34" xfId="49" applyFont="1" applyBorder="1" applyAlignment="1">
      <alignment horizontal="center"/>
      <protection/>
    </xf>
    <xf numFmtId="0" fontId="3" fillId="0" borderId="11" xfId="49" applyFont="1" applyBorder="1" applyAlignment="1">
      <alignment horizontal="center"/>
      <protection/>
    </xf>
    <xf numFmtId="0" fontId="3" fillId="0" borderId="34" xfId="49" applyFont="1" applyBorder="1" applyAlignment="1">
      <alignment horizontal="left"/>
      <protection/>
    </xf>
    <xf numFmtId="0" fontId="3" fillId="0" borderId="34" xfId="49" applyFont="1" applyBorder="1">
      <alignment/>
      <protection/>
    </xf>
    <xf numFmtId="0" fontId="3" fillId="0" borderId="0" xfId="49" applyFont="1" applyBorder="1">
      <alignment/>
      <protection/>
    </xf>
    <xf numFmtId="0" fontId="1" fillId="0" borderId="34" xfId="49" applyBorder="1">
      <alignment/>
      <protection/>
    </xf>
    <xf numFmtId="0" fontId="1" fillId="0" borderId="34" xfId="49" applyFont="1" applyBorder="1" applyProtection="1">
      <alignment/>
      <protection locked="0"/>
    </xf>
    <xf numFmtId="0" fontId="1" fillId="0" borderId="52" xfId="49" applyBorder="1" applyAlignment="1" applyProtection="1">
      <alignment horizontal="center"/>
      <protection locked="0"/>
    </xf>
    <xf numFmtId="0" fontId="3" fillId="0" borderId="53" xfId="49" applyFont="1" applyBorder="1" applyAlignment="1">
      <alignment horizontal="center"/>
      <protection/>
    </xf>
    <xf numFmtId="3" fontId="1" fillId="0" borderId="54" xfId="49" applyNumberFormat="1" applyBorder="1" applyAlignment="1" applyProtection="1">
      <alignment horizontal="center"/>
      <protection locked="0"/>
    </xf>
    <xf numFmtId="0" fontId="1" fillId="0" borderId="55" xfId="49" applyBorder="1" applyAlignment="1" applyProtection="1">
      <alignment horizontal="center"/>
      <protection locked="0"/>
    </xf>
    <xf numFmtId="3" fontId="1" fillId="0" borderId="56" xfId="49" applyNumberFormat="1" applyBorder="1" applyAlignment="1" applyProtection="1">
      <alignment horizontal="center"/>
      <protection locked="0"/>
    </xf>
    <xf numFmtId="0" fontId="1" fillId="7" borderId="55" xfId="49" applyFill="1" applyBorder="1" applyAlignment="1">
      <alignment horizontal="center"/>
      <protection/>
    </xf>
    <xf numFmtId="0" fontId="3" fillId="7" borderId="53" xfId="49" applyFont="1" applyFill="1" applyBorder="1" applyAlignment="1">
      <alignment horizontal="center"/>
      <protection/>
    </xf>
    <xf numFmtId="3" fontId="1" fillId="7" borderId="54" xfId="49" applyNumberFormat="1" applyFill="1" applyBorder="1" applyAlignment="1">
      <alignment horizontal="center"/>
      <protection/>
    </xf>
    <xf numFmtId="0" fontId="30" fillId="7" borderId="55" xfId="49" applyFont="1" applyFill="1" applyBorder="1" applyAlignment="1">
      <alignment horizontal="center"/>
      <protection/>
    </xf>
    <xf numFmtId="0" fontId="30" fillId="7" borderId="54" xfId="49" applyFont="1" applyFill="1" applyBorder="1" applyAlignment="1">
      <alignment horizontal="center"/>
      <protection/>
    </xf>
    <xf numFmtId="0" fontId="1" fillId="0" borderId="0" xfId="49" applyAlignment="1">
      <alignment horizontal="left"/>
      <protection/>
    </xf>
    <xf numFmtId="0" fontId="0" fillId="24" borderId="0" xfId="49" applyFont="1" applyFill="1">
      <alignment/>
      <protection/>
    </xf>
    <xf numFmtId="0" fontId="1" fillId="0" borderId="15" xfId="49" applyFont="1" applyBorder="1" applyProtection="1">
      <alignment/>
      <protection locked="0"/>
    </xf>
    <xf numFmtId="0" fontId="1" fillId="0" borderId="57" xfId="49" applyFont="1" applyBorder="1" applyProtection="1">
      <alignment/>
      <protection locked="0"/>
    </xf>
    <xf numFmtId="0" fontId="1" fillId="0" borderId="0" xfId="49" applyBorder="1" applyAlignment="1">
      <alignment horizontal="center" vertical="center"/>
      <protection/>
    </xf>
    <xf numFmtId="0" fontId="1" fillId="0" borderId="58" xfId="49" applyFont="1" applyBorder="1" applyProtection="1">
      <alignment/>
      <protection locked="0"/>
    </xf>
    <xf numFmtId="0" fontId="1" fillId="0" borderId="29" xfId="49" applyFont="1" applyBorder="1" applyProtection="1">
      <alignment/>
      <protection locked="0"/>
    </xf>
    <xf numFmtId="0" fontId="1" fillId="0" borderId="11" xfId="49" applyBorder="1">
      <alignment/>
      <protection/>
    </xf>
    <xf numFmtId="0" fontId="3" fillId="0" borderId="59" xfId="49" applyFont="1" applyBorder="1">
      <alignment/>
      <protection/>
    </xf>
    <xf numFmtId="0" fontId="1" fillId="0" borderId="59" xfId="49" applyBorder="1">
      <alignment/>
      <protection/>
    </xf>
    <xf numFmtId="3" fontId="1" fillId="7" borderId="55" xfId="49" applyNumberFormat="1" applyFill="1" applyBorder="1" applyAlignment="1">
      <alignment horizontal="center" vertical="center"/>
      <protection/>
    </xf>
    <xf numFmtId="3" fontId="1" fillId="7" borderId="54" xfId="49" applyNumberFormat="1" applyFill="1" applyBorder="1" applyAlignment="1">
      <alignment horizontal="center" vertical="center"/>
      <protection/>
    </xf>
    <xf numFmtId="0" fontId="3" fillId="7" borderId="53" xfId="49" applyFont="1" applyFill="1" applyBorder="1" applyAlignment="1">
      <alignment horizontal="center" vertical="center"/>
      <protection/>
    </xf>
    <xf numFmtId="0" fontId="51" fillId="7" borderId="11" xfId="49" applyFont="1" applyFill="1" applyBorder="1">
      <alignment/>
      <protection/>
    </xf>
    <xf numFmtId="0" fontId="1" fillId="0" borderId="0" xfId="49" applyBorder="1">
      <alignment/>
      <protection/>
    </xf>
    <xf numFmtId="0" fontId="29" fillId="0" borderId="0" xfId="49" applyFont="1">
      <alignment/>
      <protection/>
    </xf>
    <xf numFmtId="0" fontId="1" fillId="0" borderId="60" xfId="49" applyBorder="1" applyProtection="1">
      <alignment/>
      <protection locked="0"/>
    </xf>
    <xf numFmtId="0" fontId="1" fillId="0" borderId="0" xfId="49" applyProtection="1">
      <alignment/>
      <protection locked="0"/>
    </xf>
    <xf numFmtId="0" fontId="44" fillId="0" borderId="50" xfId="49" applyFont="1" applyBorder="1" applyAlignment="1">
      <alignment horizontal="center"/>
      <protection/>
    </xf>
    <xf numFmtId="0" fontId="45" fillId="0" borderId="50" xfId="49" applyFont="1" applyBorder="1" applyAlignment="1">
      <alignment horizontal="center"/>
      <protection/>
    </xf>
    <xf numFmtId="0" fontId="1" fillId="0" borderId="0" xfId="49" applyFont="1" applyAlignment="1" applyProtection="1">
      <alignment horizontal="left"/>
      <protection locked="0"/>
    </xf>
    <xf numFmtId="0" fontId="30" fillId="0" borderId="61" xfId="49" applyFont="1" applyBorder="1" applyProtection="1">
      <alignment/>
      <protection locked="0"/>
    </xf>
    <xf numFmtId="0" fontId="1" fillId="0" borderId="0" xfId="49" applyAlignment="1" applyProtection="1">
      <alignment horizontal="center"/>
      <protection locked="0"/>
    </xf>
    <xf numFmtId="0" fontId="3" fillId="0" borderId="0" xfId="49" applyFont="1" applyProtection="1">
      <alignment/>
      <protection locked="0"/>
    </xf>
    <xf numFmtId="3" fontId="43" fillId="0" borderId="47" xfId="47" applyNumberFormat="1" applyFont="1" applyFill="1" applyBorder="1">
      <alignment/>
      <protection/>
    </xf>
    <xf numFmtId="3" fontId="43" fillId="0" borderId="46" xfId="47" applyNumberFormat="1" applyFont="1" applyFill="1" applyBorder="1" applyAlignment="1">
      <alignment horizontal="center"/>
      <protection/>
    </xf>
    <xf numFmtId="3" fontId="43" fillId="0" borderId="48" xfId="47" applyNumberFormat="1" applyFont="1" applyFill="1" applyBorder="1">
      <alignment/>
      <protection/>
    </xf>
    <xf numFmtId="3" fontId="29" fillId="7" borderId="55" xfId="49" applyNumberFormat="1" applyFont="1" applyFill="1" applyBorder="1" applyAlignment="1">
      <alignment horizontal="center" vertical="center"/>
      <protection/>
    </xf>
    <xf numFmtId="3" fontId="29" fillId="7" borderId="54" xfId="49" applyNumberFormat="1" applyFont="1" applyFill="1" applyBorder="1" applyAlignment="1">
      <alignment horizontal="center" vertical="center"/>
      <protection/>
    </xf>
    <xf numFmtId="0" fontId="30" fillId="7" borderId="53" xfId="49" applyFont="1" applyFill="1" applyBorder="1" applyAlignment="1">
      <alignment horizontal="center" vertical="center"/>
      <protection/>
    </xf>
    <xf numFmtId="0" fontId="29" fillId="0" borderId="61" xfId="49" applyFont="1" applyBorder="1" applyProtection="1">
      <alignment/>
      <protection locked="0"/>
    </xf>
    <xf numFmtId="0" fontId="43" fillId="0" borderId="62" xfId="47" applyFont="1" applyBorder="1" applyAlignment="1">
      <alignment horizontal="center" vertical="center"/>
      <protection/>
    </xf>
    <xf numFmtId="0" fontId="53" fillId="0" borderId="63" xfId="47" applyFont="1" applyBorder="1" applyAlignment="1">
      <alignment vertical="center"/>
      <protection/>
    </xf>
    <xf numFmtId="0" fontId="54" fillId="0" borderId="36" xfId="47" applyFont="1" applyBorder="1">
      <alignment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43" fillId="25" borderId="47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35" fillId="0" borderId="0" xfId="47" applyFont="1" applyAlignment="1">
      <alignment horizontal="right"/>
      <protection/>
    </xf>
    <xf numFmtId="0" fontId="35" fillId="0" borderId="0" xfId="49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6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68" xfId="0" applyFont="1" applyBorder="1" applyAlignment="1">
      <alignment/>
    </xf>
    <xf numFmtId="3" fontId="29" fillId="0" borderId="67" xfId="0" applyNumberFormat="1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24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9" xfId="47" applyFont="1" applyFill="1" applyBorder="1">
      <alignment/>
      <protection/>
    </xf>
    <xf numFmtId="0" fontId="57" fillId="0" borderId="0" xfId="49" applyFont="1">
      <alignment/>
      <protection/>
    </xf>
    <xf numFmtId="0" fontId="56" fillId="0" borderId="19" xfId="47" applyFont="1" applyFill="1" applyBorder="1">
      <alignment/>
      <protection/>
    </xf>
    <xf numFmtId="0" fontId="56" fillId="0" borderId="70" xfId="47" applyFont="1" applyFill="1" applyBorder="1">
      <alignment/>
      <protection/>
    </xf>
    <xf numFmtId="0" fontId="56" fillId="0" borderId="71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61" xfId="49" applyNumberFormat="1" applyFont="1" applyBorder="1" applyAlignment="1" applyProtection="1">
      <alignment horizontal="left"/>
      <protection locked="0"/>
    </xf>
    <xf numFmtId="0" fontId="30" fillId="0" borderId="72" xfId="49" applyNumberFormat="1" applyFont="1" applyBorder="1" applyAlignment="1">
      <alignment horizontal="center"/>
      <protection/>
    </xf>
    <xf numFmtId="0" fontId="30" fillId="0" borderId="73" xfId="49" applyNumberFormat="1" applyFont="1" applyBorder="1" applyAlignment="1">
      <alignment horizontal="center"/>
      <protection/>
    </xf>
    <xf numFmtId="0" fontId="30" fillId="0" borderId="74" xfId="49" applyNumberFormat="1" applyFont="1" applyBorder="1" applyAlignment="1">
      <alignment horizontal="center"/>
      <protection/>
    </xf>
    <xf numFmtId="0" fontId="30" fillId="0" borderId="75" xfId="49" applyNumberFormat="1" applyFont="1" applyBorder="1" applyAlignment="1">
      <alignment horizontal="center"/>
      <protection/>
    </xf>
    <xf numFmtId="0" fontId="30" fillId="0" borderId="76" xfId="49" applyNumberFormat="1" applyFont="1" applyBorder="1" applyAlignment="1">
      <alignment horizontal="center"/>
      <protection/>
    </xf>
    <xf numFmtId="0" fontId="30" fillId="0" borderId="77" xfId="49" applyNumberFormat="1" applyFont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9" xfId="0" applyBorder="1" applyAlignment="1">
      <alignment/>
    </xf>
    <xf numFmtId="0" fontId="55" fillId="0" borderId="78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74" xfId="0" applyFont="1" applyBorder="1" applyAlignment="1">
      <alignment/>
    </xf>
    <xf numFmtId="0" fontId="51" fillId="0" borderId="80" xfId="0" applyFont="1" applyBorder="1" applyAlignment="1">
      <alignment horizontal="center"/>
    </xf>
    <xf numFmtId="0" fontId="55" fillId="0" borderId="75" xfId="0" applyFont="1" applyBorder="1" applyAlignment="1">
      <alignment/>
    </xf>
    <xf numFmtId="0" fontId="55" fillId="7" borderId="74" xfId="0" applyFont="1" applyFill="1" applyBorder="1" applyAlignment="1">
      <alignment/>
    </xf>
    <xf numFmtId="0" fontId="51" fillId="7" borderId="80" xfId="0" applyFont="1" applyFill="1" applyBorder="1" applyAlignment="1">
      <alignment horizontal="center"/>
    </xf>
    <xf numFmtId="0" fontId="55" fillId="7" borderId="75" xfId="0" applyFont="1" applyFill="1" applyBorder="1" applyAlignment="1">
      <alignment/>
    </xf>
    <xf numFmtId="0" fontId="55" fillId="0" borderId="81" xfId="0" applyFont="1" applyBorder="1" applyAlignment="1">
      <alignment/>
    </xf>
    <xf numFmtId="0" fontId="55" fillId="0" borderId="82" xfId="0" applyFont="1" applyBorder="1" applyAlignment="1">
      <alignment/>
    </xf>
    <xf numFmtId="0" fontId="55" fillId="24" borderId="83" xfId="0" applyFont="1" applyFill="1" applyBorder="1" applyAlignment="1">
      <alignment/>
    </xf>
    <xf numFmtId="0" fontId="55" fillId="0" borderId="84" xfId="0" applyFont="1" applyBorder="1" applyAlignment="1">
      <alignment/>
    </xf>
    <xf numFmtId="0" fontId="55" fillId="7" borderId="85" xfId="0" applyFont="1" applyFill="1" applyBorder="1" applyAlignment="1">
      <alignment horizontal="center"/>
    </xf>
    <xf numFmtId="0" fontId="55" fillId="7" borderId="75" xfId="0" applyFont="1" applyFill="1" applyBorder="1" applyAlignment="1">
      <alignment horizontal="center"/>
    </xf>
    <xf numFmtId="9" fontId="55" fillId="0" borderId="83" xfId="52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72" xfId="0" applyFont="1" applyBorder="1" applyAlignment="1">
      <alignment/>
    </xf>
    <xf numFmtId="0" fontId="51" fillId="0" borderId="86" xfId="0" applyFont="1" applyBorder="1" applyAlignment="1">
      <alignment horizontal="center"/>
    </xf>
    <xf numFmtId="0" fontId="55" fillId="0" borderId="73" xfId="0" applyFont="1" applyBorder="1" applyAlignment="1">
      <alignment/>
    </xf>
    <xf numFmtId="0" fontId="55" fillId="7" borderId="72" xfId="0" applyFont="1" applyFill="1" applyBorder="1" applyAlignment="1">
      <alignment/>
    </xf>
    <xf numFmtId="0" fontId="51" fillId="7" borderId="86" xfId="0" applyFont="1" applyFill="1" applyBorder="1" applyAlignment="1">
      <alignment horizontal="center"/>
    </xf>
    <xf numFmtId="0" fontId="55" fillId="7" borderId="73" xfId="0" applyFont="1" applyFill="1" applyBorder="1" applyAlignment="1">
      <alignment/>
    </xf>
    <xf numFmtId="0" fontId="55" fillId="0" borderId="87" xfId="0" applyFont="1" applyBorder="1" applyAlignment="1">
      <alignment/>
    </xf>
    <xf numFmtId="0" fontId="55" fillId="0" borderId="88" xfId="0" applyFont="1" applyBorder="1" applyAlignment="1">
      <alignment/>
    </xf>
    <xf numFmtId="0" fontId="55" fillId="24" borderId="89" xfId="0" applyFont="1" applyFill="1" applyBorder="1" applyAlignment="1">
      <alignment/>
    </xf>
    <xf numFmtId="0" fontId="55" fillId="0" borderId="90" xfId="0" applyFont="1" applyBorder="1" applyAlignment="1">
      <alignment/>
    </xf>
    <xf numFmtId="0" fontId="55" fillId="7" borderId="91" xfId="0" applyFont="1" applyFill="1" applyBorder="1" applyAlignment="1">
      <alignment horizontal="center"/>
    </xf>
    <xf numFmtId="0" fontId="55" fillId="7" borderId="73" xfId="0" applyFont="1" applyFill="1" applyBorder="1" applyAlignment="1">
      <alignment horizontal="center"/>
    </xf>
    <xf numFmtId="9" fontId="55" fillId="0" borderId="89" xfId="52" applyFont="1" applyFill="1" applyBorder="1" applyAlignment="1">
      <alignment/>
    </xf>
    <xf numFmtId="0" fontId="55" fillId="0" borderId="76" xfId="0" applyFont="1" applyBorder="1" applyAlignment="1">
      <alignment/>
    </xf>
    <xf numFmtId="0" fontId="51" fillId="0" borderId="92" xfId="0" applyFont="1" applyBorder="1" applyAlignment="1">
      <alignment horizontal="center"/>
    </xf>
    <xf numFmtId="0" fontId="55" fillId="0" borderId="77" xfId="0" applyFont="1" applyBorder="1" applyAlignment="1">
      <alignment/>
    </xf>
    <xf numFmtId="0" fontId="55" fillId="7" borderId="76" xfId="0" applyFont="1" applyFill="1" applyBorder="1" applyAlignment="1">
      <alignment/>
    </xf>
    <xf numFmtId="0" fontId="51" fillId="7" borderId="92" xfId="0" applyFont="1" applyFill="1" applyBorder="1" applyAlignment="1">
      <alignment horizontal="center"/>
    </xf>
    <xf numFmtId="0" fontId="55" fillId="7" borderId="77" xfId="0" applyFont="1" applyFill="1" applyBorder="1" applyAlignment="1">
      <alignment/>
    </xf>
    <xf numFmtId="0" fontId="55" fillId="0" borderId="93" xfId="0" applyFont="1" applyBorder="1" applyAlignment="1">
      <alignment/>
    </xf>
    <xf numFmtId="0" fontId="55" fillId="0" borderId="94" xfId="0" applyFont="1" applyBorder="1" applyAlignment="1">
      <alignment/>
    </xf>
    <xf numFmtId="0" fontId="55" fillId="24" borderId="95" xfId="0" applyFont="1" applyFill="1" applyBorder="1" applyAlignment="1">
      <alignment/>
    </xf>
    <xf numFmtId="0" fontId="55" fillId="0" borderId="96" xfId="0" applyFont="1" applyBorder="1" applyAlignment="1">
      <alignment/>
    </xf>
    <xf numFmtId="0" fontId="55" fillId="7" borderId="97" xfId="0" applyFont="1" applyFill="1" applyBorder="1" applyAlignment="1">
      <alignment horizontal="center"/>
    </xf>
    <xf numFmtId="0" fontId="55" fillId="7" borderId="77" xfId="0" applyFont="1" applyFill="1" applyBorder="1" applyAlignment="1">
      <alignment horizontal="center"/>
    </xf>
    <xf numFmtId="9" fontId="55" fillId="0" borderId="95" xfId="52" applyFont="1" applyFill="1" applyBorder="1" applyAlignment="1">
      <alignment/>
    </xf>
    <xf numFmtId="0" fontId="59" fillId="0" borderId="98" xfId="0" applyFont="1" applyBorder="1" applyAlignment="1">
      <alignment/>
    </xf>
    <xf numFmtId="0" fontId="59" fillId="0" borderId="99" xfId="0" applyFont="1" applyBorder="1" applyAlignment="1">
      <alignment/>
    </xf>
    <xf numFmtId="0" fontId="59" fillId="0" borderId="100" xfId="0" applyFont="1" applyBorder="1" applyAlignment="1">
      <alignment/>
    </xf>
    <xf numFmtId="0" fontId="0" fillId="0" borderId="0" xfId="0" applyAlignment="1">
      <alignment textRotation="90"/>
    </xf>
    <xf numFmtId="0" fontId="0" fillId="0" borderId="98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59" fillId="0" borderId="101" xfId="0" applyFont="1" applyBorder="1" applyAlignment="1">
      <alignment/>
    </xf>
    <xf numFmtId="0" fontId="55" fillId="0" borderId="102" xfId="0" applyFont="1" applyBorder="1" applyAlignment="1">
      <alignment/>
    </xf>
    <xf numFmtId="0" fontId="51" fillId="0" borderId="103" xfId="0" applyFont="1" applyBorder="1" applyAlignment="1">
      <alignment horizontal="center"/>
    </xf>
    <xf numFmtId="0" fontId="55" fillId="0" borderId="104" xfId="0" applyFont="1" applyBorder="1" applyAlignment="1">
      <alignment/>
    </xf>
    <xf numFmtId="0" fontId="55" fillId="7" borderId="102" xfId="0" applyFont="1" applyFill="1" applyBorder="1" applyAlignment="1">
      <alignment/>
    </xf>
    <xf numFmtId="0" fontId="51" fillId="7" borderId="103" xfId="0" applyFont="1" applyFill="1" applyBorder="1" applyAlignment="1">
      <alignment horizontal="center"/>
    </xf>
    <xf numFmtId="0" fontId="55" fillId="7" borderId="104" xfId="0" applyFont="1" applyFill="1" applyBorder="1" applyAlignment="1">
      <alignment/>
    </xf>
    <xf numFmtId="0" fontId="55" fillId="0" borderId="105" xfId="0" applyFont="1" applyBorder="1" applyAlignment="1">
      <alignment/>
    </xf>
    <xf numFmtId="0" fontId="30" fillId="0" borderId="106" xfId="49" applyFont="1" applyBorder="1" applyProtection="1">
      <alignment/>
      <protection locked="0"/>
    </xf>
    <xf numFmtId="14" fontId="1" fillId="0" borderId="106" xfId="49" applyNumberFormat="1" applyFont="1" applyBorder="1" applyAlignment="1" applyProtection="1">
      <alignment horizontal="left"/>
      <protection locked="0"/>
    </xf>
    <xf numFmtId="0" fontId="1" fillId="0" borderId="107" xfId="49" applyFont="1" applyBorder="1" applyProtection="1">
      <alignment/>
      <protection locked="0"/>
    </xf>
    <xf numFmtId="0" fontId="1" fillId="0" borderId="108" xfId="49" applyFont="1" applyBorder="1" applyProtection="1">
      <alignment/>
      <protection locked="0"/>
    </xf>
    <xf numFmtId="0" fontId="3" fillId="0" borderId="109" xfId="49" applyFont="1" applyBorder="1" applyAlignment="1">
      <alignment horizontal="center"/>
      <protection/>
    </xf>
    <xf numFmtId="3" fontId="1" fillId="0" borderId="110" xfId="49" applyNumberFormat="1" applyBorder="1" applyAlignment="1" applyProtection="1">
      <alignment horizontal="center"/>
      <protection locked="0"/>
    </xf>
    <xf numFmtId="0" fontId="1" fillId="0" borderId="111" xfId="49" applyBorder="1" applyAlignment="1" applyProtection="1">
      <alignment horizontal="center"/>
      <protection locked="0"/>
    </xf>
    <xf numFmtId="3" fontId="1" fillId="0" borderId="112" xfId="49" applyNumberFormat="1" applyBorder="1" applyAlignment="1" applyProtection="1">
      <alignment horizontal="center"/>
      <protection locked="0"/>
    </xf>
    <xf numFmtId="0" fontId="1" fillId="0" borderId="113" xfId="49" applyFont="1" applyBorder="1" applyProtection="1">
      <alignment/>
      <protection locked="0"/>
    </xf>
    <xf numFmtId="0" fontId="1" fillId="0" borderId="114" xfId="49" applyFont="1" applyBorder="1" applyProtection="1">
      <alignment/>
      <protection locked="0"/>
    </xf>
    <xf numFmtId="0" fontId="1" fillId="0" borderId="115" xfId="49" applyFont="1" applyBorder="1" applyProtection="1">
      <alignment/>
      <protection locked="0"/>
    </xf>
    <xf numFmtId="0" fontId="59" fillId="0" borderId="116" xfId="0" applyFont="1" applyBorder="1" applyAlignment="1">
      <alignment/>
    </xf>
    <xf numFmtId="0" fontId="55" fillId="0" borderId="117" xfId="0" applyFont="1" applyBorder="1" applyAlignment="1">
      <alignment/>
    </xf>
    <xf numFmtId="0" fontId="51" fillId="0" borderId="118" xfId="0" applyFont="1" applyBorder="1" applyAlignment="1">
      <alignment horizontal="center"/>
    </xf>
    <xf numFmtId="0" fontId="55" fillId="0" borderId="119" xfId="0" applyFont="1" applyBorder="1" applyAlignment="1">
      <alignment/>
    </xf>
    <xf numFmtId="0" fontId="55" fillId="7" borderId="117" xfId="0" applyFont="1" applyFill="1" applyBorder="1" applyAlignment="1">
      <alignment/>
    </xf>
    <xf numFmtId="0" fontId="51" fillId="7" borderId="118" xfId="0" applyFont="1" applyFill="1" applyBorder="1" applyAlignment="1">
      <alignment horizontal="center"/>
    </xf>
    <xf numFmtId="0" fontId="55" fillId="7" borderId="119" xfId="0" applyFont="1" applyFill="1" applyBorder="1" applyAlignment="1">
      <alignment/>
    </xf>
    <xf numFmtId="0" fontId="55" fillId="0" borderId="120" xfId="0" applyFont="1" applyBorder="1" applyAlignment="1">
      <alignment/>
    </xf>
    <xf numFmtId="0" fontId="51" fillId="0" borderId="82" xfId="0" applyFont="1" applyBorder="1" applyAlignment="1">
      <alignment/>
    </xf>
    <xf numFmtId="0" fontId="51" fillId="0" borderId="88" xfId="0" applyFont="1" applyBorder="1" applyAlignment="1">
      <alignment/>
    </xf>
    <xf numFmtId="0" fontId="51" fillId="0" borderId="94" xfId="0" applyFont="1" applyBorder="1" applyAlignment="1">
      <alignment/>
    </xf>
    <xf numFmtId="0" fontId="29" fillId="0" borderId="121" xfId="0" applyFont="1" applyFill="1" applyBorder="1" applyAlignment="1">
      <alignment/>
    </xf>
    <xf numFmtId="0" fontId="29" fillId="0" borderId="122" xfId="0" applyNumberFormat="1" applyFont="1" applyBorder="1" applyAlignment="1">
      <alignment horizontal="left"/>
    </xf>
    <xf numFmtId="49" fontId="29" fillId="0" borderId="123" xfId="0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/>
    </xf>
    <xf numFmtId="0" fontId="30" fillId="0" borderId="80" xfId="49" applyFont="1" applyBorder="1" applyAlignment="1">
      <alignment horizontal="center"/>
      <protection/>
    </xf>
    <xf numFmtId="3" fontId="31" fillId="0" borderId="124" xfId="0" applyNumberFormat="1" applyFont="1" applyFill="1" applyBorder="1" applyAlignment="1">
      <alignment horizontal="center"/>
    </xf>
    <xf numFmtId="3" fontId="31" fillId="0" borderId="125" xfId="0" applyNumberFormat="1" applyFont="1" applyFill="1" applyBorder="1" applyAlignment="1">
      <alignment horizontal="center"/>
    </xf>
    <xf numFmtId="0" fontId="29" fillId="0" borderId="126" xfId="0" applyNumberFormat="1" applyFont="1" applyBorder="1" applyAlignment="1">
      <alignment horizontal="left"/>
    </xf>
    <xf numFmtId="49" fontId="29" fillId="0" borderId="127" xfId="0" applyNumberFormat="1" applyFont="1" applyBorder="1" applyAlignment="1">
      <alignment horizontal="center"/>
    </xf>
    <xf numFmtId="0" fontId="29" fillId="0" borderId="128" xfId="0" applyNumberFormat="1" applyFont="1" applyBorder="1" applyAlignment="1">
      <alignment horizontal="left"/>
    </xf>
    <xf numFmtId="0" fontId="30" fillId="0" borderId="86" xfId="49" applyFont="1" applyBorder="1" applyAlignment="1">
      <alignment horizontal="center"/>
      <protection/>
    </xf>
    <xf numFmtId="3" fontId="52" fillId="0" borderId="129" xfId="0" applyNumberFormat="1" applyFont="1" applyFill="1" applyBorder="1" applyAlignment="1">
      <alignment horizontal="center"/>
    </xf>
    <xf numFmtId="3" fontId="52" fillId="0" borderId="130" xfId="0" applyNumberFormat="1" applyFont="1" applyFill="1" applyBorder="1" applyAlignment="1">
      <alignment horizontal="center"/>
    </xf>
    <xf numFmtId="0" fontId="29" fillId="0" borderId="131" xfId="0" applyNumberFormat="1" applyFont="1" applyBorder="1" applyAlignment="1">
      <alignment horizontal="left"/>
    </xf>
    <xf numFmtId="49" fontId="29" fillId="0" borderId="132" xfId="0" applyNumberFormat="1" applyFont="1" applyBorder="1" applyAlignment="1">
      <alignment horizontal="center"/>
    </xf>
    <xf numFmtId="0" fontId="29" fillId="0" borderId="133" xfId="0" applyNumberFormat="1" applyFont="1" applyBorder="1" applyAlignment="1">
      <alignment horizontal="left"/>
    </xf>
    <xf numFmtId="0" fontId="30" fillId="0" borderId="92" xfId="49" applyFont="1" applyBorder="1" applyAlignment="1">
      <alignment horizontal="center"/>
      <protection/>
    </xf>
    <xf numFmtId="3" fontId="31" fillId="0" borderId="134" xfId="0" applyNumberFormat="1" applyFont="1" applyFill="1" applyBorder="1" applyAlignment="1">
      <alignment horizontal="center"/>
    </xf>
    <xf numFmtId="3" fontId="31" fillId="0" borderId="135" xfId="0" applyNumberFormat="1" applyFont="1" applyFill="1" applyBorder="1" applyAlignment="1">
      <alignment horizontal="center"/>
    </xf>
    <xf numFmtId="3" fontId="31" fillId="0" borderId="67" xfId="0" applyNumberFormat="1" applyFont="1" applyFill="1" applyBorder="1" applyAlignment="1">
      <alignment horizontal="center"/>
    </xf>
    <xf numFmtId="0" fontId="1" fillId="0" borderId="121" xfId="0" applyFont="1" applyFill="1" applyBorder="1" applyAlignment="1">
      <alignment/>
    </xf>
    <xf numFmtId="0" fontId="1" fillId="0" borderId="0" xfId="49" applyFill="1">
      <alignment/>
      <protection/>
    </xf>
    <xf numFmtId="0" fontId="26" fillId="0" borderId="0" xfId="49" applyFont="1" applyFill="1">
      <alignment/>
      <protection/>
    </xf>
    <xf numFmtId="0" fontId="41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47" xfId="47" applyNumberFormat="1" applyFont="1" applyFill="1" applyBorder="1" applyAlignment="1">
      <alignment horizontal="center" vertical="center"/>
      <protection/>
    </xf>
    <xf numFmtId="3" fontId="43" fillId="0" borderId="62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3" fillId="0" borderId="63" xfId="47" applyFont="1" applyFill="1" applyBorder="1" applyAlignment="1">
      <alignment vertical="center"/>
      <protection/>
    </xf>
    <xf numFmtId="0" fontId="43" fillId="0" borderId="62" xfId="47" applyFont="1" applyFill="1" applyBorder="1" applyAlignment="1">
      <alignment horizontal="center" vertical="center"/>
      <protection/>
    </xf>
    <xf numFmtId="0" fontId="53" fillId="25" borderId="63" xfId="47" applyFont="1" applyFill="1" applyBorder="1" applyAlignment="1">
      <alignment vertical="center"/>
      <protection/>
    </xf>
    <xf numFmtId="3" fontId="43" fillId="25" borderId="47" xfId="47" applyNumberFormat="1" applyFont="1" applyFill="1" applyBorder="1" applyAlignment="1">
      <alignment horizontal="center" vertical="center"/>
      <protection/>
    </xf>
    <xf numFmtId="3" fontId="43" fillId="25" borderId="62" xfId="47" applyNumberFormat="1" applyFont="1" applyFill="1" applyBorder="1" applyAlignment="1">
      <alignment horizontal="center" vertical="center"/>
      <protection/>
    </xf>
    <xf numFmtId="0" fontId="1" fillId="0" borderId="136" xfId="49" applyFont="1" applyBorder="1" applyProtection="1">
      <alignment/>
      <protection locked="0"/>
    </xf>
    <xf numFmtId="3" fontId="1" fillId="0" borderId="137" xfId="49" applyNumberFormat="1" applyBorder="1" applyAlignment="1" applyProtection="1">
      <alignment horizontal="center"/>
      <protection locked="0"/>
    </xf>
    <xf numFmtId="0" fontId="1" fillId="0" borderId="138" xfId="49" applyFont="1" applyBorder="1" applyProtection="1">
      <alignment/>
      <protection locked="0"/>
    </xf>
    <xf numFmtId="0" fontId="1" fillId="0" borderId="139" xfId="49" applyBorder="1" applyAlignment="1" applyProtection="1">
      <alignment horizontal="center"/>
      <protection locked="0"/>
    </xf>
    <xf numFmtId="0" fontId="0" fillId="0" borderId="101" xfId="0" applyFont="1" applyBorder="1" applyAlignment="1">
      <alignment/>
    </xf>
    <xf numFmtId="0" fontId="61" fillId="0" borderId="0" xfId="0" applyFont="1" applyAlignment="1">
      <alignment horizontal="left" indent="10"/>
    </xf>
    <xf numFmtId="0" fontId="61" fillId="0" borderId="0" xfId="0" applyFont="1" applyAlignment="1">
      <alignment/>
    </xf>
    <xf numFmtId="0" fontId="59" fillId="0" borderId="128" xfId="0" applyFont="1" applyBorder="1" applyAlignment="1">
      <alignment/>
    </xf>
    <xf numFmtId="0" fontId="0" fillId="0" borderId="128" xfId="0" applyBorder="1" applyAlignment="1">
      <alignment/>
    </xf>
    <xf numFmtId="0" fontId="0" fillId="0" borderId="128" xfId="0" applyFont="1" applyBorder="1" applyAlignment="1">
      <alignment/>
    </xf>
    <xf numFmtId="0" fontId="59" fillId="0" borderId="133" xfId="0" applyFont="1" applyBorder="1" applyAlignment="1">
      <alignment/>
    </xf>
    <xf numFmtId="0" fontId="0" fillId="0" borderId="133" xfId="0" applyBorder="1" applyAlignment="1">
      <alignment/>
    </xf>
    <xf numFmtId="0" fontId="0" fillId="0" borderId="140" xfId="0" applyBorder="1" applyAlignment="1">
      <alignment/>
    </xf>
    <xf numFmtId="0" fontId="59" fillId="0" borderId="141" xfId="0" applyFont="1" applyBorder="1" applyAlignment="1">
      <alignment/>
    </xf>
    <xf numFmtId="0" fontId="0" fillId="0" borderId="141" xfId="0" applyBorder="1" applyAlignment="1">
      <alignment/>
    </xf>
    <xf numFmtId="49" fontId="29" fillId="0" borderId="0" xfId="0" applyNumberFormat="1" applyFont="1" applyBorder="1" applyAlignment="1">
      <alignment horizontal="center"/>
    </xf>
    <xf numFmtId="0" fontId="21" fillId="0" borderId="0" xfId="47" applyFont="1" applyAlignment="1">
      <alignment horizontal="right"/>
      <protection/>
    </xf>
    <xf numFmtId="0" fontId="59" fillId="0" borderId="142" xfId="0" applyFont="1" applyBorder="1" applyAlignment="1">
      <alignment/>
    </xf>
    <xf numFmtId="0" fontId="0" fillId="0" borderId="142" xfId="0" applyBorder="1" applyAlignment="1">
      <alignment/>
    </xf>
    <xf numFmtId="0" fontId="3" fillId="24" borderId="0" xfId="49" applyFont="1" applyFill="1">
      <alignment/>
      <protection/>
    </xf>
    <xf numFmtId="0" fontId="57" fillId="24" borderId="0" xfId="49" applyFont="1" applyFill="1">
      <alignment/>
      <protection/>
    </xf>
    <xf numFmtId="165" fontId="30" fillId="0" borderId="0" xfId="49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43" xfId="0" applyNumberFormat="1" applyFont="1" applyBorder="1" applyAlignment="1">
      <alignment horizontal="center"/>
    </xf>
    <xf numFmtId="0" fontId="30" fillId="0" borderId="0" xfId="49" applyNumberFormat="1" applyFont="1" applyBorder="1" applyAlignment="1">
      <alignment horizontal="center"/>
      <protection/>
    </xf>
    <xf numFmtId="0" fontId="30" fillId="0" borderId="0" xfId="49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49" applyFont="1" applyAlignment="1">
      <alignment horizontal="center"/>
      <protection/>
    </xf>
    <xf numFmtId="0" fontId="46" fillId="0" borderId="0" xfId="49" applyFont="1">
      <alignment/>
      <protection/>
    </xf>
    <xf numFmtId="0" fontId="30" fillId="24" borderId="0" xfId="49" applyFont="1" applyFill="1" applyAlignment="1">
      <alignment horizontal="left"/>
      <protection/>
    </xf>
    <xf numFmtId="0" fontId="1" fillId="24" borderId="144" xfId="0" applyFont="1" applyFill="1" applyBorder="1" applyAlignment="1">
      <alignment/>
    </xf>
    <xf numFmtId="0" fontId="1" fillId="24" borderId="145" xfId="0" applyFont="1" applyFill="1" applyBorder="1" applyAlignment="1">
      <alignment/>
    </xf>
    <xf numFmtId="0" fontId="29" fillId="0" borderId="34" xfId="49" applyFont="1" applyBorder="1" applyProtection="1">
      <alignment/>
      <protection locked="0"/>
    </xf>
    <xf numFmtId="0" fontId="29" fillId="0" borderId="15" xfId="49" applyFont="1" applyBorder="1" applyProtection="1">
      <alignment/>
      <protection locked="0"/>
    </xf>
    <xf numFmtId="0" fontId="29" fillId="0" borderId="52" xfId="49" applyFont="1" applyBorder="1" applyAlignment="1" applyProtection="1">
      <alignment horizontal="center"/>
      <protection locked="0"/>
    </xf>
    <xf numFmtId="0" fontId="30" fillId="0" borderId="53" xfId="49" applyFont="1" applyBorder="1" applyAlignment="1">
      <alignment horizontal="center"/>
      <protection/>
    </xf>
    <xf numFmtId="3" fontId="29" fillId="0" borderId="54" xfId="49" applyNumberFormat="1" applyFont="1" applyBorder="1" applyAlignment="1" applyProtection="1">
      <alignment horizontal="center"/>
      <protection locked="0"/>
    </xf>
    <xf numFmtId="0" fontId="29" fillId="0" borderId="55" xfId="49" applyFont="1" applyBorder="1" applyAlignment="1" applyProtection="1">
      <alignment horizontal="center"/>
      <protection locked="0"/>
    </xf>
    <xf numFmtId="3" fontId="29" fillId="0" borderId="56" xfId="49" applyNumberFormat="1" applyFont="1" applyBorder="1" applyAlignment="1" applyProtection="1">
      <alignment horizontal="center"/>
      <protection locked="0"/>
    </xf>
    <xf numFmtId="0" fontId="29" fillId="0" borderId="57" xfId="49" applyFont="1" applyBorder="1" applyProtection="1">
      <alignment/>
      <protection locked="0"/>
    </xf>
    <xf numFmtId="0" fontId="29" fillId="0" borderId="58" xfId="49" applyFont="1" applyBorder="1" applyProtection="1">
      <alignment/>
      <protection locked="0"/>
    </xf>
    <xf numFmtId="0" fontId="29" fillId="0" borderId="29" xfId="49" applyFont="1" applyBorder="1" applyProtection="1">
      <alignment/>
      <protection locked="0"/>
    </xf>
    <xf numFmtId="0" fontId="1" fillId="24" borderId="146" xfId="0" applyFont="1" applyFill="1" applyBorder="1" applyAlignment="1">
      <alignment/>
    </xf>
    <xf numFmtId="0" fontId="61" fillId="0" borderId="0" xfId="0" applyFont="1" applyAlignment="1">
      <alignment horizontal="left" indent="1"/>
    </xf>
    <xf numFmtId="14" fontId="3" fillId="0" borderId="61" xfId="49" applyNumberFormat="1" applyFont="1" applyBorder="1" applyAlignment="1" applyProtection="1">
      <alignment horizontal="left"/>
      <protection locked="0"/>
    </xf>
    <xf numFmtId="0" fontId="12" fillId="0" borderId="0" xfId="47" applyFont="1">
      <alignment/>
      <protection/>
    </xf>
    <xf numFmtId="0" fontId="12" fillId="24" borderId="0" xfId="47" applyFill="1">
      <alignment/>
      <protection/>
    </xf>
    <xf numFmtId="0" fontId="12" fillId="24" borderId="0" xfId="47" applyFont="1" applyFill="1">
      <alignment/>
      <protection/>
    </xf>
    <xf numFmtId="0" fontId="43" fillId="24" borderId="62" xfId="47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/>
      <protection/>
    </xf>
    <xf numFmtId="3" fontId="43" fillId="24" borderId="44" xfId="47" applyNumberFormat="1" applyFont="1" applyFill="1" applyBorder="1" applyAlignment="1">
      <alignment horizontal="center" vertical="center"/>
      <protection/>
    </xf>
    <xf numFmtId="0" fontId="43" fillId="24" borderId="42" xfId="47" applyFont="1" applyFill="1" applyBorder="1" applyAlignment="1">
      <alignment horizontal="center" vertical="center"/>
      <protection/>
    </xf>
    <xf numFmtId="3" fontId="43" fillId="24" borderId="43" xfId="47" applyNumberFormat="1" applyFont="1" applyFill="1" applyBorder="1" applyAlignment="1">
      <alignment horizontal="center" vertical="center"/>
      <protection/>
    </xf>
    <xf numFmtId="0" fontId="30" fillId="0" borderId="86" xfId="49" applyFont="1" applyBorder="1" applyAlignment="1">
      <alignment horizontal="center"/>
      <protection/>
    </xf>
    <xf numFmtId="0" fontId="3" fillId="0" borderId="0" xfId="49" applyFont="1" applyAlignment="1">
      <alignment horizontal="center"/>
      <protection/>
    </xf>
    <xf numFmtId="0" fontId="63" fillId="0" borderId="0" xfId="0" applyFont="1" applyAlignment="1">
      <alignment horizontal="left" indent="1"/>
    </xf>
    <xf numFmtId="14" fontId="64" fillId="0" borderId="0" xfId="0" applyNumberFormat="1" applyFont="1" applyAlignment="1">
      <alignment horizontal="left" indent="1"/>
    </xf>
    <xf numFmtId="0" fontId="64" fillId="0" borderId="0" xfId="0" applyFont="1" applyAlignment="1">
      <alignment horizontal="left" indent="1"/>
    </xf>
    <xf numFmtId="0" fontId="65" fillId="0" borderId="0" xfId="0" applyFont="1" applyAlignment="1">
      <alignment/>
    </xf>
    <xf numFmtId="0" fontId="66" fillId="0" borderId="0" xfId="0" applyFont="1" applyAlignment="1">
      <alignment horizontal="left" indent="1"/>
    </xf>
    <xf numFmtId="14" fontId="0" fillId="0" borderId="0" xfId="0" applyNumberFormat="1" applyAlignment="1">
      <alignment/>
    </xf>
    <xf numFmtId="0" fontId="3" fillId="0" borderId="0" xfId="49" applyFont="1" applyAlignment="1">
      <alignment horizontal="left"/>
      <protection/>
    </xf>
    <xf numFmtId="20" fontId="0" fillId="0" borderId="0" xfId="0" applyNumberFormat="1" applyAlignment="1">
      <alignment/>
    </xf>
    <xf numFmtId="0" fontId="0" fillId="24" borderId="0" xfId="0" applyFill="1" applyAlignment="1">
      <alignment/>
    </xf>
    <xf numFmtId="0" fontId="55" fillId="17" borderId="0" xfId="0" applyFont="1" applyFill="1" applyAlignment="1">
      <alignment/>
    </xf>
    <xf numFmtId="0" fontId="59" fillId="0" borderId="140" xfId="0" applyFont="1" applyBorder="1" applyAlignment="1">
      <alignment/>
    </xf>
    <xf numFmtId="9" fontId="59" fillId="0" borderId="128" xfId="51" applyFont="1" applyBorder="1" applyAlignment="1">
      <alignment/>
    </xf>
    <xf numFmtId="9" fontId="0" fillId="0" borderId="128" xfId="51" applyFont="1" applyBorder="1" applyAlignment="1">
      <alignment/>
    </xf>
    <xf numFmtId="0" fontId="55" fillId="0" borderId="57" xfId="0" applyFont="1" applyBorder="1" applyAlignment="1">
      <alignment horizontal="center"/>
    </xf>
    <xf numFmtId="0" fontId="51" fillId="0" borderId="57" xfId="0" applyFont="1" applyBorder="1" applyAlignment="1">
      <alignment/>
    </xf>
    <xf numFmtId="0" fontId="51" fillId="0" borderId="57" xfId="0" applyFont="1" applyBorder="1" applyAlignment="1">
      <alignment horizontal="center"/>
    </xf>
    <xf numFmtId="9" fontId="51" fillId="0" borderId="57" xfId="51" applyFont="1" applyBorder="1" applyAlignment="1">
      <alignment/>
    </xf>
    <xf numFmtId="0" fontId="55" fillId="0" borderId="128" xfId="0" applyFont="1" applyBorder="1" applyAlignment="1">
      <alignment horizontal="center"/>
    </xf>
    <xf numFmtId="0" fontId="51" fillId="0" borderId="128" xfId="0" applyFont="1" applyBorder="1" applyAlignment="1">
      <alignment/>
    </xf>
    <xf numFmtId="0" fontId="51" fillId="0" borderId="128" xfId="0" applyFont="1" applyBorder="1" applyAlignment="1">
      <alignment horizontal="center"/>
    </xf>
    <xf numFmtId="9" fontId="51" fillId="0" borderId="128" xfId="51" applyFont="1" applyBorder="1" applyAlignment="1">
      <alignment/>
    </xf>
    <xf numFmtId="0" fontId="55" fillId="0" borderId="141" xfId="0" applyFont="1" applyBorder="1" applyAlignment="1">
      <alignment horizontal="center"/>
    </xf>
    <xf numFmtId="0" fontId="55" fillId="0" borderId="140" xfId="0" applyFont="1" applyBorder="1" applyAlignment="1">
      <alignment horizontal="center"/>
    </xf>
    <xf numFmtId="0" fontId="55" fillId="0" borderId="133" xfId="0" applyFont="1" applyBorder="1" applyAlignment="1">
      <alignment horizontal="center"/>
    </xf>
    <xf numFmtId="0" fontId="55" fillId="0" borderId="128" xfId="0" applyFont="1" applyBorder="1" applyAlignment="1">
      <alignment horizontal="center"/>
    </xf>
    <xf numFmtId="0" fontId="55" fillId="0" borderId="142" xfId="0" applyFont="1" applyBorder="1" applyAlignment="1">
      <alignment horizontal="center"/>
    </xf>
    <xf numFmtId="0" fontId="51" fillId="0" borderId="140" xfId="0" applyFont="1" applyBorder="1" applyAlignment="1">
      <alignment horizontal="center"/>
    </xf>
    <xf numFmtId="0" fontId="55" fillId="0" borderId="133" xfId="0" applyFont="1" applyBorder="1" applyAlignment="1">
      <alignment horizontal="center"/>
    </xf>
    <xf numFmtId="0" fontId="0" fillId="25" borderId="128" xfId="0" applyFont="1" applyFill="1" applyBorder="1" applyAlignment="1">
      <alignment horizontal="center"/>
    </xf>
    <xf numFmtId="0" fontId="0" fillId="25" borderId="141" xfId="0" applyFont="1" applyFill="1" applyBorder="1" applyAlignment="1">
      <alignment horizontal="center"/>
    </xf>
    <xf numFmtId="0" fontId="0" fillId="25" borderId="133" xfId="0" applyFont="1" applyFill="1" applyBorder="1" applyAlignment="1">
      <alignment horizontal="center"/>
    </xf>
    <xf numFmtId="9" fontId="59" fillId="0" borderId="133" xfId="51" applyFont="1" applyBorder="1" applyAlignment="1">
      <alignment/>
    </xf>
    <xf numFmtId="9" fontId="59" fillId="0" borderId="141" xfId="51" applyFont="1" applyBorder="1" applyAlignment="1">
      <alignment/>
    </xf>
    <xf numFmtId="9" fontId="51" fillId="0" borderId="57" xfId="0" applyNumberFormat="1" applyFont="1" applyBorder="1" applyAlignment="1">
      <alignment/>
    </xf>
    <xf numFmtId="9" fontId="51" fillId="0" borderId="128" xfId="0" applyNumberFormat="1" applyFont="1" applyBorder="1" applyAlignment="1">
      <alignment/>
    </xf>
    <xf numFmtId="9" fontId="0" fillId="0" borderId="128" xfId="51" applyNumberFormat="1" applyFont="1" applyBorder="1" applyAlignment="1">
      <alignment/>
    </xf>
    <xf numFmtId="9" fontId="0" fillId="0" borderId="128" xfId="0" applyNumberFormat="1" applyBorder="1" applyAlignment="1">
      <alignment/>
    </xf>
    <xf numFmtId="9" fontId="0" fillId="0" borderId="141" xfId="0" applyNumberFormat="1" applyBorder="1" applyAlignment="1">
      <alignment/>
    </xf>
    <xf numFmtId="9" fontId="0" fillId="0" borderId="142" xfId="0" applyNumberFormat="1" applyBorder="1" applyAlignment="1">
      <alignment/>
    </xf>
    <xf numFmtId="9" fontId="0" fillId="0" borderId="140" xfId="0" applyNumberFormat="1" applyBorder="1" applyAlignment="1">
      <alignment/>
    </xf>
    <xf numFmtId="9" fontId="0" fillId="0" borderId="133" xfId="0" applyNumberFormat="1" applyBorder="1" applyAlignment="1">
      <alignment/>
    </xf>
    <xf numFmtId="0" fontId="51" fillId="0" borderId="128" xfId="0" applyFont="1" applyBorder="1" applyAlignment="1">
      <alignment horizontal="center"/>
    </xf>
    <xf numFmtId="3" fontId="42" fillId="0" borderId="147" xfId="47" applyNumberFormat="1" applyFont="1" applyFill="1" applyBorder="1" applyAlignment="1">
      <alignment horizontal="center"/>
      <protection/>
    </xf>
    <xf numFmtId="3" fontId="42" fillId="0" borderId="148" xfId="47" applyNumberFormat="1" applyFont="1" applyFill="1" applyBorder="1" applyAlignment="1">
      <alignment horizont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62" xfId="47" applyFont="1" applyFill="1" applyBorder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3" fontId="42" fillId="0" borderId="149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3" fontId="42" fillId="0" borderId="150" xfId="47" applyNumberFormat="1" applyFont="1" applyFill="1" applyBorder="1" applyAlignment="1">
      <alignment horizontal="center"/>
      <protection/>
    </xf>
    <xf numFmtId="3" fontId="42" fillId="0" borderId="151" xfId="47" applyNumberFormat="1" applyFont="1" applyFill="1" applyBorder="1" applyAlignment="1">
      <alignment horizontal="center"/>
      <protection/>
    </xf>
    <xf numFmtId="3" fontId="42" fillId="0" borderId="152" xfId="47" applyNumberFormat="1" applyFont="1" applyFill="1" applyBorder="1" applyAlignment="1">
      <alignment horizontal="center"/>
      <protection/>
    </xf>
    <xf numFmtId="3" fontId="42" fillId="0" borderId="153" xfId="47" applyNumberFormat="1" applyFont="1" applyFill="1" applyBorder="1" applyAlignment="1">
      <alignment horizontal="center"/>
      <protection/>
    </xf>
    <xf numFmtId="0" fontId="38" fillId="0" borderId="0" xfId="47" applyFont="1" applyAlignment="1">
      <alignment/>
      <protection/>
    </xf>
    <xf numFmtId="0" fontId="55" fillId="0" borderId="0" xfId="0" applyFont="1" applyAlignment="1">
      <alignment/>
    </xf>
    <xf numFmtId="0" fontId="35" fillId="0" borderId="154" xfId="47" applyFont="1" applyBorder="1" applyAlignment="1">
      <alignment horizontal="center" textRotation="90"/>
      <protection/>
    </xf>
    <xf numFmtId="0" fontId="35" fillId="0" borderId="155" xfId="47" applyFont="1" applyBorder="1" applyAlignment="1">
      <alignment horizontal="center" textRotation="90"/>
      <protection/>
    </xf>
    <xf numFmtId="0" fontId="35" fillId="0" borderId="156" xfId="47" applyFont="1" applyBorder="1" applyAlignment="1">
      <alignment horizontal="center" textRotation="90"/>
      <protection/>
    </xf>
    <xf numFmtId="0" fontId="35" fillId="0" borderId="157" xfId="47" applyFont="1" applyBorder="1" applyAlignment="1">
      <alignment horizontal="center" textRotation="90"/>
      <protection/>
    </xf>
    <xf numFmtId="0" fontId="35" fillId="0" borderId="158" xfId="47" applyFont="1" applyBorder="1" applyAlignment="1">
      <alignment horizontal="center" textRotation="90"/>
      <protection/>
    </xf>
    <xf numFmtId="3" fontId="42" fillId="0" borderId="159" xfId="47" applyNumberFormat="1" applyFont="1" applyFill="1" applyBorder="1" applyAlignment="1">
      <alignment horizontal="center"/>
      <protection/>
    </xf>
    <xf numFmtId="0" fontId="30" fillId="0" borderId="64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51" fillId="7" borderId="59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5" fillId="0" borderId="160" xfId="0" applyFont="1" applyBorder="1" applyAlignment="1">
      <alignment vertical="center" textRotation="90"/>
    </xf>
    <xf numFmtId="0" fontId="55" fillId="0" borderId="142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62" fillId="7" borderId="11" xfId="0" applyFont="1" applyFill="1" applyBorder="1" applyAlignment="1">
      <alignment horizontal="center"/>
    </xf>
    <xf numFmtId="0" fontId="62" fillId="7" borderId="59" xfId="0" applyFont="1" applyFill="1" applyBorder="1" applyAlignment="1">
      <alignment horizontal="center"/>
    </xf>
    <xf numFmtId="0" fontId="62" fillId="7" borderId="10" xfId="0" applyFont="1" applyFill="1" applyBorder="1" applyAlignment="1">
      <alignment horizontal="center"/>
    </xf>
    <xf numFmtId="49" fontId="46" fillId="7" borderId="11" xfId="49" applyNumberFormat="1" applyFont="1" applyFill="1" applyBorder="1" applyAlignment="1">
      <alignment horizontal="left"/>
      <protection/>
    </xf>
    <xf numFmtId="49" fontId="46" fillId="7" borderId="59" xfId="49" applyNumberFormat="1" applyFont="1" applyFill="1" applyBorder="1" applyAlignment="1">
      <alignment horizontal="left"/>
      <protection/>
    </xf>
    <xf numFmtId="49" fontId="46" fillId="7" borderId="10" xfId="49" applyNumberFormat="1" applyFont="1" applyFill="1" applyBorder="1" applyAlignment="1">
      <alignment horizontal="left"/>
      <protection/>
    </xf>
    <xf numFmtId="0" fontId="1" fillId="0" borderId="0" xfId="49" applyAlignment="1">
      <alignment horizontal="center"/>
      <protection/>
    </xf>
    <xf numFmtId="0" fontId="1" fillId="0" borderId="78" xfId="49" applyBorder="1" applyAlignment="1">
      <alignment horizontal="center"/>
      <protection/>
    </xf>
    <xf numFmtId="0" fontId="1" fillId="0" borderId="34" xfId="49" applyBorder="1" applyAlignment="1">
      <alignment horizontal="center"/>
      <protection/>
    </xf>
    <xf numFmtId="0" fontId="1" fillId="0" borderId="0" xfId="49" applyFont="1" applyAlignment="1">
      <alignment horizontal="center" wrapText="1"/>
      <protection/>
    </xf>
    <xf numFmtId="0" fontId="1" fillId="0" borderId="0" xfId="49" applyAlignment="1">
      <alignment horizontal="center" wrapText="1"/>
      <protection/>
    </xf>
    <xf numFmtId="0" fontId="30" fillId="0" borderId="161" xfId="49" applyFont="1" applyBorder="1" applyAlignment="1">
      <alignment horizontal="center"/>
      <protection/>
    </xf>
    <xf numFmtId="0" fontId="46" fillId="0" borderId="161" xfId="49" applyFont="1" applyBorder="1" applyAlignment="1">
      <alignment horizontal="center"/>
      <protection/>
    </xf>
    <xf numFmtId="0" fontId="46" fillId="7" borderId="11" xfId="49" applyFont="1" applyFill="1" applyBorder="1" applyAlignment="1">
      <alignment horizontal="center"/>
      <protection/>
    </xf>
    <xf numFmtId="0" fontId="46" fillId="7" borderId="59" xfId="49" applyFont="1" applyFill="1" applyBorder="1" applyAlignment="1">
      <alignment horizontal="center"/>
      <protection/>
    </xf>
    <xf numFmtId="0" fontId="46" fillId="7" borderId="10" xfId="49" applyFont="1" applyFill="1" applyBorder="1" applyAlignment="1">
      <alignment horizontal="center"/>
      <protection/>
    </xf>
    <xf numFmtId="0" fontId="3" fillId="0" borderId="162" xfId="49" applyFont="1" applyBorder="1" applyAlignment="1">
      <alignment horizontal="center" vertical="center"/>
      <protection/>
    </xf>
    <xf numFmtId="0" fontId="3" fillId="0" borderId="163" xfId="49" applyFont="1" applyBorder="1" applyAlignment="1">
      <alignment horizontal="center" vertical="center"/>
      <protection/>
    </xf>
    <xf numFmtId="0" fontId="3" fillId="0" borderId="164" xfId="49" applyFont="1" applyBorder="1" applyAlignment="1">
      <alignment horizontal="center"/>
      <protection/>
    </xf>
    <xf numFmtId="0" fontId="3" fillId="0" borderId="59" xfId="49" applyFont="1" applyBorder="1" applyAlignment="1">
      <alignment horizontal="center"/>
      <protection/>
    </xf>
    <xf numFmtId="0" fontId="3" fillId="0" borderId="10" xfId="49" applyFont="1" applyBorder="1" applyAlignment="1">
      <alignment horizontal="center"/>
      <protection/>
    </xf>
    <xf numFmtId="0" fontId="3" fillId="0" borderId="11" xfId="49" applyFont="1" applyBorder="1" applyAlignment="1">
      <alignment horizontal="center"/>
      <protection/>
    </xf>
    <xf numFmtId="3" fontId="1" fillId="0" borderId="165" xfId="49" applyNumberFormat="1" applyBorder="1" applyAlignment="1" applyProtection="1">
      <alignment horizontal="center" vertical="center"/>
      <protection locked="0"/>
    </xf>
    <xf numFmtId="3" fontId="1" fillId="0" borderId="166" xfId="49" applyNumberFormat="1" applyBorder="1" applyAlignment="1" applyProtection="1">
      <alignment horizontal="center" vertical="center"/>
      <protection locked="0"/>
    </xf>
    <xf numFmtId="3" fontId="1" fillId="0" borderId="167" xfId="49" applyNumberFormat="1" applyBorder="1" applyAlignment="1" applyProtection="1">
      <alignment horizontal="center" vertical="center"/>
      <protection locked="0"/>
    </xf>
    <xf numFmtId="3" fontId="1" fillId="0" borderId="168" xfId="49" applyNumberFormat="1" applyBorder="1" applyAlignment="1" applyProtection="1">
      <alignment horizontal="center" vertical="center"/>
      <protection locked="0"/>
    </xf>
    <xf numFmtId="0" fontId="1" fillId="0" borderId="160" xfId="49" applyBorder="1" applyAlignment="1">
      <alignment vertical="center"/>
      <protection/>
    </xf>
    <xf numFmtId="0" fontId="1" fillId="0" borderId="14" xfId="49" applyBorder="1" applyAlignment="1">
      <alignment vertical="center"/>
      <protection/>
    </xf>
    <xf numFmtId="3" fontId="1" fillId="0" borderId="169" xfId="49" applyNumberFormat="1" applyBorder="1" applyAlignment="1" applyProtection="1">
      <alignment horizontal="center" vertical="center"/>
      <protection locked="0"/>
    </xf>
    <xf numFmtId="3" fontId="1" fillId="0" borderId="170" xfId="49" applyNumberFormat="1" applyBorder="1" applyAlignment="1" applyProtection="1">
      <alignment horizontal="center" vertical="center"/>
      <protection locked="0"/>
    </xf>
    <xf numFmtId="3" fontId="1" fillId="0" borderId="171" xfId="49" applyNumberFormat="1" applyBorder="1" applyAlignment="1" applyProtection="1">
      <alignment horizontal="center" vertical="center"/>
      <protection locked="0"/>
    </xf>
    <xf numFmtId="3" fontId="1" fillId="0" borderId="172" xfId="49" applyNumberFormat="1" applyBorder="1" applyAlignment="1" applyProtection="1">
      <alignment horizontal="center" vertical="center"/>
      <protection locked="0"/>
    </xf>
    <xf numFmtId="3" fontId="1" fillId="7" borderId="165" xfId="49" applyNumberFormat="1" applyFill="1" applyBorder="1" applyAlignment="1">
      <alignment horizontal="center" vertical="center"/>
      <protection/>
    </xf>
    <xf numFmtId="3" fontId="1" fillId="7" borderId="166" xfId="49" applyNumberFormat="1" applyFill="1" applyBorder="1" applyAlignment="1">
      <alignment horizontal="center" vertical="center"/>
      <protection/>
    </xf>
    <xf numFmtId="0" fontId="3" fillId="7" borderId="162" xfId="49" applyFont="1" applyFill="1" applyBorder="1" applyAlignment="1">
      <alignment horizontal="center" vertical="center"/>
      <protection/>
    </xf>
    <xf numFmtId="0" fontId="3" fillId="7" borderId="163" xfId="49" applyFont="1" applyFill="1" applyBorder="1" applyAlignment="1">
      <alignment horizontal="center" vertical="center"/>
      <protection/>
    </xf>
    <xf numFmtId="3" fontId="1" fillId="7" borderId="167" xfId="49" applyNumberFormat="1" applyFill="1" applyBorder="1" applyAlignment="1">
      <alignment horizontal="center" vertical="center"/>
      <protection/>
    </xf>
    <xf numFmtId="3" fontId="1" fillId="7" borderId="168" xfId="49" applyNumberFormat="1" applyFill="1" applyBorder="1" applyAlignment="1">
      <alignment horizontal="center" vertical="center"/>
      <protection/>
    </xf>
    <xf numFmtId="0" fontId="30" fillId="7" borderId="167" xfId="49" applyFont="1" applyFill="1" applyBorder="1" applyAlignment="1">
      <alignment horizontal="center" vertical="center"/>
      <protection/>
    </xf>
    <xf numFmtId="0" fontId="30" fillId="7" borderId="168" xfId="49" applyFont="1" applyFill="1" applyBorder="1" applyAlignment="1">
      <alignment horizontal="center" vertical="center"/>
      <protection/>
    </xf>
    <xf numFmtId="3" fontId="30" fillId="7" borderId="165" xfId="49" applyNumberFormat="1" applyFont="1" applyFill="1" applyBorder="1" applyAlignment="1">
      <alignment horizontal="center" vertical="center"/>
      <protection/>
    </xf>
    <xf numFmtId="3" fontId="30" fillId="7" borderId="166" xfId="49" applyNumberFormat="1" applyFont="1" applyFill="1" applyBorder="1" applyAlignment="1">
      <alignment horizontal="center" vertical="center"/>
      <protection/>
    </xf>
    <xf numFmtId="0" fontId="46" fillId="7" borderId="11" xfId="49" applyFont="1" applyFill="1" applyBorder="1" applyAlignment="1">
      <alignment horizontal="left"/>
      <protection/>
    </xf>
    <xf numFmtId="0" fontId="46" fillId="7" borderId="59" xfId="49" applyFont="1" applyFill="1" applyBorder="1" applyAlignment="1">
      <alignment horizontal="left"/>
      <protection/>
    </xf>
    <xf numFmtId="0" fontId="46" fillId="7" borderId="10" xfId="49" applyFont="1" applyFill="1" applyBorder="1" applyAlignment="1">
      <alignment horizontal="left"/>
      <protection/>
    </xf>
    <xf numFmtId="3" fontId="1" fillId="0" borderId="111" xfId="49" applyNumberFormat="1" applyFont="1" applyBorder="1" applyAlignment="1" applyProtection="1">
      <alignment horizontal="center" vertical="center"/>
      <protection locked="0"/>
    </xf>
    <xf numFmtId="0" fontId="3" fillId="0" borderId="109" xfId="49" applyFont="1" applyBorder="1" applyAlignment="1">
      <alignment horizontal="center" vertical="center"/>
      <protection/>
    </xf>
    <xf numFmtId="3" fontId="1" fillId="0" borderId="112" xfId="49" applyNumberFormat="1" applyBorder="1" applyAlignment="1" applyProtection="1">
      <alignment horizontal="center" vertical="center"/>
      <protection locked="0"/>
    </xf>
    <xf numFmtId="3" fontId="1" fillId="0" borderId="111" xfId="49" applyNumberFormat="1" applyBorder="1" applyAlignment="1" applyProtection="1">
      <alignment horizontal="center" vertical="center"/>
      <protection locked="0"/>
    </xf>
    <xf numFmtId="3" fontId="1" fillId="0" borderId="110" xfId="49" applyNumberFormat="1" applyBorder="1" applyAlignment="1" applyProtection="1">
      <alignment horizontal="center" vertical="center"/>
      <protection locked="0"/>
    </xf>
    <xf numFmtId="3" fontId="1" fillId="0" borderId="173" xfId="49" applyNumberFormat="1" applyBorder="1" applyAlignment="1" applyProtection="1">
      <alignment horizontal="center" vertical="center"/>
      <protection locked="0"/>
    </xf>
    <xf numFmtId="0" fontId="30" fillId="0" borderId="162" xfId="49" applyFont="1" applyBorder="1" applyAlignment="1">
      <alignment horizontal="center" vertical="center"/>
      <protection/>
    </xf>
    <xf numFmtId="0" fontId="30" fillId="0" borderId="163" xfId="49" applyFont="1" applyBorder="1" applyAlignment="1">
      <alignment horizontal="center" vertical="center"/>
      <protection/>
    </xf>
    <xf numFmtId="3" fontId="29" fillId="0" borderId="167" xfId="49" applyNumberFormat="1" applyFont="1" applyBorder="1" applyAlignment="1" applyProtection="1">
      <alignment horizontal="center" vertical="center"/>
      <protection locked="0"/>
    </xf>
    <xf numFmtId="3" fontId="29" fillId="0" borderId="168" xfId="49" applyNumberFormat="1" applyFont="1" applyBorder="1" applyAlignment="1" applyProtection="1">
      <alignment horizontal="center" vertical="center"/>
      <protection locked="0"/>
    </xf>
    <xf numFmtId="3" fontId="29" fillId="0" borderId="165" xfId="49" applyNumberFormat="1" applyFont="1" applyBorder="1" applyAlignment="1" applyProtection="1">
      <alignment horizontal="center" vertical="center"/>
      <protection locked="0"/>
    </xf>
    <xf numFmtId="3" fontId="29" fillId="0" borderId="166" xfId="49" applyNumberFormat="1" applyFont="1" applyBorder="1" applyAlignment="1" applyProtection="1">
      <alignment horizontal="center" vertical="center"/>
      <protection locked="0"/>
    </xf>
    <xf numFmtId="3" fontId="29" fillId="0" borderId="169" xfId="49" applyNumberFormat="1" applyFont="1" applyBorder="1" applyAlignment="1" applyProtection="1">
      <alignment horizontal="center" vertical="center"/>
      <protection locked="0"/>
    </xf>
    <xf numFmtId="3" fontId="29" fillId="0" borderId="170" xfId="49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MPD 2009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8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46"/>
  <sheetViews>
    <sheetView tabSelected="1" zoomScalePageLayoutView="0" workbookViewId="0" topLeftCell="A1">
      <selection activeCell="X52" sqref="X52"/>
    </sheetView>
  </sheetViews>
  <sheetFormatPr defaultColWidth="10.421875" defaultRowHeight="12.75"/>
  <cols>
    <col min="1" max="1" width="1.28515625" style="17" customWidth="1"/>
    <col min="2" max="2" width="19.42187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1" width="5.421875" style="17" customWidth="1"/>
    <col min="22" max="22" width="2.00390625" style="17" customWidth="1"/>
    <col min="23" max="24" width="5.421875" style="17" customWidth="1"/>
    <col min="25" max="25" width="2.00390625" style="17" customWidth="1"/>
    <col min="26" max="26" width="5.421875" style="17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1.851562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7:31" ht="23.25">
      <c r="G1" s="44" t="s">
        <v>126</v>
      </c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427">
        <f>'Utkání-výsledky'!K2</f>
        <v>2012</v>
      </c>
      <c r="X1" s="428"/>
      <c r="Y1" s="45"/>
      <c r="Z1" s="45"/>
      <c r="AA1" s="45"/>
      <c r="AB1" s="45"/>
      <c r="AE1" s="331" t="s">
        <v>132</v>
      </c>
    </row>
    <row r="2" spans="9:21" ht="18.75" thickBot="1">
      <c r="I2" s="305"/>
      <c r="U2" s="305"/>
    </row>
    <row r="3" spans="2:31" ht="100.5" customHeight="1" thickBot="1">
      <c r="B3" s="46"/>
      <c r="C3" s="433" t="str">
        <f>B5</f>
        <v>Sportsone</v>
      </c>
      <c r="D3" s="430"/>
      <c r="E3" s="431"/>
      <c r="F3" s="429" t="str">
        <f>B7</f>
        <v>Jistebník</v>
      </c>
      <c r="G3" s="430"/>
      <c r="H3" s="431"/>
      <c r="I3" s="429" t="str">
        <f>B9</f>
        <v>Hrabůvka</v>
      </c>
      <c r="J3" s="430"/>
      <c r="K3" s="431"/>
      <c r="L3" s="429" t="str">
        <f>B11</f>
        <v>Nová Bělá  A</v>
      </c>
      <c r="M3" s="430"/>
      <c r="N3" s="431"/>
      <c r="O3" s="429" t="str">
        <f>B13</f>
        <v>Výškovice C</v>
      </c>
      <c r="P3" s="430"/>
      <c r="Q3" s="431"/>
      <c r="R3" s="429" t="str">
        <f>B15</f>
        <v>Vratimov</v>
      </c>
      <c r="S3" s="430"/>
      <c r="T3" s="431"/>
      <c r="U3" s="429"/>
      <c r="V3" s="430"/>
      <c r="W3" s="431"/>
      <c r="X3" s="429"/>
      <c r="Y3" s="430"/>
      <c r="Z3" s="432"/>
      <c r="AA3" s="50" t="s">
        <v>26</v>
      </c>
      <c r="AB3" s="433" t="s">
        <v>27</v>
      </c>
      <c r="AC3" s="430"/>
      <c r="AD3" s="432"/>
      <c r="AE3" s="51" t="s">
        <v>28</v>
      </c>
    </row>
    <row r="4" spans="2:31" ht="9.75" customHeight="1">
      <c r="B4" s="47"/>
      <c r="C4" s="419" t="s">
        <v>29</v>
      </c>
      <c r="D4" s="420"/>
      <c r="E4" s="421"/>
      <c r="F4" s="434">
        <f>'Utkání-výsledky'!I14</f>
        <v>2</v>
      </c>
      <c r="G4" s="414"/>
      <c r="H4" s="425"/>
      <c r="I4" s="413">
        <f>'Utkání-výsledky'!J17</f>
        <v>1</v>
      </c>
      <c r="J4" s="414"/>
      <c r="K4" s="425"/>
      <c r="L4" s="413">
        <f>'Utkání-výsledky'!I21</f>
        <v>2</v>
      </c>
      <c r="M4" s="414"/>
      <c r="N4" s="425"/>
      <c r="O4" s="413">
        <f>'Utkání-výsledky'!J26</f>
        <v>2</v>
      </c>
      <c r="P4" s="414"/>
      <c r="Q4" s="425"/>
      <c r="R4" s="413">
        <f>'Utkání-výsledky'!I8</f>
        <v>2</v>
      </c>
      <c r="S4" s="414"/>
      <c r="T4" s="425"/>
      <c r="U4" s="413"/>
      <c r="V4" s="414"/>
      <c r="W4" s="425"/>
      <c r="X4" s="413"/>
      <c r="Y4" s="414"/>
      <c r="Z4" s="423"/>
      <c r="AA4" s="48"/>
      <c r="AB4" s="58" t="str">
        <f>IF(BJ4&gt;0,BF4," ")</f>
        <v> </v>
      </c>
      <c r="AC4" s="59" t="s">
        <v>17</v>
      </c>
      <c r="AD4" s="60" t="str">
        <f aca="true" t="shared" si="0" ref="AD4:AD15">IF(BJ4&gt;0,BI4," ")</f>
        <v> </v>
      </c>
      <c r="AE4" s="49"/>
    </row>
    <row r="5" spans="2:62" ht="30" customHeight="1" thickBot="1">
      <c r="B5" s="147" t="str">
        <f>'Utkání-výsledky'!N5</f>
        <v>Sportsone</v>
      </c>
      <c r="C5" s="422"/>
      <c r="D5" s="415"/>
      <c r="E5" s="415"/>
      <c r="F5" s="64">
        <f>'Utkání-výsledky'!F14</f>
        <v>3</v>
      </c>
      <c r="G5" s="65" t="s">
        <v>17</v>
      </c>
      <c r="H5" s="66">
        <f>'Utkání-výsledky'!H14</f>
        <v>0</v>
      </c>
      <c r="I5" s="67">
        <f>'Utkání-výsledky'!H17</f>
        <v>1</v>
      </c>
      <c r="J5" s="65" t="s">
        <v>17</v>
      </c>
      <c r="K5" s="66">
        <f>'Utkání-výsledky'!F17</f>
        <v>2</v>
      </c>
      <c r="L5" s="67">
        <f>'Utkání-výsledky'!F21</f>
        <v>3</v>
      </c>
      <c r="M5" s="65" t="s">
        <v>17</v>
      </c>
      <c r="N5" s="66">
        <f>'Utkání-výsledky'!H21</f>
        <v>0</v>
      </c>
      <c r="O5" s="366">
        <f>'Utkání-výsledky'!H26</f>
        <v>2</v>
      </c>
      <c r="P5" s="367" t="s">
        <v>17</v>
      </c>
      <c r="Q5" s="368">
        <f>'Utkání-výsledky'!F26</f>
        <v>1</v>
      </c>
      <c r="R5" s="67">
        <f>'Utkání-výsledky'!F8</f>
        <v>2</v>
      </c>
      <c r="S5" s="65" t="s">
        <v>17</v>
      </c>
      <c r="T5" s="66">
        <f>'Utkání-výsledky'!H8</f>
        <v>1</v>
      </c>
      <c r="U5" s="67"/>
      <c r="V5" s="65" t="s">
        <v>17</v>
      </c>
      <c r="W5" s="66"/>
      <c r="X5" s="67"/>
      <c r="Y5" s="65" t="s">
        <v>17</v>
      </c>
      <c r="Z5" s="66"/>
      <c r="AA5" s="71">
        <f aca="true" t="shared" si="1" ref="AA5:AA15">IF(BJ5&gt;0,BF5," ")</f>
        <v>9</v>
      </c>
      <c r="AB5" s="72">
        <f>IF(BJ5&gt;0,BG5," ")</f>
        <v>11</v>
      </c>
      <c r="AC5" s="73" t="s">
        <v>17</v>
      </c>
      <c r="AD5" s="69">
        <f t="shared" si="0"/>
        <v>4</v>
      </c>
      <c r="AE5" s="364" t="s">
        <v>56</v>
      </c>
      <c r="AF5" s="361" t="s">
        <v>253</v>
      </c>
      <c r="BF5" s="54">
        <f>SUM(F4:Z4)</f>
        <v>9</v>
      </c>
      <c r="BG5" s="55">
        <f>SUM(F5,I5,L5,O5,R5,U5,X5)</f>
        <v>11</v>
      </c>
      <c r="BH5" s="56" t="s">
        <v>17</v>
      </c>
      <c r="BI5" s="55">
        <f>SUM(H5,K5,N5,Q5,T5,W5,Z5)</f>
        <v>4</v>
      </c>
      <c r="BJ5" s="55">
        <f>BG5+BI5</f>
        <v>15</v>
      </c>
    </row>
    <row r="6" spans="2:62" ht="9.75" customHeight="1">
      <c r="B6" s="148"/>
      <c r="C6" s="434">
        <f>'Utkání-výsledky'!J14</f>
        <v>1</v>
      </c>
      <c r="D6" s="414"/>
      <c r="E6" s="425"/>
      <c r="F6" s="419" t="s">
        <v>30</v>
      </c>
      <c r="G6" s="420"/>
      <c r="H6" s="421"/>
      <c r="I6" s="413">
        <f>'Utkání-výsledky'!I22</f>
        <v>1</v>
      </c>
      <c r="J6" s="414"/>
      <c r="K6" s="425"/>
      <c r="L6" s="413">
        <f>'Utkání-výsledky'!J25</f>
        <v>2</v>
      </c>
      <c r="M6" s="414"/>
      <c r="N6" s="425"/>
      <c r="O6" s="413">
        <f>'Utkání-výsledky'!I9</f>
        <v>1</v>
      </c>
      <c r="P6" s="414"/>
      <c r="Q6" s="425"/>
      <c r="R6" s="413">
        <f>'Utkání-výsledky'!I16</f>
        <v>1</v>
      </c>
      <c r="S6" s="414"/>
      <c r="T6" s="425"/>
      <c r="U6" s="413"/>
      <c r="V6" s="414"/>
      <c r="W6" s="425"/>
      <c r="X6" s="413"/>
      <c r="Y6" s="414"/>
      <c r="Z6" s="423"/>
      <c r="AA6" s="57" t="str">
        <f t="shared" si="1"/>
        <v> </v>
      </c>
      <c r="AB6" s="58" t="str">
        <f>IF(BJ6&gt;0,BF6," ")</f>
        <v> </v>
      </c>
      <c r="AC6" s="59" t="s">
        <v>17</v>
      </c>
      <c r="AD6" s="60" t="str">
        <f t="shared" si="0"/>
        <v> </v>
      </c>
      <c r="AE6" s="49"/>
      <c r="BF6" s="61"/>
      <c r="BG6" s="62"/>
      <c r="BH6" s="63"/>
      <c r="BI6" s="63"/>
      <c r="BJ6" s="62"/>
    </row>
    <row r="7" spans="2:62" ht="30" customHeight="1" thickBot="1">
      <c r="B7" s="147" t="str">
        <f>'Utkání-výsledky'!N6</f>
        <v>Jistebník</v>
      </c>
      <c r="C7" s="64">
        <f>H5</f>
        <v>0</v>
      </c>
      <c r="D7" s="65" t="s">
        <v>17</v>
      </c>
      <c r="E7" s="66">
        <f>F5</f>
        <v>3</v>
      </c>
      <c r="F7" s="422"/>
      <c r="G7" s="415" t="s">
        <v>30</v>
      </c>
      <c r="H7" s="416"/>
      <c r="I7" s="64">
        <f>'Utkání-výsledky'!F22</f>
        <v>1</v>
      </c>
      <c r="J7" s="65" t="s">
        <v>17</v>
      </c>
      <c r="K7" s="66">
        <f>'Utkání-výsledky'!H22</f>
        <v>2</v>
      </c>
      <c r="L7" s="67">
        <f>'Utkání-výsledky'!H25</f>
        <v>2</v>
      </c>
      <c r="M7" s="65" t="s">
        <v>17</v>
      </c>
      <c r="N7" s="66">
        <f>'Utkání-výsledky'!F25</f>
        <v>1</v>
      </c>
      <c r="O7" s="67">
        <f>'Utkání-výsledky'!F9</f>
        <v>0</v>
      </c>
      <c r="P7" s="65" t="s">
        <v>17</v>
      </c>
      <c r="Q7" s="66">
        <f>'Utkání-výsledky'!H9</f>
        <v>3</v>
      </c>
      <c r="R7" s="67">
        <f>'Utkání-výsledky'!F16</f>
        <v>0</v>
      </c>
      <c r="S7" s="65" t="s">
        <v>17</v>
      </c>
      <c r="T7" s="66">
        <f>'Utkání-výsledky'!H16</f>
        <v>3</v>
      </c>
      <c r="U7" s="67"/>
      <c r="V7" s="65" t="s">
        <v>17</v>
      </c>
      <c r="W7" s="66"/>
      <c r="X7" s="67"/>
      <c r="Y7" s="65" t="s">
        <v>17</v>
      </c>
      <c r="Z7" s="66"/>
      <c r="AA7" s="71">
        <f t="shared" si="1"/>
        <v>6</v>
      </c>
      <c r="AB7" s="72">
        <f>IF(BJ7&gt;0,BG7," ")</f>
        <v>3</v>
      </c>
      <c r="AC7" s="73" t="s">
        <v>17</v>
      </c>
      <c r="AD7" s="69">
        <f t="shared" si="0"/>
        <v>12</v>
      </c>
      <c r="AE7" s="146" t="s">
        <v>85</v>
      </c>
      <c r="AG7" s="17">
        <v>2</v>
      </c>
      <c r="AI7" s="17">
        <v>4</v>
      </c>
      <c r="BF7" s="54">
        <f>SUM(C6:C6)+SUM(I6:Z6)</f>
        <v>6</v>
      </c>
      <c r="BG7" s="55">
        <f>SUM(C7,I7,L7,O7,R7,U7,X7)</f>
        <v>3</v>
      </c>
      <c r="BH7" s="56" t="s">
        <v>17</v>
      </c>
      <c r="BI7" s="55">
        <f>SUM(E7,K7,N7,Q7,T7,W7,Z7)</f>
        <v>12</v>
      </c>
      <c r="BJ7" s="55">
        <f>BG7+BI7</f>
        <v>15</v>
      </c>
    </row>
    <row r="8" spans="2:62" ht="9.75" customHeight="1">
      <c r="B8" s="148"/>
      <c r="C8" s="426">
        <f>'Utkání-výsledky'!I17</f>
        <v>2</v>
      </c>
      <c r="D8" s="418"/>
      <c r="E8" s="418"/>
      <c r="F8" s="418">
        <f>'Utkání-výsledky'!J22</f>
        <v>2</v>
      </c>
      <c r="G8" s="418"/>
      <c r="H8" s="424"/>
      <c r="I8" s="419" t="s">
        <v>31</v>
      </c>
      <c r="J8" s="420"/>
      <c r="K8" s="421"/>
      <c r="L8" s="413">
        <f>'Utkání-výsledky'!I10</f>
        <v>2</v>
      </c>
      <c r="M8" s="414"/>
      <c r="N8" s="425"/>
      <c r="O8" s="413">
        <f>'Utkání-výsledky'!J13</f>
        <v>1</v>
      </c>
      <c r="P8" s="414"/>
      <c r="Q8" s="425"/>
      <c r="R8" s="413">
        <f>'Utkání-výsledky'!I24</f>
        <v>1</v>
      </c>
      <c r="S8" s="414"/>
      <c r="T8" s="425"/>
      <c r="U8" s="413"/>
      <c r="V8" s="414"/>
      <c r="W8" s="425"/>
      <c r="X8" s="413"/>
      <c r="Y8" s="414"/>
      <c r="Z8" s="423"/>
      <c r="AA8" s="57" t="str">
        <f t="shared" si="1"/>
        <v> </v>
      </c>
      <c r="AB8" s="58" t="str">
        <f>IF(BJ8&gt;0,BF8," ")</f>
        <v> </v>
      </c>
      <c r="AC8" s="59" t="s">
        <v>17</v>
      </c>
      <c r="AD8" s="60" t="str">
        <f t="shared" si="0"/>
        <v> </v>
      </c>
      <c r="AE8" s="49"/>
      <c r="BF8" s="61"/>
      <c r="BG8" s="62"/>
      <c r="BH8" s="63"/>
      <c r="BI8" s="63"/>
      <c r="BJ8" s="62"/>
    </row>
    <row r="9" spans="2:62" ht="30" customHeight="1" thickBot="1">
      <c r="B9" s="147" t="str">
        <f>'Utkání-výsledky'!N7</f>
        <v>Hrabůvka</v>
      </c>
      <c r="C9" s="67">
        <f>K5</f>
        <v>2</v>
      </c>
      <c r="D9" s="65" t="s">
        <v>17</v>
      </c>
      <c r="E9" s="66">
        <f>I5</f>
        <v>1</v>
      </c>
      <c r="F9" s="365">
        <f>K7</f>
        <v>2</v>
      </c>
      <c r="G9" s="68" t="s">
        <v>17</v>
      </c>
      <c r="H9" s="140">
        <f>I7</f>
        <v>1</v>
      </c>
      <c r="I9" s="422"/>
      <c r="J9" s="415" t="s">
        <v>31</v>
      </c>
      <c r="K9" s="416"/>
      <c r="L9" s="64">
        <f>'Utkání-výsledky'!F10</f>
        <v>3</v>
      </c>
      <c r="M9" s="65" t="s">
        <v>17</v>
      </c>
      <c r="N9" s="66">
        <f>'Utkání-výsledky'!H10</f>
        <v>0</v>
      </c>
      <c r="O9" s="67">
        <f>'Utkání-výsledky'!H13</f>
        <v>1</v>
      </c>
      <c r="P9" s="65" t="s">
        <v>17</v>
      </c>
      <c r="Q9" s="66">
        <f>'Utkání-výsledky'!F13</f>
        <v>2</v>
      </c>
      <c r="R9" s="67">
        <f>'Utkání-výsledky'!F24</f>
        <v>0</v>
      </c>
      <c r="S9" s="65" t="s">
        <v>17</v>
      </c>
      <c r="T9" s="66">
        <f>'Utkání-výsledky'!H24</f>
        <v>3</v>
      </c>
      <c r="U9" s="67"/>
      <c r="V9" s="65" t="s">
        <v>17</v>
      </c>
      <c r="W9" s="66"/>
      <c r="X9" s="67"/>
      <c r="Y9" s="65" t="s">
        <v>17</v>
      </c>
      <c r="Z9" s="66"/>
      <c r="AA9" s="71">
        <f t="shared" si="1"/>
        <v>8</v>
      </c>
      <c r="AB9" s="72">
        <f>IF(BJ9&gt;0,BG9," ")</f>
        <v>8</v>
      </c>
      <c r="AC9" s="73" t="s">
        <v>17</v>
      </c>
      <c r="AD9" s="69">
        <f t="shared" si="0"/>
        <v>7</v>
      </c>
      <c r="AE9" s="146" t="s">
        <v>58</v>
      </c>
      <c r="BF9" s="54">
        <f>SUM(C8:F8)+SUM(L8:Z8)</f>
        <v>8</v>
      </c>
      <c r="BG9" s="55">
        <f>SUM(F9,C9,L9,O9,R9,U9,X9)</f>
        <v>8</v>
      </c>
      <c r="BH9" s="56" t="s">
        <v>17</v>
      </c>
      <c r="BI9" s="55">
        <f>SUM(H9,E9,N9,Q9,T9,W9,Z9)</f>
        <v>7</v>
      </c>
      <c r="BJ9" s="55">
        <f>BG9+BI9</f>
        <v>15</v>
      </c>
    </row>
    <row r="10" spans="2:62" ht="9.75" customHeight="1">
      <c r="B10" s="148"/>
      <c r="C10" s="426">
        <f>'Utkání-výsledky'!J21</f>
        <v>1</v>
      </c>
      <c r="D10" s="418"/>
      <c r="E10" s="418"/>
      <c r="F10" s="418">
        <f>'Utkání-výsledky'!I25</f>
        <v>1</v>
      </c>
      <c r="G10" s="418"/>
      <c r="H10" s="418"/>
      <c r="I10" s="418">
        <f>'Utkání-výsledky'!J10</f>
        <v>1</v>
      </c>
      <c r="J10" s="418"/>
      <c r="K10" s="424"/>
      <c r="L10" s="419" t="s">
        <v>125</v>
      </c>
      <c r="M10" s="420"/>
      <c r="N10" s="421"/>
      <c r="O10" s="413">
        <f>'Utkání-výsledky'!I18</f>
        <v>1</v>
      </c>
      <c r="P10" s="414"/>
      <c r="Q10" s="425"/>
      <c r="R10" s="413">
        <f>'Utkání-výsledky'!J12</f>
        <v>2</v>
      </c>
      <c r="S10" s="414"/>
      <c r="T10" s="425"/>
      <c r="U10" s="413"/>
      <c r="V10" s="414"/>
      <c r="W10" s="425"/>
      <c r="X10" s="413"/>
      <c r="Y10" s="414"/>
      <c r="Z10" s="423"/>
      <c r="AA10" s="57" t="str">
        <f t="shared" si="1"/>
        <v> </v>
      </c>
      <c r="AB10" s="58" t="str">
        <f>IF(BJ10&gt;0,BF10," ")</f>
        <v> </v>
      </c>
      <c r="AC10" s="59" t="s">
        <v>17</v>
      </c>
      <c r="AD10" s="60" t="str">
        <f t="shared" si="0"/>
        <v> </v>
      </c>
      <c r="AE10" s="49"/>
      <c r="BF10" s="61"/>
      <c r="BG10" s="62"/>
      <c r="BH10" s="63"/>
      <c r="BI10" s="63"/>
      <c r="BJ10" s="62"/>
    </row>
    <row r="11" spans="2:62" ht="30" customHeight="1" thickBot="1">
      <c r="B11" s="310" t="str">
        <f>'Utkání-výsledky'!N8</f>
        <v>Nová Bělá  A</v>
      </c>
      <c r="C11" s="67">
        <f>N5</f>
        <v>0</v>
      </c>
      <c r="D11" s="65" t="s">
        <v>17</v>
      </c>
      <c r="E11" s="66">
        <f>L5</f>
        <v>3</v>
      </c>
      <c r="F11" s="67">
        <f>N7</f>
        <v>1</v>
      </c>
      <c r="G11" s="65" t="s">
        <v>17</v>
      </c>
      <c r="H11" s="66">
        <f>L7</f>
        <v>2</v>
      </c>
      <c r="I11" s="70">
        <f>N9</f>
        <v>0</v>
      </c>
      <c r="J11" s="68" t="s">
        <v>17</v>
      </c>
      <c r="K11" s="69">
        <f>L9</f>
        <v>3</v>
      </c>
      <c r="L11" s="422"/>
      <c r="M11" s="415" t="s">
        <v>32</v>
      </c>
      <c r="N11" s="416"/>
      <c r="O11" s="64">
        <f>'Utkání-výsledky'!F18</f>
        <v>0</v>
      </c>
      <c r="P11" s="65" t="s">
        <v>17</v>
      </c>
      <c r="Q11" s="66">
        <f>'Utkání-výsledky'!H18</f>
        <v>3</v>
      </c>
      <c r="R11" s="67">
        <f>'Utkání-výsledky'!H12</f>
        <v>3</v>
      </c>
      <c r="S11" s="65" t="s">
        <v>17</v>
      </c>
      <c r="T11" s="66">
        <f>'Utkání-výsledky'!F12</f>
        <v>0</v>
      </c>
      <c r="U11" s="67"/>
      <c r="V11" s="65" t="s">
        <v>17</v>
      </c>
      <c r="W11" s="66"/>
      <c r="X11" s="67"/>
      <c r="Y11" s="65" t="s">
        <v>17</v>
      </c>
      <c r="Z11" s="66"/>
      <c r="AA11" s="71">
        <f t="shared" si="1"/>
        <v>6</v>
      </c>
      <c r="AB11" s="72">
        <f>IF(BJ11&gt;0,BG11," ")</f>
        <v>4</v>
      </c>
      <c r="AC11" s="73" t="s">
        <v>17</v>
      </c>
      <c r="AD11" s="69">
        <f t="shared" si="0"/>
        <v>11</v>
      </c>
      <c r="AE11" s="311" t="s">
        <v>82</v>
      </c>
      <c r="AG11" s="17">
        <v>4</v>
      </c>
      <c r="AI11" s="17">
        <v>2</v>
      </c>
      <c r="BF11" s="54">
        <f>SUM(C10:I10)+SUM(O10:Z10)</f>
        <v>6</v>
      </c>
      <c r="BG11" s="55">
        <f>SUM(F11,I11,C11,O11,R11,U11,X11)</f>
        <v>4</v>
      </c>
      <c r="BH11" s="56" t="s">
        <v>17</v>
      </c>
      <c r="BI11" s="55">
        <f>SUM(H11,K11,E11,Q11,T11,W11,Z11)</f>
        <v>11</v>
      </c>
      <c r="BJ11" s="55">
        <f>BG11+BI11</f>
        <v>15</v>
      </c>
    </row>
    <row r="12" spans="2:62" ht="9.75" customHeight="1">
      <c r="B12" s="148"/>
      <c r="C12" s="426">
        <f>'Utkání-výsledky'!I26</f>
        <v>1</v>
      </c>
      <c r="D12" s="418"/>
      <c r="E12" s="418"/>
      <c r="F12" s="418">
        <f>'Utkání-výsledky'!J9</f>
        <v>2</v>
      </c>
      <c r="G12" s="418"/>
      <c r="H12" s="418"/>
      <c r="I12" s="418">
        <f>'Utkání-výsledky'!I13</f>
        <v>2</v>
      </c>
      <c r="J12" s="418"/>
      <c r="K12" s="418"/>
      <c r="L12" s="418">
        <f>'Utkání-výsledky'!J18</f>
        <v>2</v>
      </c>
      <c r="M12" s="418"/>
      <c r="N12" s="424"/>
      <c r="O12" s="419">
        <v>2</v>
      </c>
      <c r="P12" s="420"/>
      <c r="Q12" s="421"/>
      <c r="R12" s="413">
        <f>'Utkání-výsledky'!J20</f>
        <v>2</v>
      </c>
      <c r="S12" s="414"/>
      <c r="T12" s="425"/>
      <c r="U12" s="413"/>
      <c r="V12" s="414"/>
      <c r="W12" s="425"/>
      <c r="X12" s="413"/>
      <c r="Y12" s="414"/>
      <c r="Z12" s="423"/>
      <c r="AA12" s="57" t="str">
        <f t="shared" si="1"/>
        <v> </v>
      </c>
      <c r="AB12" s="58" t="str">
        <f>IF(BJ12&gt;0,BF12," ")</f>
        <v> </v>
      </c>
      <c r="AC12" s="59" t="s">
        <v>17</v>
      </c>
      <c r="AD12" s="60" t="str">
        <f t="shared" si="0"/>
        <v> </v>
      </c>
      <c r="AE12" s="49"/>
      <c r="BF12" s="61"/>
      <c r="BG12" s="62"/>
      <c r="BH12" s="63"/>
      <c r="BI12" s="63"/>
      <c r="BJ12" s="62"/>
    </row>
    <row r="13" spans="2:62" ht="30" customHeight="1" thickBot="1">
      <c r="B13" s="147" t="str">
        <f>'Utkání-výsledky'!N9</f>
        <v>Výškovice C</v>
      </c>
      <c r="C13" s="366">
        <f>Q5</f>
        <v>1</v>
      </c>
      <c r="D13" s="367" t="s">
        <v>17</v>
      </c>
      <c r="E13" s="368">
        <f>O5</f>
        <v>2</v>
      </c>
      <c r="F13" s="67">
        <f>Q7</f>
        <v>3</v>
      </c>
      <c r="G13" s="65" t="s">
        <v>17</v>
      </c>
      <c r="H13" s="66">
        <f>O7</f>
        <v>0</v>
      </c>
      <c r="I13" s="67">
        <f>Q9</f>
        <v>2</v>
      </c>
      <c r="J13" s="65" t="s">
        <v>17</v>
      </c>
      <c r="K13" s="66">
        <f>O9</f>
        <v>1</v>
      </c>
      <c r="L13" s="70">
        <f>Q11</f>
        <v>3</v>
      </c>
      <c r="M13" s="68" t="s">
        <v>17</v>
      </c>
      <c r="N13" s="69">
        <f>O11</f>
        <v>0</v>
      </c>
      <c r="O13" s="422"/>
      <c r="P13" s="415">
        <v>2</v>
      </c>
      <c r="Q13" s="416"/>
      <c r="R13" s="64">
        <f>'Utkání-výsledky'!H20</f>
        <v>2</v>
      </c>
      <c r="S13" s="65" t="s">
        <v>17</v>
      </c>
      <c r="T13" s="66">
        <f>'Utkání-výsledky'!F20</f>
        <v>1</v>
      </c>
      <c r="U13" s="67"/>
      <c r="V13" s="65" t="s">
        <v>17</v>
      </c>
      <c r="W13" s="66"/>
      <c r="X13" s="67"/>
      <c r="Y13" s="65" t="s">
        <v>17</v>
      </c>
      <c r="Z13" s="66"/>
      <c r="AA13" s="71">
        <f t="shared" si="1"/>
        <v>9</v>
      </c>
      <c r="AB13" s="72">
        <f>IF(BJ13&gt;0,BG13," ")</f>
        <v>11</v>
      </c>
      <c r="AC13" s="73" t="s">
        <v>17</v>
      </c>
      <c r="AD13" s="69">
        <f t="shared" si="0"/>
        <v>4</v>
      </c>
      <c r="AE13" s="364" t="s">
        <v>57</v>
      </c>
      <c r="AF13" s="361" t="s">
        <v>253</v>
      </c>
      <c r="BF13" s="54">
        <f>SUM(C12:L12)+SUM(R12:Z12)</f>
        <v>9</v>
      </c>
      <c r="BG13" s="55">
        <f>SUM(F13,I13,L13,C13,R13,U13,X13)</f>
        <v>11</v>
      </c>
      <c r="BH13" s="56" t="s">
        <v>17</v>
      </c>
      <c r="BI13" s="55">
        <f>SUM(H13,K13,N13,E13,T13,W13,Z13)</f>
        <v>4</v>
      </c>
      <c r="BJ13" s="55">
        <f>BG13+BI13</f>
        <v>15</v>
      </c>
    </row>
    <row r="14" spans="2:62" ht="9.75" customHeight="1">
      <c r="B14" s="148"/>
      <c r="C14" s="426">
        <f>'Utkání-výsledky'!J8</f>
        <v>1</v>
      </c>
      <c r="D14" s="418"/>
      <c r="E14" s="418"/>
      <c r="F14" s="418">
        <f>'Utkání-výsledky'!J16</f>
        <v>2</v>
      </c>
      <c r="G14" s="418"/>
      <c r="H14" s="418"/>
      <c r="I14" s="418">
        <f>'Utkání-výsledky'!J24</f>
        <v>2</v>
      </c>
      <c r="J14" s="418"/>
      <c r="K14" s="418"/>
      <c r="L14" s="418">
        <f>'Utkání-výsledky'!I12</f>
        <v>0</v>
      </c>
      <c r="M14" s="418"/>
      <c r="N14" s="418"/>
      <c r="O14" s="418">
        <f>'Utkání-výsledky'!I20</f>
        <v>1</v>
      </c>
      <c r="P14" s="418"/>
      <c r="Q14" s="424"/>
      <c r="R14" s="419">
        <v>0</v>
      </c>
      <c r="S14" s="420"/>
      <c r="T14" s="421"/>
      <c r="U14" s="413"/>
      <c r="V14" s="414"/>
      <c r="W14" s="425"/>
      <c r="X14" s="413"/>
      <c r="Y14" s="414"/>
      <c r="Z14" s="423"/>
      <c r="AA14" s="57" t="str">
        <f t="shared" si="1"/>
        <v> </v>
      </c>
      <c r="AB14" s="58" t="str">
        <f>IF(BJ14&gt;0,BF14," ")</f>
        <v> </v>
      </c>
      <c r="AC14" s="59" t="s">
        <v>17</v>
      </c>
      <c r="AD14" s="60" t="str">
        <f t="shared" si="0"/>
        <v> </v>
      </c>
      <c r="AE14" s="49"/>
      <c r="BF14" s="61"/>
      <c r="BG14" s="62"/>
      <c r="BH14" s="63"/>
      <c r="BI14" s="63"/>
      <c r="BJ14" s="62"/>
    </row>
    <row r="15" spans="2:62" ht="30" customHeight="1" thickBot="1">
      <c r="B15" s="310" t="str">
        <f>'Utkání-výsledky'!N10</f>
        <v>Vratimov</v>
      </c>
      <c r="C15" s="67">
        <f>T5</f>
        <v>1</v>
      </c>
      <c r="D15" s="65" t="s">
        <v>17</v>
      </c>
      <c r="E15" s="66">
        <f>R5</f>
        <v>2</v>
      </c>
      <c r="F15" s="67">
        <f>T7</f>
        <v>3</v>
      </c>
      <c r="G15" s="65" t="s">
        <v>17</v>
      </c>
      <c r="H15" s="66">
        <f>R7</f>
        <v>0</v>
      </c>
      <c r="I15" s="67">
        <f>T9</f>
        <v>3</v>
      </c>
      <c r="J15" s="65" t="s">
        <v>17</v>
      </c>
      <c r="K15" s="66">
        <f>R9</f>
        <v>0</v>
      </c>
      <c r="L15" s="67">
        <f>T11</f>
        <v>0</v>
      </c>
      <c r="M15" s="65" t="s">
        <v>17</v>
      </c>
      <c r="N15" s="66">
        <f>R11</f>
        <v>3</v>
      </c>
      <c r="O15" s="70">
        <f>T13</f>
        <v>1</v>
      </c>
      <c r="P15" s="68" t="s">
        <v>17</v>
      </c>
      <c r="Q15" s="69">
        <f>R13</f>
        <v>2</v>
      </c>
      <c r="R15" s="422"/>
      <c r="S15" s="415">
        <v>0</v>
      </c>
      <c r="T15" s="416"/>
      <c r="U15" s="67"/>
      <c r="V15" s="65" t="s">
        <v>17</v>
      </c>
      <c r="W15" s="66"/>
      <c r="X15" s="67"/>
      <c r="Y15" s="65" t="s">
        <v>17</v>
      </c>
      <c r="Z15" s="66"/>
      <c r="AA15" s="71">
        <f t="shared" si="1"/>
        <v>6</v>
      </c>
      <c r="AB15" s="72">
        <f>IF(BJ15&gt;0,BG15," ")</f>
        <v>8</v>
      </c>
      <c r="AC15" s="73" t="s">
        <v>17</v>
      </c>
      <c r="AD15" s="69">
        <f t="shared" si="0"/>
        <v>7</v>
      </c>
      <c r="AE15" s="311" t="s">
        <v>83</v>
      </c>
      <c r="AG15" s="17">
        <v>3</v>
      </c>
      <c r="AI15" s="17">
        <v>3</v>
      </c>
      <c r="BF15" s="54">
        <f>SUM(C14:O14)+SUM(U14:Z14)</f>
        <v>6</v>
      </c>
      <c r="BG15" s="55">
        <f>SUM(F15,I15,L15,O15,C15,U15,X15)</f>
        <v>8</v>
      </c>
      <c r="BH15" s="56" t="s">
        <v>17</v>
      </c>
      <c r="BI15" s="55">
        <f>SUM(H15,K15,N15,Q15,E15,W15,Z15)</f>
        <v>7</v>
      </c>
      <c r="BJ15" s="55">
        <f>BG15+BI15</f>
        <v>15</v>
      </c>
    </row>
    <row r="16" spans="2:62" ht="9.75" customHeight="1">
      <c r="B16" s="148"/>
      <c r="C16" s="426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24"/>
      <c r="U16" s="419">
        <v>1</v>
      </c>
      <c r="V16" s="420"/>
      <c r="W16" s="421"/>
      <c r="X16" s="413"/>
      <c r="Y16" s="414"/>
      <c r="Z16" s="423"/>
      <c r="AA16" s="57" t="str">
        <f>IF(AS16&gt;0,AO16," ")</f>
        <v> </v>
      </c>
      <c r="AB16" s="308" t="str">
        <f>IF(AS16&gt;0,AO16," ")</f>
        <v> </v>
      </c>
      <c r="AC16" s="59" t="s">
        <v>17</v>
      </c>
      <c r="AD16" s="309" t="str">
        <f>IF(AS16&gt;0,AR16," ")</f>
        <v> </v>
      </c>
      <c r="AE16" s="49"/>
      <c r="BF16" s="61"/>
      <c r="BG16" s="62"/>
      <c r="BH16" s="63"/>
      <c r="BI16" s="63"/>
      <c r="BJ16" s="62"/>
    </row>
    <row r="17" spans="2:62" ht="30" customHeight="1" thickBot="1">
      <c r="B17" s="147"/>
      <c r="C17" s="139"/>
      <c r="D17" s="68"/>
      <c r="E17" s="140"/>
      <c r="F17" s="141"/>
      <c r="G17" s="68"/>
      <c r="H17" s="140"/>
      <c r="I17" s="141"/>
      <c r="J17" s="68"/>
      <c r="K17" s="140"/>
      <c r="L17" s="141"/>
      <c r="M17" s="68"/>
      <c r="N17" s="140"/>
      <c r="O17" s="141"/>
      <c r="P17" s="68"/>
      <c r="Q17" s="140"/>
      <c r="R17" s="141"/>
      <c r="S17" s="68"/>
      <c r="T17" s="140"/>
      <c r="U17" s="422"/>
      <c r="V17" s="415">
        <v>0</v>
      </c>
      <c r="W17" s="416"/>
      <c r="X17" s="64"/>
      <c r="Y17" s="65"/>
      <c r="Z17" s="66"/>
      <c r="AA17" s="71" t="str">
        <f>IF(AS17&gt;0,AO17," ")</f>
        <v> </v>
      </c>
      <c r="AB17" s="306" t="str">
        <f>IF(AS17&gt;0,AP17," ")</f>
        <v> </v>
      </c>
      <c r="AC17" s="73" t="s">
        <v>17</v>
      </c>
      <c r="AD17" s="307" t="str">
        <f>IF(AS17&gt;0,AR17," ")</f>
        <v> </v>
      </c>
      <c r="AE17" s="146"/>
      <c r="BF17" s="54">
        <f>SUM(C16:R16)+SUM(X16:Z16)</f>
        <v>0</v>
      </c>
      <c r="BG17" s="55">
        <f>SUM(F17,I17,L17,O17,R17,C17,X17)</f>
        <v>0</v>
      </c>
      <c r="BH17" s="56" t="s">
        <v>17</v>
      </c>
      <c r="BI17" s="55">
        <f>SUM(H17,K17,N17,Q17,T17,E17,Z17)</f>
        <v>0</v>
      </c>
      <c r="BJ17" s="55">
        <f>BG17+BI17</f>
        <v>0</v>
      </c>
    </row>
    <row r="18" spans="2:62" ht="9.75" customHeight="1">
      <c r="B18" s="148"/>
      <c r="C18" s="426"/>
      <c r="D18" s="418"/>
      <c r="E18" s="418"/>
      <c r="F18" s="418"/>
      <c r="G18" s="418"/>
      <c r="H18" s="418"/>
      <c r="I18" s="413"/>
      <c r="J18" s="414"/>
      <c r="K18" s="425"/>
      <c r="L18" s="413"/>
      <c r="M18" s="414"/>
      <c r="N18" s="425"/>
      <c r="O18" s="413"/>
      <c r="P18" s="414"/>
      <c r="Q18" s="425"/>
      <c r="R18" s="418"/>
      <c r="S18" s="418"/>
      <c r="T18" s="418"/>
      <c r="U18" s="418"/>
      <c r="V18" s="418"/>
      <c r="W18" s="424"/>
      <c r="X18" s="419">
        <v>2</v>
      </c>
      <c r="Y18" s="420"/>
      <c r="Z18" s="421"/>
      <c r="AA18" s="57" t="str">
        <f>IF(AS18&gt;0,AO18," ")</f>
        <v> </v>
      </c>
      <c r="AB18" s="308" t="str">
        <f>IF(AS18&gt;0,AO18," ")</f>
        <v> </v>
      </c>
      <c r="AC18" s="59" t="s">
        <v>17</v>
      </c>
      <c r="AD18" s="309" t="str">
        <f>IF(AS18&gt;0,AR18," ")</f>
        <v> </v>
      </c>
      <c r="AE18" s="49"/>
      <c r="BF18" s="61"/>
      <c r="BG18" s="62"/>
      <c r="BH18" s="63"/>
      <c r="BI18" s="63"/>
      <c r="BJ18" s="62"/>
    </row>
    <row r="19" spans="2:62" ht="30" customHeight="1" thickBot="1">
      <c r="B19" s="312"/>
      <c r="C19" s="149"/>
      <c r="D19" s="150"/>
      <c r="E19" s="151"/>
      <c r="F19" s="149"/>
      <c r="G19" s="150"/>
      <c r="H19" s="151"/>
      <c r="I19" s="70"/>
      <c r="J19" s="68"/>
      <c r="K19" s="69"/>
      <c r="L19" s="70"/>
      <c r="M19" s="68"/>
      <c r="N19" s="69"/>
      <c r="O19" s="70"/>
      <c r="P19" s="68"/>
      <c r="Q19" s="69"/>
      <c r="R19" s="149"/>
      <c r="S19" s="150"/>
      <c r="T19" s="151"/>
      <c r="U19" s="149"/>
      <c r="V19" s="150"/>
      <c r="W19" s="151"/>
      <c r="X19" s="422"/>
      <c r="Y19" s="415"/>
      <c r="Z19" s="416"/>
      <c r="AA19" s="152" t="str">
        <f>IF(AS19&gt;0,AO19," ")</f>
        <v> </v>
      </c>
      <c r="AB19" s="313" t="str">
        <f>IF(AS19&gt;0,AP19," ")</f>
        <v> </v>
      </c>
      <c r="AC19" s="153" t="s">
        <v>17</v>
      </c>
      <c r="AD19" s="314" t="str">
        <f>IF(AS19&gt;0,AR19," ")</f>
        <v> </v>
      </c>
      <c r="AE19" s="146"/>
      <c r="BF19" s="54">
        <f>SUM(C18:U18)</f>
        <v>0</v>
      </c>
      <c r="BG19" s="55">
        <f>SUM(F19,I19,L19,O19,R19,U19,C19)</f>
        <v>0</v>
      </c>
      <c r="BH19" s="56" t="s">
        <v>17</v>
      </c>
      <c r="BI19" s="55">
        <f>SUM(H19,K19,N19,Q19,T19,W19,E19)</f>
        <v>0</v>
      </c>
      <c r="BJ19" s="55">
        <f>BG19+BI19</f>
        <v>0</v>
      </c>
    </row>
    <row r="21" spans="2:20" ht="18"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</row>
    <row r="22" spans="7:31" ht="23.25">
      <c r="G22" s="44" t="s">
        <v>127</v>
      </c>
      <c r="H22" s="44"/>
      <c r="I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27">
        <f>'Utkání-výsledky'!K2</f>
        <v>2012</v>
      </c>
      <c r="X22" s="428"/>
      <c r="Y22" s="45"/>
      <c r="Z22" s="45"/>
      <c r="AA22" s="45"/>
      <c r="AB22" s="45"/>
      <c r="AE22" s="331" t="s">
        <v>133</v>
      </c>
    </row>
    <row r="23" spans="9:21" ht="18.75" thickBot="1">
      <c r="I23" s="305"/>
      <c r="U23" s="305"/>
    </row>
    <row r="24" spans="2:31" ht="99.75" customHeight="1" thickBot="1">
      <c r="B24" s="46"/>
      <c r="C24" s="433" t="str">
        <f>B26</f>
        <v>Krmelín</v>
      </c>
      <c r="D24" s="430"/>
      <c r="E24" s="431"/>
      <c r="F24" s="429" t="str">
        <f>B28</f>
        <v>Stará Ves</v>
      </c>
      <c r="G24" s="430"/>
      <c r="H24" s="431"/>
      <c r="I24" s="429" t="str">
        <f>B30</f>
        <v>Brušperk B</v>
      </c>
      <c r="J24" s="430"/>
      <c r="K24" s="431"/>
      <c r="L24" s="429" t="str">
        <f>B32</f>
        <v>Hukvaldy</v>
      </c>
      <c r="M24" s="430"/>
      <c r="N24" s="431"/>
      <c r="O24" s="429" t="str">
        <f>B34</f>
        <v>Paskov</v>
      </c>
      <c r="P24" s="430"/>
      <c r="Q24" s="431"/>
      <c r="R24" s="429" t="str">
        <f>B36</f>
        <v>Proskovice B</v>
      </c>
      <c r="S24" s="430"/>
      <c r="T24" s="431"/>
      <c r="U24" s="429"/>
      <c r="V24" s="430"/>
      <c r="W24" s="431"/>
      <c r="X24" s="429"/>
      <c r="Y24" s="430"/>
      <c r="Z24" s="432"/>
      <c r="AA24" s="50" t="s">
        <v>26</v>
      </c>
      <c r="AB24" s="433" t="s">
        <v>27</v>
      </c>
      <c r="AC24" s="430"/>
      <c r="AD24" s="432"/>
      <c r="AE24" s="51" t="s">
        <v>28</v>
      </c>
    </row>
    <row r="25" spans="2:31" ht="12.75">
      <c r="B25" s="47"/>
      <c r="C25" s="419" t="s">
        <v>29</v>
      </c>
      <c r="D25" s="420"/>
      <c r="E25" s="421"/>
      <c r="F25" s="434">
        <f>'Utkání-výsledky'!I45</f>
        <v>2</v>
      </c>
      <c r="G25" s="414"/>
      <c r="H25" s="425"/>
      <c r="I25" s="413">
        <f>'Utkání-výsledky'!J48</f>
        <v>1</v>
      </c>
      <c r="J25" s="414"/>
      <c r="K25" s="425"/>
      <c r="L25" s="413">
        <f>'Utkání-výsledky'!I52</f>
        <v>2</v>
      </c>
      <c r="M25" s="414"/>
      <c r="N25" s="425"/>
      <c r="O25" s="413">
        <f>'Utkání-výsledky'!J57</f>
        <v>2</v>
      </c>
      <c r="P25" s="414"/>
      <c r="Q25" s="425"/>
      <c r="R25" s="413">
        <f>'Utkání-výsledky'!I39</f>
        <v>2</v>
      </c>
      <c r="S25" s="414"/>
      <c r="T25" s="425"/>
      <c r="U25" s="413"/>
      <c r="V25" s="414"/>
      <c r="W25" s="425"/>
      <c r="X25" s="413"/>
      <c r="Y25" s="414"/>
      <c r="Z25" s="423"/>
      <c r="AA25" s="48"/>
      <c r="AB25" s="58" t="str">
        <f>IF(BJ25&gt;0,BF25," ")</f>
        <v> </v>
      </c>
      <c r="AC25" s="59" t="s">
        <v>17</v>
      </c>
      <c r="AD25" s="60" t="str">
        <f aca="true" t="shared" si="2" ref="AD25:AD36">IF(BJ25&gt;0,BI25," ")</f>
        <v> </v>
      </c>
      <c r="AE25" s="49"/>
    </row>
    <row r="26" spans="2:62" ht="21" thickBot="1">
      <c r="B26" s="147" t="str">
        <f>'Utkání-výsledky'!N36</f>
        <v>Krmelín</v>
      </c>
      <c r="C26" s="422"/>
      <c r="D26" s="415"/>
      <c r="E26" s="415"/>
      <c r="F26" s="64">
        <f>'Utkání-výsledky'!F45</f>
        <v>3</v>
      </c>
      <c r="G26" s="65" t="s">
        <v>17</v>
      </c>
      <c r="H26" s="66">
        <f>'Utkání-výsledky'!H45</f>
        <v>0</v>
      </c>
      <c r="I26" s="366">
        <f>'Utkání-výsledky'!H48</f>
        <v>1</v>
      </c>
      <c r="J26" s="367" t="s">
        <v>17</v>
      </c>
      <c r="K26" s="368">
        <f>'Utkání-výsledky'!F48</f>
        <v>2</v>
      </c>
      <c r="L26" s="67">
        <f>'Utkání-výsledky'!F52</f>
        <v>3</v>
      </c>
      <c r="M26" s="65" t="s">
        <v>17</v>
      </c>
      <c r="N26" s="66">
        <f>'Utkání-výsledky'!H52</f>
        <v>0</v>
      </c>
      <c r="O26" s="366">
        <f>'Utkání-výsledky'!H57</f>
        <v>2</v>
      </c>
      <c r="P26" s="367" t="s">
        <v>17</v>
      </c>
      <c r="Q26" s="368">
        <f>'Utkání-výsledky'!F57</f>
        <v>1</v>
      </c>
      <c r="R26" s="67">
        <f>'Utkání-výsledky'!F39</f>
        <v>3</v>
      </c>
      <c r="S26" s="65" t="s">
        <v>17</v>
      </c>
      <c r="T26" s="66">
        <f>'Utkání-výsledky'!H39</f>
        <v>0</v>
      </c>
      <c r="U26" s="67"/>
      <c r="V26" s="65" t="s">
        <v>17</v>
      </c>
      <c r="W26" s="66"/>
      <c r="X26" s="67"/>
      <c r="Y26" s="65" t="s">
        <v>17</v>
      </c>
      <c r="Z26" s="66"/>
      <c r="AA26" s="71">
        <f aca="true" t="shared" si="3" ref="AA26:AA36">IF(BJ26&gt;0,BF26," ")</f>
        <v>9</v>
      </c>
      <c r="AB26" s="72">
        <f>IF(BJ26&gt;0,BG26," ")</f>
        <v>12</v>
      </c>
      <c r="AC26" s="73" t="s">
        <v>17</v>
      </c>
      <c r="AD26" s="69">
        <f t="shared" si="2"/>
        <v>3</v>
      </c>
      <c r="AE26" s="364" t="s">
        <v>56</v>
      </c>
      <c r="AH26" s="363" t="s">
        <v>223</v>
      </c>
      <c r="AI26" s="17">
        <v>4</v>
      </c>
      <c r="AJ26" s="17">
        <v>2</v>
      </c>
      <c r="AL26" s="17">
        <v>3</v>
      </c>
      <c r="AM26" s="17">
        <v>4</v>
      </c>
      <c r="AO26" s="362">
        <v>7</v>
      </c>
      <c r="AP26" s="362">
        <v>6</v>
      </c>
      <c r="BF26" s="54">
        <f>SUM(F25:Z25)</f>
        <v>9</v>
      </c>
      <c r="BG26" s="55">
        <f>SUM(F26,I26,L26,O26,R26,U26,X26)</f>
        <v>12</v>
      </c>
      <c r="BH26" s="56" t="s">
        <v>17</v>
      </c>
      <c r="BI26" s="55">
        <f>SUM(H26,K26,N26,Q26,T26,W26,Z26)</f>
        <v>3</v>
      </c>
      <c r="BJ26" s="55">
        <f>BG26+BI26</f>
        <v>15</v>
      </c>
    </row>
    <row r="27" spans="2:62" ht="18.75" customHeight="1">
      <c r="B27" s="148"/>
      <c r="C27" s="434">
        <f>'Utkání-výsledky'!J45</f>
        <v>1</v>
      </c>
      <c r="D27" s="414"/>
      <c r="E27" s="425"/>
      <c r="F27" s="419" t="s">
        <v>30</v>
      </c>
      <c r="G27" s="420"/>
      <c r="H27" s="421"/>
      <c r="I27" s="413">
        <f>'Utkání-výsledky'!I53</f>
        <v>1</v>
      </c>
      <c r="J27" s="414"/>
      <c r="K27" s="425"/>
      <c r="L27" s="413">
        <f>'Utkání-výsledky'!J56</f>
        <v>2</v>
      </c>
      <c r="M27" s="414"/>
      <c r="N27" s="425"/>
      <c r="O27" s="413">
        <f>'Utkání-výsledky'!I40</f>
        <v>1</v>
      </c>
      <c r="P27" s="414"/>
      <c r="Q27" s="425"/>
      <c r="R27" s="413">
        <f>'Utkání-výsledky'!I47</f>
        <v>2</v>
      </c>
      <c r="S27" s="414"/>
      <c r="T27" s="425"/>
      <c r="U27" s="413"/>
      <c r="V27" s="414"/>
      <c r="W27" s="425"/>
      <c r="X27" s="413"/>
      <c r="Y27" s="414"/>
      <c r="Z27" s="423"/>
      <c r="AA27" s="57" t="str">
        <f t="shared" si="3"/>
        <v> </v>
      </c>
      <c r="AB27" s="58" t="str">
        <f>IF(BJ27&gt;0,BF27," ")</f>
        <v> </v>
      </c>
      <c r="AC27" s="59" t="s">
        <v>17</v>
      </c>
      <c r="AD27" s="60" t="str">
        <f t="shared" si="2"/>
        <v> </v>
      </c>
      <c r="AE27" s="49"/>
      <c r="BF27" s="61"/>
      <c r="BG27" s="62"/>
      <c r="BH27" s="63"/>
      <c r="BI27" s="63"/>
      <c r="BJ27" s="62"/>
    </row>
    <row r="28" spans="2:62" ht="21" customHeight="1" thickBot="1">
      <c r="B28" s="147" t="str">
        <f>'Utkání-výsledky'!N37</f>
        <v>Stará Ves</v>
      </c>
      <c r="C28" s="64">
        <f>H26</f>
        <v>0</v>
      </c>
      <c r="D28" s="65" t="s">
        <v>17</v>
      </c>
      <c r="E28" s="66">
        <f>F26</f>
        <v>3</v>
      </c>
      <c r="F28" s="422"/>
      <c r="G28" s="415" t="s">
        <v>30</v>
      </c>
      <c r="H28" s="416"/>
      <c r="I28" s="64">
        <f>'Utkání-výsledky'!F53</f>
        <v>0</v>
      </c>
      <c r="J28" s="65" t="s">
        <v>17</v>
      </c>
      <c r="K28" s="66">
        <f>'Utkání-výsledky'!H53</f>
        <v>3</v>
      </c>
      <c r="L28" s="67">
        <f>'Utkání-výsledky'!H56</f>
        <v>3</v>
      </c>
      <c r="M28" s="65" t="s">
        <v>17</v>
      </c>
      <c r="N28" s="66">
        <f>'Utkání-výsledky'!F56</f>
        <v>0</v>
      </c>
      <c r="O28" s="67">
        <f>'Utkání-výsledky'!F40</f>
        <v>1</v>
      </c>
      <c r="P28" s="65" t="s">
        <v>17</v>
      </c>
      <c r="Q28" s="66">
        <f>'Utkání-výsledky'!H40</f>
        <v>2</v>
      </c>
      <c r="R28" s="67">
        <f>'Utkání-výsledky'!F47</f>
        <v>2</v>
      </c>
      <c r="S28" s="65" t="s">
        <v>17</v>
      </c>
      <c r="T28" s="66">
        <f>'Utkání-výsledky'!H47</f>
        <v>1</v>
      </c>
      <c r="U28" s="67"/>
      <c r="V28" s="65" t="s">
        <v>17</v>
      </c>
      <c r="W28" s="66"/>
      <c r="X28" s="67"/>
      <c r="Y28" s="65" t="s">
        <v>17</v>
      </c>
      <c r="Z28" s="66"/>
      <c r="AA28" s="71">
        <f t="shared" si="3"/>
        <v>7</v>
      </c>
      <c r="AB28" s="72">
        <f>IF(BJ28&gt;0,BG28," ")</f>
        <v>6</v>
      </c>
      <c r="AC28" s="73" t="s">
        <v>17</v>
      </c>
      <c r="AD28" s="69">
        <f t="shared" si="2"/>
        <v>9</v>
      </c>
      <c r="AE28" s="146" t="s">
        <v>82</v>
      </c>
      <c r="BF28" s="54">
        <f>SUM(C27:C27)+SUM(I27:Z27)</f>
        <v>7</v>
      </c>
      <c r="BG28" s="55">
        <f>SUM(C28,I28,L28,O28,R28,U28,X28)</f>
        <v>6</v>
      </c>
      <c r="BH28" s="56" t="s">
        <v>17</v>
      </c>
      <c r="BI28" s="55">
        <f>SUM(E28,K28,N28,Q28,T28,W28,Z28)</f>
        <v>9</v>
      </c>
      <c r="BJ28" s="55">
        <f>BG28+BI28</f>
        <v>15</v>
      </c>
    </row>
    <row r="29" spans="2:62" ht="18.75" customHeight="1">
      <c r="B29" s="148"/>
      <c r="C29" s="426">
        <f>'Utkání-výsledky'!I48</f>
        <v>2</v>
      </c>
      <c r="D29" s="418"/>
      <c r="E29" s="418"/>
      <c r="F29" s="418">
        <f>'Utkání-výsledky'!J53</f>
        <v>2</v>
      </c>
      <c r="G29" s="418"/>
      <c r="H29" s="424"/>
      <c r="I29" s="419" t="s">
        <v>31</v>
      </c>
      <c r="J29" s="420"/>
      <c r="K29" s="421"/>
      <c r="L29" s="413">
        <f>'Utkání-výsledky'!I41</f>
        <v>2</v>
      </c>
      <c r="M29" s="414"/>
      <c r="N29" s="425"/>
      <c r="O29" s="413">
        <f>'Utkání-výsledky'!J44</f>
        <v>1</v>
      </c>
      <c r="P29" s="414"/>
      <c r="Q29" s="425"/>
      <c r="R29" s="413">
        <f>'Utkání-výsledky'!I55</f>
        <v>2</v>
      </c>
      <c r="S29" s="414"/>
      <c r="T29" s="425"/>
      <c r="U29" s="413"/>
      <c r="V29" s="414"/>
      <c r="W29" s="425"/>
      <c r="X29" s="413"/>
      <c r="Y29" s="414"/>
      <c r="Z29" s="423"/>
      <c r="AA29" s="57" t="str">
        <f t="shared" si="3"/>
        <v> </v>
      </c>
      <c r="AB29" s="58" t="str">
        <f>IF(BJ29&gt;0,BF29," ")</f>
        <v> </v>
      </c>
      <c r="AC29" s="59" t="s">
        <v>17</v>
      </c>
      <c r="AD29" s="60" t="str">
        <f t="shared" si="2"/>
        <v> </v>
      </c>
      <c r="AE29" s="49"/>
      <c r="BF29" s="61"/>
      <c r="BG29" s="62"/>
      <c r="BH29" s="63"/>
      <c r="BI29" s="63"/>
      <c r="BJ29" s="62"/>
    </row>
    <row r="30" spans="2:62" ht="21" customHeight="1" thickBot="1">
      <c r="B30" s="147" t="str">
        <f>'Utkání-výsledky'!N38</f>
        <v>Brušperk B</v>
      </c>
      <c r="C30" s="366">
        <f>K26</f>
        <v>2</v>
      </c>
      <c r="D30" s="367" t="s">
        <v>17</v>
      </c>
      <c r="E30" s="368">
        <f>I26</f>
        <v>1</v>
      </c>
      <c r="F30" s="365">
        <f>K28</f>
        <v>3</v>
      </c>
      <c r="G30" s="68" t="s">
        <v>17</v>
      </c>
      <c r="H30" s="140">
        <f>I28</f>
        <v>0</v>
      </c>
      <c r="I30" s="422"/>
      <c r="J30" s="415" t="s">
        <v>31</v>
      </c>
      <c r="K30" s="416"/>
      <c r="L30" s="64">
        <f>'Utkání-výsledky'!F41</f>
        <v>2</v>
      </c>
      <c r="M30" s="65" t="s">
        <v>17</v>
      </c>
      <c r="N30" s="66">
        <f>'Utkání-výsledky'!H41</f>
        <v>1</v>
      </c>
      <c r="O30" s="366">
        <f>'Utkání-výsledky'!H44</f>
        <v>1</v>
      </c>
      <c r="P30" s="367" t="s">
        <v>17</v>
      </c>
      <c r="Q30" s="368">
        <f>'Utkání-výsledky'!F44</f>
        <v>2</v>
      </c>
      <c r="R30" s="67">
        <f>'Utkání-výsledky'!F55</f>
        <v>3</v>
      </c>
      <c r="S30" s="65" t="s">
        <v>17</v>
      </c>
      <c r="T30" s="66">
        <f>'Utkání-výsledky'!H55</f>
        <v>0</v>
      </c>
      <c r="U30" s="67"/>
      <c r="V30" s="65" t="s">
        <v>17</v>
      </c>
      <c r="W30" s="66"/>
      <c r="X30" s="67"/>
      <c r="Y30" s="65" t="s">
        <v>17</v>
      </c>
      <c r="Z30" s="66"/>
      <c r="AA30" s="71">
        <f t="shared" si="3"/>
        <v>9</v>
      </c>
      <c r="AB30" s="72">
        <f>IF(BJ30&gt;0,BG30," ")</f>
        <v>11</v>
      </c>
      <c r="AC30" s="73" t="s">
        <v>17</v>
      </c>
      <c r="AD30" s="69">
        <f t="shared" si="2"/>
        <v>4</v>
      </c>
      <c r="AE30" s="146" t="s">
        <v>58</v>
      </c>
      <c r="AH30" s="361" t="s">
        <v>224</v>
      </c>
      <c r="AI30" s="17">
        <v>2</v>
      </c>
      <c r="AJ30" s="17">
        <v>4</v>
      </c>
      <c r="AL30" s="17">
        <v>4</v>
      </c>
      <c r="AM30" s="17">
        <v>3</v>
      </c>
      <c r="AO30" s="17">
        <v>6</v>
      </c>
      <c r="AP30" s="17">
        <v>7</v>
      </c>
      <c r="BF30" s="54">
        <f>SUM(C29:F29)+SUM(L29:Z29)</f>
        <v>9</v>
      </c>
      <c r="BG30" s="55">
        <f>SUM(F30,C30,L30,O30,R30,U30,X30)</f>
        <v>11</v>
      </c>
      <c r="BH30" s="56" t="s">
        <v>17</v>
      </c>
      <c r="BI30" s="55">
        <f>SUM(H30,E30,N30,Q30,T30,W30,Z30)</f>
        <v>4</v>
      </c>
      <c r="BJ30" s="55">
        <f>BG30+BI30</f>
        <v>15</v>
      </c>
    </row>
    <row r="31" spans="2:62" ht="18.75" customHeight="1">
      <c r="B31" s="148"/>
      <c r="C31" s="426">
        <f>'Utkání-výsledky'!J52</f>
        <v>1</v>
      </c>
      <c r="D31" s="418"/>
      <c r="E31" s="418"/>
      <c r="F31" s="418">
        <f>'Utkání-výsledky'!I56</f>
        <v>0</v>
      </c>
      <c r="G31" s="418"/>
      <c r="H31" s="418"/>
      <c r="I31" s="418">
        <f>'Utkání-výsledky'!J41</f>
        <v>1</v>
      </c>
      <c r="J31" s="418"/>
      <c r="K31" s="424"/>
      <c r="L31" s="419" t="s">
        <v>128</v>
      </c>
      <c r="M31" s="420"/>
      <c r="N31" s="421"/>
      <c r="O31" s="413">
        <f>'Utkání-výsledky'!I49</f>
        <v>1</v>
      </c>
      <c r="P31" s="414"/>
      <c r="Q31" s="425"/>
      <c r="R31" s="413">
        <f>'Utkání-výsledky'!J43</f>
        <v>2</v>
      </c>
      <c r="S31" s="414"/>
      <c r="T31" s="425"/>
      <c r="U31" s="413"/>
      <c r="V31" s="414"/>
      <c r="W31" s="425"/>
      <c r="X31" s="413"/>
      <c r="Y31" s="414"/>
      <c r="Z31" s="423"/>
      <c r="AA31" s="57" t="str">
        <f t="shared" si="3"/>
        <v> </v>
      </c>
      <c r="AB31" s="58" t="str">
        <f>IF(BJ31&gt;0,BF31," ")</f>
        <v> </v>
      </c>
      <c r="AC31" s="59" t="s">
        <v>17</v>
      </c>
      <c r="AD31" s="60" t="str">
        <f t="shared" si="2"/>
        <v> </v>
      </c>
      <c r="AE31" s="49"/>
      <c r="BF31" s="61"/>
      <c r="BG31" s="62"/>
      <c r="BH31" s="63"/>
      <c r="BI31" s="63"/>
      <c r="BJ31" s="62"/>
    </row>
    <row r="32" spans="2:62" ht="21" customHeight="1" thickBot="1">
      <c r="B32" s="310" t="str">
        <f>'Utkání-výsledky'!N39</f>
        <v>Hukvaldy</v>
      </c>
      <c r="C32" s="67">
        <f>N26</f>
        <v>0</v>
      </c>
      <c r="D32" s="65" t="s">
        <v>17</v>
      </c>
      <c r="E32" s="66">
        <f>L26</f>
        <v>3</v>
      </c>
      <c r="F32" s="67">
        <f>N28</f>
        <v>0</v>
      </c>
      <c r="G32" s="65" t="s">
        <v>17</v>
      </c>
      <c r="H32" s="66">
        <f>L28</f>
        <v>3</v>
      </c>
      <c r="I32" s="70">
        <f>N30</f>
        <v>1</v>
      </c>
      <c r="J32" s="68" t="s">
        <v>17</v>
      </c>
      <c r="K32" s="69">
        <f>L30</f>
        <v>2</v>
      </c>
      <c r="L32" s="422"/>
      <c r="M32" s="415" t="s">
        <v>32</v>
      </c>
      <c r="N32" s="416"/>
      <c r="O32" s="64">
        <f>'Utkání-výsledky'!F49</f>
        <v>1</v>
      </c>
      <c r="P32" s="65" t="s">
        <v>17</v>
      </c>
      <c r="Q32" s="66">
        <f>'Utkání-výsledky'!H49</f>
        <v>2</v>
      </c>
      <c r="R32" s="67">
        <f>'Utkání-výsledky'!H43</f>
        <v>3</v>
      </c>
      <c r="S32" s="65" t="s">
        <v>17</v>
      </c>
      <c r="T32" s="66">
        <f>'Utkání-výsledky'!F43</f>
        <v>0</v>
      </c>
      <c r="U32" s="67"/>
      <c r="V32" s="65" t="s">
        <v>17</v>
      </c>
      <c r="W32" s="66"/>
      <c r="X32" s="67"/>
      <c r="Y32" s="65" t="s">
        <v>17</v>
      </c>
      <c r="Z32" s="66"/>
      <c r="AA32" s="71">
        <f t="shared" si="3"/>
        <v>5</v>
      </c>
      <c r="AB32" s="72">
        <f>IF(BJ32&gt;0,BG32," ")</f>
        <v>5</v>
      </c>
      <c r="AC32" s="73" t="s">
        <v>17</v>
      </c>
      <c r="AD32" s="69">
        <f t="shared" si="2"/>
        <v>10</v>
      </c>
      <c r="AE32" s="311" t="s">
        <v>83</v>
      </c>
      <c r="BF32" s="54">
        <f>SUM(C31:I31)+SUM(O31:Z31)</f>
        <v>5</v>
      </c>
      <c r="BG32" s="55">
        <f>SUM(F32,I32,C32,O32,R32,U32,X32)</f>
        <v>5</v>
      </c>
      <c r="BH32" s="56" t="s">
        <v>17</v>
      </c>
      <c r="BI32" s="55">
        <f>SUM(H32,K32,E32,Q32,T32,W32,Z32)</f>
        <v>10</v>
      </c>
      <c r="BJ32" s="55">
        <f>BG32+BI32</f>
        <v>15</v>
      </c>
    </row>
    <row r="33" spans="2:62" ht="18.75" customHeight="1">
      <c r="B33" s="148"/>
      <c r="C33" s="426">
        <f>'Utkání-výsledky'!I57</f>
        <v>1</v>
      </c>
      <c r="D33" s="418"/>
      <c r="E33" s="418"/>
      <c r="F33" s="418">
        <f>'Utkání-výsledky'!J40</f>
        <v>2</v>
      </c>
      <c r="G33" s="418"/>
      <c r="H33" s="418"/>
      <c r="I33" s="418">
        <f>'Utkání-výsledky'!I44</f>
        <v>2</v>
      </c>
      <c r="J33" s="418"/>
      <c r="K33" s="418"/>
      <c r="L33" s="418">
        <f>'Utkání-výsledky'!J49</f>
        <v>2</v>
      </c>
      <c r="M33" s="418"/>
      <c r="N33" s="424"/>
      <c r="O33" s="419">
        <v>2</v>
      </c>
      <c r="P33" s="420"/>
      <c r="Q33" s="421"/>
      <c r="R33" s="413">
        <f>'Utkání-výsledky'!J51</f>
        <v>2</v>
      </c>
      <c r="S33" s="414"/>
      <c r="T33" s="425"/>
      <c r="U33" s="413"/>
      <c r="V33" s="414"/>
      <c r="W33" s="425"/>
      <c r="X33" s="413"/>
      <c r="Y33" s="414"/>
      <c r="Z33" s="423"/>
      <c r="AA33" s="57" t="str">
        <f t="shared" si="3"/>
        <v> </v>
      </c>
      <c r="AB33" s="58" t="str">
        <f>IF(BJ33&gt;0,BF33," ")</f>
        <v> </v>
      </c>
      <c r="AC33" s="59" t="s">
        <v>17</v>
      </c>
      <c r="AD33" s="60" t="str">
        <f t="shared" si="2"/>
        <v> </v>
      </c>
      <c r="AE33" s="49"/>
      <c r="BF33" s="61"/>
      <c r="BG33" s="62"/>
      <c r="BH33" s="63"/>
      <c r="BI33" s="63"/>
      <c r="BJ33" s="62"/>
    </row>
    <row r="34" spans="2:62" ht="21" customHeight="1" thickBot="1">
      <c r="B34" s="147" t="str">
        <f>'Utkání-výsledky'!N40</f>
        <v>Paskov</v>
      </c>
      <c r="C34" s="366">
        <f>Q26</f>
        <v>1</v>
      </c>
      <c r="D34" s="367" t="s">
        <v>17</v>
      </c>
      <c r="E34" s="368">
        <f>O26</f>
        <v>2</v>
      </c>
      <c r="F34" s="67">
        <f>Q28</f>
        <v>2</v>
      </c>
      <c r="G34" s="65" t="s">
        <v>17</v>
      </c>
      <c r="H34" s="66">
        <f>O28</f>
        <v>1</v>
      </c>
      <c r="I34" s="366">
        <f>Q30</f>
        <v>2</v>
      </c>
      <c r="J34" s="367" t="s">
        <v>17</v>
      </c>
      <c r="K34" s="368">
        <f>O30</f>
        <v>1</v>
      </c>
      <c r="L34" s="70">
        <f>Q32</f>
        <v>2</v>
      </c>
      <c r="M34" s="68" t="s">
        <v>17</v>
      </c>
      <c r="N34" s="69">
        <f>O32</f>
        <v>1</v>
      </c>
      <c r="O34" s="422"/>
      <c r="P34" s="415">
        <v>2</v>
      </c>
      <c r="Q34" s="416"/>
      <c r="R34" s="64">
        <f>'Utkání-výsledky'!H51</f>
        <v>2</v>
      </c>
      <c r="S34" s="65" t="s">
        <v>17</v>
      </c>
      <c r="T34" s="66">
        <f>'Utkání-výsledky'!F51</f>
        <v>1</v>
      </c>
      <c r="U34" s="67"/>
      <c r="V34" s="65" t="s">
        <v>17</v>
      </c>
      <c r="W34" s="66"/>
      <c r="X34" s="67"/>
      <c r="Y34" s="65" t="s">
        <v>17</v>
      </c>
      <c r="Z34" s="66"/>
      <c r="AA34" s="71">
        <f t="shared" si="3"/>
        <v>9</v>
      </c>
      <c r="AB34" s="72">
        <f>IF(BJ34&gt;0,BG34," ")</f>
        <v>9</v>
      </c>
      <c r="AC34" s="73" t="s">
        <v>17</v>
      </c>
      <c r="AD34" s="69">
        <f t="shared" si="2"/>
        <v>6</v>
      </c>
      <c r="AE34" s="364" t="s">
        <v>57</v>
      </c>
      <c r="AH34" s="363" t="s">
        <v>225</v>
      </c>
      <c r="AI34" s="17">
        <v>4</v>
      </c>
      <c r="AJ34" s="17">
        <v>2</v>
      </c>
      <c r="AL34" s="17">
        <v>2</v>
      </c>
      <c r="AM34" s="17">
        <v>4</v>
      </c>
      <c r="AO34" s="362">
        <v>6</v>
      </c>
      <c r="AP34" s="362">
        <v>6</v>
      </c>
      <c r="BF34" s="54">
        <f>SUM(C33:L33)+SUM(R33:Z33)</f>
        <v>9</v>
      </c>
      <c r="BG34" s="55">
        <f>SUM(F34,I34,L34,C34,R34,U34,X34)</f>
        <v>9</v>
      </c>
      <c r="BH34" s="56" t="s">
        <v>17</v>
      </c>
      <c r="BI34" s="55">
        <f>SUM(H34,K34,N34,E34,T34,W34,Z34)</f>
        <v>6</v>
      </c>
      <c r="BJ34" s="55">
        <f>BG34+BI34</f>
        <v>15</v>
      </c>
    </row>
    <row r="35" spans="2:62" ht="18.75">
      <c r="B35" s="148"/>
      <c r="C35" s="426">
        <f>'Utkání-výsledky'!J39</f>
        <v>1</v>
      </c>
      <c r="D35" s="418"/>
      <c r="E35" s="418"/>
      <c r="F35" s="418">
        <f>'Utkání-výsledky'!J47</f>
        <v>1</v>
      </c>
      <c r="G35" s="418"/>
      <c r="H35" s="418"/>
      <c r="I35" s="418">
        <f>'Utkání-výsledky'!J55</f>
        <v>1</v>
      </c>
      <c r="J35" s="418"/>
      <c r="K35" s="418"/>
      <c r="L35" s="418">
        <f>'Utkání-výsledky'!I43</f>
        <v>0</v>
      </c>
      <c r="M35" s="418"/>
      <c r="N35" s="418"/>
      <c r="O35" s="418">
        <f>'Utkání-výsledky'!I51</f>
        <v>1</v>
      </c>
      <c r="P35" s="418"/>
      <c r="Q35" s="424"/>
      <c r="R35" s="419">
        <v>0</v>
      </c>
      <c r="S35" s="420"/>
      <c r="T35" s="421"/>
      <c r="U35" s="413"/>
      <c r="V35" s="414"/>
      <c r="W35" s="425"/>
      <c r="X35" s="413"/>
      <c r="Y35" s="414"/>
      <c r="Z35" s="423"/>
      <c r="AA35" s="57" t="str">
        <f t="shared" si="3"/>
        <v> </v>
      </c>
      <c r="AB35" s="58" t="str">
        <f>IF(BJ35&gt;0,BF35," ")</f>
        <v> </v>
      </c>
      <c r="AC35" s="59" t="s">
        <v>17</v>
      </c>
      <c r="AD35" s="60" t="str">
        <f t="shared" si="2"/>
        <v> </v>
      </c>
      <c r="AE35" s="49"/>
      <c r="BF35" s="61"/>
      <c r="BG35" s="62"/>
      <c r="BH35" s="63"/>
      <c r="BI35" s="63"/>
      <c r="BJ35" s="62"/>
    </row>
    <row r="36" spans="2:62" ht="21" thickBot="1">
      <c r="B36" s="310" t="str">
        <f>'Utkání-výsledky'!N41</f>
        <v>Proskovice B</v>
      </c>
      <c r="C36" s="67">
        <f>T26</f>
        <v>0</v>
      </c>
      <c r="D36" s="65" t="s">
        <v>17</v>
      </c>
      <c r="E36" s="66">
        <f>R26</f>
        <v>3</v>
      </c>
      <c r="F36" s="67">
        <f>T28</f>
        <v>1</v>
      </c>
      <c r="G36" s="65" t="s">
        <v>17</v>
      </c>
      <c r="H36" s="66">
        <f>R28</f>
        <v>2</v>
      </c>
      <c r="I36" s="67">
        <f>T30</f>
        <v>0</v>
      </c>
      <c r="J36" s="65" t="s">
        <v>17</v>
      </c>
      <c r="K36" s="66">
        <f>R30</f>
        <v>3</v>
      </c>
      <c r="L36" s="67">
        <f>T32</f>
        <v>0</v>
      </c>
      <c r="M36" s="65" t="s">
        <v>17</v>
      </c>
      <c r="N36" s="66">
        <f>R32</f>
        <v>3</v>
      </c>
      <c r="O36" s="70">
        <f>T34</f>
        <v>1</v>
      </c>
      <c r="P36" s="68" t="s">
        <v>17</v>
      </c>
      <c r="Q36" s="69">
        <f>R34</f>
        <v>2</v>
      </c>
      <c r="R36" s="422"/>
      <c r="S36" s="415">
        <v>0</v>
      </c>
      <c r="T36" s="416"/>
      <c r="U36" s="67"/>
      <c r="V36" s="65" t="s">
        <v>17</v>
      </c>
      <c r="W36" s="66"/>
      <c r="X36" s="67"/>
      <c r="Y36" s="65" t="s">
        <v>17</v>
      </c>
      <c r="Z36" s="66"/>
      <c r="AA36" s="71">
        <f t="shared" si="3"/>
        <v>4</v>
      </c>
      <c r="AB36" s="72">
        <f>IF(BJ36&gt;0,BG36," ")</f>
        <v>2</v>
      </c>
      <c r="AC36" s="73" t="s">
        <v>17</v>
      </c>
      <c r="AD36" s="69">
        <f t="shared" si="2"/>
        <v>13</v>
      </c>
      <c r="AE36" s="311" t="s">
        <v>85</v>
      </c>
      <c r="BF36" s="54">
        <f>SUM(C35:O35)+SUM(U35:Z35)</f>
        <v>4</v>
      </c>
      <c r="BG36" s="55">
        <f>SUM(F36,I36,L36,O36,C36,U36,X36)</f>
        <v>2</v>
      </c>
      <c r="BH36" s="56" t="s">
        <v>17</v>
      </c>
      <c r="BI36" s="55">
        <f>SUM(H36,K36,N36,Q36,E36,W36,Z36)</f>
        <v>13</v>
      </c>
      <c r="BJ36" s="55">
        <f>BG36+BI36</f>
        <v>15</v>
      </c>
    </row>
    <row r="37" spans="2:62" ht="18.75">
      <c r="B37" s="148"/>
      <c r="C37" s="426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24"/>
      <c r="U37" s="419">
        <v>1</v>
      </c>
      <c r="V37" s="420"/>
      <c r="W37" s="421"/>
      <c r="X37" s="413"/>
      <c r="Y37" s="414"/>
      <c r="Z37" s="423"/>
      <c r="AA37" s="57" t="str">
        <f>IF(AS37&gt;0,AO37," ")</f>
        <v> </v>
      </c>
      <c r="AB37" s="308" t="str">
        <f>IF(AS37&gt;0,AO37," ")</f>
        <v> </v>
      </c>
      <c r="AC37" s="59" t="s">
        <v>17</v>
      </c>
      <c r="AD37" s="309" t="str">
        <f>IF(AS37&gt;0,AR37," ")</f>
        <v> </v>
      </c>
      <c r="AE37" s="49"/>
      <c r="BF37" s="61"/>
      <c r="BG37" s="62"/>
      <c r="BH37" s="63"/>
      <c r="BI37" s="63"/>
      <c r="BJ37" s="62"/>
    </row>
    <row r="38" spans="2:62" ht="21" thickBot="1">
      <c r="B38" s="147"/>
      <c r="C38" s="139"/>
      <c r="D38" s="68"/>
      <c r="E38" s="140"/>
      <c r="F38" s="141"/>
      <c r="G38" s="68"/>
      <c r="H38" s="140"/>
      <c r="I38" s="141"/>
      <c r="J38" s="68"/>
      <c r="K38" s="140"/>
      <c r="L38" s="141"/>
      <c r="M38" s="68"/>
      <c r="N38" s="140"/>
      <c r="O38" s="141"/>
      <c r="P38" s="68"/>
      <c r="Q38" s="140"/>
      <c r="R38" s="141"/>
      <c r="S38" s="68"/>
      <c r="T38" s="140"/>
      <c r="U38" s="422"/>
      <c r="V38" s="415">
        <v>0</v>
      </c>
      <c r="W38" s="416"/>
      <c r="X38" s="64"/>
      <c r="Y38" s="65"/>
      <c r="Z38" s="66"/>
      <c r="AA38" s="71" t="str">
        <f>IF(AS38&gt;0,AO38," ")</f>
        <v> </v>
      </c>
      <c r="AB38" s="306" t="str">
        <f>IF(AS38&gt;0,AP38," ")</f>
        <v> </v>
      </c>
      <c r="AC38" s="73" t="s">
        <v>17</v>
      </c>
      <c r="AD38" s="307" t="str">
        <f>IF(AS38&gt;0,AR38," ")</f>
        <v> </v>
      </c>
      <c r="AE38" s="146"/>
      <c r="BF38" s="54">
        <f>SUM(C37:R37)+SUM(X37:Z37)</f>
        <v>0</v>
      </c>
      <c r="BG38" s="55">
        <f>SUM(F38,I38,L38,O38,R38,C38,X38)</f>
        <v>0</v>
      </c>
      <c r="BH38" s="56" t="s">
        <v>17</v>
      </c>
      <c r="BI38" s="55">
        <f>SUM(H38,K38,N38,Q38,T38,E38,Z38)</f>
        <v>0</v>
      </c>
      <c r="BJ38" s="55">
        <f>BG38+BI38</f>
        <v>0</v>
      </c>
    </row>
    <row r="39" spans="2:62" ht="18.75">
      <c r="B39" s="148"/>
      <c r="C39" s="426"/>
      <c r="D39" s="418"/>
      <c r="E39" s="418"/>
      <c r="F39" s="418"/>
      <c r="G39" s="418"/>
      <c r="H39" s="418"/>
      <c r="I39" s="413"/>
      <c r="J39" s="414"/>
      <c r="K39" s="425"/>
      <c r="L39" s="413"/>
      <c r="M39" s="414"/>
      <c r="N39" s="425"/>
      <c r="O39" s="413"/>
      <c r="P39" s="414"/>
      <c r="Q39" s="425"/>
      <c r="R39" s="418"/>
      <c r="S39" s="418"/>
      <c r="T39" s="418"/>
      <c r="U39" s="418"/>
      <c r="V39" s="418"/>
      <c r="W39" s="424"/>
      <c r="X39" s="419">
        <v>2</v>
      </c>
      <c r="Y39" s="420"/>
      <c r="Z39" s="421"/>
      <c r="AA39" s="57" t="str">
        <f>IF(AS39&gt;0,AO39," ")</f>
        <v> </v>
      </c>
      <c r="AB39" s="308" t="str">
        <f>IF(AS39&gt;0,AO39," ")</f>
        <v> </v>
      </c>
      <c r="AC39" s="59" t="s">
        <v>17</v>
      </c>
      <c r="AD39" s="309" t="str">
        <f>IF(AS39&gt;0,AR39," ")</f>
        <v> </v>
      </c>
      <c r="AE39" s="49"/>
      <c r="BF39" s="61"/>
      <c r="BG39" s="62"/>
      <c r="BH39" s="63"/>
      <c r="BI39" s="63"/>
      <c r="BJ39" s="62"/>
    </row>
    <row r="40" spans="2:62" ht="21" thickBot="1">
      <c r="B40" s="312"/>
      <c r="C40" s="149"/>
      <c r="D40" s="150"/>
      <c r="E40" s="151"/>
      <c r="F40" s="149"/>
      <c r="G40" s="150"/>
      <c r="H40" s="151"/>
      <c r="I40" s="70"/>
      <c r="J40" s="68"/>
      <c r="K40" s="69"/>
      <c r="L40" s="70"/>
      <c r="M40" s="68"/>
      <c r="N40" s="69"/>
      <c r="O40" s="70"/>
      <c r="P40" s="68"/>
      <c r="Q40" s="69"/>
      <c r="R40" s="149"/>
      <c r="S40" s="150"/>
      <c r="T40" s="151"/>
      <c r="U40" s="149"/>
      <c r="V40" s="150"/>
      <c r="W40" s="151"/>
      <c r="X40" s="422"/>
      <c r="Y40" s="415"/>
      <c r="Z40" s="416"/>
      <c r="AA40" s="152" t="str">
        <f>IF(AS40&gt;0,AO40," ")</f>
        <v> </v>
      </c>
      <c r="AB40" s="313" t="str">
        <f>IF(AS40&gt;0,AP40," ")</f>
        <v> </v>
      </c>
      <c r="AC40" s="153" t="s">
        <v>17</v>
      </c>
      <c r="AD40" s="314" t="str">
        <f>IF(AS40&gt;0,AR40," ")</f>
        <v> </v>
      </c>
      <c r="AE40" s="146"/>
      <c r="BF40" s="54">
        <f>SUM(C39:U39)</f>
        <v>0</v>
      </c>
      <c r="BG40" s="55">
        <f>SUM(F40,I40,L40,O40,R40,U40,C40)</f>
        <v>0</v>
      </c>
      <c r="BH40" s="56" t="s">
        <v>17</v>
      </c>
      <c r="BI40" s="55">
        <f>SUM(H40,K40,N40,Q40,T40,W40,E40)</f>
        <v>0</v>
      </c>
      <c r="BJ40" s="55">
        <f>BG40+BI40</f>
        <v>0</v>
      </c>
    </row>
    <row r="42" ht="12.75">
      <c r="C42" s="361" t="s">
        <v>275</v>
      </c>
    </row>
    <row r="43" spans="10:12" ht="12.75">
      <c r="J43" s="417" t="s">
        <v>276</v>
      </c>
      <c r="L43" s="361" t="s">
        <v>277</v>
      </c>
    </row>
    <row r="44" spans="5:11" ht="12.75">
      <c r="E44" s="361" t="s">
        <v>45</v>
      </c>
      <c r="I44" s="17">
        <v>7</v>
      </c>
      <c r="J44" s="417" t="s">
        <v>17</v>
      </c>
      <c r="K44" s="17">
        <v>6</v>
      </c>
    </row>
    <row r="45" spans="5:11" ht="12.75">
      <c r="E45" s="361" t="s">
        <v>118</v>
      </c>
      <c r="I45" s="17">
        <v>6</v>
      </c>
      <c r="J45" s="417" t="s">
        <v>17</v>
      </c>
      <c r="K45" s="17">
        <v>6</v>
      </c>
    </row>
    <row r="46" spans="5:11" ht="12.75">
      <c r="E46" s="361" t="s">
        <v>24</v>
      </c>
      <c r="I46" s="17">
        <v>6</v>
      </c>
      <c r="J46" s="417" t="s">
        <v>17</v>
      </c>
      <c r="K46" s="17">
        <v>7</v>
      </c>
    </row>
  </sheetData>
  <sheetProtection/>
  <mergeCells count="148">
    <mergeCell ref="C39:E39"/>
    <mergeCell ref="F39:H39"/>
    <mergeCell ref="I39:K39"/>
    <mergeCell ref="L39:N39"/>
    <mergeCell ref="O39:Q39"/>
    <mergeCell ref="R39:T39"/>
    <mergeCell ref="U39:W39"/>
    <mergeCell ref="X39:Z40"/>
    <mergeCell ref="C37:E37"/>
    <mergeCell ref="F37:H37"/>
    <mergeCell ref="I37:K37"/>
    <mergeCell ref="L37:N37"/>
    <mergeCell ref="O37:Q37"/>
    <mergeCell ref="R37:T37"/>
    <mergeCell ref="U37:W38"/>
    <mergeCell ref="X37:Z37"/>
    <mergeCell ref="C35:E35"/>
    <mergeCell ref="F35:H35"/>
    <mergeCell ref="I35:K35"/>
    <mergeCell ref="L35:N35"/>
    <mergeCell ref="O35:Q35"/>
    <mergeCell ref="R35:T36"/>
    <mergeCell ref="U35:W35"/>
    <mergeCell ref="X35:Z35"/>
    <mergeCell ref="C33:E33"/>
    <mergeCell ref="F33:H33"/>
    <mergeCell ref="I33:K33"/>
    <mergeCell ref="L33:N33"/>
    <mergeCell ref="O33:Q34"/>
    <mergeCell ref="R33:T33"/>
    <mergeCell ref="U33:W33"/>
    <mergeCell ref="X33:Z33"/>
    <mergeCell ref="C31:E31"/>
    <mergeCell ref="F31:H31"/>
    <mergeCell ref="I31:K31"/>
    <mergeCell ref="L31:N32"/>
    <mergeCell ref="O31:Q31"/>
    <mergeCell ref="R31:T31"/>
    <mergeCell ref="U31:W31"/>
    <mergeCell ref="X31:Z31"/>
    <mergeCell ref="C29:E29"/>
    <mergeCell ref="F29:H29"/>
    <mergeCell ref="I29:K30"/>
    <mergeCell ref="L29:N29"/>
    <mergeCell ref="O29:Q29"/>
    <mergeCell ref="R29:T29"/>
    <mergeCell ref="U29:W29"/>
    <mergeCell ref="X29:Z29"/>
    <mergeCell ref="C27:E27"/>
    <mergeCell ref="F27:H28"/>
    <mergeCell ref="I27:K27"/>
    <mergeCell ref="L27:N27"/>
    <mergeCell ref="O27:Q27"/>
    <mergeCell ref="R27:T27"/>
    <mergeCell ref="U27:W27"/>
    <mergeCell ref="X27:Z27"/>
    <mergeCell ref="AB24:AD24"/>
    <mergeCell ref="C25:E26"/>
    <mergeCell ref="F25:H25"/>
    <mergeCell ref="I25:K25"/>
    <mergeCell ref="L25:N25"/>
    <mergeCell ref="O25:Q25"/>
    <mergeCell ref="R25:T25"/>
    <mergeCell ref="U25:W25"/>
    <mergeCell ref="X25:Z25"/>
    <mergeCell ref="W22:X22"/>
    <mergeCell ref="C24:E24"/>
    <mergeCell ref="F24:H24"/>
    <mergeCell ref="I24:K24"/>
    <mergeCell ref="L24:N24"/>
    <mergeCell ref="O24:Q24"/>
    <mergeCell ref="R24:T24"/>
    <mergeCell ref="U24:W24"/>
    <mergeCell ref="X24:Z24"/>
    <mergeCell ref="F10:H10"/>
    <mergeCell ref="X12:Z12"/>
    <mergeCell ref="C14:E14"/>
    <mergeCell ref="U12:W12"/>
    <mergeCell ref="C12:E12"/>
    <mergeCell ref="F12:H12"/>
    <mergeCell ref="I12:K12"/>
    <mergeCell ref="L12:N12"/>
    <mergeCell ref="F14:H14"/>
    <mergeCell ref="L14:N14"/>
    <mergeCell ref="AB3:AD3"/>
    <mergeCell ref="R4:T4"/>
    <mergeCell ref="R3:T3"/>
    <mergeCell ref="O10:Q10"/>
    <mergeCell ref="R10:T10"/>
    <mergeCell ref="O8:Q8"/>
    <mergeCell ref="U10:W10"/>
    <mergeCell ref="U3:W3"/>
    <mergeCell ref="X4:Z4"/>
    <mergeCell ref="O4:Q4"/>
    <mergeCell ref="I10:K10"/>
    <mergeCell ref="L10:N11"/>
    <mergeCell ref="C4:E5"/>
    <mergeCell ref="F4:H4"/>
    <mergeCell ref="I4:K4"/>
    <mergeCell ref="C8:E8"/>
    <mergeCell ref="F8:H8"/>
    <mergeCell ref="L6:N6"/>
    <mergeCell ref="C10:E10"/>
    <mergeCell ref="I6:K6"/>
    <mergeCell ref="C3:E3"/>
    <mergeCell ref="F3:H3"/>
    <mergeCell ref="I3:K3"/>
    <mergeCell ref="X10:Z10"/>
    <mergeCell ref="C6:E6"/>
    <mergeCell ref="F6:H7"/>
    <mergeCell ref="R6:T6"/>
    <mergeCell ref="U6:W6"/>
    <mergeCell ref="R8:T8"/>
    <mergeCell ref="X8:Z8"/>
    <mergeCell ref="I8:K9"/>
    <mergeCell ref="L8:N8"/>
    <mergeCell ref="L4:N4"/>
    <mergeCell ref="O6:Q6"/>
    <mergeCell ref="R16:T16"/>
    <mergeCell ref="W1:X1"/>
    <mergeCell ref="L3:N3"/>
    <mergeCell ref="O3:Q3"/>
    <mergeCell ref="X3:Z3"/>
    <mergeCell ref="U8:W8"/>
    <mergeCell ref="O12:Q13"/>
    <mergeCell ref="R12:T12"/>
    <mergeCell ref="X6:Z6"/>
    <mergeCell ref="U4:W4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5">
      <selection activeCell="D39" sqref="D39:D4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3</v>
      </c>
      <c r="P4" s="460" t="str">
        <f>IF(N4=1,P6,IF(N4=2,P7,IF(N4=3,P8,IF(N4=4,P9,IF(N4=5,P10," ")))))</f>
        <v>MUŽI  II.B - JIH 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29" ht="14.25" customHeight="1">
      <c r="C6" s="80" t="s">
        <v>43</v>
      </c>
      <c r="D6" s="136"/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Krmelín</v>
      </c>
      <c r="AB6" s="302"/>
      <c r="AC6" s="302" t="s">
        <v>45</v>
      </c>
    </row>
    <row r="7" spans="3:29" ht="16.5" customHeight="1">
      <c r="C7" s="80" t="s">
        <v>46</v>
      </c>
      <c r="D7" s="186"/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Stará Ves</v>
      </c>
      <c r="AB7" s="302"/>
      <c r="AC7" s="302" t="s">
        <v>119</v>
      </c>
    </row>
    <row r="8" spans="3:29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Brušperk B</v>
      </c>
      <c r="AB8" s="302"/>
      <c r="AC8" s="302" t="s">
        <v>24</v>
      </c>
    </row>
    <row r="9" spans="2:29" ht="18.75">
      <c r="B9" s="92">
        <v>1</v>
      </c>
      <c r="C9" s="76" t="s">
        <v>48</v>
      </c>
      <c r="D9" s="450" t="str">
        <f>IF(B9=1,X6,IF(B9=2,X7,IF(B9=3,X8,IF(B9=4,X9,IF(B9=5,X10,IF(B9=6,X11,IF(B9=7,X12,IF(B9=8,X13," "))))))))</f>
        <v>Krmelín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Hukvaldy</v>
      </c>
      <c r="AB9" s="302"/>
      <c r="AC9" s="302" t="s">
        <v>68</v>
      </c>
    </row>
    <row r="10" spans="2:29" ht="19.5" customHeight="1">
      <c r="B10" s="92">
        <v>6</v>
      </c>
      <c r="C10" s="76" t="s">
        <v>51</v>
      </c>
      <c r="D10" s="450" t="str">
        <f>IF(B10=1,X6,IF(B10=2,X7,IF(B10=3,X8,IF(B10=4,X9,IF(B10=5,X10,IF(B10=6,X11,IF(B10=7,X12,IF(B10=8,X13," "))))))))</f>
        <v>Proskovice B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Paskov</v>
      </c>
      <c r="AB10" s="302"/>
      <c r="AC10" s="302" t="s">
        <v>118</v>
      </c>
    </row>
    <row r="11" spans="14:29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Proskovice B</v>
      </c>
      <c r="AB11" s="302"/>
      <c r="AC11" s="302" t="s">
        <v>117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348" t="s">
        <v>109</v>
      </c>
      <c r="D14" s="349" t="s">
        <v>173</v>
      </c>
      <c r="E14" s="350">
        <v>6</v>
      </c>
      <c r="F14" s="351" t="s">
        <v>17</v>
      </c>
      <c r="G14" s="352">
        <v>3</v>
      </c>
      <c r="H14" s="353">
        <v>7</v>
      </c>
      <c r="I14" s="351" t="s">
        <v>17</v>
      </c>
      <c r="J14" s="352">
        <v>5</v>
      </c>
      <c r="K14" s="353"/>
      <c r="L14" s="351" t="s">
        <v>17</v>
      </c>
      <c r="M14" s="354"/>
      <c r="N14" s="110">
        <f>E14+H14+K14</f>
        <v>13</v>
      </c>
      <c r="O14" s="111" t="s">
        <v>17</v>
      </c>
      <c r="P14" s="112">
        <f>G14+J14+M14</f>
        <v>8</v>
      </c>
      <c r="Q14" s="110">
        <f>SUM(AG14:AI14)</f>
        <v>2</v>
      </c>
      <c r="R14" s="111" t="s">
        <v>17</v>
      </c>
      <c r="S14" s="112">
        <f>SUM(AJ14:AL14)</f>
        <v>0</v>
      </c>
      <c r="T14" s="113">
        <f>IF(Q14&gt;S14,1,0)</f>
        <v>1</v>
      </c>
      <c r="U14" s="114">
        <f>IF(S14&gt;Q14,1,0)</f>
        <v>0</v>
      </c>
      <c r="V14" s="95"/>
      <c r="X14" s="115"/>
      <c r="Z14" s="52"/>
      <c r="AG14" s="116">
        <f>IF(E14&gt;G14,1,0)</f>
        <v>1</v>
      </c>
      <c r="AH14" s="116">
        <f>IF(H14&gt;J14,1,0)</f>
        <v>1</v>
      </c>
      <c r="AI14" s="116">
        <f>IF(K14+M14&gt;0,IF(K14&gt;M14,1,0),0)</f>
        <v>0</v>
      </c>
      <c r="AJ14" s="116">
        <f>IF(G14&gt;E14,1,0)</f>
        <v>0</v>
      </c>
      <c r="AK14" s="116">
        <f>IF(J14&gt;H14,1,0)</f>
        <v>0</v>
      </c>
      <c r="AL14" s="116">
        <f>IF(K14+M14&gt;0,IF(M14&gt;K14,1,0),0)</f>
        <v>0</v>
      </c>
    </row>
    <row r="15" spans="2:38" ht="24" customHeight="1">
      <c r="B15" s="103" t="s">
        <v>57</v>
      </c>
      <c r="C15" s="355" t="s">
        <v>170</v>
      </c>
      <c r="D15" s="348" t="s">
        <v>172</v>
      </c>
      <c r="E15" s="350">
        <v>6</v>
      </c>
      <c r="F15" s="351" t="s">
        <v>17</v>
      </c>
      <c r="G15" s="352">
        <v>2</v>
      </c>
      <c r="H15" s="353">
        <v>3</v>
      </c>
      <c r="I15" s="351" t="s">
        <v>17</v>
      </c>
      <c r="J15" s="352">
        <v>6</v>
      </c>
      <c r="K15" s="353">
        <v>6</v>
      </c>
      <c r="L15" s="351" t="s">
        <v>17</v>
      </c>
      <c r="M15" s="354">
        <v>3</v>
      </c>
      <c r="N15" s="110">
        <f>E15+H15+K15</f>
        <v>15</v>
      </c>
      <c r="O15" s="111" t="s">
        <v>17</v>
      </c>
      <c r="P15" s="112">
        <f>G15+J15+M15</f>
        <v>11</v>
      </c>
      <c r="Q15" s="110">
        <f>SUM(AG15:AI15)</f>
        <v>2</v>
      </c>
      <c r="R15" s="111" t="s">
        <v>17</v>
      </c>
      <c r="S15" s="112">
        <f>SUM(AJ15:AL15)</f>
        <v>1</v>
      </c>
      <c r="T15" s="113">
        <f>IF(Q15&gt;S15,1,0)</f>
        <v>1</v>
      </c>
      <c r="U15" s="114">
        <f>IF(S15&gt;Q15,1,0)</f>
        <v>0</v>
      </c>
      <c r="V15" s="95"/>
      <c r="AG15" s="116">
        <f>IF(E15&gt;G15,1,0)</f>
        <v>1</v>
      </c>
      <c r="AH15" s="116">
        <f>IF(H15&gt;J15,1,0)</f>
        <v>0</v>
      </c>
      <c r="AI15" s="116">
        <f>IF(K15+M15&gt;0,IF(K15&gt;M15,1,0),0)</f>
        <v>1</v>
      </c>
      <c r="AJ15" s="116">
        <f>IF(G15&gt;E15,1,0)</f>
        <v>0</v>
      </c>
      <c r="AK15" s="116">
        <f>IF(J15&gt;H15,1,0)</f>
        <v>1</v>
      </c>
      <c r="AL15" s="116">
        <f>IF(K15+M15&gt;0,IF(M15&gt;K15,1,0),0)</f>
        <v>0</v>
      </c>
    </row>
    <row r="16" spans="2:38" ht="20.25" customHeight="1">
      <c r="B16" s="473" t="s">
        <v>58</v>
      </c>
      <c r="C16" s="355" t="s">
        <v>171</v>
      </c>
      <c r="D16" s="349" t="s">
        <v>173</v>
      </c>
      <c r="E16" s="504">
        <v>6</v>
      </c>
      <c r="F16" s="498" t="s">
        <v>17</v>
      </c>
      <c r="G16" s="500">
        <v>2</v>
      </c>
      <c r="H16" s="502">
        <v>3</v>
      </c>
      <c r="I16" s="498" t="s">
        <v>17</v>
      </c>
      <c r="J16" s="500">
        <v>6</v>
      </c>
      <c r="K16" s="502">
        <v>6</v>
      </c>
      <c r="L16" s="498" t="s">
        <v>17</v>
      </c>
      <c r="M16" s="500">
        <v>3</v>
      </c>
      <c r="N16" s="479">
        <f>E16+H16+K16</f>
        <v>15</v>
      </c>
      <c r="O16" s="481" t="s">
        <v>17</v>
      </c>
      <c r="P16" s="483">
        <f>G16+J16+M16</f>
        <v>11</v>
      </c>
      <c r="Q16" s="479">
        <f>SUM(AG16:AI16)</f>
        <v>2</v>
      </c>
      <c r="R16" s="481" t="s">
        <v>17</v>
      </c>
      <c r="S16" s="483">
        <f>SUM(AJ16:AL16)</f>
        <v>1</v>
      </c>
      <c r="T16" s="487">
        <f>IF(Q16&gt;S16,1,0)</f>
        <v>1</v>
      </c>
      <c r="U16" s="485">
        <f>IF(S16&gt;Q16,1,0)</f>
        <v>0</v>
      </c>
      <c r="V16" s="119"/>
      <c r="AG16" s="116">
        <f>IF(E16&gt;G16,1,0)</f>
        <v>1</v>
      </c>
      <c r="AH16" s="116">
        <f>IF(H16&gt;J16,1,0)</f>
        <v>0</v>
      </c>
      <c r="AI16" s="116">
        <f>IF(K16+M16&gt;0,IF(K16&gt;M16,1,0),0)</f>
        <v>1</v>
      </c>
      <c r="AJ16" s="116">
        <f>IF(G16&gt;E16,1,0)</f>
        <v>0</v>
      </c>
      <c r="AK16" s="116">
        <f>IF(J16&gt;H16,1,0)</f>
        <v>1</v>
      </c>
      <c r="AL16" s="116">
        <f>IF(K16+M16&gt;0,IF(M16&gt;K16,1,0),0)</f>
        <v>0</v>
      </c>
    </row>
    <row r="17" spans="2:22" ht="21" customHeight="1">
      <c r="B17" s="474"/>
      <c r="C17" s="356" t="s">
        <v>170</v>
      </c>
      <c r="D17" s="357" t="s">
        <v>172</v>
      </c>
      <c r="E17" s="505"/>
      <c r="F17" s="499"/>
      <c r="G17" s="501"/>
      <c r="H17" s="503"/>
      <c r="I17" s="499"/>
      <c r="J17" s="501"/>
      <c r="K17" s="503"/>
      <c r="L17" s="499"/>
      <c r="M17" s="501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43</v>
      </c>
      <c r="O18" s="111" t="s">
        <v>17</v>
      </c>
      <c r="P18" s="126">
        <f>SUM(P14:P17)</f>
        <v>30</v>
      </c>
      <c r="Q18" s="125">
        <f>SUM(Q14:Q17)</f>
        <v>6</v>
      </c>
      <c r="R18" s="127" t="s">
        <v>17</v>
      </c>
      <c r="S18" s="126">
        <f>SUM(S14:S17)</f>
        <v>2</v>
      </c>
      <c r="T18" s="113">
        <f>SUM(T14:T17)</f>
        <v>3</v>
      </c>
      <c r="U18" s="114">
        <f>SUM(U14:U17)</f>
        <v>0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Krmelín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3</v>
      </c>
      <c r="P29" s="460" t="str">
        <f>IF(N29=1,P31,IF(N29=2,P32,IF(N29=3,P33,IF(N29=4,P34,IF(N29=5,P35," ")))))</f>
        <v>MUŽI  II.B - JIH 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 t="s">
        <v>45</v>
      </c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Krmelín</v>
      </c>
      <c r="AA31" s="1">
        <f aca="true" t="shared" si="2" ref="AA31:AF38">AA6</f>
        <v>0</v>
      </c>
      <c r="AB31" s="1">
        <f t="shared" si="2"/>
        <v>0</v>
      </c>
      <c r="AC31" s="1" t="str">
        <f t="shared" si="2"/>
        <v>Krmelín</v>
      </c>
      <c r="AD31" s="1">
        <f t="shared" si="2"/>
        <v>0</v>
      </c>
      <c r="AE31" s="1">
        <f t="shared" si="2"/>
        <v>0</v>
      </c>
      <c r="AF31" s="1">
        <f t="shared" si="2"/>
        <v>0</v>
      </c>
    </row>
    <row r="32" spans="3:32" ht="15" customHeight="1">
      <c r="C32" s="80" t="s">
        <v>46</v>
      </c>
      <c r="D32" s="360">
        <v>41034</v>
      </c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Stará Ves</v>
      </c>
      <c r="AA32" s="1">
        <f t="shared" si="2"/>
        <v>0</v>
      </c>
      <c r="AB32" s="1">
        <f t="shared" si="2"/>
        <v>0</v>
      </c>
      <c r="AC32" s="1" t="str">
        <f t="shared" si="2"/>
        <v>Stará Ves</v>
      </c>
      <c r="AD32" s="1">
        <f t="shared" si="2"/>
        <v>0</v>
      </c>
      <c r="AE32" s="1">
        <f t="shared" si="2"/>
        <v>0</v>
      </c>
      <c r="AF32" s="1">
        <f t="shared" si="2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Brušperk B</v>
      </c>
      <c r="AA33" s="1">
        <f t="shared" si="2"/>
        <v>0</v>
      </c>
      <c r="AB33" s="1">
        <f t="shared" si="2"/>
        <v>0</v>
      </c>
      <c r="AC33" s="1" t="str">
        <f t="shared" si="2"/>
        <v>Brušperk B</v>
      </c>
      <c r="AD33" s="1">
        <f t="shared" si="2"/>
        <v>0</v>
      </c>
      <c r="AE33" s="1">
        <f t="shared" si="2"/>
        <v>0</v>
      </c>
      <c r="AF33" s="1">
        <f t="shared" si="2"/>
        <v>0</v>
      </c>
    </row>
    <row r="34" spans="2:32" ht="18.75">
      <c r="B34" s="92">
        <v>2</v>
      </c>
      <c r="C34" s="76" t="s">
        <v>48</v>
      </c>
      <c r="D34" s="489" t="str">
        <f>IF(B34=1,X31,IF(B34=2,X32,IF(B34=3,X33,IF(B34=4,X34,IF(B34=5,X35,IF(B34=6,X36,IF(B34=7,X37,IF(B34=8,X38," "))))))))</f>
        <v>Stará Ves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Hukvaldy</v>
      </c>
      <c r="AA34" s="1">
        <f t="shared" si="2"/>
        <v>0</v>
      </c>
      <c r="AB34" s="1">
        <f t="shared" si="2"/>
        <v>0</v>
      </c>
      <c r="AC34" s="1" t="str">
        <f t="shared" si="2"/>
        <v>Hukvaldy</v>
      </c>
      <c r="AD34" s="1">
        <f t="shared" si="2"/>
        <v>0</v>
      </c>
      <c r="AE34" s="1">
        <f t="shared" si="2"/>
        <v>0</v>
      </c>
      <c r="AF34" s="1">
        <f t="shared" si="2"/>
        <v>0</v>
      </c>
    </row>
    <row r="35" spans="2:32" ht="18.75">
      <c r="B35" s="92">
        <v>5</v>
      </c>
      <c r="C35" s="76" t="s">
        <v>51</v>
      </c>
      <c r="D35" s="489" t="str">
        <f>IF(B35=1,X31,IF(B35=2,X32,IF(B35=3,X33,IF(B35=4,X34,IF(B35=5,X35,IF(B35=6,X36,IF(B35=7,X37,IF(B35=8,X38," "))))))))</f>
        <v>Paskov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Paskov</v>
      </c>
      <c r="AA35" s="1">
        <f t="shared" si="2"/>
        <v>0</v>
      </c>
      <c r="AB35" s="1">
        <f t="shared" si="2"/>
        <v>0</v>
      </c>
      <c r="AC35" s="1" t="str">
        <f t="shared" si="2"/>
        <v>Paskov</v>
      </c>
      <c r="AD35" s="1">
        <f t="shared" si="2"/>
        <v>0</v>
      </c>
      <c r="AE35" s="1">
        <f t="shared" si="2"/>
        <v>0</v>
      </c>
      <c r="AF35" s="1">
        <f t="shared" si="2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  <c r="AF36" s="1">
        <f t="shared" si="2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2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194</v>
      </c>
      <c r="D39" s="117" t="s">
        <v>191</v>
      </c>
      <c r="E39" s="105">
        <v>0</v>
      </c>
      <c r="F39" s="106" t="s">
        <v>17</v>
      </c>
      <c r="G39" s="107">
        <v>6</v>
      </c>
      <c r="H39" s="108">
        <v>3</v>
      </c>
      <c r="I39" s="106" t="s">
        <v>17</v>
      </c>
      <c r="J39" s="107">
        <v>6</v>
      </c>
      <c r="K39" s="108"/>
      <c r="L39" s="106" t="s">
        <v>17</v>
      </c>
      <c r="M39" s="109"/>
      <c r="N39" s="110">
        <f>E39+H39+K39</f>
        <v>3</v>
      </c>
      <c r="O39" s="111" t="s">
        <v>17</v>
      </c>
      <c r="P39" s="112">
        <f>G39+J39+M39</f>
        <v>12</v>
      </c>
      <c r="Q39" s="110">
        <f>SUM(AG39:AI39)</f>
        <v>0</v>
      </c>
      <c r="R39" s="111" t="s">
        <v>17</v>
      </c>
      <c r="S39" s="112">
        <f>SUM(AJ39:AL39)</f>
        <v>2</v>
      </c>
      <c r="T39" s="113">
        <f>IF(Q39&gt;S39,1,0)</f>
        <v>0</v>
      </c>
      <c r="U39" s="114">
        <f>IF(S39&gt;Q39,1,0)</f>
        <v>1</v>
      </c>
      <c r="V39" s="95"/>
      <c r="X39" s="115"/>
      <c r="AG39" s="116">
        <f>IF(E39&gt;G39,1,0)</f>
        <v>0</v>
      </c>
      <c r="AH39" s="116">
        <f>IF(H39&gt;J39,1,0)</f>
        <v>0</v>
      </c>
      <c r="AI39" s="116">
        <f>IF(K39+M39&gt;0,IF(K39&gt;M39,1,0),0)</f>
        <v>0</v>
      </c>
      <c r="AJ39" s="116">
        <f>IF(G39&gt;E39,1,0)</f>
        <v>1</v>
      </c>
      <c r="AK39" s="116">
        <f>IF(J39&gt;H39,1,0)</f>
        <v>1</v>
      </c>
      <c r="AL39" s="116">
        <f>IF(K39+M39&gt;0,IF(M39&gt;K39,1,0),0)</f>
        <v>0</v>
      </c>
    </row>
    <row r="40" spans="2:38" ht="24.75" customHeight="1">
      <c r="B40" s="103" t="s">
        <v>57</v>
      </c>
      <c r="C40" s="118" t="s">
        <v>195</v>
      </c>
      <c r="D40" s="104" t="s">
        <v>196</v>
      </c>
      <c r="E40" s="105">
        <v>6</v>
      </c>
      <c r="F40" s="106" t="s">
        <v>17</v>
      </c>
      <c r="G40" s="107">
        <v>3</v>
      </c>
      <c r="H40" s="108">
        <v>2</v>
      </c>
      <c r="I40" s="106" t="s">
        <v>17</v>
      </c>
      <c r="J40" s="107">
        <v>6</v>
      </c>
      <c r="K40" s="108">
        <v>7</v>
      </c>
      <c r="L40" s="106" t="s">
        <v>17</v>
      </c>
      <c r="M40" s="109">
        <v>5</v>
      </c>
      <c r="N40" s="110">
        <f>E40+H40+K40</f>
        <v>15</v>
      </c>
      <c r="O40" s="111" t="s">
        <v>17</v>
      </c>
      <c r="P40" s="112">
        <f>G40+J40+M40</f>
        <v>14</v>
      </c>
      <c r="Q40" s="110">
        <f>SUM(AG40:AI40)</f>
        <v>2</v>
      </c>
      <c r="R40" s="111" t="s">
        <v>17</v>
      </c>
      <c r="S40" s="112">
        <f>SUM(AJ40:AL40)</f>
        <v>1</v>
      </c>
      <c r="T40" s="113">
        <f>IF(Q40&gt;S40,1,0)</f>
        <v>1</v>
      </c>
      <c r="U40" s="114">
        <f>IF(S40&gt;Q40,1,0)</f>
        <v>0</v>
      </c>
      <c r="V40" s="95"/>
      <c r="AG40" s="116">
        <f>IF(E40&gt;G40,1,0)</f>
        <v>1</v>
      </c>
      <c r="AH40" s="116">
        <f>IF(H40&gt;J40,1,0)</f>
        <v>0</v>
      </c>
      <c r="AI40" s="116">
        <f>IF(K40+M40&gt;0,IF(K40&gt;M40,1,0),0)</f>
        <v>1</v>
      </c>
      <c r="AJ40" s="116">
        <f>IF(G40&gt;E40,1,0)</f>
        <v>0</v>
      </c>
      <c r="AK40" s="116">
        <f>IF(J40&gt;H40,1,0)</f>
        <v>1</v>
      </c>
      <c r="AL40" s="116">
        <f>IF(K40+M40&gt;0,IF(M40&gt;K40,1,0),0)</f>
        <v>0</v>
      </c>
    </row>
    <row r="41" spans="2:38" ht="24.75" customHeight="1">
      <c r="B41" s="473" t="s">
        <v>58</v>
      </c>
      <c r="C41" s="104" t="s">
        <v>179</v>
      </c>
      <c r="D41" s="117" t="s">
        <v>191</v>
      </c>
      <c r="E41" s="475">
        <v>1</v>
      </c>
      <c r="F41" s="463" t="s">
        <v>17</v>
      </c>
      <c r="G41" s="471">
        <v>6</v>
      </c>
      <c r="H41" s="469">
        <v>3</v>
      </c>
      <c r="I41" s="463" t="s">
        <v>17</v>
      </c>
      <c r="J41" s="471">
        <v>6</v>
      </c>
      <c r="K41" s="469"/>
      <c r="L41" s="463" t="s">
        <v>17</v>
      </c>
      <c r="M41" s="477"/>
      <c r="N41" s="479">
        <f>E41+H41+K41</f>
        <v>4</v>
      </c>
      <c r="O41" s="481" t="s">
        <v>17</v>
      </c>
      <c r="P41" s="483">
        <f>G41+J41+M41</f>
        <v>12</v>
      </c>
      <c r="Q41" s="479">
        <f>SUM(AG41:AI41)</f>
        <v>0</v>
      </c>
      <c r="R41" s="481" t="s">
        <v>17</v>
      </c>
      <c r="S41" s="483">
        <f>SUM(AJ41:AL41)</f>
        <v>2</v>
      </c>
      <c r="T41" s="487">
        <f>IF(Q41&gt;S41,1,0)</f>
        <v>0</v>
      </c>
      <c r="U41" s="485">
        <f>IF(S41&gt;Q41,1,0)</f>
        <v>1</v>
      </c>
      <c r="V41" s="119"/>
      <c r="AG41" s="116">
        <f>IF(E41&gt;G41,1,0)</f>
        <v>0</v>
      </c>
      <c r="AH41" s="116">
        <f>IF(H41&gt;J41,1,0)</f>
        <v>0</v>
      </c>
      <c r="AI41" s="116">
        <f>IF(K41+M41&gt;0,IF(K41&gt;M41,1,0),0)</f>
        <v>0</v>
      </c>
      <c r="AJ41" s="116">
        <f>IF(G41&gt;E41,1,0)</f>
        <v>1</v>
      </c>
      <c r="AK41" s="116">
        <f>IF(J41&gt;H41,1,0)</f>
        <v>1</v>
      </c>
      <c r="AL41" s="116">
        <f>IF(K41+M41&gt;0,IF(M41&gt;K41,1,0),0)</f>
        <v>0</v>
      </c>
    </row>
    <row r="42" spans="2:22" ht="24.75" customHeight="1">
      <c r="B42" s="474"/>
      <c r="C42" s="118" t="s">
        <v>195</v>
      </c>
      <c r="D42" s="104" t="s">
        <v>196</v>
      </c>
      <c r="E42" s="476"/>
      <c r="F42" s="464"/>
      <c r="G42" s="472"/>
      <c r="H42" s="470"/>
      <c r="I42" s="464"/>
      <c r="J42" s="472"/>
      <c r="K42" s="470"/>
      <c r="L42" s="464"/>
      <c r="M42" s="478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22</v>
      </c>
      <c r="O43" s="111" t="s">
        <v>17</v>
      </c>
      <c r="P43" s="126">
        <f>SUM(P39:P42)</f>
        <v>38</v>
      </c>
      <c r="Q43" s="125">
        <f>SUM(Q39:Q42)</f>
        <v>2</v>
      </c>
      <c r="R43" s="127" t="s">
        <v>17</v>
      </c>
      <c r="S43" s="126">
        <f>SUM(S39:S42)</f>
        <v>5</v>
      </c>
      <c r="T43" s="113">
        <f>SUM(T39:T42)</f>
        <v>1</v>
      </c>
      <c r="U43" s="114">
        <f>SUM(U39:U42)</f>
        <v>2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Paskov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3</v>
      </c>
      <c r="P54" s="460" t="str">
        <f>IF(N54=1,P56,IF(N54=2,P57,IF(N54=3,P58,IF(N54=4,P59,IF(N54=5,P60," ")))))</f>
        <v>MUŽI  II.B - JIH 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 t="s">
        <v>162</v>
      </c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3" ref="X56:X63">IF($N$29=1,AA56,IF($N$29=2,AB56,IF($N$29=3,AC56,IF($N$29=4,AD56,IF($N$29=5,AE56," ")))))</f>
        <v>Krmelín</v>
      </c>
      <c r="AA56" s="1">
        <f aca="true" t="shared" si="4" ref="AA56:AF63">AA31</f>
        <v>0</v>
      </c>
      <c r="AB56" s="1">
        <f t="shared" si="4"/>
        <v>0</v>
      </c>
      <c r="AC56" s="1" t="str">
        <f t="shared" si="4"/>
        <v>Krmelín</v>
      </c>
      <c r="AD56" s="1">
        <f t="shared" si="4"/>
        <v>0</v>
      </c>
      <c r="AE56" s="1">
        <f t="shared" si="4"/>
        <v>0</v>
      </c>
      <c r="AF56" s="1">
        <f t="shared" si="4"/>
        <v>0</v>
      </c>
    </row>
    <row r="57" spans="3:32" ht="15" customHeight="1">
      <c r="C57" s="80" t="s">
        <v>46</v>
      </c>
      <c r="D57" s="186">
        <v>41034</v>
      </c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3"/>
        <v>Stará Ves</v>
      </c>
      <c r="AA57" s="1">
        <f t="shared" si="4"/>
        <v>0</v>
      </c>
      <c r="AB57" s="1">
        <f t="shared" si="4"/>
        <v>0</v>
      </c>
      <c r="AC57" s="1" t="str">
        <f t="shared" si="4"/>
        <v>Stará Ves</v>
      </c>
      <c r="AD57" s="1">
        <f t="shared" si="4"/>
        <v>0</v>
      </c>
      <c r="AE57" s="1">
        <f t="shared" si="4"/>
        <v>0</v>
      </c>
      <c r="AF57" s="1">
        <f t="shared" si="4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3"/>
        <v>Brušperk B</v>
      </c>
      <c r="AA58" s="1">
        <f t="shared" si="4"/>
        <v>0</v>
      </c>
      <c r="AB58" s="1">
        <f t="shared" si="4"/>
        <v>0</v>
      </c>
      <c r="AC58" s="1" t="str">
        <f t="shared" si="4"/>
        <v>Brušperk B</v>
      </c>
      <c r="AD58" s="1">
        <f t="shared" si="4"/>
        <v>0</v>
      </c>
      <c r="AE58" s="1">
        <f t="shared" si="4"/>
        <v>0</v>
      </c>
      <c r="AF58" s="1">
        <f t="shared" si="4"/>
        <v>0</v>
      </c>
    </row>
    <row r="59" spans="2:32" ht="18.75">
      <c r="B59" s="92">
        <v>3</v>
      </c>
      <c r="C59" s="76" t="s">
        <v>48</v>
      </c>
      <c r="D59" s="489" t="str">
        <f>IF(B59=1,X56,IF(B59=2,X57,IF(B59=3,X58,IF(B59=4,X59,IF(B59=5,X60,IF(B59=6,X61,IF(B59=7,X62,IF(B59=8,X63," "))))))))</f>
        <v>Brušperk B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3"/>
        <v>Hukvaldy</v>
      </c>
      <c r="AA59" s="1">
        <f t="shared" si="4"/>
        <v>0</v>
      </c>
      <c r="AB59" s="1">
        <f t="shared" si="4"/>
        <v>0</v>
      </c>
      <c r="AC59" s="1" t="str">
        <f t="shared" si="4"/>
        <v>Hukvaldy</v>
      </c>
      <c r="AD59" s="1">
        <f t="shared" si="4"/>
        <v>0</v>
      </c>
      <c r="AE59" s="1">
        <f t="shared" si="4"/>
        <v>0</v>
      </c>
      <c r="AF59" s="1">
        <f t="shared" si="4"/>
        <v>0</v>
      </c>
    </row>
    <row r="60" spans="2:32" ht="18.75">
      <c r="B60" s="92">
        <v>4</v>
      </c>
      <c r="C60" s="76" t="s">
        <v>51</v>
      </c>
      <c r="D60" s="489" t="str">
        <f>IF(B60=1,X56,IF(B60=2,X57,IF(B60=3,X58,IF(B60=4,X59,IF(B60=5,X60,IF(B60=6,X61,IF(B60=7,X62,IF(B60=8,X63," "))))))))</f>
        <v>Hukvaldy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3"/>
        <v>Paskov</v>
      </c>
      <c r="AA60" s="1">
        <f t="shared" si="4"/>
        <v>0</v>
      </c>
      <c r="AB60" s="1">
        <f t="shared" si="4"/>
        <v>0</v>
      </c>
      <c r="AC60" s="1" t="str">
        <f t="shared" si="4"/>
        <v>Paskov</v>
      </c>
      <c r="AD60" s="1">
        <f t="shared" si="4"/>
        <v>0</v>
      </c>
      <c r="AE60" s="1">
        <f t="shared" si="4"/>
        <v>0</v>
      </c>
      <c r="AF60" s="1">
        <f t="shared" si="4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  <c r="AF61" s="1">
        <f t="shared" si="4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4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15.75">
      <c r="B64" s="103" t="s">
        <v>56</v>
      </c>
      <c r="C64" s="104" t="s">
        <v>163</v>
      </c>
      <c r="D64" s="117" t="s">
        <v>164</v>
      </c>
      <c r="E64" s="105">
        <v>3</v>
      </c>
      <c r="F64" s="106" t="s">
        <v>17</v>
      </c>
      <c r="G64" s="107">
        <v>6</v>
      </c>
      <c r="H64" s="108">
        <v>6</v>
      </c>
      <c r="I64" s="106" t="s">
        <v>17</v>
      </c>
      <c r="J64" s="107">
        <v>7</v>
      </c>
      <c r="K64" s="108"/>
      <c r="L64" s="106" t="s">
        <v>17</v>
      </c>
      <c r="M64" s="109"/>
      <c r="N64" s="110">
        <f>E64+H64+K64</f>
        <v>9</v>
      </c>
      <c r="O64" s="111" t="s">
        <v>17</v>
      </c>
      <c r="P64" s="112">
        <f>G64+J64+M64</f>
        <v>13</v>
      </c>
      <c r="Q64" s="110">
        <f>SUM(AG64:AI64)</f>
        <v>0</v>
      </c>
      <c r="R64" s="111" t="s">
        <v>17</v>
      </c>
      <c r="S64" s="112">
        <f>SUM(AJ64:AL64)</f>
        <v>2</v>
      </c>
      <c r="T64" s="113">
        <f>IF(Q64&gt;S64,1,0)</f>
        <v>0</v>
      </c>
      <c r="U64" s="114">
        <f>IF(S64&gt;Q64,1,0)</f>
        <v>1</v>
      </c>
      <c r="V64" s="95"/>
      <c r="X64" s="115"/>
      <c r="AG64" s="116">
        <f>IF(E64&gt;G64,1,0)</f>
        <v>0</v>
      </c>
      <c r="AH64" s="116">
        <f>IF(H64&gt;J64,1,0)</f>
        <v>0</v>
      </c>
      <c r="AI64" s="116">
        <f>IF(K64+M64&gt;0,IF(K64&gt;M64,1,0),0)</f>
        <v>0</v>
      </c>
      <c r="AJ64" s="116">
        <f>IF(G64&gt;E64,1,0)</f>
        <v>1</v>
      </c>
      <c r="AK64" s="116">
        <f>IF(J64&gt;H64,1,0)</f>
        <v>1</v>
      </c>
      <c r="AL64" s="116">
        <f>IF(K64+M64&gt;0,IF(M64&gt;K64,1,0),0)</f>
        <v>0</v>
      </c>
    </row>
    <row r="65" spans="2:38" ht="15.75">
      <c r="B65" s="103" t="s">
        <v>57</v>
      </c>
      <c r="C65" s="118" t="s">
        <v>165</v>
      </c>
      <c r="D65" s="104" t="s">
        <v>166</v>
      </c>
      <c r="E65" s="105">
        <v>6</v>
      </c>
      <c r="F65" s="106" t="s">
        <v>17</v>
      </c>
      <c r="G65" s="107">
        <v>1</v>
      </c>
      <c r="H65" s="108">
        <v>3</v>
      </c>
      <c r="I65" s="106" t="s">
        <v>17</v>
      </c>
      <c r="J65" s="107">
        <v>6</v>
      </c>
      <c r="K65" s="108">
        <v>6</v>
      </c>
      <c r="L65" s="106" t="s">
        <v>17</v>
      </c>
      <c r="M65" s="109">
        <v>1</v>
      </c>
      <c r="N65" s="110">
        <f>E65+H65+K65</f>
        <v>15</v>
      </c>
      <c r="O65" s="111" t="s">
        <v>17</v>
      </c>
      <c r="P65" s="112">
        <f>G65+J65+M65</f>
        <v>8</v>
      </c>
      <c r="Q65" s="110">
        <f>SUM(AG65:AI65)</f>
        <v>2</v>
      </c>
      <c r="R65" s="111" t="s">
        <v>17</v>
      </c>
      <c r="S65" s="112">
        <f>SUM(AJ65:AL65)</f>
        <v>1</v>
      </c>
      <c r="T65" s="113">
        <f>IF(Q65&gt;S65,1,0)</f>
        <v>1</v>
      </c>
      <c r="U65" s="114">
        <f>IF(S65&gt;Q65,1,0)</f>
        <v>0</v>
      </c>
      <c r="V65" s="95"/>
      <c r="AG65" s="116">
        <f>IF(E65&gt;G65,1,0)</f>
        <v>1</v>
      </c>
      <c r="AH65" s="116">
        <f>IF(H65&gt;J65,1,0)</f>
        <v>0</v>
      </c>
      <c r="AI65" s="116">
        <f>IF(K65+M65&gt;0,IF(K65&gt;M65,1,0),0)</f>
        <v>1</v>
      </c>
      <c r="AJ65" s="116">
        <f>IF(G65&gt;E65,1,0)</f>
        <v>0</v>
      </c>
      <c r="AK65" s="116">
        <f>IF(J65&gt;H65,1,0)</f>
        <v>1</v>
      </c>
      <c r="AL65" s="116">
        <f>IF(K65+M65&gt;0,IF(M65&gt;K65,1,0),0)</f>
        <v>0</v>
      </c>
    </row>
    <row r="66" spans="2:38" ht="14.25" customHeight="1">
      <c r="B66" s="473" t="s">
        <v>58</v>
      </c>
      <c r="C66" s="104" t="s">
        <v>163</v>
      </c>
      <c r="D66" s="117" t="s">
        <v>167</v>
      </c>
      <c r="E66" s="475">
        <v>6</v>
      </c>
      <c r="F66" s="463" t="s">
        <v>17</v>
      </c>
      <c r="G66" s="471">
        <v>3</v>
      </c>
      <c r="H66" s="469">
        <v>6</v>
      </c>
      <c r="I66" s="463" t="s">
        <v>17</v>
      </c>
      <c r="J66" s="471">
        <v>2</v>
      </c>
      <c r="K66" s="469"/>
      <c r="L66" s="463" t="s">
        <v>17</v>
      </c>
      <c r="M66" s="477"/>
      <c r="N66" s="479">
        <f>E66+H66+K66</f>
        <v>12</v>
      </c>
      <c r="O66" s="481" t="s">
        <v>17</v>
      </c>
      <c r="P66" s="483">
        <f>G66+J66+M66</f>
        <v>5</v>
      </c>
      <c r="Q66" s="479">
        <f>SUM(AG66:AI66)</f>
        <v>2</v>
      </c>
      <c r="R66" s="481" t="s">
        <v>17</v>
      </c>
      <c r="S66" s="483">
        <f>SUM(AJ66:AL66)</f>
        <v>0</v>
      </c>
      <c r="T66" s="487">
        <f>IF(Q66&gt;S66,1,0)</f>
        <v>1</v>
      </c>
      <c r="U66" s="485">
        <f>IF(S66&gt;Q66,1,0)</f>
        <v>0</v>
      </c>
      <c r="V66" s="119"/>
      <c r="AG66" s="116">
        <f>IF(E66&gt;G66,1,0)</f>
        <v>1</v>
      </c>
      <c r="AH66" s="116">
        <f>IF(H66&gt;J66,1,0)</f>
        <v>1</v>
      </c>
      <c r="AI66" s="116">
        <f>IF(K66+M66&gt;0,IF(K66&gt;M66,1,0),0)</f>
        <v>0</v>
      </c>
      <c r="AJ66" s="116">
        <f>IF(G66&gt;E66,1,0)</f>
        <v>0</v>
      </c>
      <c r="AK66" s="116">
        <f>IF(J66&gt;H66,1,0)</f>
        <v>0</v>
      </c>
      <c r="AL66" s="116">
        <f>IF(K66+M66&gt;0,IF(M66&gt;K66,1,0),0)</f>
        <v>0</v>
      </c>
    </row>
    <row r="67" spans="2:22" ht="14.25" customHeight="1">
      <c r="B67" s="474"/>
      <c r="C67" s="118" t="s">
        <v>165</v>
      </c>
      <c r="D67" s="121" t="s">
        <v>168</v>
      </c>
      <c r="E67" s="476"/>
      <c r="F67" s="464"/>
      <c r="G67" s="472"/>
      <c r="H67" s="470"/>
      <c r="I67" s="464"/>
      <c r="J67" s="472"/>
      <c r="K67" s="470"/>
      <c r="L67" s="464"/>
      <c r="M67" s="478"/>
      <c r="N67" s="480"/>
      <c r="O67" s="482"/>
      <c r="P67" s="484"/>
      <c r="Q67" s="480"/>
      <c r="R67" s="482"/>
      <c r="S67" s="484"/>
      <c r="T67" s="488"/>
      <c r="U67" s="486"/>
      <c r="V67" s="119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36</v>
      </c>
      <c r="O68" s="111" t="s">
        <v>17</v>
      </c>
      <c r="P68" s="126">
        <f>SUM(P64:P67)</f>
        <v>26</v>
      </c>
      <c r="Q68" s="125">
        <f>SUM(Q64:Q67)</f>
        <v>4</v>
      </c>
      <c r="R68" s="127" t="s">
        <v>17</v>
      </c>
      <c r="S68" s="126">
        <f>SUM(S64:S67)</f>
        <v>3</v>
      </c>
      <c r="T68" s="113">
        <f>SUM(T64:T67)</f>
        <v>2</v>
      </c>
      <c r="U68" s="114">
        <f>SUM(U64:U67)</f>
        <v>1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Brušperk B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P7:U7"/>
    <mergeCell ref="P8:U8"/>
    <mergeCell ref="D9:I9"/>
    <mergeCell ref="P3:Q3"/>
    <mergeCell ref="T3:U3"/>
    <mergeCell ref="P4:U4"/>
    <mergeCell ref="P6:U6"/>
    <mergeCell ref="P9:U9"/>
    <mergeCell ref="D10:I10"/>
    <mergeCell ref="P10:U10"/>
    <mergeCell ref="Q13:S13"/>
    <mergeCell ref="N13:P13"/>
    <mergeCell ref="E12:M12"/>
    <mergeCell ref="N12:U12"/>
    <mergeCell ref="P11:U11"/>
    <mergeCell ref="B16:B17"/>
    <mergeCell ref="E16:E17"/>
    <mergeCell ref="F16:F17"/>
    <mergeCell ref="G16:G17"/>
    <mergeCell ref="H16:H17"/>
    <mergeCell ref="E13:G13"/>
    <mergeCell ref="H13:J13"/>
    <mergeCell ref="K13:M13"/>
    <mergeCell ref="S16:S17"/>
    <mergeCell ref="T16:T17"/>
    <mergeCell ref="I16:I17"/>
    <mergeCell ref="J16:J17"/>
    <mergeCell ref="K16:K17"/>
    <mergeCell ref="L16:L17"/>
    <mergeCell ref="M16:M17"/>
    <mergeCell ref="N16:N17"/>
    <mergeCell ref="D35:I35"/>
    <mergeCell ref="P35:U35"/>
    <mergeCell ref="O16:O17"/>
    <mergeCell ref="P16:P17"/>
    <mergeCell ref="U16:U17"/>
    <mergeCell ref="P28:Q28"/>
    <mergeCell ref="T28:U28"/>
    <mergeCell ref="P29:U29"/>
    <mergeCell ref="Q16:Q17"/>
    <mergeCell ref="R16:R17"/>
    <mergeCell ref="P31:U31"/>
    <mergeCell ref="P32:U32"/>
    <mergeCell ref="P33:U33"/>
    <mergeCell ref="D34:I34"/>
    <mergeCell ref="P34:U34"/>
    <mergeCell ref="E37:M37"/>
    <mergeCell ref="N37:U37"/>
    <mergeCell ref="P36:U36"/>
    <mergeCell ref="E38:G38"/>
    <mergeCell ref="H38:J38"/>
    <mergeCell ref="K38:M38"/>
    <mergeCell ref="N38:P38"/>
    <mergeCell ref="Q38:S38"/>
    <mergeCell ref="N41:N42"/>
    <mergeCell ref="O41:O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P54:U54"/>
    <mergeCell ref="Q41:Q42"/>
    <mergeCell ref="R41:R42"/>
    <mergeCell ref="S41:S42"/>
    <mergeCell ref="T41:T42"/>
    <mergeCell ref="P41:P42"/>
    <mergeCell ref="U41:U42"/>
    <mergeCell ref="P53:Q53"/>
    <mergeCell ref="T53:U53"/>
    <mergeCell ref="D59:I59"/>
    <mergeCell ref="P59:U59"/>
    <mergeCell ref="D60:I60"/>
    <mergeCell ref="P60:U60"/>
    <mergeCell ref="U66:U67"/>
    <mergeCell ref="P56:U56"/>
    <mergeCell ref="P57:U57"/>
    <mergeCell ref="P58:U58"/>
    <mergeCell ref="R66:R67"/>
    <mergeCell ref="P66:P67"/>
    <mergeCell ref="Q66:Q67"/>
    <mergeCell ref="E62:M62"/>
    <mergeCell ref="N62:U62"/>
    <mergeCell ref="P61:U61"/>
    <mergeCell ref="E63:G63"/>
    <mergeCell ref="H63:J63"/>
    <mergeCell ref="K63:M63"/>
    <mergeCell ref="N63:P63"/>
    <mergeCell ref="Q63:S63"/>
    <mergeCell ref="B66:B67"/>
    <mergeCell ref="E66:E67"/>
    <mergeCell ref="F66:F67"/>
    <mergeCell ref="G66:G67"/>
    <mergeCell ref="H66:H67"/>
    <mergeCell ref="I66:I67"/>
    <mergeCell ref="S66:S67"/>
    <mergeCell ref="T66:T67"/>
    <mergeCell ref="J66:J67"/>
    <mergeCell ref="K66:K67"/>
    <mergeCell ref="L66:L67"/>
    <mergeCell ref="M66:M67"/>
    <mergeCell ref="N66:N67"/>
    <mergeCell ref="O66:O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3</v>
      </c>
      <c r="P4" s="460" t="str">
        <f>IF(N4=1,P6,IF(N4=2,P7,IF(N4=3,P8,IF(N4=4,P9,IF(N4=5,P10," ")))))</f>
        <v>MUŽI  II.B - JIH 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43</v>
      </c>
      <c r="D6" s="256"/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Krmelín</v>
      </c>
      <c r="AA6" s="1">
        <f>1B!AA6</f>
        <v>0</v>
      </c>
      <c r="AB6" s="1">
        <f>1B!AB6</f>
        <v>0</v>
      </c>
      <c r="AC6" s="1" t="str">
        <f>1B!AC6</f>
        <v>Krmelín</v>
      </c>
      <c r="AD6" s="1">
        <f>1B!AD6</f>
        <v>0</v>
      </c>
      <c r="AE6" s="1">
        <f>1B!AE6</f>
        <v>0</v>
      </c>
      <c r="AF6" s="1">
        <f>1B!AF6</f>
        <v>0</v>
      </c>
    </row>
    <row r="7" spans="3:32" ht="16.5" customHeight="1">
      <c r="C7" s="80" t="s">
        <v>46</v>
      </c>
      <c r="D7" s="257"/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Stará Ves</v>
      </c>
      <c r="AA7" s="1">
        <f>1B!AA7</f>
        <v>0</v>
      </c>
      <c r="AB7" s="1">
        <f>1B!AB7</f>
        <v>0</v>
      </c>
      <c r="AC7" s="1" t="str">
        <f>1B!AC7</f>
        <v>Stará Ves</v>
      </c>
      <c r="AD7" s="1">
        <f>1B!AD7</f>
        <v>0</v>
      </c>
      <c r="AE7" s="1">
        <f>1B!AE7</f>
        <v>0</v>
      </c>
      <c r="AF7" s="1">
        <f>1B!AF7</f>
        <v>0</v>
      </c>
    </row>
    <row r="8" spans="3:32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Brušperk B</v>
      </c>
      <c r="AA8" s="1">
        <f>1B!AA8</f>
        <v>0</v>
      </c>
      <c r="AB8" s="1">
        <f>1B!AB8</f>
        <v>0</v>
      </c>
      <c r="AC8" s="1" t="str">
        <f>1B!AC8</f>
        <v>Brušperk B</v>
      </c>
      <c r="AD8" s="1">
        <f>1B!AD8</f>
        <v>0</v>
      </c>
      <c r="AE8" s="1">
        <f>1B!AE8</f>
        <v>0</v>
      </c>
      <c r="AF8" s="1">
        <f>1B!AF8</f>
        <v>0</v>
      </c>
    </row>
    <row r="9" spans="2:32" ht="18.75">
      <c r="B9" s="92">
        <v>6</v>
      </c>
      <c r="C9" s="76" t="s">
        <v>48</v>
      </c>
      <c r="D9" s="450" t="str">
        <f>IF(B9=1,X6,IF(B9=2,X7,IF(B9=3,X8,IF(B9=4,X9,IF(B9=5,X10,IF(B9=6,X11,IF(B9=7,X12,IF(B9=8,X13," "))))))))</f>
        <v>Proskovice B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Hukvaldy</v>
      </c>
      <c r="AA9" s="1">
        <f>1B!AA9</f>
        <v>0</v>
      </c>
      <c r="AB9" s="1">
        <f>1B!AB9</f>
        <v>0</v>
      </c>
      <c r="AC9" s="1" t="str">
        <f>1B!AC9</f>
        <v>Hukvaldy</v>
      </c>
      <c r="AD9" s="1">
        <f>1B!AD9</f>
        <v>0</v>
      </c>
      <c r="AE9" s="1">
        <f>1B!AE9</f>
        <v>0</v>
      </c>
      <c r="AF9" s="1">
        <f>1B!AF9</f>
        <v>0</v>
      </c>
    </row>
    <row r="10" spans="2:32" ht="19.5" customHeight="1">
      <c r="B10" s="92">
        <v>4</v>
      </c>
      <c r="C10" s="76" t="s">
        <v>51</v>
      </c>
      <c r="D10" s="450" t="str">
        <f>IF(B10=1,X6,IF(B10=2,X7,IF(B10=3,X8,IF(B10=4,X9,IF(B10=5,X10,IF(B10=6,X11,IF(B10=7,X12,IF(B10=8,X13," "))))))))</f>
        <v>Hukvaldy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Paskov</v>
      </c>
      <c r="AA10" s="1">
        <f>1B!AA10</f>
        <v>0</v>
      </c>
      <c r="AB10" s="1">
        <f>1B!AB10</f>
        <v>0</v>
      </c>
      <c r="AC10" s="1" t="str">
        <f>1B!AC10</f>
        <v>Paskov</v>
      </c>
      <c r="AD10" s="1">
        <f>1B!AD10</f>
        <v>0</v>
      </c>
      <c r="AE10" s="1">
        <f>1B!AE10</f>
        <v>0</v>
      </c>
      <c r="AF10" s="1">
        <f>1B!AF10</f>
        <v>0</v>
      </c>
    </row>
    <row r="11" spans="14:32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Proskovice B</v>
      </c>
      <c r="AA11" s="1">
        <f>1B!AA11</f>
        <v>0</v>
      </c>
      <c r="AB11" s="1">
        <f>1B!AB11</f>
        <v>0</v>
      </c>
      <c r="AC11" s="1" t="str">
        <f>1B!AC11</f>
        <v>Proskovice B</v>
      </c>
      <c r="AD11" s="1">
        <f>1B!AD11</f>
        <v>0</v>
      </c>
      <c r="AE11" s="1">
        <f>1B!AE11</f>
        <v>0</v>
      </c>
      <c r="AF11" s="1">
        <f>1B!AF11</f>
        <v>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A12" s="1">
        <f>1B!AA12</f>
        <v>0</v>
      </c>
      <c r="AB12" s="1">
        <f>1B!AB12</f>
        <v>0</v>
      </c>
      <c r="AC12" s="1">
        <f>1B!AC12</f>
        <v>0</v>
      </c>
      <c r="AD12" s="1">
        <f>1B!AD12</f>
        <v>0</v>
      </c>
      <c r="AE12" s="1">
        <f>1B!AE12</f>
        <v>0</v>
      </c>
      <c r="AF12" s="1">
        <f>1B!AF12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A13" s="1">
        <f>1B!AA13</f>
        <v>0</v>
      </c>
      <c r="AB13" s="1">
        <f>1B!AB13</f>
        <v>0</v>
      </c>
      <c r="AC13" s="1">
        <f>1B!AC13</f>
        <v>0</v>
      </c>
      <c r="AD13" s="1">
        <f>1B!AD13</f>
        <v>0</v>
      </c>
      <c r="AE13" s="1">
        <f>1B!AE13</f>
        <v>0</v>
      </c>
      <c r="AF13" s="1">
        <f>1B!AF13</f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/>
      <c r="D14" s="117"/>
      <c r="E14" s="105"/>
      <c r="F14" s="106" t="s">
        <v>17</v>
      </c>
      <c r="G14" s="107"/>
      <c r="H14" s="108"/>
      <c r="I14" s="106" t="s">
        <v>17</v>
      </c>
      <c r="J14" s="107"/>
      <c r="K14" s="262"/>
      <c r="L14" s="260" t="s">
        <v>17</v>
      </c>
      <c r="M14" s="263"/>
      <c r="N14" s="110">
        <f>E14+H14+K14</f>
        <v>0</v>
      </c>
      <c r="O14" s="111" t="s">
        <v>17</v>
      </c>
      <c r="P14" s="112">
        <f>G14+J14+M14</f>
        <v>0</v>
      </c>
      <c r="Q14" s="110">
        <f>SUM(AG14:AI14)</f>
        <v>0</v>
      </c>
      <c r="R14" s="111" t="s">
        <v>17</v>
      </c>
      <c r="S14" s="112">
        <f>SUM(AJ14:AL14)</f>
        <v>0</v>
      </c>
      <c r="T14" s="113">
        <f>IF(Q14&gt;S14,1,0)</f>
        <v>0</v>
      </c>
      <c r="U14" s="114">
        <f>IF(S14&gt;Q14,1,0)</f>
        <v>0</v>
      </c>
      <c r="V14" s="95"/>
      <c r="X14" s="115"/>
      <c r="AG14" s="116">
        <f>IF(E14&gt;G14,1,0)</f>
        <v>0</v>
      </c>
      <c r="AH14" s="116">
        <f>IF(H14&gt;J14,1,0)</f>
        <v>0</v>
      </c>
      <c r="AI14" s="116">
        <f>IF(K14+M14&gt;0,IF(K14&gt;M14,1,0),0)</f>
        <v>0</v>
      </c>
      <c r="AJ14" s="116">
        <f>IF(G14&gt;E14,1,0)</f>
        <v>0</v>
      </c>
      <c r="AK14" s="116">
        <f>IF(J14&gt;H14,1,0)</f>
        <v>0</v>
      </c>
      <c r="AL14" s="116">
        <f>IF(K14+M14&gt;0,IF(M14&gt;K14,1,0),0)</f>
        <v>0</v>
      </c>
    </row>
    <row r="15" spans="2:38" ht="24" customHeight="1">
      <c r="B15" s="103" t="s">
        <v>57</v>
      </c>
      <c r="C15" s="118"/>
      <c r="D15" s="104"/>
      <c r="E15" s="105"/>
      <c r="F15" s="106" t="s">
        <v>17</v>
      </c>
      <c r="G15" s="107"/>
      <c r="H15" s="108"/>
      <c r="I15" s="106" t="s">
        <v>17</v>
      </c>
      <c r="J15" s="107"/>
      <c r="K15" s="262"/>
      <c r="L15" s="260" t="s">
        <v>17</v>
      </c>
      <c r="M15" s="263"/>
      <c r="N15" s="110">
        <f>E15+H15+K15</f>
        <v>0</v>
      </c>
      <c r="O15" s="111" t="s">
        <v>17</v>
      </c>
      <c r="P15" s="112">
        <f>G15+J15+M15</f>
        <v>0</v>
      </c>
      <c r="Q15" s="110">
        <f>SUM(AG15:AI15)</f>
        <v>0</v>
      </c>
      <c r="R15" s="111" t="s">
        <v>17</v>
      </c>
      <c r="S15" s="112">
        <f>SUM(AJ15:AL15)</f>
        <v>0</v>
      </c>
      <c r="T15" s="113">
        <f>IF(Q15&gt;S15,1,0)</f>
        <v>0</v>
      </c>
      <c r="U15" s="114">
        <f>IF(S15&gt;Q15,1,0)</f>
        <v>0</v>
      </c>
      <c r="V15" s="95"/>
      <c r="AG15" s="116">
        <f>IF(E15&gt;G15,1,0)</f>
        <v>0</v>
      </c>
      <c r="AH15" s="116">
        <f>IF(H15&gt;J15,1,0)</f>
        <v>0</v>
      </c>
      <c r="AI15" s="116">
        <f>IF(K15+M15&gt;0,IF(K15&gt;M15,1,0),0)</f>
        <v>0</v>
      </c>
      <c r="AJ15" s="116">
        <f>IF(G15&gt;E15,1,0)</f>
        <v>0</v>
      </c>
      <c r="AK15" s="116">
        <f>IF(J15&gt;H15,1,0)</f>
        <v>0</v>
      </c>
      <c r="AL15" s="116">
        <f>IF(K15+M15&gt;0,IF(M15&gt;K15,1,0),0)</f>
        <v>0</v>
      </c>
    </row>
    <row r="16" spans="2:38" ht="20.25" customHeight="1">
      <c r="B16" s="473" t="s">
        <v>58</v>
      </c>
      <c r="C16" s="104"/>
      <c r="D16" s="117"/>
      <c r="E16" s="475"/>
      <c r="F16" s="463" t="s">
        <v>17</v>
      </c>
      <c r="G16" s="471"/>
      <c r="H16" s="469"/>
      <c r="I16" s="463" t="s">
        <v>17</v>
      </c>
      <c r="J16" s="471"/>
      <c r="K16" s="492"/>
      <c r="L16" s="493" t="s">
        <v>17</v>
      </c>
      <c r="M16" s="494"/>
      <c r="N16" s="479">
        <f>E16+H16+K16</f>
        <v>0</v>
      </c>
      <c r="O16" s="481" t="s">
        <v>17</v>
      </c>
      <c r="P16" s="483">
        <f>G16+J16+M16</f>
        <v>0</v>
      </c>
      <c r="Q16" s="479">
        <f>SUM(AG16:AI16)</f>
        <v>0</v>
      </c>
      <c r="R16" s="481" t="s">
        <v>17</v>
      </c>
      <c r="S16" s="483">
        <f>SUM(AJ16:AL16)</f>
        <v>0</v>
      </c>
      <c r="T16" s="487">
        <f>IF(Q16&gt;S16,1,0)</f>
        <v>0</v>
      </c>
      <c r="U16" s="485">
        <f>IF(S16&gt;Q16,1,0)</f>
        <v>0</v>
      </c>
      <c r="V16" s="119"/>
      <c r="AG16" s="116">
        <f>IF(E16&gt;G16,1,0)</f>
        <v>0</v>
      </c>
      <c r="AH16" s="116">
        <f>IF(H16&gt;J16,1,0)</f>
        <v>0</v>
      </c>
      <c r="AI16" s="116">
        <f>IF(K16+M16&gt;0,IF(K16&gt;M16,1,0),0)</f>
        <v>0</v>
      </c>
      <c r="AJ16" s="116">
        <f>IF(G16&gt;E16,1,0)</f>
        <v>0</v>
      </c>
      <c r="AK16" s="116">
        <f>IF(J16&gt;H16,1,0)</f>
        <v>0</v>
      </c>
      <c r="AL16" s="116">
        <f>IF(K16+M16&gt;0,IF(M16&gt;K16,1,0),0)</f>
        <v>0</v>
      </c>
    </row>
    <row r="17" spans="2:22" ht="21" customHeight="1">
      <c r="B17" s="474"/>
      <c r="C17" s="118"/>
      <c r="D17" s="104"/>
      <c r="E17" s="476"/>
      <c r="F17" s="464"/>
      <c r="G17" s="472"/>
      <c r="H17" s="470"/>
      <c r="I17" s="464"/>
      <c r="J17" s="472"/>
      <c r="K17" s="492"/>
      <c r="L17" s="493"/>
      <c r="M17" s="494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0</v>
      </c>
      <c r="O18" s="111" t="s">
        <v>17</v>
      </c>
      <c r="P18" s="126">
        <f>SUM(P14:P17)</f>
        <v>0</v>
      </c>
      <c r="Q18" s="125">
        <f>SUM(Q14:Q17)</f>
        <v>0</v>
      </c>
      <c r="R18" s="127" t="s">
        <v>17</v>
      </c>
      <c r="S18" s="126">
        <f>SUM(S14:S17)</f>
        <v>0</v>
      </c>
      <c r="T18" s="113">
        <f>SUM(T14:T17)</f>
        <v>0</v>
      </c>
      <c r="U18" s="114">
        <f>SUM(U14:U17)</f>
        <v>0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 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3</v>
      </c>
      <c r="P29" s="460" t="str">
        <f>IF(N29=1,P31,IF(N29=2,P32,IF(N29=3,P33,IF(N29=4,P34,IF(N29=5,P35," ")))))</f>
        <v>MUŽI  II.B - JIH 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 t="s">
        <v>118</v>
      </c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Krmelín</v>
      </c>
      <c r="AA31" s="1">
        <f aca="true" t="shared" si="2" ref="AA31:AF38">AA6</f>
        <v>0</v>
      </c>
      <c r="AB31" s="1">
        <f t="shared" si="2"/>
        <v>0</v>
      </c>
      <c r="AC31" s="1" t="str">
        <f t="shared" si="2"/>
        <v>Krmelín</v>
      </c>
      <c r="AD31" s="1">
        <f t="shared" si="2"/>
        <v>0</v>
      </c>
      <c r="AE31" s="1">
        <f t="shared" si="2"/>
        <v>0</v>
      </c>
      <c r="AF31" s="1">
        <f t="shared" si="2"/>
        <v>0</v>
      </c>
    </row>
    <row r="32" spans="3:32" ht="15" customHeight="1">
      <c r="C32" s="80" t="s">
        <v>46</v>
      </c>
      <c r="D32" s="186">
        <v>41041</v>
      </c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Stará Ves</v>
      </c>
      <c r="AA32" s="1">
        <f t="shared" si="2"/>
        <v>0</v>
      </c>
      <c r="AB32" s="1">
        <f t="shared" si="2"/>
        <v>0</v>
      </c>
      <c r="AC32" s="1" t="str">
        <f t="shared" si="2"/>
        <v>Stará Ves</v>
      </c>
      <c r="AD32" s="1">
        <f t="shared" si="2"/>
        <v>0</v>
      </c>
      <c r="AE32" s="1">
        <f t="shared" si="2"/>
        <v>0</v>
      </c>
      <c r="AF32" s="1">
        <f t="shared" si="2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Brušperk B</v>
      </c>
      <c r="AA33" s="1">
        <f t="shared" si="2"/>
        <v>0</v>
      </c>
      <c r="AB33" s="1">
        <f t="shared" si="2"/>
        <v>0</v>
      </c>
      <c r="AC33" s="1" t="str">
        <f t="shared" si="2"/>
        <v>Brušperk B</v>
      </c>
      <c r="AD33" s="1">
        <f t="shared" si="2"/>
        <v>0</v>
      </c>
      <c r="AE33" s="1">
        <f t="shared" si="2"/>
        <v>0</v>
      </c>
      <c r="AF33" s="1">
        <f t="shared" si="2"/>
        <v>0</v>
      </c>
    </row>
    <row r="34" spans="2:32" ht="18.75">
      <c r="B34" s="92">
        <v>5</v>
      </c>
      <c r="C34" s="76" t="s">
        <v>48</v>
      </c>
      <c r="D34" s="489" t="str">
        <f>IF(B34=1,X31,IF(B34=2,X32,IF(B34=3,X33,IF(B34=4,X34,IF(B34=5,X35,IF(B34=6,X36,IF(B34=7,X37,IF(B34=8,X38," "))))))))</f>
        <v>Paskov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Hukvaldy</v>
      </c>
      <c r="AA34" s="1">
        <f t="shared" si="2"/>
        <v>0</v>
      </c>
      <c r="AB34" s="1">
        <f t="shared" si="2"/>
        <v>0</v>
      </c>
      <c r="AC34" s="1" t="str">
        <f t="shared" si="2"/>
        <v>Hukvaldy</v>
      </c>
      <c r="AD34" s="1">
        <f t="shared" si="2"/>
        <v>0</v>
      </c>
      <c r="AE34" s="1">
        <f t="shared" si="2"/>
        <v>0</v>
      </c>
      <c r="AF34" s="1">
        <f t="shared" si="2"/>
        <v>0</v>
      </c>
    </row>
    <row r="35" spans="2:32" ht="18.75">
      <c r="B35" s="92">
        <v>3</v>
      </c>
      <c r="C35" s="76" t="s">
        <v>51</v>
      </c>
      <c r="D35" s="489" t="str">
        <f>IF(B35=1,X31,IF(B35=2,X32,IF(B35=3,X33,IF(B35=4,X34,IF(B35=5,X35,IF(B35=6,X36,IF(B35=7,X37,IF(B35=8,X38," "))))))))</f>
        <v>Brušperk B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Paskov</v>
      </c>
      <c r="AA35" s="1">
        <f t="shared" si="2"/>
        <v>0</v>
      </c>
      <c r="AB35" s="1">
        <f t="shared" si="2"/>
        <v>0</v>
      </c>
      <c r="AC35" s="1" t="str">
        <f t="shared" si="2"/>
        <v>Paskov</v>
      </c>
      <c r="AD35" s="1">
        <f t="shared" si="2"/>
        <v>0</v>
      </c>
      <c r="AE35" s="1">
        <f t="shared" si="2"/>
        <v>0</v>
      </c>
      <c r="AF35" s="1">
        <f t="shared" si="2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  <c r="AF36" s="1">
        <f t="shared" si="2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2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191</v>
      </c>
      <c r="D39" s="117" t="s">
        <v>190</v>
      </c>
      <c r="E39" s="105">
        <v>6</v>
      </c>
      <c r="F39" s="106" t="s">
        <v>17</v>
      </c>
      <c r="G39" s="107">
        <v>2</v>
      </c>
      <c r="H39" s="108">
        <v>6</v>
      </c>
      <c r="I39" s="106" t="s">
        <v>17</v>
      </c>
      <c r="J39" s="107">
        <v>1</v>
      </c>
      <c r="K39" s="262"/>
      <c r="L39" s="260" t="s">
        <v>17</v>
      </c>
      <c r="M39" s="263"/>
      <c r="N39" s="110">
        <f>E39+H39+K39</f>
        <v>12</v>
      </c>
      <c r="O39" s="111" t="s">
        <v>17</v>
      </c>
      <c r="P39" s="112">
        <f>G39+J39+M39</f>
        <v>3</v>
      </c>
      <c r="Q39" s="110">
        <f>SUM(AG39:AI39)</f>
        <v>2</v>
      </c>
      <c r="R39" s="111" t="s">
        <v>17</v>
      </c>
      <c r="S39" s="112">
        <f>SUM(AJ39:AL39)</f>
        <v>0</v>
      </c>
      <c r="T39" s="113">
        <f>IF(Q39&gt;S39,1,0)</f>
        <v>1</v>
      </c>
      <c r="U39" s="114">
        <f>IF(S39&gt;Q39,1,0)</f>
        <v>0</v>
      </c>
      <c r="V39" s="95"/>
      <c r="X39" s="115"/>
      <c r="AG39" s="116">
        <f>IF(E39&gt;G39,1,0)</f>
        <v>1</v>
      </c>
      <c r="AH39" s="116">
        <f>IF(H39&gt;J39,1,0)</f>
        <v>1</v>
      </c>
      <c r="AI39" s="116">
        <f>IF(K39+M39&gt;0,IF(K39&gt;M39,1,0),0)</f>
        <v>0</v>
      </c>
      <c r="AJ39" s="116">
        <f>IF(G39&gt;E39,1,0)</f>
        <v>0</v>
      </c>
      <c r="AK39" s="116">
        <f>IF(J39&gt;H39,1,0)</f>
        <v>0</v>
      </c>
      <c r="AL39" s="116">
        <f>IF(K39+M39&gt;0,IF(M39&gt;K39,1,0),0)</f>
        <v>0</v>
      </c>
    </row>
    <row r="40" spans="2:38" ht="24.75" customHeight="1">
      <c r="B40" s="103" t="s">
        <v>57</v>
      </c>
      <c r="C40" s="118" t="s">
        <v>192</v>
      </c>
      <c r="D40" s="118" t="s">
        <v>165</v>
      </c>
      <c r="E40" s="105">
        <v>1</v>
      </c>
      <c r="F40" s="106" t="s">
        <v>17</v>
      </c>
      <c r="G40" s="107">
        <v>6</v>
      </c>
      <c r="H40" s="108">
        <v>3</v>
      </c>
      <c r="I40" s="106" t="s">
        <v>17</v>
      </c>
      <c r="J40" s="107">
        <v>6</v>
      </c>
      <c r="K40" s="262"/>
      <c r="L40" s="260" t="s">
        <v>17</v>
      </c>
      <c r="M40" s="263"/>
      <c r="N40" s="110">
        <f>E40+H40+K40</f>
        <v>4</v>
      </c>
      <c r="O40" s="111" t="s">
        <v>17</v>
      </c>
      <c r="P40" s="112">
        <f>G40+J40+M40</f>
        <v>12</v>
      </c>
      <c r="Q40" s="110">
        <f>SUM(AG40:AI40)</f>
        <v>0</v>
      </c>
      <c r="R40" s="111" t="s">
        <v>17</v>
      </c>
      <c r="S40" s="112">
        <f>SUM(AJ40:AL40)</f>
        <v>2</v>
      </c>
      <c r="T40" s="113">
        <f>IF(Q40&gt;S40,1,0)</f>
        <v>0</v>
      </c>
      <c r="U40" s="114">
        <f>IF(S40&gt;Q40,1,0)</f>
        <v>1</v>
      </c>
      <c r="V40" s="95"/>
      <c r="AG40" s="116">
        <f>IF(E40&gt;G40,1,0)</f>
        <v>0</v>
      </c>
      <c r="AH40" s="116">
        <f>IF(H40&gt;J40,1,0)</f>
        <v>0</v>
      </c>
      <c r="AI40" s="116">
        <f>IF(K40+M40&gt;0,IF(K40&gt;M40,1,0),0)</f>
        <v>0</v>
      </c>
      <c r="AJ40" s="116">
        <f>IF(G40&gt;E40,1,0)</f>
        <v>1</v>
      </c>
      <c r="AK40" s="116">
        <f>IF(J40&gt;H40,1,0)</f>
        <v>1</v>
      </c>
      <c r="AL40" s="116">
        <f>IF(K40+M40&gt;0,IF(M40&gt;K40,1,0),0)</f>
        <v>0</v>
      </c>
    </row>
    <row r="41" spans="2:38" ht="24.75" customHeight="1">
      <c r="B41" s="473" t="s">
        <v>58</v>
      </c>
      <c r="C41" s="104" t="s">
        <v>191</v>
      </c>
      <c r="D41" s="104" t="s">
        <v>163</v>
      </c>
      <c r="E41" s="475">
        <v>6</v>
      </c>
      <c r="F41" s="463" t="s">
        <v>17</v>
      </c>
      <c r="G41" s="471">
        <v>3</v>
      </c>
      <c r="H41" s="469">
        <v>6</v>
      </c>
      <c r="I41" s="463" t="s">
        <v>17</v>
      </c>
      <c r="J41" s="471">
        <v>3</v>
      </c>
      <c r="K41" s="492"/>
      <c r="L41" s="493" t="s">
        <v>17</v>
      </c>
      <c r="M41" s="494"/>
      <c r="N41" s="479">
        <f>E41+H41+K41</f>
        <v>12</v>
      </c>
      <c r="O41" s="481" t="s">
        <v>17</v>
      </c>
      <c r="P41" s="483">
        <f>G41+J41+M41</f>
        <v>6</v>
      </c>
      <c r="Q41" s="479">
        <f>SUM(AG41:AI41)</f>
        <v>2</v>
      </c>
      <c r="R41" s="481" t="s">
        <v>17</v>
      </c>
      <c r="S41" s="483">
        <f>SUM(AJ41:AL41)</f>
        <v>0</v>
      </c>
      <c r="T41" s="487">
        <f>IF(Q41&gt;S41,1,0)</f>
        <v>1</v>
      </c>
      <c r="U41" s="485">
        <f>IF(S41&gt;Q41,1,0)</f>
        <v>0</v>
      </c>
      <c r="V41" s="119"/>
      <c r="AG41" s="116">
        <f>IF(E41&gt;G41,1,0)</f>
        <v>1</v>
      </c>
      <c r="AH41" s="116">
        <f>IF(H41&gt;J41,1,0)</f>
        <v>1</v>
      </c>
      <c r="AI41" s="116">
        <f>IF(K41+M41&gt;0,IF(K41&gt;M41,1,0),0)</f>
        <v>0</v>
      </c>
      <c r="AJ41" s="116">
        <f>IF(G41&gt;E41,1,0)</f>
        <v>0</v>
      </c>
      <c r="AK41" s="116">
        <f>IF(J41&gt;H41,1,0)</f>
        <v>0</v>
      </c>
      <c r="AL41" s="116">
        <f>IF(K41+M41&gt;0,IF(M41&gt;K41,1,0),0)</f>
        <v>0</v>
      </c>
    </row>
    <row r="42" spans="2:22" ht="24.75" customHeight="1">
      <c r="B42" s="474"/>
      <c r="C42" s="118" t="s">
        <v>193</v>
      </c>
      <c r="D42" s="118" t="s">
        <v>165</v>
      </c>
      <c r="E42" s="476"/>
      <c r="F42" s="464"/>
      <c r="G42" s="472"/>
      <c r="H42" s="470"/>
      <c r="I42" s="464"/>
      <c r="J42" s="472"/>
      <c r="K42" s="492"/>
      <c r="L42" s="493"/>
      <c r="M42" s="494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28</v>
      </c>
      <c r="O43" s="111" t="s">
        <v>17</v>
      </c>
      <c r="P43" s="126">
        <f>SUM(P39:P42)</f>
        <v>21</v>
      </c>
      <c r="Q43" s="142">
        <f>SUM(Q39:Q42)</f>
        <v>4</v>
      </c>
      <c r="R43" s="144" t="s">
        <v>17</v>
      </c>
      <c r="S43" s="143">
        <f>SUM(S39:S42)</f>
        <v>2</v>
      </c>
      <c r="T43" s="113">
        <f>SUM(T39:T42)</f>
        <v>2</v>
      </c>
      <c r="U43" s="114">
        <f>SUM(U39:U42)</f>
        <v>1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Paskov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5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Y51" s="359" t="s">
        <v>175</v>
      </c>
    </row>
    <row r="52" spans="6:25" ht="26.25">
      <c r="F52" s="74"/>
      <c r="H52" s="75"/>
      <c r="I52" s="75"/>
      <c r="Y52"/>
    </row>
    <row r="53" spans="3:25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  <c r="Y53" s="359" t="s">
        <v>176</v>
      </c>
    </row>
    <row r="54" spans="3:32" ht="18.75">
      <c r="C54" s="80" t="s">
        <v>38</v>
      </c>
      <c r="D54" s="135"/>
      <c r="N54" s="82">
        <v>3</v>
      </c>
      <c r="P54" s="460" t="str">
        <f>IF(N54=1,P56,IF(N54=2,P57,IF(N54=3,P58,IF(N54=4,P59,IF(N54=5,P60," ")))))</f>
        <v>MUŽI  II.B - JIH 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Y54"/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5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  <c r="Y55" s="359"/>
    </row>
    <row r="56" spans="3:32" ht="15.75" customHeight="1">
      <c r="C56" s="80" t="s">
        <v>43</v>
      </c>
      <c r="D56" s="136" t="s">
        <v>181</v>
      </c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3" ref="X56:X63">IF($N$29=1,AA56,IF($N$29=2,AB56,IF($N$29=3,AC56,IF($N$29=4,AD56,IF($N$29=5,AE56," ")))))</f>
        <v>Krmelín</v>
      </c>
      <c r="Y56"/>
      <c r="AA56" s="1">
        <f aca="true" t="shared" si="4" ref="AA56:AF63">AA31</f>
        <v>0</v>
      </c>
      <c r="AB56" s="1">
        <f t="shared" si="4"/>
        <v>0</v>
      </c>
      <c r="AC56" s="1" t="str">
        <f t="shared" si="4"/>
        <v>Krmelín</v>
      </c>
      <c r="AD56" s="1">
        <f t="shared" si="4"/>
        <v>0</v>
      </c>
      <c r="AE56" s="1">
        <f t="shared" si="4"/>
        <v>0</v>
      </c>
      <c r="AF56" s="1">
        <f t="shared" si="4"/>
        <v>0</v>
      </c>
    </row>
    <row r="57" spans="3:32" ht="15" customHeight="1">
      <c r="C57" s="80" t="s">
        <v>46</v>
      </c>
      <c r="D57" s="186" t="s">
        <v>113</v>
      </c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3"/>
        <v>Stará Ves</v>
      </c>
      <c r="Y57" s="359"/>
      <c r="AA57" s="1">
        <f t="shared" si="4"/>
        <v>0</v>
      </c>
      <c r="AB57" s="1">
        <f t="shared" si="4"/>
        <v>0</v>
      </c>
      <c r="AC57" s="1" t="str">
        <f t="shared" si="4"/>
        <v>Stará Ves</v>
      </c>
      <c r="AD57" s="1">
        <f t="shared" si="4"/>
        <v>0</v>
      </c>
      <c r="AE57" s="1">
        <f t="shared" si="4"/>
        <v>0</v>
      </c>
      <c r="AF57" s="1">
        <f t="shared" si="4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3"/>
        <v>Brušperk B</v>
      </c>
      <c r="Y58"/>
      <c r="AA58" s="1">
        <f t="shared" si="4"/>
        <v>0</v>
      </c>
      <c r="AB58" s="1">
        <f t="shared" si="4"/>
        <v>0</v>
      </c>
      <c r="AC58" s="1" t="str">
        <f t="shared" si="4"/>
        <v>Brušperk B</v>
      </c>
      <c r="AD58" s="1">
        <f t="shared" si="4"/>
        <v>0</v>
      </c>
      <c r="AE58" s="1">
        <f t="shared" si="4"/>
        <v>0</v>
      </c>
      <c r="AF58" s="1">
        <f t="shared" si="4"/>
        <v>0</v>
      </c>
    </row>
    <row r="59" spans="2:32" ht="18.75">
      <c r="B59" s="92">
        <v>1</v>
      </c>
      <c r="C59" s="76" t="s">
        <v>48</v>
      </c>
      <c r="D59" s="489" t="str">
        <f>IF(B59=1,X56,IF(B59=2,X57,IF(B59=3,X58,IF(B59=4,X59,IF(B59=5,X60,IF(B59=6,X61,IF(B59=7,X62,IF(B59=8,X63," "))))))))</f>
        <v>Krmelín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3"/>
        <v>Hukvaldy</v>
      </c>
      <c r="Y59" s="359" t="s">
        <v>177</v>
      </c>
      <c r="AA59" s="1">
        <f t="shared" si="4"/>
        <v>0</v>
      </c>
      <c r="AB59" s="1">
        <f t="shared" si="4"/>
        <v>0</v>
      </c>
      <c r="AC59" s="1" t="str">
        <f t="shared" si="4"/>
        <v>Hukvaldy</v>
      </c>
      <c r="AD59" s="1">
        <f t="shared" si="4"/>
        <v>0</v>
      </c>
      <c r="AE59" s="1">
        <f t="shared" si="4"/>
        <v>0</v>
      </c>
      <c r="AF59" s="1">
        <f t="shared" si="4"/>
        <v>0</v>
      </c>
    </row>
    <row r="60" spans="2:32" ht="18.75">
      <c r="B60" s="92">
        <v>2</v>
      </c>
      <c r="C60" s="76" t="s">
        <v>51</v>
      </c>
      <c r="D60" s="489" t="str">
        <f>IF(B60=1,X56,IF(B60=2,X57,IF(B60=3,X58,IF(B60=4,X59,IF(B60=5,X60,IF(B60=6,X61,IF(B60=7,X62,IF(B60=8,X63," "))))))))</f>
        <v>Stará Ves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3"/>
        <v>Paskov</v>
      </c>
      <c r="Y60"/>
      <c r="AA60" s="1">
        <f t="shared" si="4"/>
        <v>0</v>
      </c>
      <c r="AB60" s="1">
        <f t="shared" si="4"/>
        <v>0</v>
      </c>
      <c r="AC60" s="1" t="str">
        <f t="shared" si="4"/>
        <v>Paskov</v>
      </c>
      <c r="AD60" s="1">
        <f t="shared" si="4"/>
        <v>0</v>
      </c>
      <c r="AE60" s="1">
        <f t="shared" si="4"/>
        <v>0</v>
      </c>
      <c r="AF60" s="1">
        <f t="shared" si="4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3"/>
        <v>Proskovice B</v>
      </c>
      <c r="Y61" s="359" t="s">
        <v>178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  <c r="AF61" s="1">
        <f t="shared" si="4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4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30" customHeight="1">
      <c r="B64" s="103" t="s">
        <v>56</v>
      </c>
      <c r="C64" s="104" t="s">
        <v>109</v>
      </c>
      <c r="D64" s="117" t="s">
        <v>179</v>
      </c>
      <c r="E64" s="105">
        <v>6</v>
      </c>
      <c r="F64" s="106" t="s">
        <v>17</v>
      </c>
      <c r="G64" s="107">
        <v>0</v>
      </c>
      <c r="H64" s="108">
        <v>6</v>
      </c>
      <c r="I64" s="106" t="s">
        <v>17</v>
      </c>
      <c r="J64" s="107">
        <v>3</v>
      </c>
      <c r="K64" s="262"/>
      <c r="L64" s="260" t="s">
        <v>17</v>
      </c>
      <c r="M64" s="263"/>
      <c r="N64" s="110">
        <f>E64+H64+K64</f>
        <v>12</v>
      </c>
      <c r="O64" s="111" t="s">
        <v>17</v>
      </c>
      <c r="P64" s="112">
        <f>G64+J64+M64</f>
        <v>3</v>
      </c>
      <c r="Q64" s="110">
        <f>SUM(AG64:AI64)</f>
        <v>2</v>
      </c>
      <c r="R64" s="111" t="s">
        <v>17</v>
      </c>
      <c r="S64" s="112">
        <f>SUM(AJ64:AL64)</f>
        <v>0</v>
      </c>
      <c r="T64" s="113">
        <f>IF(Q64&gt;S64,1,0)</f>
        <v>1</v>
      </c>
      <c r="U64" s="114">
        <f>IF(S64&gt;Q64,1,0)</f>
        <v>0</v>
      </c>
      <c r="V64" s="95"/>
      <c r="X64" s="115"/>
      <c r="AG64" s="116">
        <f>IF(E64&gt;G64,1,0)</f>
        <v>1</v>
      </c>
      <c r="AH64" s="116">
        <f>IF(H64&gt;J64,1,0)</f>
        <v>1</v>
      </c>
      <c r="AI64" s="116">
        <f>IF(K64+M64&gt;0,IF(K64&gt;M64,1,0),0)</f>
        <v>0</v>
      </c>
      <c r="AJ64" s="116">
        <f>IF(G64&gt;E64,1,0)</f>
        <v>0</v>
      </c>
      <c r="AK64" s="116">
        <f>IF(J64&gt;H64,1,0)</f>
        <v>0</v>
      </c>
      <c r="AL64" s="116">
        <f>IF(K64+M64&gt;0,IF(M64&gt;K64,1,0),0)</f>
        <v>0</v>
      </c>
    </row>
    <row r="65" spans="2:38" ht="21.75" customHeight="1">
      <c r="B65" s="103" t="s">
        <v>57</v>
      </c>
      <c r="C65" s="118" t="s">
        <v>174</v>
      </c>
      <c r="D65" s="104" t="s">
        <v>180</v>
      </c>
      <c r="E65" s="105">
        <v>6</v>
      </c>
      <c r="F65" s="106" t="s">
        <v>17</v>
      </c>
      <c r="G65" s="107">
        <v>4</v>
      </c>
      <c r="H65" s="108">
        <v>6</v>
      </c>
      <c r="I65" s="106" t="s">
        <v>17</v>
      </c>
      <c r="J65" s="107">
        <v>4</v>
      </c>
      <c r="K65" s="262"/>
      <c r="L65" s="260" t="s">
        <v>17</v>
      </c>
      <c r="M65" s="263"/>
      <c r="N65" s="110">
        <f>E65+H65+K65</f>
        <v>12</v>
      </c>
      <c r="O65" s="111" t="s">
        <v>17</v>
      </c>
      <c r="P65" s="112">
        <f>G65+J65+M65</f>
        <v>8</v>
      </c>
      <c r="Q65" s="110">
        <f>SUM(AG65:AI65)</f>
        <v>2</v>
      </c>
      <c r="R65" s="111" t="s">
        <v>17</v>
      </c>
      <c r="S65" s="112">
        <f>SUM(AJ65:AL65)</f>
        <v>0</v>
      </c>
      <c r="T65" s="113">
        <f>IF(Q65&gt;S65,1,0)</f>
        <v>1</v>
      </c>
      <c r="U65" s="114">
        <f>IF(S65&gt;Q65,1,0)</f>
        <v>0</v>
      </c>
      <c r="V65" s="95"/>
      <c r="AG65" s="116">
        <f>IF(E65&gt;G65,1,0)</f>
        <v>1</v>
      </c>
      <c r="AH65" s="116">
        <f>IF(H65&gt;J65,1,0)</f>
        <v>1</v>
      </c>
      <c r="AI65" s="116">
        <f>IF(K65+M65&gt;0,IF(K65&gt;M65,1,0),0)</f>
        <v>0</v>
      </c>
      <c r="AJ65" s="116">
        <f>IF(G65&gt;E65,1,0)</f>
        <v>0</v>
      </c>
      <c r="AK65" s="116">
        <f>IF(J65&gt;H65,1,0)</f>
        <v>0</v>
      </c>
      <c r="AL65" s="116">
        <f>IF(K65+M65&gt;0,IF(M65&gt;K65,1,0),0)</f>
        <v>0</v>
      </c>
    </row>
    <row r="66" spans="2:38" ht="23.25" customHeight="1">
      <c r="B66" s="473" t="s">
        <v>58</v>
      </c>
      <c r="C66" s="104" t="s">
        <v>109</v>
      </c>
      <c r="D66" s="117" t="s">
        <v>179</v>
      </c>
      <c r="E66" s="475">
        <v>6</v>
      </c>
      <c r="F66" s="463" t="s">
        <v>17</v>
      </c>
      <c r="G66" s="471">
        <v>7</v>
      </c>
      <c r="H66" s="469">
        <v>7</v>
      </c>
      <c r="I66" s="463" t="s">
        <v>17</v>
      </c>
      <c r="J66" s="471">
        <v>5</v>
      </c>
      <c r="K66" s="492">
        <v>6</v>
      </c>
      <c r="L66" s="493" t="s">
        <v>17</v>
      </c>
      <c r="M66" s="494">
        <v>4</v>
      </c>
      <c r="N66" s="479">
        <f>E66+H66+K66</f>
        <v>19</v>
      </c>
      <c r="O66" s="481" t="s">
        <v>17</v>
      </c>
      <c r="P66" s="483">
        <f>G66+J66+M66</f>
        <v>16</v>
      </c>
      <c r="Q66" s="479">
        <f>SUM(AG66:AI66)</f>
        <v>2</v>
      </c>
      <c r="R66" s="481" t="s">
        <v>17</v>
      </c>
      <c r="S66" s="483">
        <f>SUM(AJ66:AL66)</f>
        <v>1</v>
      </c>
      <c r="T66" s="487">
        <f>IF(Q66&gt;S66,1,0)</f>
        <v>1</v>
      </c>
      <c r="U66" s="485">
        <f>IF(S66&gt;Q66,1,0)</f>
        <v>0</v>
      </c>
      <c r="V66" s="119"/>
      <c r="AG66" s="116">
        <f>IF(E66&gt;G66,1,0)</f>
        <v>0</v>
      </c>
      <c r="AH66" s="116">
        <f>IF(H66&gt;J66,1,0)</f>
        <v>1</v>
      </c>
      <c r="AI66" s="116">
        <f>IF(K66+M66&gt;0,IF(K66&gt;M66,1,0),0)</f>
        <v>1</v>
      </c>
      <c r="AJ66" s="116">
        <f>IF(G66&gt;E66,1,0)</f>
        <v>1</v>
      </c>
      <c r="AK66" s="116">
        <f>IF(J66&gt;H66,1,0)</f>
        <v>0</v>
      </c>
      <c r="AL66" s="116">
        <f>IF(K66+M66&gt;0,IF(M66&gt;K66,1,0),0)</f>
        <v>0</v>
      </c>
    </row>
    <row r="67" spans="2:22" ht="27" customHeight="1">
      <c r="B67" s="474"/>
      <c r="C67" s="118" t="s">
        <v>174</v>
      </c>
      <c r="D67" s="104" t="s">
        <v>180</v>
      </c>
      <c r="E67" s="476"/>
      <c r="F67" s="464"/>
      <c r="G67" s="472"/>
      <c r="H67" s="470"/>
      <c r="I67" s="464"/>
      <c r="J67" s="472"/>
      <c r="K67" s="492"/>
      <c r="L67" s="493"/>
      <c r="M67" s="494"/>
      <c r="N67" s="480"/>
      <c r="O67" s="482"/>
      <c r="P67" s="484"/>
      <c r="Q67" s="480"/>
      <c r="R67" s="482"/>
      <c r="S67" s="484"/>
      <c r="T67" s="488"/>
      <c r="U67" s="486"/>
      <c r="V67" s="119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43</v>
      </c>
      <c r="O68" s="111" t="s">
        <v>17</v>
      </c>
      <c r="P68" s="126">
        <f>SUM(P64:P67)</f>
        <v>27</v>
      </c>
      <c r="Q68" s="142">
        <f>SUM(Q64:Q67)</f>
        <v>6</v>
      </c>
      <c r="R68" s="144" t="s">
        <v>17</v>
      </c>
      <c r="S68" s="143">
        <f>SUM(S64:S67)</f>
        <v>1</v>
      </c>
      <c r="T68" s="113">
        <f>SUM(T64:T67)</f>
        <v>3</v>
      </c>
      <c r="U68" s="114">
        <f>SUM(U64:U67)</f>
        <v>0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Krmelín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P7:U7"/>
    <mergeCell ref="P8:U8"/>
    <mergeCell ref="D9:I9"/>
    <mergeCell ref="P3:Q3"/>
    <mergeCell ref="T3:U3"/>
    <mergeCell ref="P4:U4"/>
    <mergeCell ref="P6:U6"/>
    <mergeCell ref="P9:U9"/>
    <mergeCell ref="D10:I10"/>
    <mergeCell ref="P10:U10"/>
    <mergeCell ref="Q13:S13"/>
    <mergeCell ref="N13:P13"/>
    <mergeCell ref="E12:M12"/>
    <mergeCell ref="N12:U12"/>
    <mergeCell ref="P11:U11"/>
    <mergeCell ref="B16:B17"/>
    <mergeCell ref="E16:E17"/>
    <mergeCell ref="F16:F17"/>
    <mergeCell ref="G16:G17"/>
    <mergeCell ref="H16:H17"/>
    <mergeCell ref="E13:G13"/>
    <mergeCell ref="H13:J13"/>
    <mergeCell ref="K13:M13"/>
    <mergeCell ref="S16:S17"/>
    <mergeCell ref="T16:T17"/>
    <mergeCell ref="I16:I17"/>
    <mergeCell ref="J16:J17"/>
    <mergeCell ref="K16:K17"/>
    <mergeCell ref="L16:L17"/>
    <mergeCell ref="M16:M17"/>
    <mergeCell ref="N16:N17"/>
    <mergeCell ref="D35:I35"/>
    <mergeCell ref="P35:U35"/>
    <mergeCell ref="O16:O17"/>
    <mergeCell ref="P16:P17"/>
    <mergeCell ref="U16:U17"/>
    <mergeCell ref="P28:Q28"/>
    <mergeCell ref="T28:U28"/>
    <mergeCell ref="P29:U29"/>
    <mergeCell ref="Q16:Q17"/>
    <mergeCell ref="R16:R17"/>
    <mergeCell ref="P31:U31"/>
    <mergeCell ref="P32:U32"/>
    <mergeCell ref="P33:U33"/>
    <mergeCell ref="D34:I34"/>
    <mergeCell ref="P34:U34"/>
    <mergeCell ref="E37:M37"/>
    <mergeCell ref="N37:U37"/>
    <mergeCell ref="P36:U36"/>
    <mergeCell ref="E38:G38"/>
    <mergeCell ref="H38:J38"/>
    <mergeCell ref="K38:M38"/>
    <mergeCell ref="N38:P38"/>
    <mergeCell ref="Q38:S38"/>
    <mergeCell ref="N41:N42"/>
    <mergeCell ref="O41:O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P54:U54"/>
    <mergeCell ref="Q41:Q42"/>
    <mergeCell ref="R41:R42"/>
    <mergeCell ref="S41:S42"/>
    <mergeCell ref="T41:T42"/>
    <mergeCell ref="P41:P42"/>
    <mergeCell ref="U41:U42"/>
    <mergeCell ref="P53:Q53"/>
    <mergeCell ref="T53:U53"/>
    <mergeCell ref="D59:I59"/>
    <mergeCell ref="P59:U59"/>
    <mergeCell ref="D60:I60"/>
    <mergeCell ref="P60:U60"/>
    <mergeCell ref="U66:U67"/>
    <mergeCell ref="P56:U56"/>
    <mergeCell ref="P57:U57"/>
    <mergeCell ref="P58:U58"/>
    <mergeCell ref="R66:R67"/>
    <mergeCell ref="P66:P67"/>
    <mergeCell ref="Q66:Q67"/>
    <mergeCell ref="E62:M62"/>
    <mergeCell ref="N62:U62"/>
    <mergeCell ref="P61:U61"/>
    <mergeCell ref="E63:G63"/>
    <mergeCell ref="H63:J63"/>
    <mergeCell ref="K63:M63"/>
    <mergeCell ref="N63:P63"/>
    <mergeCell ref="Q63:S63"/>
    <mergeCell ref="B66:B67"/>
    <mergeCell ref="E66:E67"/>
    <mergeCell ref="F66:F67"/>
    <mergeCell ref="G66:G67"/>
    <mergeCell ref="H66:H67"/>
    <mergeCell ref="I66:I67"/>
    <mergeCell ref="S66:S67"/>
    <mergeCell ref="T66:T67"/>
    <mergeCell ref="J66:J67"/>
    <mergeCell ref="K66:K67"/>
    <mergeCell ref="L66:L67"/>
    <mergeCell ref="M66:M67"/>
    <mergeCell ref="N66:N67"/>
    <mergeCell ref="O66:O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5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3</v>
      </c>
      <c r="P4" s="460" t="str">
        <f>IF(N4=1,P6,IF(N4=2,P7,IF(N4=3,P8,IF(N4=4,P9,IF(N4=5,P10," ")))))</f>
        <v>MUŽI  II.B - JIH 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43</v>
      </c>
      <c r="D6" s="136" t="s">
        <v>45</v>
      </c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Krmelín</v>
      </c>
      <c r="AA6" s="1">
        <f>1B!AA6</f>
        <v>0</v>
      </c>
      <c r="AB6" s="1">
        <f>1B!AB6</f>
        <v>0</v>
      </c>
      <c r="AC6" s="1" t="str">
        <f>1B!AC6</f>
        <v>Krmelín</v>
      </c>
      <c r="AD6" s="1">
        <f>1B!AD6</f>
        <v>0</v>
      </c>
      <c r="AE6" s="1">
        <f>1B!AE6</f>
        <v>0</v>
      </c>
      <c r="AF6" s="1">
        <f>1B!AF6</f>
        <v>0</v>
      </c>
    </row>
    <row r="7" spans="3:32" ht="16.5" customHeight="1">
      <c r="C7" s="80" t="s">
        <v>46</v>
      </c>
      <c r="D7" s="360">
        <v>41048</v>
      </c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Stará Ves</v>
      </c>
      <c r="AA7" s="1">
        <f>1B!AA7</f>
        <v>0</v>
      </c>
      <c r="AB7" s="1">
        <f>1B!AB7</f>
        <v>0</v>
      </c>
      <c r="AC7" s="1" t="str">
        <f>1B!AC7</f>
        <v>Stará Ves</v>
      </c>
      <c r="AD7" s="1">
        <f>1B!AD7</f>
        <v>0</v>
      </c>
      <c r="AE7" s="1">
        <f>1B!AE7</f>
        <v>0</v>
      </c>
      <c r="AF7" s="1">
        <f>1B!AF7</f>
        <v>0</v>
      </c>
    </row>
    <row r="8" spans="3:32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Brušperk B</v>
      </c>
      <c r="AA8" s="1">
        <f>1B!AA8</f>
        <v>0</v>
      </c>
      <c r="AB8" s="1">
        <f>1B!AB8</f>
        <v>0</v>
      </c>
      <c r="AC8" s="1" t="str">
        <f>1B!AC8</f>
        <v>Brušperk B</v>
      </c>
      <c r="AD8" s="1">
        <f>1B!AD8</f>
        <v>0</v>
      </c>
      <c r="AE8" s="1">
        <f>1B!AE8</f>
        <v>0</v>
      </c>
      <c r="AF8" s="1">
        <f>1B!AF8</f>
        <v>0</v>
      </c>
    </row>
    <row r="9" spans="2:32" ht="18.75">
      <c r="B9" s="92">
        <v>2</v>
      </c>
      <c r="C9" s="76" t="s">
        <v>48</v>
      </c>
      <c r="D9" s="450" t="str">
        <f>IF(B9=1,X6,IF(B9=2,X7,IF(B9=3,X8,IF(B9=4,X9,IF(B9=5,X10,IF(B9=6,X11,IF(B9=7,X12,IF(B9=8,X13," "))))))))</f>
        <v>Stará Ves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Hukvaldy</v>
      </c>
      <c r="AA9" s="1">
        <f>1B!AA9</f>
        <v>0</v>
      </c>
      <c r="AB9" s="1">
        <f>1B!AB9</f>
        <v>0</v>
      </c>
      <c r="AC9" s="1" t="str">
        <f>1B!AC9</f>
        <v>Hukvaldy</v>
      </c>
      <c r="AD9" s="1">
        <f>1B!AD9</f>
        <v>0</v>
      </c>
      <c r="AE9" s="1">
        <f>1B!AE9</f>
        <v>0</v>
      </c>
      <c r="AF9" s="1">
        <f>1B!AF9</f>
        <v>0</v>
      </c>
    </row>
    <row r="10" spans="2:32" ht="19.5" customHeight="1">
      <c r="B10" s="92">
        <v>6</v>
      </c>
      <c r="C10" s="76" t="s">
        <v>51</v>
      </c>
      <c r="D10" s="450" t="str">
        <f>IF(B10=1,X6,IF(B10=2,X7,IF(B10=3,X8,IF(B10=4,X9,IF(B10=5,X10,IF(B10=6,X11,IF(B10=7,X12,IF(B10=8,X13," "))))))))</f>
        <v>Proskovice B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Paskov</v>
      </c>
      <c r="AA10" s="1">
        <f>1B!AA10</f>
        <v>0</v>
      </c>
      <c r="AB10" s="1">
        <f>1B!AB10</f>
        <v>0</v>
      </c>
      <c r="AC10" s="1" t="str">
        <f>1B!AC10</f>
        <v>Paskov</v>
      </c>
      <c r="AD10" s="1">
        <f>1B!AD10</f>
        <v>0</v>
      </c>
      <c r="AE10" s="1">
        <f>1B!AE10</f>
        <v>0</v>
      </c>
      <c r="AF10" s="1">
        <f>1B!AF10</f>
        <v>0</v>
      </c>
    </row>
    <row r="11" spans="14:32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Proskovice B</v>
      </c>
      <c r="AA11" s="1">
        <f>1B!AA11</f>
        <v>0</v>
      </c>
      <c r="AB11" s="1">
        <f>1B!AB11</f>
        <v>0</v>
      </c>
      <c r="AC11" s="1" t="str">
        <f>1B!AC11</f>
        <v>Proskovice B</v>
      </c>
      <c r="AD11" s="1">
        <f>1B!AD11</f>
        <v>0</v>
      </c>
      <c r="AE11" s="1">
        <f>1B!AE11</f>
        <v>0</v>
      </c>
      <c r="AF11" s="1">
        <f>1B!AF11</f>
        <v>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A12" s="1">
        <f>1B!AA12</f>
        <v>0</v>
      </c>
      <c r="AB12" s="1">
        <f>1B!AB12</f>
        <v>0</v>
      </c>
      <c r="AC12" s="1">
        <f>1B!AC12</f>
        <v>0</v>
      </c>
      <c r="AD12" s="1">
        <f>1B!AD12</f>
        <v>0</v>
      </c>
      <c r="AE12" s="1">
        <f>1B!AE12</f>
        <v>0</v>
      </c>
      <c r="AF12" s="1">
        <f>1B!AF12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A13" s="1">
        <f>1B!AA13</f>
        <v>0</v>
      </c>
      <c r="AB13" s="1">
        <f>1B!AB13</f>
        <v>0</v>
      </c>
      <c r="AC13" s="1">
        <f>1B!AC13</f>
        <v>0</v>
      </c>
      <c r="AD13" s="1">
        <f>1B!AD13</f>
        <v>0</v>
      </c>
      <c r="AE13" s="1">
        <f>1B!AE13</f>
        <v>0</v>
      </c>
      <c r="AF13" s="1">
        <f>1B!AF13</f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 t="s">
        <v>194</v>
      </c>
      <c r="D14" s="117" t="s">
        <v>173</v>
      </c>
      <c r="E14" s="105">
        <v>6</v>
      </c>
      <c r="F14" s="106" t="s">
        <v>17</v>
      </c>
      <c r="G14" s="107">
        <v>0</v>
      </c>
      <c r="H14" s="108">
        <v>6</v>
      </c>
      <c r="I14" s="106" t="s">
        <v>17</v>
      </c>
      <c r="J14" s="107">
        <v>4</v>
      </c>
      <c r="K14" s="108"/>
      <c r="L14" s="106" t="s">
        <v>17</v>
      </c>
      <c r="M14" s="109"/>
      <c r="N14" s="110">
        <f>E14+H14+K14</f>
        <v>12</v>
      </c>
      <c r="O14" s="111" t="s">
        <v>17</v>
      </c>
      <c r="P14" s="112">
        <f>G14+J14+M14</f>
        <v>4</v>
      </c>
      <c r="Q14" s="110">
        <f>SUM(AG14:AI14)</f>
        <v>2</v>
      </c>
      <c r="R14" s="111" t="s">
        <v>17</v>
      </c>
      <c r="S14" s="112">
        <f>SUM(AJ14:AL14)</f>
        <v>0</v>
      </c>
      <c r="T14" s="113">
        <f>IF(Q14&gt;S14,1,0)</f>
        <v>1</v>
      </c>
      <c r="U14" s="114">
        <f>IF(S14&gt;Q14,1,0)</f>
        <v>0</v>
      </c>
      <c r="V14" s="95"/>
      <c r="X14" s="115"/>
      <c r="AG14" s="116">
        <f>IF(E14&gt;G14,1,0)</f>
        <v>1</v>
      </c>
      <c r="AH14" s="116">
        <f>IF(H14&gt;J14,1,0)</f>
        <v>1</v>
      </c>
      <c r="AI14" s="116">
        <f>IF(K14+M14&gt;0,IF(K14&gt;M14,1,0),0)</f>
        <v>0</v>
      </c>
      <c r="AJ14" s="116">
        <f>IF(G14&gt;E14,1,0)</f>
        <v>0</v>
      </c>
      <c r="AK14" s="116">
        <f>IF(J14&gt;H14,1,0)</f>
        <v>0</v>
      </c>
      <c r="AL14" s="116">
        <f>IF(K14+M14&gt;0,IF(M14&gt;K14,1,0),0)</f>
        <v>0</v>
      </c>
    </row>
    <row r="15" spans="2:38" ht="24" customHeight="1">
      <c r="B15" s="103" t="s">
        <v>57</v>
      </c>
      <c r="C15" s="104" t="s">
        <v>179</v>
      </c>
      <c r="D15" s="104" t="s">
        <v>172</v>
      </c>
      <c r="E15" s="105">
        <v>7</v>
      </c>
      <c r="F15" s="106" t="s">
        <v>17</v>
      </c>
      <c r="G15" s="107">
        <v>5</v>
      </c>
      <c r="H15" s="108">
        <v>1</v>
      </c>
      <c r="I15" s="106" t="s">
        <v>17</v>
      </c>
      <c r="J15" s="107">
        <v>6</v>
      </c>
      <c r="K15" s="108">
        <v>6</v>
      </c>
      <c r="L15" s="106" t="s">
        <v>17</v>
      </c>
      <c r="M15" s="109">
        <v>4</v>
      </c>
      <c r="N15" s="110">
        <f>E15+H15+K15</f>
        <v>14</v>
      </c>
      <c r="O15" s="111" t="s">
        <v>17</v>
      </c>
      <c r="P15" s="112">
        <f>G15+J15+M15</f>
        <v>15</v>
      </c>
      <c r="Q15" s="110">
        <f>SUM(AG15:AI15)</f>
        <v>2</v>
      </c>
      <c r="R15" s="111" t="s">
        <v>17</v>
      </c>
      <c r="S15" s="112">
        <f>SUM(AJ15:AL15)</f>
        <v>1</v>
      </c>
      <c r="T15" s="113">
        <f>IF(Q15&gt;S15,1,0)</f>
        <v>1</v>
      </c>
      <c r="U15" s="114">
        <f>IF(S15&gt;Q15,1,0)</f>
        <v>0</v>
      </c>
      <c r="V15" s="95"/>
      <c r="AG15" s="116">
        <f>IF(E15&gt;G15,1,0)</f>
        <v>1</v>
      </c>
      <c r="AH15" s="116">
        <f>IF(H15&gt;J15,1,0)</f>
        <v>0</v>
      </c>
      <c r="AI15" s="116">
        <f>IF(K15+M15&gt;0,IF(K15&gt;M15,1,0),0)</f>
        <v>1</v>
      </c>
      <c r="AJ15" s="116">
        <f>IF(G15&gt;E15,1,0)</f>
        <v>0</v>
      </c>
      <c r="AK15" s="116">
        <f>IF(J15&gt;H15,1,0)</f>
        <v>1</v>
      </c>
      <c r="AL15" s="116">
        <f>IF(K15+M15&gt;0,IF(M15&gt;K15,1,0),0)</f>
        <v>0</v>
      </c>
    </row>
    <row r="16" spans="2:38" ht="20.25" customHeight="1">
      <c r="B16" s="473" t="s">
        <v>58</v>
      </c>
      <c r="C16" s="104" t="s">
        <v>179</v>
      </c>
      <c r="D16" s="117" t="s">
        <v>173</v>
      </c>
      <c r="E16" s="475">
        <v>3</v>
      </c>
      <c r="F16" s="463" t="s">
        <v>17</v>
      </c>
      <c r="G16" s="471">
        <v>6</v>
      </c>
      <c r="H16" s="469">
        <v>3</v>
      </c>
      <c r="I16" s="463" t="s">
        <v>17</v>
      </c>
      <c r="J16" s="471">
        <v>6</v>
      </c>
      <c r="K16" s="469"/>
      <c r="L16" s="463" t="s">
        <v>17</v>
      </c>
      <c r="M16" s="477"/>
      <c r="N16" s="479">
        <f>E16+H16+K16</f>
        <v>6</v>
      </c>
      <c r="O16" s="481" t="s">
        <v>17</v>
      </c>
      <c r="P16" s="483">
        <f>G16+J16+M16</f>
        <v>12</v>
      </c>
      <c r="Q16" s="479">
        <f>SUM(AG16:AI16)</f>
        <v>0</v>
      </c>
      <c r="R16" s="481" t="s">
        <v>17</v>
      </c>
      <c r="S16" s="483">
        <f>SUM(AJ16:AL16)</f>
        <v>2</v>
      </c>
      <c r="T16" s="487">
        <f>IF(Q16&gt;S16,1,0)</f>
        <v>0</v>
      </c>
      <c r="U16" s="485">
        <f>IF(S16&gt;Q16,1,0)</f>
        <v>1</v>
      </c>
      <c r="V16" s="119"/>
      <c r="AG16" s="116">
        <f>IF(E16&gt;G16,1,0)</f>
        <v>0</v>
      </c>
      <c r="AH16" s="116">
        <f>IF(H16&gt;J16,1,0)</f>
        <v>0</v>
      </c>
      <c r="AI16" s="116">
        <f>IF(K16+M16&gt;0,IF(K16&gt;M16,1,0),0)</f>
        <v>0</v>
      </c>
      <c r="AJ16" s="116">
        <f>IF(G16&gt;E16,1,0)</f>
        <v>1</v>
      </c>
      <c r="AK16" s="116">
        <f>IF(J16&gt;H16,1,0)</f>
        <v>1</v>
      </c>
      <c r="AL16" s="116">
        <f>IF(K16+M16&gt;0,IF(M16&gt;K16,1,0),0)</f>
        <v>0</v>
      </c>
    </row>
    <row r="17" spans="2:22" ht="21" customHeight="1">
      <c r="B17" s="474"/>
      <c r="C17" s="104" t="s">
        <v>194</v>
      </c>
      <c r="D17" s="104" t="s">
        <v>210</v>
      </c>
      <c r="E17" s="476"/>
      <c r="F17" s="464"/>
      <c r="G17" s="472"/>
      <c r="H17" s="470"/>
      <c r="I17" s="464"/>
      <c r="J17" s="472"/>
      <c r="K17" s="470"/>
      <c r="L17" s="464"/>
      <c r="M17" s="478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32</v>
      </c>
      <c r="O18" s="111" t="s">
        <v>17</v>
      </c>
      <c r="P18" s="126">
        <f>SUM(P14:P17)</f>
        <v>31</v>
      </c>
      <c r="Q18" s="125">
        <f>SUM(Q14:Q17)</f>
        <v>4</v>
      </c>
      <c r="R18" s="127" t="s">
        <v>17</v>
      </c>
      <c r="S18" s="126">
        <f>SUM(S14:S17)</f>
        <v>3</v>
      </c>
      <c r="T18" s="113">
        <f>SUM(T14:T17)</f>
        <v>2</v>
      </c>
      <c r="U18" s="114">
        <f>SUM(U14:U17)</f>
        <v>1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Stará Ves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3</v>
      </c>
      <c r="P29" s="460" t="str">
        <f>IF(N29=1,P31,IF(N29=2,P32,IF(N29=3,P33,IF(N29=4,P34,IF(N29=5,P35," ")))))</f>
        <v>MUŽI  II.B - JIH 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 t="s">
        <v>162</v>
      </c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Krmelín</v>
      </c>
      <c r="AA31" s="1">
        <f aca="true" t="shared" si="2" ref="AA31:AF38">AA6</f>
        <v>0</v>
      </c>
      <c r="AB31" s="1">
        <f t="shared" si="2"/>
        <v>0</v>
      </c>
      <c r="AC31" s="1" t="str">
        <f t="shared" si="2"/>
        <v>Krmelín</v>
      </c>
      <c r="AD31" s="1">
        <f t="shared" si="2"/>
        <v>0</v>
      </c>
      <c r="AE31" s="1">
        <f t="shared" si="2"/>
        <v>0</v>
      </c>
      <c r="AF31" s="1">
        <f t="shared" si="2"/>
        <v>0</v>
      </c>
    </row>
    <row r="32" spans="3:32" ht="15" customHeight="1">
      <c r="C32" s="80" t="s">
        <v>46</v>
      </c>
      <c r="D32" s="186">
        <v>41047</v>
      </c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Stará Ves</v>
      </c>
      <c r="AA32" s="1">
        <f t="shared" si="2"/>
        <v>0</v>
      </c>
      <c r="AB32" s="1">
        <f t="shared" si="2"/>
        <v>0</v>
      </c>
      <c r="AC32" s="1" t="str">
        <f t="shared" si="2"/>
        <v>Stará Ves</v>
      </c>
      <c r="AD32" s="1">
        <f t="shared" si="2"/>
        <v>0</v>
      </c>
      <c r="AE32" s="1">
        <f t="shared" si="2"/>
        <v>0</v>
      </c>
      <c r="AF32" s="1">
        <f t="shared" si="2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Brušperk B</v>
      </c>
      <c r="AA33" s="1">
        <f t="shared" si="2"/>
        <v>0</v>
      </c>
      <c r="AB33" s="1">
        <f t="shared" si="2"/>
        <v>0</v>
      </c>
      <c r="AC33" s="1" t="str">
        <f t="shared" si="2"/>
        <v>Brušperk B</v>
      </c>
      <c r="AD33" s="1">
        <f t="shared" si="2"/>
        <v>0</v>
      </c>
      <c r="AE33" s="1">
        <f t="shared" si="2"/>
        <v>0</v>
      </c>
      <c r="AF33" s="1">
        <f t="shared" si="2"/>
        <v>0</v>
      </c>
    </row>
    <row r="34" spans="2:32" ht="18.75">
      <c r="B34" s="92">
        <v>3</v>
      </c>
      <c r="C34" s="76" t="s">
        <v>48</v>
      </c>
      <c r="D34" s="489" t="str">
        <f>IF(B34=1,X31,IF(B34=2,X32,IF(B34=3,X33,IF(B34=4,X34,IF(B34=5,X35,IF(B34=6,X36,IF(B34=7,X37,IF(B34=8,X38," "))))))))</f>
        <v>Brušperk B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Hukvaldy</v>
      </c>
      <c r="AA34" s="1">
        <f t="shared" si="2"/>
        <v>0</v>
      </c>
      <c r="AB34" s="1">
        <f t="shared" si="2"/>
        <v>0</v>
      </c>
      <c r="AC34" s="1" t="str">
        <f t="shared" si="2"/>
        <v>Hukvaldy</v>
      </c>
      <c r="AD34" s="1">
        <f t="shared" si="2"/>
        <v>0</v>
      </c>
      <c r="AE34" s="1">
        <f t="shared" si="2"/>
        <v>0</v>
      </c>
      <c r="AF34" s="1">
        <f t="shared" si="2"/>
        <v>0</v>
      </c>
    </row>
    <row r="35" spans="2:32" ht="18.75">
      <c r="B35" s="92">
        <v>1</v>
      </c>
      <c r="C35" s="76" t="s">
        <v>51</v>
      </c>
      <c r="D35" s="489" t="str">
        <f>IF(B35=1,X31,IF(B35=2,X32,IF(B35=3,X33,IF(B35=4,X34,IF(B35=5,X35,IF(B35=6,X36,IF(B35=7,X37,IF(B35=8,X38," "))))))))</f>
        <v>Krmelín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Paskov</v>
      </c>
      <c r="AA35" s="1">
        <f t="shared" si="2"/>
        <v>0</v>
      </c>
      <c r="AB35" s="1">
        <f t="shared" si="2"/>
        <v>0</v>
      </c>
      <c r="AC35" s="1" t="str">
        <f t="shared" si="2"/>
        <v>Paskov</v>
      </c>
      <c r="AD35" s="1">
        <f t="shared" si="2"/>
        <v>0</v>
      </c>
      <c r="AE35" s="1">
        <f t="shared" si="2"/>
        <v>0</v>
      </c>
      <c r="AF35" s="1">
        <f t="shared" si="2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  <c r="AF36" s="1">
        <f t="shared" si="2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2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163</v>
      </c>
      <c r="D39" s="117" t="s">
        <v>203</v>
      </c>
      <c r="E39" s="105">
        <v>4</v>
      </c>
      <c r="F39" s="106" t="s">
        <v>17</v>
      </c>
      <c r="G39" s="107">
        <v>6</v>
      </c>
      <c r="H39" s="108">
        <v>6</v>
      </c>
      <c r="I39" s="106" t="s">
        <v>17</v>
      </c>
      <c r="J39" s="107">
        <v>4</v>
      </c>
      <c r="K39" s="108">
        <v>7</v>
      </c>
      <c r="L39" s="106" t="s">
        <v>17</v>
      </c>
      <c r="M39" s="109">
        <v>5</v>
      </c>
      <c r="N39" s="110">
        <f>E39+H39+K39</f>
        <v>17</v>
      </c>
      <c r="O39" s="111" t="s">
        <v>17</v>
      </c>
      <c r="P39" s="112">
        <f>G39+J39+M39</f>
        <v>15</v>
      </c>
      <c r="Q39" s="110">
        <f>SUM(AG39:AI39)</f>
        <v>2</v>
      </c>
      <c r="R39" s="111" t="s">
        <v>17</v>
      </c>
      <c r="S39" s="112">
        <f>SUM(AJ39:AL39)</f>
        <v>1</v>
      </c>
      <c r="T39" s="113">
        <f>IF(Q39&gt;S39,1,0)</f>
        <v>1</v>
      </c>
      <c r="U39" s="114">
        <f>IF(S39&gt;Q39,1,0)</f>
        <v>0</v>
      </c>
      <c r="V39" s="95"/>
      <c r="X39" s="115"/>
      <c r="AG39" s="116">
        <f>IF(E39&gt;G39,1,0)</f>
        <v>0</v>
      </c>
      <c r="AH39" s="116">
        <f>IF(H39&gt;J39,1,0)</f>
        <v>1</v>
      </c>
      <c r="AI39" s="116">
        <f>IF(K39+M39&gt;0,IF(K39&gt;M39,1,0),0)</f>
        <v>1</v>
      </c>
      <c r="AJ39" s="116">
        <f>IF(G39&gt;E39,1,0)</f>
        <v>1</v>
      </c>
      <c r="AK39" s="116">
        <f>IF(J39&gt;H39,1,0)</f>
        <v>0</v>
      </c>
      <c r="AL39" s="116">
        <f>IF(K39+M39&gt;0,IF(M39&gt;K39,1,0),0)</f>
        <v>0</v>
      </c>
    </row>
    <row r="40" spans="2:38" ht="24.75" customHeight="1">
      <c r="B40" s="103" t="s">
        <v>57</v>
      </c>
      <c r="C40" s="118" t="s">
        <v>165</v>
      </c>
      <c r="D40" s="104" t="s">
        <v>204</v>
      </c>
      <c r="E40" s="105">
        <v>1</v>
      </c>
      <c r="F40" s="106" t="s">
        <v>17</v>
      </c>
      <c r="G40" s="107">
        <v>6</v>
      </c>
      <c r="H40" s="108">
        <v>4</v>
      </c>
      <c r="I40" s="106" t="s">
        <v>17</v>
      </c>
      <c r="J40" s="107">
        <v>6</v>
      </c>
      <c r="K40" s="108"/>
      <c r="L40" s="106" t="s">
        <v>17</v>
      </c>
      <c r="M40" s="109"/>
      <c r="N40" s="110">
        <f>E40+H40+K40</f>
        <v>5</v>
      </c>
      <c r="O40" s="111" t="s">
        <v>17</v>
      </c>
      <c r="P40" s="112">
        <f>G40+J40+M40</f>
        <v>12</v>
      </c>
      <c r="Q40" s="110">
        <f>SUM(AG40:AI40)</f>
        <v>0</v>
      </c>
      <c r="R40" s="111" t="s">
        <v>17</v>
      </c>
      <c r="S40" s="112">
        <f>SUM(AJ40:AL40)</f>
        <v>2</v>
      </c>
      <c r="T40" s="113">
        <f>IF(Q40&gt;S40,1,0)</f>
        <v>0</v>
      </c>
      <c r="U40" s="114">
        <f>IF(S40&gt;Q40,1,0)</f>
        <v>1</v>
      </c>
      <c r="V40" s="95"/>
      <c r="AG40" s="116">
        <f>IF(E40&gt;G40,1,0)</f>
        <v>0</v>
      </c>
      <c r="AH40" s="116">
        <f>IF(H40&gt;J40,1,0)</f>
        <v>0</v>
      </c>
      <c r="AI40" s="116">
        <f>IF(K40+M40&gt;0,IF(K40&gt;M40,1,0),0)</f>
        <v>0</v>
      </c>
      <c r="AJ40" s="116">
        <f>IF(G40&gt;E40,1,0)</f>
        <v>1</v>
      </c>
      <c r="AK40" s="116">
        <f>IF(J40&gt;H40,1,0)</f>
        <v>1</v>
      </c>
      <c r="AL40" s="116">
        <f>IF(K40+M40&gt;0,IF(M40&gt;K40,1,0),0)</f>
        <v>0</v>
      </c>
    </row>
    <row r="41" spans="2:38" ht="24.75" customHeight="1">
      <c r="B41" s="473" t="s">
        <v>58</v>
      </c>
      <c r="C41" s="104" t="s">
        <v>163</v>
      </c>
      <c r="D41" s="117" t="s">
        <v>203</v>
      </c>
      <c r="E41" s="475">
        <v>6</v>
      </c>
      <c r="F41" s="463" t="s">
        <v>17</v>
      </c>
      <c r="G41" s="471">
        <v>2</v>
      </c>
      <c r="H41" s="469">
        <v>6</v>
      </c>
      <c r="I41" s="463" t="s">
        <v>17</v>
      </c>
      <c r="J41" s="471">
        <v>0</v>
      </c>
      <c r="K41" s="469"/>
      <c r="L41" s="463" t="s">
        <v>17</v>
      </c>
      <c r="M41" s="477"/>
      <c r="N41" s="479">
        <f>E41+H41+K41</f>
        <v>12</v>
      </c>
      <c r="O41" s="481" t="s">
        <v>17</v>
      </c>
      <c r="P41" s="483">
        <f>G41+J41+M41</f>
        <v>2</v>
      </c>
      <c r="Q41" s="479">
        <f>SUM(AG41:AI41)</f>
        <v>2</v>
      </c>
      <c r="R41" s="481" t="s">
        <v>17</v>
      </c>
      <c r="S41" s="483">
        <f>SUM(AJ41:AL41)</f>
        <v>0</v>
      </c>
      <c r="T41" s="487">
        <f>IF(Q41&gt;S41,1,0)</f>
        <v>1</v>
      </c>
      <c r="U41" s="485">
        <f>IF(S41&gt;Q41,1,0)</f>
        <v>0</v>
      </c>
      <c r="V41" s="119"/>
      <c r="AG41" s="116">
        <f>IF(E41&gt;G41,1,0)</f>
        <v>1</v>
      </c>
      <c r="AH41" s="116">
        <f>IF(H41&gt;J41,1,0)</f>
        <v>1</v>
      </c>
      <c r="AI41" s="116">
        <f>IF(K41+M41&gt;0,IF(K41&gt;M41,1,0),0)</f>
        <v>0</v>
      </c>
      <c r="AJ41" s="116">
        <f>IF(G41&gt;E41,1,0)</f>
        <v>0</v>
      </c>
      <c r="AK41" s="116">
        <f>IF(J41&gt;H41,1,0)</f>
        <v>0</v>
      </c>
      <c r="AL41" s="116">
        <f>IF(K41+M41&gt;0,IF(M41&gt;K41,1,0),0)</f>
        <v>0</v>
      </c>
    </row>
    <row r="42" spans="2:22" ht="24.75" customHeight="1">
      <c r="B42" s="474"/>
      <c r="C42" s="118" t="s">
        <v>165</v>
      </c>
      <c r="D42" s="104" t="s">
        <v>204</v>
      </c>
      <c r="E42" s="476"/>
      <c r="F42" s="464"/>
      <c r="G42" s="472"/>
      <c r="H42" s="470"/>
      <c r="I42" s="464"/>
      <c r="J42" s="472"/>
      <c r="K42" s="470"/>
      <c r="L42" s="464"/>
      <c r="M42" s="478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34</v>
      </c>
      <c r="O43" s="111" t="s">
        <v>17</v>
      </c>
      <c r="P43" s="126">
        <f>SUM(P39:P42)</f>
        <v>29</v>
      </c>
      <c r="Q43" s="125">
        <f>SUM(Q39:Q42)</f>
        <v>4</v>
      </c>
      <c r="R43" s="127" t="s">
        <v>17</v>
      </c>
      <c r="S43" s="126">
        <f>SUM(S39:S42)</f>
        <v>3</v>
      </c>
      <c r="T43" s="113">
        <f>SUM(T39:T42)</f>
        <v>2</v>
      </c>
      <c r="U43" s="114">
        <f>SUM(U39:U42)</f>
        <v>1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Brušperk B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3</v>
      </c>
      <c r="P54" s="460" t="str">
        <f>IF(N54=1,P56,IF(N54=2,P57,IF(N54=3,P58,IF(N54=4,P59,IF(N54=5,P60," ")))))</f>
        <v>MUŽI  II.B - JIH 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/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3" ref="X56:X63">IF($N$29=1,AA56,IF($N$29=2,AB56,IF($N$29=3,AC56,IF($N$29=4,AD56,IF($N$29=5,AE56," ")))))</f>
        <v>Krmelín</v>
      </c>
      <c r="AA56" s="1">
        <f aca="true" t="shared" si="4" ref="AA56:AF63">AA31</f>
        <v>0</v>
      </c>
      <c r="AB56" s="1">
        <f t="shared" si="4"/>
        <v>0</v>
      </c>
      <c r="AC56" s="1" t="str">
        <f t="shared" si="4"/>
        <v>Krmelín</v>
      </c>
      <c r="AD56" s="1">
        <f t="shared" si="4"/>
        <v>0</v>
      </c>
      <c r="AE56" s="1">
        <f t="shared" si="4"/>
        <v>0</v>
      </c>
      <c r="AF56" s="1">
        <f t="shared" si="4"/>
        <v>0</v>
      </c>
    </row>
    <row r="57" spans="3:32" ht="15" customHeight="1">
      <c r="C57" s="80" t="s">
        <v>46</v>
      </c>
      <c r="D57" s="186"/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3"/>
        <v>Stará Ves</v>
      </c>
      <c r="AA57" s="1">
        <f t="shared" si="4"/>
        <v>0</v>
      </c>
      <c r="AB57" s="1">
        <f t="shared" si="4"/>
        <v>0</v>
      </c>
      <c r="AC57" s="1" t="str">
        <f t="shared" si="4"/>
        <v>Stará Ves</v>
      </c>
      <c r="AD57" s="1">
        <f t="shared" si="4"/>
        <v>0</v>
      </c>
      <c r="AE57" s="1">
        <f t="shared" si="4"/>
        <v>0</v>
      </c>
      <c r="AF57" s="1">
        <f t="shared" si="4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3"/>
        <v>Brušperk B</v>
      </c>
      <c r="AA58" s="1">
        <f t="shared" si="4"/>
        <v>0</v>
      </c>
      <c r="AB58" s="1">
        <f t="shared" si="4"/>
        <v>0</v>
      </c>
      <c r="AC58" s="1" t="str">
        <f t="shared" si="4"/>
        <v>Brušperk B</v>
      </c>
      <c r="AD58" s="1">
        <f t="shared" si="4"/>
        <v>0</v>
      </c>
      <c r="AE58" s="1">
        <f t="shared" si="4"/>
        <v>0</v>
      </c>
      <c r="AF58" s="1">
        <f t="shared" si="4"/>
        <v>0</v>
      </c>
    </row>
    <row r="59" spans="2:32" ht="18.75">
      <c r="B59" s="92">
        <v>4</v>
      </c>
      <c r="C59" s="76" t="s">
        <v>48</v>
      </c>
      <c r="D59" s="489" t="str">
        <f>IF(B59=1,X56,IF(B59=2,X57,IF(B59=3,X58,IF(B59=4,X59,IF(B59=5,X60,IF(B59=6,X61,IF(B59=7,X62,IF(B59=8,X63," "))))))))</f>
        <v>Hukvaldy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3"/>
        <v>Hukvaldy</v>
      </c>
      <c r="AA59" s="1">
        <f t="shared" si="4"/>
        <v>0</v>
      </c>
      <c r="AB59" s="1">
        <f t="shared" si="4"/>
        <v>0</v>
      </c>
      <c r="AC59" s="1" t="str">
        <f t="shared" si="4"/>
        <v>Hukvaldy</v>
      </c>
      <c r="AD59" s="1">
        <f t="shared" si="4"/>
        <v>0</v>
      </c>
      <c r="AE59" s="1">
        <f t="shared" si="4"/>
        <v>0</v>
      </c>
      <c r="AF59" s="1">
        <f t="shared" si="4"/>
        <v>0</v>
      </c>
    </row>
    <row r="60" spans="2:32" ht="18.75">
      <c r="B60" s="92">
        <v>5</v>
      </c>
      <c r="C60" s="76" t="s">
        <v>51</v>
      </c>
      <c r="D60" s="489" t="str">
        <f>IF(B60=1,X56,IF(B60=2,X57,IF(B60=3,X58,IF(B60=4,X59,IF(B60=5,X60,IF(B60=6,X61,IF(B60=7,X62,IF(B60=8,X63," "))))))))</f>
        <v>Paskov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3"/>
        <v>Paskov</v>
      </c>
      <c r="AA60" s="1">
        <f t="shared" si="4"/>
        <v>0</v>
      </c>
      <c r="AB60" s="1">
        <f t="shared" si="4"/>
        <v>0</v>
      </c>
      <c r="AC60" s="1" t="str">
        <f t="shared" si="4"/>
        <v>Paskov</v>
      </c>
      <c r="AD60" s="1">
        <f t="shared" si="4"/>
        <v>0</v>
      </c>
      <c r="AE60" s="1">
        <f t="shared" si="4"/>
        <v>0</v>
      </c>
      <c r="AF60" s="1">
        <f t="shared" si="4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  <c r="AF61" s="1">
        <f t="shared" si="4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4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15.75">
      <c r="B64" s="103" t="s">
        <v>56</v>
      </c>
      <c r="C64" s="104" t="s">
        <v>230</v>
      </c>
      <c r="D64" s="117" t="s">
        <v>231</v>
      </c>
      <c r="E64" s="105">
        <v>6</v>
      </c>
      <c r="F64" s="106" t="s">
        <v>17</v>
      </c>
      <c r="G64" s="107">
        <v>4</v>
      </c>
      <c r="H64" s="108">
        <v>4</v>
      </c>
      <c r="I64" s="106" t="s">
        <v>17</v>
      </c>
      <c r="J64" s="107">
        <v>6</v>
      </c>
      <c r="K64" s="108">
        <v>6</v>
      </c>
      <c r="L64" s="106" t="s">
        <v>17</v>
      </c>
      <c r="M64" s="109">
        <v>1</v>
      </c>
      <c r="N64" s="110">
        <f>E64+H64+K64</f>
        <v>16</v>
      </c>
      <c r="O64" s="111" t="s">
        <v>17</v>
      </c>
      <c r="P64" s="112">
        <f>G64+J64+M64</f>
        <v>11</v>
      </c>
      <c r="Q64" s="110">
        <f>SUM(AG64:AI64)</f>
        <v>2</v>
      </c>
      <c r="R64" s="111" t="s">
        <v>17</v>
      </c>
      <c r="S64" s="112">
        <f>SUM(AJ64:AL64)</f>
        <v>1</v>
      </c>
      <c r="T64" s="113">
        <f>IF(Q64&gt;S64,1,0)</f>
        <v>1</v>
      </c>
      <c r="U64" s="114">
        <f>IF(S64&gt;Q64,1,0)</f>
        <v>0</v>
      </c>
      <c r="V64" s="95"/>
      <c r="X64" s="115"/>
      <c r="AG64" s="116">
        <f>IF(E64&gt;G64,1,0)</f>
        <v>1</v>
      </c>
      <c r="AH64" s="116">
        <f>IF(H64&gt;J64,1,0)</f>
        <v>0</v>
      </c>
      <c r="AI64" s="116">
        <f>IF(K64+M64&gt;0,IF(K64&gt;M64,1,0),0)</f>
        <v>1</v>
      </c>
      <c r="AJ64" s="116">
        <f>IF(G64&gt;E64,1,0)</f>
        <v>0</v>
      </c>
      <c r="AK64" s="116">
        <f>IF(J64&gt;H64,1,0)</f>
        <v>1</v>
      </c>
      <c r="AL64" s="116">
        <f>IF(K64+M64&gt;0,IF(M64&gt;K64,1,0),0)</f>
        <v>0</v>
      </c>
    </row>
    <row r="65" spans="2:38" ht="15.75">
      <c r="B65" s="103" t="s">
        <v>57</v>
      </c>
      <c r="C65" s="118" t="s">
        <v>232</v>
      </c>
      <c r="D65" s="104" t="s">
        <v>233</v>
      </c>
      <c r="E65" s="105">
        <v>2</v>
      </c>
      <c r="F65" s="106" t="s">
        <v>17</v>
      </c>
      <c r="G65" s="107">
        <v>6</v>
      </c>
      <c r="H65" s="108">
        <v>2</v>
      </c>
      <c r="I65" s="106" t="s">
        <v>17</v>
      </c>
      <c r="J65" s="107">
        <v>6</v>
      </c>
      <c r="K65" s="108"/>
      <c r="L65" s="106" t="s">
        <v>17</v>
      </c>
      <c r="M65" s="109"/>
      <c r="N65" s="110">
        <f>E65+H65+K65</f>
        <v>4</v>
      </c>
      <c r="O65" s="111" t="s">
        <v>17</v>
      </c>
      <c r="P65" s="112">
        <f>G65+J65+M65</f>
        <v>12</v>
      </c>
      <c r="Q65" s="110">
        <f>SUM(AG65:AI65)</f>
        <v>0</v>
      </c>
      <c r="R65" s="111" t="s">
        <v>17</v>
      </c>
      <c r="S65" s="112">
        <f>SUM(AJ65:AL65)</f>
        <v>2</v>
      </c>
      <c r="T65" s="113">
        <f>IF(Q65&gt;S65,1,0)</f>
        <v>0</v>
      </c>
      <c r="U65" s="114">
        <f>IF(S65&gt;Q65,1,0)</f>
        <v>1</v>
      </c>
      <c r="V65" s="95"/>
      <c r="AG65" s="116">
        <f>IF(E65&gt;G65,1,0)</f>
        <v>0</v>
      </c>
      <c r="AH65" s="116">
        <f>IF(H65&gt;J65,1,0)</f>
        <v>0</v>
      </c>
      <c r="AI65" s="116">
        <f>IF(K65+M65&gt;0,IF(K65&gt;M65,1,0),0)</f>
        <v>0</v>
      </c>
      <c r="AJ65" s="116">
        <f>IF(G65&gt;E65,1,0)</f>
        <v>1</v>
      </c>
      <c r="AK65" s="116">
        <f>IF(J65&gt;H65,1,0)</f>
        <v>1</v>
      </c>
      <c r="AL65" s="116">
        <f>IF(K65+M65&gt;0,IF(M65&gt;K65,1,0),0)</f>
        <v>0</v>
      </c>
    </row>
    <row r="66" spans="2:38" ht="14.25" customHeight="1">
      <c r="B66" s="473" t="s">
        <v>58</v>
      </c>
      <c r="C66" s="118" t="s">
        <v>202</v>
      </c>
      <c r="D66" s="117" t="s">
        <v>233</v>
      </c>
      <c r="E66" s="475">
        <v>2</v>
      </c>
      <c r="F66" s="463" t="s">
        <v>17</v>
      </c>
      <c r="G66" s="471">
        <v>6</v>
      </c>
      <c r="H66" s="469">
        <v>2</v>
      </c>
      <c r="I66" s="463" t="s">
        <v>17</v>
      </c>
      <c r="J66" s="471">
        <v>6</v>
      </c>
      <c r="K66" s="469"/>
      <c r="L66" s="463" t="s">
        <v>17</v>
      </c>
      <c r="M66" s="477"/>
      <c r="N66" s="479">
        <f>E66+H66+K66</f>
        <v>4</v>
      </c>
      <c r="O66" s="481" t="s">
        <v>17</v>
      </c>
      <c r="P66" s="483">
        <f>G66+J66+M66</f>
        <v>12</v>
      </c>
      <c r="Q66" s="479">
        <f>SUM(AG66:AI66)</f>
        <v>0</v>
      </c>
      <c r="R66" s="481" t="s">
        <v>17</v>
      </c>
      <c r="S66" s="483">
        <f>SUM(AJ66:AL66)</f>
        <v>2</v>
      </c>
      <c r="T66" s="487">
        <f>IF(Q66&gt;S66,1,0)</f>
        <v>0</v>
      </c>
      <c r="U66" s="485">
        <f>IF(S66&gt;Q66,1,0)</f>
        <v>1</v>
      </c>
      <c r="V66" s="119"/>
      <c r="AG66" s="116">
        <f>IF(E66&gt;G66,1,0)</f>
        <v>0</v>
      </c>
      <c r="AH66" s="116">
        <f>IF(H66&gt;J66,1,0)</f>
        <v>0</v>
      </c>
      <c r="AI66" s="116">
        <f>IF(K66+M66&gt;0,IF(K66&gt;M66,1,0),0)</f>
        <v>0</v>
      </c>
      <c r="AJ66" s="116">
        <f>IF(G66&gt;E66,1,0)</f>
        <v>1</v>
      </c>
      <c r="AK66" s="116">
        <f>IF(J66&gt;H66,1,0)</f>
        <v>1</v>
      </c>
      <c r="AL66" s="116">
        <f>IF(K66+M66&gt;0,IF(M66&gt;K66,1,0),0)</f>
        <v>0</v>
      </c>
    </row>
    <row r="67" spans="2:22" ht="14.25" customHeight="1">
      <c r="B67" s="474"/>
      <c r="C67" s="120" t="s">
        <v>234</v>
      </c>
      <c r="D67" s="121" t="s">
        <v>235</v>
      </c>
      <c r="E67" s="476"/>
      <c r="F67" s="464"/>
      <c r="G67" s="472"/>
      <c r="H67" s="470"/>
      <c r="I67" s="464"/>
      <c r="J67" s="472"/>
      <c r="K67" s="470"/>
      <c r="L67" s="464"/>
      <c r="M67" s="478"/>
      <c r="N67" s="480"/>
      <c r="O67" s="482"/>
      <c r="P67" s="484"/>
      <c r="Q67" s="480"/>
      <c r="R67" s="482"/>
      <c r="S67" s="484"/>
      <c r="T67" s="488"/>
      <c r="U67" s="486"/>
      <c r="V67" s="119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24</v>
      </c>
      <c r="O68" s="111" t="s">
        <v>17</v>
      </c>
      <c r="P68" s="126">
        <f>SUM(P64:P67)</f>
        <v>35</v>
      </c>
      <c r="Q68" s="125">
        <f>SUM(Q64:Q67)</f>
        <v>2</v>
      </c>
      <c r="R68" s="127" t="s">
        <v>17</v>
      </c>
      <c r="S68" s="126">
        <f>SUM(S64:S67)</f>
        <v>5</v>
      </c>
      <c r="T68" s="113">
        <f>SUM(T64:T67)</f>
        <v>1</v>
      </c>
      <c r="U68" s="114">
        <f>SUM(U64:U67)</f>
        <v>2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Paskov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P7:U7"/>
    <mergeCell ref="P8:U8"/>
    <mergeCell ref="D9:I9"/>
    <mergeCell ref="P3:Q3"/>
    <mergeCell ref="T3:U3"/>
    <mergeCell ref="P4:U4"/>
    <mergeCell ref="P6:U6"/>
    <mergeCell ref="P9:U9"/>
    <mergeCell ref="D10:I10"/>
    <mergeCell ref="P10:U10"/>
    <mergeCell ref="Q13:S13"/>
    <mergeCell ref="N13:P13"/>
    <mergeCell ref="E12:M12"/>
    <mergeCell ref="N12:U12"/>
    <mergeCell ref="P11:U11"/>
    <mergeCell ref="B16:B17"/>
    <mergeCell ref="E16:E17"/>
    <mergeCell ref="F16:F17"/>
    <mergeCell ref="G16:G17"/>
    <mergeCell ref="H16:H17"/>
    <mergeCell ref="E13:G13"/>
    <mergeCell ref="H13:J13"/>
    <mergeCell ref="K13:M13"/>
    <mergeCell ref="S16:S17"/>
    <mergeCell ref="T16:T17"/>
    <mergeCell ref="I16:I17"/>
    <mergeCell ref="J16:J17"/>
    <mergeCell ref="K16:K17"/>
    <mergeCell ref="L16:L17"/>
    <mergeCell ref="M16:M17"/>
    <mergeCell ref="N16:N17"/>
    <mergeCell ref="D35:I35"/>
    <mergeCell ref="P35:U35"/>
    <mergeCell ref="O16:O17"/>
    <mergeCell ref="P16:P17"/>
    <mergeCell ref="U16:U17"/>
    <mergeCell ref="P28:Q28"/>
    <mergeCell ref="T28:U28"/>
    <mergeCell ref="P29:U29"/>
    <mergeCell ref="Q16:Q17"/>
    <mergeCell ref="R16:R17"/>
    <mergeCell ref="P31:U31"/>
    <mergeCell ref="P32:U32"/>
    <mergeCell ref="P33:U33"/>
    <mergeCell ref="D34:I34"/>
    <mergeCell ref="P34:U34"/>
    <mergeCell ref="E37:M37"/>
    <mergeCell ref="N37:U37"/>
    <mergeCell ref="P36:U36"/>
    <mergeCell ref="E38:G38"/>
    <mergeCell ref="H38:J38"/>
    <mergeCell ref="K38:M38"/>
    <mergeCell ref="N38:P38"/>
    <mergeCell ref="Q38:S38"/>
    <mergeCell ref="N41:N42"/>
    <mergeCell ref="O41:O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P54:U54"/>
    <mergeCell ref="Q41:Q42"/>
    <mergeCell ref="R41:R42"/>
    <mergeCell ref="S41:S42"/>
    <mergeCell ref="T41:T42"/>
    <mergeCell ref="P41:P42"/>
    <mergeCell ref="U41:U42"/>
    <mergeCell ref="P53:Q53"/>
    <mergeCell ref="T53:U53"/>
    <mergeCell ref="D59:I59"/>
    <mergeCell ref="P59:U59"/>
    <mergeCell ref="D60:I60"/>
    <mergeCell ref="P60:U60"/>
    <mergeCell ref="U66:U67"/>
    <mergeCell ref="P56:U56"/>
    <mergeCell ref="P57:U57"/>
    <mergeCell ref="P58:U58"/>
    <mergeCell ref="R66:R67"/>
    <mergeCell ref="P66:P67"/>
    <mergeCell ref="Q66:Q67"/>
    <mergeCell ref="E62:M62"/>
    <mergeCell ref="N62:U62"/>
    <mergeCell ref="P61:U61"/>
    <mergeCell ref="E63:G63"/>
    <mergeCell ref="H63:J63"/>
    <mergeCell ref="K63:M63"/>
    <mergeCell ref="N63:P63"/>
    <mergeCell ref="Q63:S63"/>
    <mergeCell ref="B66:B67"/>
    <mergeCell ref="E66:E67"/>
    <mergeCell ref="F66:F67"/>
    <mergeCell ref="G66:G67"/>
    <mergeCell ref="H66:H67"/>
    <mergeCell ref="I66:I67"/>
    <mergeCell ref="S66:S67"/>
    <mergeCell ref="T66:T67"/>
    <mergeCell ref="J66:J67"/>
    <mergeCell ref="K66:K67"/>
    <mergeCell ref="L66:L67"/>
    <mergeCell ref="M66:M67"/>
    <mergeCell ref="N66:N67"/>
    <mergeCell ref="O66:O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C64" sqref="C64:J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3</v>
      </c>
      <c r="P4" s="460" t="str">
        <f>IF(N4=1,P6,IF(N4=2,P7,IF(N4=3,P8,IF(N4=4,P9,IF(N4=5,P10," ")))))</f>
        <v>MUŽI  II.B - JIH 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43</v>
      </c>
      <c r="D6" s="136" t="s">
        <v>118</v>
      </c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Krmelín</v>
      </c>
      <c r="AA6" s="1">
        <f>1B!AA6</f>
        <v>0</v>
      </c>
      <c r="AB6" s="1">
        <f>1B!AB6</f>
        <v>0</v>
      </c>
      <c r="AC6" s="1" t="str">
        <f>1B!AC6</f>
        <v>Krmelín</v>
      </c>
      <c r="AD6" s="1">
        <f>1B!AD6</f>
        <v>0</v>
      </c>
      <c r="AE6" s="1">
        <f>1B!AE6</f>
        <v>0</v>
      </c>
      <c r="AF6" s="1">
        <f>1B!AF6</f>
        <v>0</v>
      </c>
    </row>
    <row r="7" spans="3:32" ht="16.5" customHeight="1">
      <c r="C7" s="80" t="s">
        <v>46</v>
      </c>
      <c r="D7" s="186">
        <v>41055</v>
      </c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Stará Ves</v>
      </c>
      <c r="AA7" s="1">
        <f>1B!AA7</f>
        <v>0</v>
      </c>
      <c r="AB7" s="1">
        <f>1B!AB7</f>
        <v>0</v>
      </c>
      <c r="AC7" s="1" t="str">
        <f>1B!AC7</f>
        <v>Stará Ves</v>
      </c>
      <c r="AD7" s="1">
        <f>1B!AD7</f>
        <v>0</v>
      </c>
      <c r="AE7" s="1">
        <f>1B!AE7</f>
        <v>0</v>
      </c>
      <c r="AF7" s="1">
        <f>1B!AF7</f>
        <v>0</v>
      </c>
    </row>
    <row r="8" spans="3:32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Brušperk B</v>
      </c>
      <c r="AA8" s="1">
        <f>1B!AA8</f>
        <v>0</v>
      </c>
      <c r="AB8" s="1">
        <f>1B!AB8</f>
        <v>0</v>
      </c>
      <c r="AC8" s="1" t="str">
        <f>1B!AC8</f>
        <v>Brušperk B</v>
      </c>
      <c r="AD8" s="1">
        <f>1B!AD8</f>
        <v>0</v>
      </c>
      <c r="AE8" s="1">
        <f>1B!AE8</f>
        <v>0</v>
      </c>
      <c r="AF8" s="1">
        <f>1B!AF8</f>
        <v>0</v>
      </c>
    </row>
    <row r="9" spans="2:32" ht="18.75">
      <c r="B9" s="92">
        <v>6</v>
      </c>
      <c r="C9" s="76" t="s">
        <v>48</v>
      </c>
      <c r="D9" s="450" t="str">
        <f>IF(B9=1,X6,IF(B9=2,X7,IF(B9=3,X8,IF(B9=4,X9,IF(B9=5,X10,IF(B9=6,X11,IF(B9=7,X12,IF(B9=8,X13," "))))))))</f>
        <v>Proskovice B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Hukvaldy</v>
      </c>
      <c r="AA9" s="1">
        <f>1B!AA9</f>
        <v>0</v>
      </c>
      <c r="AB9" s="1">
        <f>1B!AB9</f>
        <v>0</v>
      </c>
      <c r="AC9" s="1" t="str">
        <f>1B!AC9</f>
        <v>Hukvaldy</v>
      </c>
      <c r="AD9" s="1">
        <f>1B!AD9</f>
        <v>0</v>
      </c>
      <c r="AE9" s="1">
        <f>1B!AE9</f>
        <v>0</v>
      </c>
      <c r="AF9" s="1">
        <f>1B!AF9</f>
        <v>0</v>
      </c>
    </row>
    <row r="10" spans="2:32" ht="19.5" customHeight="1">
      <c r="B10" s="92">
        <v>5</v>
      </c>
      <c r="C10" s="76" t="s">
        <v>51</v>
      </c>
      <c r="D10" s="450" t="str">
        <f>IF(B10=1,X6,IF(B10=2,X7,IF(B10=3,X8,IF(B10=4,X9,IF(B10=5,X10,IF(B10=6,X11,IF(B10=7,X12,IF(B10=8,X13," "))))))))</f>
        <v>Paskov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Paskov</v>
      </c>
      <c r="AA10" s="1">
        <f>1B!AA10</f>
        <v>0</v>
      </c>
      <c r="AB10" s="1">
        <f>1B!AB10</f>
        <v>0</v>
      </c>
      <c r="AC10" s="1" t="str">
        <f>1B!AC10</f>
        <v>Paskov</v>
      </c>
      <c r="AD10" s="1">
        <f>1B!AD10</f>
        <v>0</v>
      </c>
      <c r="AE10" s="1">
        <f>1B!AE10</f>
        <v>0</v>
      </c>
      <c r="AF10" s="1">
        <f>1B!AF10</f>
        <v>0</v>
      </c>
    </row>
    <row r="11" spans="14:32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Proskovice B</v>
      </c>
      <c r="AA11" s="1">
        <f>1B!AA11</f>
        <v>0</v>
      </c>
      <c r="AB11" s="1">
        <f>1B!AB11</f>
        <v>0</v>
      </c>
      <c r="AC11" s="1" t="str">
        <f>1B!AC11</f>
        <v>Proskovice B</v>
      </c>
      <c r="AD11" s="1">
        <f>1B!AD11</f>
        <v>0</v>
      </c>
      <c r="AE11" s="1">
        <f>1B!AE11</f>
        <v>0</v>
      </c>
      <c r="AF11" s="1">
        <f>1B!AF11</f>
        <v>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A12" s="1">
        <f>1B!AA12</f>
        <v>0</v>
      </c>
      <c r="AB12" s="1">
        <f>1B!AB12</f>
        <v>0</v>
      </c>
      <c r="AC12" s="1">
        <f>1B!AC12</f>
        <v>0</v>
      </c>
      <c r="AD12" s="1">
        <f>1B!AD12</f>
        <v>0</v>
      </c>
      <c r="AE12" s="1">
        <f>1B!AE12</f>
        <v>0</v>
      </c>
      <c r="AF12" s="1">
        <f>1B!AF12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A13" s="1">
        <f>1B!AA13</f>
        <v>0</v>
      </c>
      <c r="AB13" s="1">
        <f>1B!AB13</f>
        <v>0</v>
      </c>
      <c r="AC13" s="1">
        <f>1B!AC13</f>
        <v>0</v>
      </c>
      <c r="AD13" s="1">
        <f>1B!AD13</f>
        <v>0</v>
      </c>
      <c r="AE13" s="1">
        <f>1B!AE13</f>
        <v>0</v>
      </c>
      <c r="AF13" s="1">
        <f>1B!AF13</f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 t="s">
        <v>213</v>
      </c>
      <c r="D14" s="117" t="s">
        <v>191</v>
      </c>
      <c r="E14" s="105">
        <v>3</v>
      </c>
      <c r="F14" s="106" t="s">
        <v>17</v>
      </c>
      <c r="G14" s="107">
        <v>6</v>
      </c>
      <c r="H14" s="108">
        <v>0</v>
      </c>
      <c r="I14" s="106" t="s">
        <v>17</v>
      </c>
      <c r="J14" s="107">
        <v>6</v>
      </c>
      <c r="K14" s="108"/>
      <c r="L14" s="106" t="s">
        <v>17</v>
      </c>
      <c r="M14" s="109"/>
      <c r="N14" s="110">
        <f>E14+H14+K14</f>
        <v>3</v>
      </c>
      <c r="O14" s="111" t="s">
        <v>17</v>
      </c>
      <c r="P14" s="112">
        <f>G14+J14+M14</f>
        <v>12</v>
      </c>
      <c r="Q14" s="110">
        <f>SUM(AG14:AI14)</f>
        <v>0</v>
      </c>
      <c r="R14" s="111" t="s">
        <v>17</v>
      </c>
      <c r="S14" s="112">
        <f>SUM(AJ14:AL14)</f>
        <v>2</v>
      </c>
      <c r="T14" s="113">
        <f>IF(Q14&gt;S14,1,0)</f>
        <v>0</v>
      </c>
      <c r="U14" s="114">
        <f>IF(S14&gt;Q14,1,0)</f>
        <v>1</v>
      </c>
      <c r="V14" s="95"/>
      <c r="X14" s="115"/>
      <c r="Y14" s="359"/>
      <c r="AG14" s="116">
        <f>IF(E14&gt;G14,1,0)</f>
        <v>0</v>
      </c>
      <c r="AH14" s="116">
        <f>IF(H14&gt;J14,1,0)</f>
        <v>0</v>
      </c>
      <c r="AI14" s="116">
        <f>IF(K14+M14&gt;0,IF(K14&gt;M14,1,0),0)</f>
        <v>0</v>
      </c>
      <c r="AJ14" s="116">
        <f>IF(G14&gt;E14,1,0)</f>
        <v>1</v>
      </c>
      <c r="AK14" s="116">
        <f>IF(J14&gt;H14,1,0)</f>
        <v>1</v>
      </c>
      <c r="AL14" s="116">
        <f>IF(K14+M14&gt;0,IF(M14&gt;K14,1,0),0)</f>
        <v>0</v>
      </c>
    </row>
    <row r="15" spans="2:38" ht="24" customHeight="1">
      <c r="B15" s="103" t="s">
        <v>57</v>
      </c>
      <c r="C15" s="118" t="s">
        <v>214</v>
      </c>
      <c r="D15" s="104" t="s">
        <v>192</v>
      </c>
      <c r="E15" s="105">
        <v>7</v>
      </c>
      <c r="F15" s="106" t="s">
        <v>17</v>
      </c>
      <c r="G15" s="107">
        <v>6</v>
      </c>
      <c r="H15" s="108">
        <v>5</v>
      </c>
      <c r="I15" s="106" t="s">
        <v>17</v>
      </c>
      <c r="J15" s="107">
        <v>7</v>
      </c>
      <c r="K15" s="108">
        <v>2</v>
      </c>
      <c r="L15" s="106" t="s">
        <v>17</v>
      </c>
      <c r="M15" s="109">
        <v>6</v>
      </c>
      <c r="N15" s="110">
        <f>E15+H15+K15</f>
        <v>14</v>
      </c>
      <c r="O15" s="111" t="s">
        <v>17</v>
      </c>
      <c r="P15" s="112">
        <f>G15+J15+M15</f>
        <v>19</v>
      </c>
      <c r="Q15" s="110">
        <f>SUM(AG15:AI15)</f>
        <v>1</v>
      </c>
      <c r="R15" s="111" t="s">
        <v>17</v>
      </c>
      <c r="S15" s="112">
        <f>SUM(AJ15:AL15)</f>
        <v>2</v>
      </c>
      <c r="T15" s="113">
        <f>IF(Q15&gt;S15,1,0)</f>
        <v>0</v>
      </c>
      <c r="U15" s="114">
        <f>IF(S15&gt;Q15,1,0)</f>
        <v>1</v>
      </c>
      <c r="V15" s="95"/>
      <c r="Y15"/>
      <c r="AG15" s="116">
        <f>IF(E15&gt;G15,1,0)</f>
        <v>1</v>
      </c>
      <c r="AH15" s="116">
        <f>IF(H15&gt;J15,1,0)</f>
        <v>0</v>
      </c>
      <c r="AI15" s="116">
        <f>IF(K15+M15&gt;0,IF(K15&gt;M15,1,0),0)</f>
        <v>0</v>
      </c>
      <c r="AJ15" s="116">
        <f>IF(G15&gt;E15,1,0)</f>
        <v>0</v>
      </c>
      <c r="AK15" s="116">
        <f>IF(J15&gt;H15,1,0)</f>
        <v>1</v>
      </c>
      <c r="AL15" s="116">
        <f>IF(K15+M15&gt;0,IF(M15&gt;K15,1,0),0)</f>
        <v>1</v>
      </c>
    </row>
    <row r="16" spans="2:38" ht="20.25" customHeight="1">
      <c r="B16" s="473" t="s">
        <v>58</v>
      </c>
      <c r="C16" s="104" t="s">
        <v>214</v>
      </c>
      <c r="D16" s="117" t="s">
        <v>191</v>
      </c>
      <c r="E16" s="475">
        <v>7</v>
      </c>
      <c r="F16" s="463" t="s">
        <v>17</v>
      </c>
      <c r="G16" s="471">
        <v>6</v>
      </c>
      <c r="H16" s="469">
        <v>6</v>
      </c>
      <c r="I16" s="463" t="s">
        <v>17</v>
      </c>
      <c r="J16" s="471">
        <v>3</v>
      </c>
      <c r="K16" s="469"/>
      <c r="L16" s="463" t="s">
        <v>17</v>
      </c>
      <c r="M16" s="477"/>
      <c r="N16" s="479">
        <f>E16+H16+K16</f>
        <v>13</v>
      </c>
      <c r="O16" s="481" t="s">
        <v>17</v>
      </c>
      <c r="P16" s="483">
        <f>G16+J16+M16</f>
        <v>9</v>
      </c>
      <c r="Q16" s="479">
        <f>SUM(AG16:AI16)</f>
        <v>2</v>
      </c>
      <c r="R16" s="481" t="s">
        <v>17</v>
      </c>
      <c r="S16" s="483">
        <f>SUM(AJ16:AL16)</f>
        <v>0</v>
      </c>
      <c r="T16" s="487">
        <f>IF(Q16&gt;S16,1,0)</f>
        <v>1</v>
      </c>
      <c r="U16" s="485">
        <f>IF(S16&gt;Q16,1,0)</f>
        <v>0</v>
      </c>
      <c r="V16" s="119"/>
      <c r="Y16" s="359"/>
      <c r="AG16" s="116">
        <f>IF(E16&gt;G16,1,0)</f>
        <v>1</v>
      </c>
      <c r="AH16" s="116">
        <f>IF(H16&gt;J16,1,0)</f>
        <v>1</v>
      </c>
      <c r="AI16" s="116">
        <f>IF(K16+M16&gt;0,IF(K16&gt;M16,1,0),0)</f>
        <v>0</v>
      </c>
      <c r="AJ16" s="116">
        <f>IF(G16&gt;E16,1,0)</f>
        <v>0</v>
      </c>
      <c r="AK16" s="116">
        <f>IF(J16&gt;H16,1,0)</f>
        <v>0</v>
      </c>
      <c r="AL16" s="116">
        <f>IF(K16+M16&gt;0,IF(M16&gt;K16,1,0),0)</f>
        <v>0</v>
      </c>
    </row>
    <row r="17" spans="2:25" ht="21" customHeight="1">
      <c r="B17" s="474"/>
      <c r="C17" s="118" t="s">
        <v>215</v>
      </c>
      <c r="D17" s="104" t="s">
        <v>193</v>
      </c>
      <c r="E17" s="476"/>
      <c r="F17" s="464"/>
      <c r="G17" s="472"/>
      <c r="H17" s="470"/>
      <c r="I17" s="464"/>
      <c r="J17" s="472"/>
      <c r="K17" s="470"/>
      <c r="L17" s="464"/>
      <c r="M17" s="478"/>
      <c r="N17" s="480"/>
      <c r="O17" s="482"/>
      <c r="P17" s="484"/>
      <c r="Q17" s="480"/>
      <c r="R17" s="482"/>
      <c r="S17" s="484"/>
      <c r="T17" s="488"/>
      <c r="U17" s="486"/>
      <c r="V17" s="119"/>
      <c r="Y17"/>
    </row>
    <row r="18" spans="2:25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30</v>
      </c>
      <c r="O18" s="111" t="s">
        <v>17</v>
      </c>
      <c r="P18" s="126">
        <f>SUM(P14:P17)</f>
        <v>40</v>
      </c>
      <c r="Q18" s="125">
        <f>SUM(Q14:Q17)</f>
        <v>3</v>
      </c>
      <c r="R18" s="127" t="s">
        <v>17</v>
      </c>
      <c r="S18" s="126">
        <f>SUM(S14:S17)</f>
        <v>4</v>
      </c>
      <c r="T18" s="113">
        <f>SUM(T14:T17)</f>
        <v>1</v>
      </c>
      <c r="U18" s="114">
        <f>SUM(U14:U17)</f>
        <v>2</v>
      </c>
      <c r="V18" s="95"/>
      <c r="Y18" s="359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Paskov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3</v>
      </c>
      <c r="P29" s="460" t="str">
        <f>IF(N29=1,P31,IF(N29=2,P32,IF(N29=3,P33,IF(N29=4,P34,IF(N29=5,P35," ")))))</f>
        <v>MUŽI  II.B - JIH 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/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Krmelín</v>
      </c>
      <c r="AA31" s="1">
        <f aca="true" t="shared" si="2" ref="AA31:AF38">AA6</f>
        <v>0</v>
      </c>
      <c r="AB31" s="1">
        <f t="shared" si="2"/>
        <v>0</v>
      </c>
      <c r="AC31" s="1" t="str">
        <f t="shared" si="2"/>
        <v>Krmelín</v>
      </c>
      <c r="AD31" s="1">
        <f t="shared" si="2"/>
        <v>0</v>
      </c>
      <c r="AE31" s="1">
        <f t="shared" si="2"/>
        <v>0</v>
      </c>
      <c r="AF31" s="1">
        <f t="shared" si="2"/>
        <v>0</v>
      </c>
    </row>
    <row r="32" spans="3:32" ht="15" customHeight="1">
      <c r="C32" s="80" t="s">
        <v>46</v>
      </c>
      <c r="D32" s="186"/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Stará Ves</v>
      </c>
      <c r="AA32" s="1">
        <f t="shared" si="2"/>
        <v>0</v>
      </c>
      <c r="AB32" s="1">
        <f t="shared" si="2"/>
        <v>0</v>
      </c>
      <c r="AC32" s="1" t="str">
        <f t="shared" si="2"/>
        <v>Stará Ves</v>
      </c>
      <c r="AD32" s="1">
        <f t="shared" si="2"/>
        <v>0</v>
      </c>
      <c r="AE32" s="1">
        <f t="shared" si="2"/>
        <v>0</v>
      </c>
      <c r="AF32" s="1">
        <f t="shared" si="2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Brušperk B</v>
      </c>
      <c r="AA33" s="1">
        <f t="shared" si="2"/>
        <v>0</v>
      </c>
      <c r="AB33" s="1">
        <f t="shared" si="2"/>
        <v>0</v>
      </c>
      <c r="AC33" s="1" t="str">
        <f t="shared" si="2"/>
        <v>Brušperk B</v>
      </c>
      <c r="AD33" s="1">
        <f t="shared" si="2"/>
        <v>0</v>
      </c>
      <c r="AE33" s="1">
        <f t="shared" si="2"/>
        <v>0</v>
      </c>
      <c r="AF33" s="1">
        <f t="shared" si="2"/>
        <v>0</v>
      </c>
    </row>
    <row r="34" spans="2:32" ht="18.75">
      <c r="B34" s="92">
        <v>1</v>
      </c>
      <c r="C34" s="76" t="s">
        <v>48</v>
      </c>
      <c r="D34" s="489" t="str">
        <f>IF(B34=1,X31,IF(B34=2,X32,IF(B34=3,X33,IF(B34=4,X34,IF(B34=5,X35,IF(B34=6,X36,IF(B34=7,X37,IF(B34=8,X38," "))))))))</f>
        <v>Krmelín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Hukvaldy</v>
      </c>
      <c r="AA34" s="1">
        <f t="shared" si="2"/>
        <v>0</v>
      </c>
      <c r="AB34" s="1">
        <f t="shared" si="2"/>
        <v>0</v>
      </c>
      <c r="AC34" s="1" t="str">
        <f t="shared" si="2"/>
        <v>Hukvaldy</v>
      </c>
      <c r="AD34" s="1">
        <f t="shared" si="2"/>
        <v>0</v>
      </c>
      <c r="AE34" s="1">
        <f t="shared" si="2"/>
        <v>0</v>
      </c>
      <c r="AF34" s="1">
        <f t="shared" si="2"/>
        <v>0</v>
      </c>
    </row>
    <row r="35" spans="2:32" ht="18.75">
      <c r="B35" s="92">
        <v>4</v>
      </c>
      <c r="C35" s="76" t="s">
        <v>51</v>
      </c>
      <c r="D35" s="489" t="str">
        <f>IF(B35=1,X31,IF(B35=2,X32,IF(B35=3,X33,IF(B35=4,X34,IF(B35=5,X35,IF(B35=6,X36,IF(B35=7,X37,IF(B35=8,X38," "))))))))</f>
        <v>Hukvaldy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Paskov</v>
      </c>
      <c r="AA35" s="1">
        <f t="shared" si="2"/>
        <v>0</v>
      </c>
      <c r="AB35" s="1">
        <f t="shared" si="2"/>
        <v>0</v>
      </c>
      <c r="AC35" s="1" t="str">
        <f t="shared" si="2"/>
        <v>Paskov</v>
      </c>
      <c r="AD35" s="1">
        <f t="shared" si="2"/>
        <v>0</v>
      </c>
      <c r="AE35" s="1">
        <f t="shared" si="2"/>
        <v>0</v>
      </c>
      <c r="AF35" s="1">
        <f t="shared" si="2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  <c r="AF36" s="1">
        <f t="shared" si="2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2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218</v>
      </c>
      <c r="D39" s="117" t="s">
        <v>220</v>
      </c>
      <c r="E39" s="105">
        <v>6</v>
      </c>
      <c r="F39" s="106" t="s">
        <v>17</v>
      </c>
      <c r="G39" s="107">
        <v>1</v>
      </c>
      <c r="H39" s="108">
        <v>7</v>
      </c>
      <c r="I39" s="106" t="s">
        <v>17</v>
      </c>
      <c r="J39" s="107">
        <v>5</v>
      </c>
      <c r="K39" s="108"/>
      <c r="L39" s="106" t="s">
        <v>17</v>
      </c>
      <c r="M39" s="109"/>
      <c r="N39" s="110">
        <f>E39+H39+K39</f>
        <v>13</v>
      </c>
      <c r="O39" s="111" t="s">
        <v>17</v>
      </c>
      <c r="P39" s="112">
        <f>G39+J39+M39</f>
        <v>6</v>
      </c>
      <c r="Q39" s="110">
        <f>SUM(AG39:AI39)</f>
        <v>2</v>
      </c>
      <c r="R39" s="111" t="s">
        <v>17</v>
      </c>
      <c r="S39" s="112">
        <f>SUM(AJ39:AL39)</f>
        <v>0</v>
      </c>
      <c r="T39" s="113">
        <f>IF(Q39&gt;S39,1,0)</f>
        <v>1</v>
      </c>
      <c r="U39" s="114">
        <f>IF(S39&gt;Q39,1,0)</f>
        <v>0</v>
      </c>
      <c r="V39" s="95"/>
      <c r="X39" s="115"/>
      <c r="Y39" s="359" t="s">
        <v>216</v>
      </c>
      <c r="AG39" s="116">
        <f>IF(E39&gt;G39,1,0)</f>
        <v>1</v>
      </c>
      <c r="AH39" s="116">
        <f>IF(H39&gt;J39,1,0)</f>
        <v>1</v>
      </c>
      <c r="AI39" s="116">
        <f>IF(K39+M39&gt;0,IF(K39&gt;M39,1,0),0)</f>
        <v>0</v>
      </c>
      <c r="AJ39" s="116">
        <f>IF(G39&gt;E39,1,0)</f>
        <v>0</v>
      </c>
      <c r="AK39" s="116">
        <f>IF(J39&gt;H39,1,0)</f>
        <v>0</v>
      </c>
      <c r="AL39" s="116">
        <f>IF(K39+M39&gt;0,IF(M39&gt;K39,1,0),0)</f>
        <v>0</v>
      </c>
    </row>
    <row r="40" spans="2:38" ht="24.75" customHeight="1">
      <c r="B40" s="103" t="s">
        <v>57</v>
      </c>
      <c r="C40" s="118" t="s">
        <v>219</v>
      </c>
      <c r="D40" s="104" t="s">
        <v>221</v>
      </c>
      <c r="E40" s="105">
        <v>6</v>
      </c>
      <c r="F40" s="106" t="s">
        <v>17</v>
      </c>
      <c r="G40" s="107">
        <v>2</v>
      </c>
      <c r="H40" s="108">
        <v>6</v>
      </c>
      <c r="I40" s="106" t="s">
        <v>17</v>
      </c>
      <c r="J40" s="107">
        <v>1</v>
      </c>
      <c r="K40" s="108"/>
      <c r="L40" s="106" t="s">
        <v>17</v>
      </c>
      <c r="M40" s="109"/>
      <c r="N40" s="110">
        <f>E40+H40+K40</f>
        <v>12</v>
      </c>
      <c r="O40" s="111" t="s">
        <v>17</v>
      </c>
      <c r="P40" s="112">
        <f>G40+J40+M40</f>
        <v>3</v>
      </c>
      <c r="Q40" s="110">
        <f>SUM(AG40:AI40)</f>
        <v>2</v>
      </c>
      <c r="R40" s="111" t="s">
        <v>17</v>
      </c>
      <c r="S40" s="112">
        <f>SUM(AJ40:AL40)</f>
        <v>0</v>
      </c>
      <c r="T40" s="113">
        <f>IF(Q40&gt;S40,1,0)</f>
        <v>1</v>
      </c>
      <c r="U40" s="114">
        <f>IF(S40&gt;Q40,1,0)</f>
        <v>0</v>
      </c>
      <c r="V40" s="95"/>
      <c r="Y40"/>
      <c r="AG40" s="116">
        <f>IF(E40&gt;G40,1,0)</f>
        <v>1</v>
      </c>
      <c r="AH40" s="116">
        <f>IF(H40&gt;J40,1,0)</f>
        <v>1</v>
      </c>
      <c r="AI40" s="116">
        <f>IF(K40+M40&gt;0,IF(K40&gt;M40,1,0),0)</f>
        <v>0</v>
      </c>
      <c r="AJ40" s="116">
        <f>IF(G40&gt;E40,1,0)</f>
        <v>0</v>
      </c>
      <c r="AK40" s="116">
        <f>IF(J40&gt;H40,1,0)</f>
        <v>0</v>
      </c>
      <c r="AL40" s="116">
        <f>IF(K40+M40&gt;0,IF(M40&gt;K40,1,0),0)</f>
        <v>0</v>
      </c>
    </row>
    <row r="41" spans="2:38" ht="24.75" customHeight="1">
      <c r="B41" s="473" t="s">
        <v>58</v>
      </c>
      <c r="C41" s="104" t="s">
        <v>219</v>
      </c>
      <c r="D41" s="117" t="s">
        <v>220</v>
      </c>
      <c r="E41" s="475">
        <v>5</v>
      </c>
      <c r="F41" s="463" t="s">
        <v>17</v>
      </c>
      <c r="G41" s="471">
        <v>7</v>
      </c>
      <c r="H41" s="469">
        <v>6</v>
      </c>
      <c r="I41" s="463" t="s">
        <v>17</v>
      </c>
      <c r="J41" s="471">
        <v>2</v>
      </c>
      <c r="K41" s="469">
        <v>6</v>
      </c>
      <c r="L41" s="463" t="s">
        <v>17</v>
      </c>
      <c r="M41" s="477">
        <v>2</v>
      </c>
      <c r="N41" s="479">
        <f>E41+H41+K41</f>
        <v>17</v>
      </c>
      <c r="O41" s="481" t="s">
        <v>17</v>
      </c>
      <c r="P41" s="483">
        <f>G41+J41+M41</f>
        <v>11</v>
      </c>
      <c r="Q41" s="479">
        <f>SUM(AG41:AI41)</f>
        <v>2</v>
      </c>
      <c r="R41" s="481" t="s">
        <v>17</v>
      </c>
      <c r="S41" s="483">
        <f>SUM(AJ41:AL41)</f>
        <v>1</v>
      </c>
      <c r="T41" s="487">
        <f>IF(Q41&gt;S41,1,0)</f>
        <v>1</v>
      </c>
      <c r="U41" s="485">
        <f>IF(S41&gt;Q41,1,0)</f>
        <v>0</v>
      </c>
      <c r="V41" s="119"/>
      <c r="Y41" s="359" t="s">
        <v>217</v>
      </c>
      <c r="AG41" s="116">
        <f>IF(E41&gt;G41,1,0)</f>
        <v>0</v>
      </c>
      <c r="AH41" s="116">
        <f>IF(H41&gt;J41,1,0)</f>
        <v>1</v>
      </c>
      <c r="AI41" s="116">
        <f>IF(K41+M41&gt;0,IF(K41&gt;M41,1,0),0)</f>
        <v>1</v>
      </c>
      <c r="AJ41" s="116">
        <f>IF(G41&gt;E41,1,0)</f>
        <v>1</v>
      </c>
      <c r="AK41" s="116">
        <f>IF(J41&gt;H41,1,0)</f>
        <v>0</v>
      </c>
      <c r="AL41" s="116">
        <f>IF(K41+M41&gt;0,IF(M41&gt;K41,1,0),0)</f>
        <v>0</v>
      </c>
    </row>
    <row r="42" spans="2:22" ht="24.75" customHeight="1">
      <c r="B42" s="474"/>
      <c r="C42" s="118" t="s">
        <v>222</v>
      </c>
      <c r="D42" s="104" t="s">
        <v>221</v>
      </c>
      <c r="E42" s="476"/>
      <c r="F42" s="464"/>
      <c r="G42" s="472"/>
      <c r="H42" s="470"/>
      <c r="I42" s="464"/>
      <c r="J42" s="472"/>
      <c r="K42" s="470"/>
      <c r="L42" s="464"/>
      <c r="M42" s="478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42</v>
      </c>
      <c r="O43" s="111" t="s">
        <v>17</v>
      </c>
      <c r="P43" s="126">
        <f>SUM(P39:P42)</f>
        <v>20</v>
      </c>
      <c r="Q43" s="142">
        <f>SUM(Q39:Q42)</f>
        <v>6</v>
      </c>
      <c r="R43" s="144" t="s">
        <v>17</v>
      </c>
      <c r="S43" s="143">
        <f>SUM(S39:S42)</f>
        <v>1</v>
      </c>
      <c r="T43" s="113">
        <f>SUM(T39:T42)</f>
        <v>3</v>
      </c>
      <c r="U43" s="114">
        <f>SUM(U39:U42)</f>
        <v>0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Krmelín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3</v>
      </c>
      <c r="P54" s="460" t="str">
        <f>IF(N54=1,P56,IF(N54=2,P57,IF(N54=3,P58,IF(N54=4,P59,IF(N54=5,P60," ")))))</f>
        <v>MUŽI  II.B - JIH 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 t="s">
        <v>162</v>
      </c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3" ref="X56:X63">IF($N$29=1,AA56,IF($N$29=2,AB56,IF($N$29=3,AC56,IF($N$29=4,AD56,IF($N$29=5,AE56," ")))))</f>
        <v>Krmelín</v>
      </c>
      <c r="AA56" s="1">
        <f aca="true" t="shared" si="4" ref="AA56:AF63">AA31</f>
        <v>0</v>
      </c>
      <c r="AB56" s="1">
        <f t="shared" si="4"/>
        <v>0</v>
      </c>
      <c r="AC56" s="1" t="str">
        <f t="shared" si="4"/>
        <v>Krmelín</v>
      </c>
      <c r="AD56" s="1">
        <f t="shared" si="4"/>
        <v>0</v>
      </c>
      <c r="AE56" s="1">
        <f t="shared" si="4"/>
        <v>0</v>
      </c>
      <c r="AF56" s="1">
        <f t="shared" si="4"/>
        <v>0</v>
      </c>
    </row>
    <row r="57" spans="3:32" ht="15" customHeight="1">
      <c r="C57" s="80" t="s">
        <v>46</v>
      </c>
      <c r="D57" s="186">
        <v>41061</v>
      </c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3"/>
        <v>Stará Ves</v>
      </c>
      <c r="AA57" s="1">
        <f t="shared" si="4"/>
        <v>0</v>
      </c>
      <c r="AB57" s="1">
        <f t="shared" si="4"/>
        <v>0</v>
      </c>
      <c r="AC57" s="1" t="str">
        <f t="shared" si="4"/>
        <v>Stará Ves</v>
      </c>
      <c r="AD57" s="1">
        <f t="shared" si="4"/>
        <v>0</v>
      </c>
      <c r="AE57" s="1">
        <f t="shared" si="4"/>
        <v>0</v>
      </c>
      <c r="AF57" s="1">
        <f t="shared" si="4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3"/>
        <v>Brušperk B</v>
      </c>
      <c r="AA58" s="1">
        <f t="shared" si="4"/>
        <v>0</v>
      </c>
      <c r="AB58" s="1">
        <f t="shared" si="4"/>
        <v>0</v>
      </c>
      <c r="AC58" s="1" t="str">
        <f t="shared" si="4"/>
        <v>Brušperk B</v>
      </c>
      <c r="AD58" s="1">
        <f t="shared" si="4"/>
        <v>0</v>
      </c>
      <c r="AE58" s="1">
        <f t="shared" si="4"/>
        <v>0</v>
      </c>
      <c r="AF58" s="1">
        <f t="shared" si="4"/>
        <v>0</v>
      </c>
    </row>
    <row r="59" spans="2:32" ht="18.75">
      <c r="B59" s="92">
        <v>2</v>
      </c>
      <c r="C59" s="76" t="s">
        <v>48</v>
      </c>
      <c r="D59" s="489" t="str">
        <f>IF(B59=1,X56,IF(B59=2,X57,IF(B59=3,X58,IF(B59=4,X59,IF(B59=5,X60,IF(B59=6,X61,IF(B59=7,X62,IF(B59=8,X63," "))))))))</f>
        <v>Stará Ves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3"/>
        <v>Hukvaldy</v>
      </c>
      <c r="AA59" s="1">
        <f t="shared" si="4"/>
        <v>0</v>
      </c>
      <c r="AB59" s="1">
        <f t="shared" si="4"/>
        <v>0</v>
      </c>
      <c r="AC59" s="1" t="str">
        <f t="shared" si="4"/>
        <v>Hukvaldy</v>
      </c>
      <c r="AD59" s="1">
        <f t="shared" si="4"/>
        <v>0</v>
      </c>
      <c r="AE59" s="1">
        <f t="shared" si="4"/>
        <v>0</v>
      </c>
      <c r="AF59" s="1">
        <f t="shared" si="4"/>
        <v>0</v>
      </c>
    </row>
    <row r="60" spans="2:32" ht="18.75">
      <c r="B60" s="92">
        <v>3</v>
      </c>
      <c r="C60" s="76" t="s">
        <v>51</v>
      </c>
      <c r="D60" s="489" t="str">
        <f>IF(B60=1,X56,IF(B60=2,X57,IF(B60=3,X58,IF(B60=4,X59,IF(B60=5,X60,IF(B60=6,X61,IF(B60=7,X62,IF(B60=8,X63," "))))))))</f>
        <v>Brušperk B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3"/>
        <v>Paskov</v>
      </c>
      <c r="AA60" s="1">
        <f t="shared" si="4"/>
        <v>0</v>
      </c>
      <c r="AB60" s="1">
        <f t="shared" si="4"/>
        <v>0</v>
      </c>
      <c r="AC60" s="1" t="str">
        <f t="shared" si="4"/>
        <v>Paskov</v>
      </c>
      <c r="AD60" s="1">
        <f t="shared" si="4"/>
        <v>0</v>
      </c>
      <c r="AE60" s="1">
        <f t="shared" si="4"/>
        <v>0</v>
      </c>
      <c r="AF60" s="1">
        <f t="shared" si="4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  <c r="AF61" s="1">
        <f t="shared" si="4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3"/>
        <v>0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4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22.5" customHeight="1">
      <c r="B64" s="103" t="s">
        <v>56</v>
      </c>
      <c r="C64" s="117" t="s">
        <v>239</v>
      </c>
      <c r="D64" s="104" t="s">
        <v>163</v>
      </c>
      <c r="E64" s="105">
        <v>2</v>
      </c>
      <c r="F64" s="106" t="s">
        <v>17</v>
      </c>
      <c r="G64" s="107">
        <v>6</v>
      </c>
      <c r="H64" s="108">
        <v>2</v>
      </c>
      <c r="I64" s="106" t="s">
        <v>17</v>
      </c>
      <c r="J64" s="107">
        <v>6</v>
      </c>
      <c r="K64" s="108"/>
      <c r="L64" s="106" t="s">
        <v>17</v>
      </c>
      <c r="M64" s="109"/>
      <c r="N64" s="110">
        <f>E64+H64+K64</f>
        <v>4</v>
      </c>
      <c r="O64" s="111" t="s">
        <v>17</v>
      </c>
      <c r="P64" s="112">
        <f>G64+J64+M64</f>
        <v>12</v>
      </c>
      <c r="Q64" s="110">
        <f>SUM(AG64:AI64)</f>
        <v>0</v>
      </c>
      <c r="R64" s="111" t="s">
        <v>17</v>
      </c>
      <c r="S64" s="112">
        <f>SUM(AJ64:AL64)</f>
        <v>2</v>
      </c>
      <c r="T64" s="113">
        <f>IF(Q64&gt;S64,1,0)</f>
        <v>0</v>
      </c>
      <c r="U64" s="114">
        <f>IF(S64&gt;Q64,1,0)</f>
        <v>1</v>
      </c>
      <c r="V64" s="95"/>
      <c r="X64" s="115"/>
      <c r="AG64" s="116">
        <f>IF(E64&gt;G64,1,0)</f>
        <v>0</v>
      </c>
      <c r="AH64" s="116">
        <f>IF(H64&gt;J64,1,0)</f>
        <v>0</v>
      </c>
      <c r="AI64" s="116">
        <f>IF(K64+M64&gt;0,IF(K64&gt;M64,1,0),0)</f>
        <v>0</v>
      </c>
      <c r="AJ64" s="116">
        <f>IF(G64&gt;E64,1,0)</f>
        <v>1</v>
      </c>
      <c r="AK64" s="116">
        <f>IF(J64&gt;H64,1,0)</f>
        <v>1</v>
      </c>
      <c r="AL64" s="116">
        <f>IF(K64+M64&gt;0,IF(M64&gt;K64,1,0),0)</f>
        <v>0</v>
      </c>
    </row>
    <row r="65" spans="2:38" ht="22.5" customHeight="1">
      <c r="B65" s="103" t="s">
        <v>57</v>
      </c>
      <c r="C65" s="104" t="s">
        <v>240</v>
      </c>
      <c r="D65" s="118" t="s">
        <v>165</v>
      </c>
      <c r="E65" s="105">
        <v>3</v>
      </c>
      <c r="F65" s="106" t="s">
        <v>17</v>
      </c>
      <c r="G65" s="107">
        <v>6</v>
      </c>
      <c r="H65" s="108">
        <v>2</v>
      </c>
      <c r="I65" s="106" t="s">
        <v>17</v>
      </c>
      <c r="J65" s="107">
        <v>6</v>
      </c>
      <c r="K65" s="108"/>
      <c r="L65" s="106" t="s">
        <v>17</v>
      </c>
      <c r="M65" s="109"/>
      <c r="N65" s="110">
        <f>E65+H65+K65</f>
        <v>5</v>
      </c>
      <c r="O65" s="111" t="s">
        <v>17</v>
      </c>
      <c r="P65" s="112">
        <f>G65+J65+M65</f>
        <v>12</v>
      </c>
      <c r="Q65" s="110">
        <f>SUM(AG65:AI65)</f>
        <v>0</v>
      </c>
      <c r="R65" s="111" t="s">
        <v>17</v>
      </c>
      <c r="S65" s="112">
        <f>SUM(AJ65:AL65)</f>
        <v>2</v>
      </c>
      <c r="T65" s="113">
        <f>IF(Q65&gt;S65,1,0)</f>
        <v>0</v>
      </c>
      <c r="U65" s="114">
        <f>IF(S65&gt;Q65,1,0)</f>
        <v>1</v>
      </c>
      <c r="V65" s="95"/>
      <c r="X65" s="320"/>
      <c r="AG65" s="116">
        <f>IF(E65&gt;G65,1,0)</f>
        <v>0</v>
      </c>
      <c r="AH65" s="116">
        <f>IF(H65&gt;J65,1,0)</f>
        <v>0</v>
      </c>
      <c r="AI65" s="116">
        <f>IF(K65+M65&gt;0,IF(K65&gt;M65,1,0),0)</f>
        <v>0</v>
      </c>
      <c r="AJ65" s="116">
        <f>IF(G65&gt;E65,1,0)</f>
        <v>1</v>
      </c>
      <c r="AK65" s="116">
        <f>IF(J65&gt;H65,1,0)</f>
        <v>1</v>
      </c>
      <c r="AL65" s="116">
        <f>IF(K65+M65&gt;0,IF(M65&gt;K65,1,0),0)</f>
        <v>0</v>
      </c>
    </row>
    <row r="66" spans="2:38" ht="22.5" customHeight="1">
      <c r="B66" s="473" t="s">
        <v>58</v>
      </c>
      <c r="C66" s="117" t="s">
        <v>239</v>
      </c>
      <c r="D66" s="104" t="s">
        <v>163</v>
      </c>
      <c r="E66" s="475">
        <v>2</v>
      </c>
      <c r="F66" s="463" t="s">
        <v>17</v>
      </c>
      <c r="G66" s="471">
        <v>6</v>
      </c>
      <c r="H66" s="469">
        <v>3</v>
      </c>
      <c r="I66" s="463" t="s">
        <v>17</v>
      </c>
      <c r="J66" s="471">
        <v>6</v>
      </c>
      <c r="K66" s="469"/>
      <c r="L66" s="463" t="s">
        <v>17</v>
      </c>
      <c r="M66" s="477"/>
      <c r="N66" s="479">
        <f>E66+H66+K66</f>
        <v>5</v>
      </c>
      <c r="O66" s="481" t="s">
        <v>17</v>
      </c>
      <c r="P66" s="483">
        <f>G66+J66+M66</f>
        <v>12</v>
      </c>
      <c r="Q66" s="479">
        <f>SUM(AG66:AI66)</f>
        <v>0</v>
      </c>
      <c r="R66" s="481" t="s">
        <v>17</v>
      </c>
      <c r="S66" s="483">
        <f>SUM(AJ66:AL66)</f>
        <v>2</v>
      </c>
      <c r="T66" s="487">
        <f>IF(Q66&gt;S66,1,0)</f>
        <v>0</v>
      </c>
      <c r="U66" s="485">
        <f>IF(S66&gt;Q66,1,0)</f>
        <v>1</v>
      </c>
      <c r="V66" s="119"/>
      <c r="X66" s="320"/>
      <c r="AG66" s="116">
        <f>IF(E66&gt;G66,1,0)</f>
        <v>0</v>
      </c>
      <c r="AH66" s="116">
        <f>IF(H66&gt;J66,1,0)</f>
        <v>0</v>
      </c>
      <c r="AI66" s="116">
        <f>IF(K66+M66&gt;0,IF(K66&gt;M66,1,0),0)</f>
        <v>0</v>
      </c>
      <c r="AJ66" s="116">
        <f>IF(G66&gt;E66,1,0)</f>
        <v>1</v>
      </c>
      <c r="AK66" s="116">
        <f>IF(J66&gt;H66,1,0)</f>
        <v>1</v>
      </c>
      <c r="AL66" s="116">
        <f>IF(K66+M66&gt;0,IF(M66&gt;K66,1,0),0)</f>
        <v>0</v>
      </c>
    </row>
    <row r="67" spans="2:24" ht="25.5" customHeight="1">
      <c r="B67" s="474"/>
      <c r="C67" s="104" t="s">
        <v>240</v>
      </c>
      <c r="D67" s="118" t="s">
        <v>165</v>
      </c>
      <c r="E67" s="476"/>
      <c r="F67" s="464"/>
      <c r="G67" s="472"/>
      <c r="H67" s="470"/>
      <c r="I67" s="464"/>
      <c r="J67" s="472"/>
      <c r="K67" s="470"/>
      <c r="L67" s="464"/>
      <c r="M67" s="478"/>
      <c r="N67" s="480"/>
      <c r="O67" s="482"/>
      <c r="P67" s="484"/>
      <c r="Q67" s="480"/>
      <c r="R67" s="482"/>
      <c r="S67" s="484"/>
      <c r="T67" s="488"/>
      <c r="U67" s="486"/>
      <c r="V67" s="119"/>
      <c r="X67" s="321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14</v>
      </c>
      <c r="O68" s="111" t="s">
        <v>17</v>
      </c>
      <c r="P68" s="126">
        <f>SUM(P64:P67)</f>
        <v>36</v>
      </c>
      <c r="Q68" s="142">
        <f>SUM(Q64:Q67)</f>
        <v>0</v>
      </c>
      <c r="R68" s="144" t="s">
        <v>17</v>
      </c>
      <c r="S68" s="143">
        <f>SUM(S64:S67)</f>
        <v>6</v>
      </c>
      <c r="T68" s="113">
        <f>SUM(T64:T67)</f>
        <v>0</v>
      </c>
      <c r="U68" s="114">
        <f>SUM(U64:U67)</f>
        <v>3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Brušperk B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P7:U7"/>
    <mergeCell ref="P8:U8"/>
    <mergeCell ref="D9:I9"/>
    <mergeCell ref="P3:Q3"/>
    <mergeCell ref="T3:U3"/>
    <mergeCell ref="P4:U4"/>
    <mergeCell ref="P6:U6"/>
    <mergeCell ref="P9:U9"/>
    <mergeCell ref="D10:I10"/>
    <mergeCell ref="P10:U10"/>
    <mergeCell ref="Q13:S13"/>
    <mergeCell ref="N13:P13"/>
    <mergeCell ref="E12:M12"/>
    <mergeCell ref="N12:U12"/>
    <mergeCell ref="P11:U11"/>
    <mergeCell ref="B16:B17"/>
    <mergeCell ref="E16:E17"/>
    <mergeCell ref="F16:F17"/>
    <mergeCell ref="G16:G17"/>
    <mergeCell ref="H16:H17"/>
    <mergeCell ref="E13:G13"/>
    <mergeCell ref="H13:J13"/>
    <mergeCell ref="K13:M13"/>
    <mergeCell ref="S16:S17"/>
    <mergeCell ref="T16:T17"/>
    <mergeCell ref="I16:I17"/>
    <mergeCell ref="J16:J17"/>
    <mergeCell ref="K16:K17"/>
    <mergeCell ref="L16:L17"/>
    <mergeCell ref="M16:M17"/>
    <mergeCell ref="N16:N17"/>
    <mergeCell ref="D35:I35"/>
    <mergeCell ref="P35:U35"/>
    <mergeCell ref="O16:O17"/>
    <mergeCell ref="P16:P17"/>
    <mergeCell ref="U16:U17"/>
    <mergeCell ref="P28:Q28"/>
    <mergeCell ref="T28:U28"/>
    <mergeCell ref="P29:U29"/>
    <mergeCell ref="Q16:Q17"/>
    <mergeCell ref="R16:R17"/>
    <mergeCell ref="P31:U31"/>
    <mergeCell ref="P32:U32"/>
    <mergeCell ref="P33:U33"/>
    <mergeCell ref="D34:I34"/>
    <mergeCell ref="P34:U34"/>
    <mergeCell ref="E37:M37"/>
    <mergeCell ref="N37:U37"/>
    <mergeCell ref="P36:U36"/>
    <mergeCell ref="E38:G38"/>
    <mergeCell ref="H38:J38"/>
    <mergeCell ref="K38:M38"/>
    <mergeCell ref="N38:P38"/>
    <mergeCell ref="Q38:S38"/>
    <mergeCell ref="N41:N42"/>
    <mergeCell ref="O41:O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P54:U54"/>
    <mergeCell ref="Q41:Q42"/>
    <mergeCell ref="R41:R42"/>
    <mergeCell ref="S41:S42"/>
    <mergeCell ref="T41:T42"/>
    <mergeCell ref="P41:P42"/>
    <mergeCell ref="U41:U42"/>
    <mergeCell ref="P53:Q53"/>
    <mergeCell ref="T53:U53"/>
    <mergeCell ref="D59:I59"/>
    <mergeCell ref="P59:U59"/>
    <mergeCell ref="D60:I60"/>
    <mergeCell ref="P60:U60"/>
    <mergeCell ref="U66:U67"/>
    <mergeCell ref="P56:U56"/>
    <mergeCell ref="P57:U57"/>
    <mergeCell ref="P58:U58"/>
    <mergeCell ref="R66:R67"/>
    <mergeCell ref="P66:P67"/>
    <mergeCell ref="Q66:Q67"/>
    <mergeCell ref="E62:M62"/>
    <mergeCell ref="N62:U62"/>
    <mergeCell ref="P61:U61"/>
    <mergeCell ref="E63:G63"/>
    <mergeCell ref="H63:J63"/>
    <mergeCell ref="K63:M63"/>
    <mergeCell ref="N63:P63"/>
    <mergeCell ref="Q63:S63"/>
    <mergeCell ref="B66:B67"/>
    <mergeCell ref="E66:E67"/>
    <mergeCell ref="F66:F67"/>
    <mergeCell ref="G66:G67"/>
    <mergeCell ref="H66:H67"/>
    <mergeCell ref="I66:I67"/>
    <mergeCell ref="S66:S67"/>
    <mergeCell ref="T66:T67"/>
    <mergeCell ref="J66:J67"/>
    <mergeCell ref="K66:K67"/>
    <mergeCell ref="L66:L67"/>
    <mergeCell ref="M66:M67"/>
    <mergeCell ref="N66:N67"/>
    <mergeCell ref="O66:O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">
      <selection activeCell="C14" sqref="C14:J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3</v>
      </c>
      <c r="P4" s="460" t="str">
        <f>IF(N4=1,P6,IF(N4=2,P7,IF(N4=3,P8,IF(N4=4,P9,IF(N4=5,P10," ")))))</f>
        <v>MUŽI  II.B - JIH 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43</v>
      </c>
      <c r="D6" s="136" t="s">
        <v>162</v>
      </c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Krmelín</v>
      </c>
      <c r="AA6" s="1">
        <f>1B!AA6</f>
        <v>0</v>
      </c>
      <c r="AB6" s="1">
        <f>1B!AB6</f>
        <v>0</v>
      </c>
      <c r="AC6" s="1" t="str">
        <f>1B!AC6</f>
        <v>Krmelín</v>
      </c>
      <c r="AD6" s="1">
        <f>1B!AD6</f>
        <v>0</v>
      </c>
      <c r="AE6" s="1">
        <f>1B!AE6</f>
        <v>0</v>
      </c>
      <c r="AF6" s="1">
        <f>1B!AF6</f>
        <v>0</v>
      </c>
    </row>
    <row r="7" spans="3:32" ht="16.5" customHeight="1">
      <c r="C7" s="80" t="s">
        <v>46</v>
      </c>
      <c r="D7" s="186">
        <v>41062</v>
      </c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Stará Ves</v>
      </c>
      <c r="AA7" s="1">
        <f>1B!AA7</f>
        <v>0</v>
      </c>
      <c r="AB7" s="1">
        <f>1B!AB7</f>
        <v>0</v>
      </c>
      <c r="AC7" s="1" t="str">
        <f>1B!AC7</f>
        <v>Stará Ves</v>
      </c>
      <c r="AD7" s="1">
        <f>1B!AD7</f>
        <v>0</v>
      </c>
      <c r="AE7" s="1">
        <f>1B!AE7</f>
        <v>0</v>
      </c>
      <c r="AF7" s="1">
        <f>1B!AF7</f>
        <v>0</v>
      </c>
    </row>
    <row r="8" spans="3:32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Brušperk B</v>
      </c>
      <c r="AA8" s="1">
        <f>1B!AA8</f>
        <v>0</v>
      </c>
      <c r="AB8" s="1">
        <f>1B!AB8</f>
        <v>0</v>
      </c>
      <c r="AC8" s="1" t="str">
        <f>1B!AC8</f>
        <v>Brušperk B</v>
      </c>
      <c r="AD8" s="1">
        <f>1B!AD8</f>
        <v>0</v>
      </c>
      <c r="AE8" s="1">
        <f>1B!AE8</f>
        <v>0</v>
      </c>
      <c r="AF8" s="1">
        <f>1B!AF8</f>
        <v>0</v>
      </c>
    </row>
    <row r="9" spans="2:32" ht="18.75">
      <c r="B9" s="92">
        <v>3</v>
      </c>
      <c r="C9" s="76" t="s">
        <v>48</v>
      </c>
      <c r="D9" s="450" t="str">
        <f>IF(B9=1,X6,IF(B9=2,X7,IF(B9=3,X8,IF(B9=4,X9,IF(B9=5,X10,IF(B9=6,X11,IF(B9=7,X12,IF(B9=8,X13," "))))))))</f>
        <v>Brušperk B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Hukvaldy</v>
      </c>
      <c r="AA9" s="1">
        <f>1B!AA9</f>
        <v>0</v>
      </c>
      <c r="AB9" s="1">
        <f>1B!AB9</f>
        <v>0</v>
      </c>
      <c r="AC9" s="1" t="str">
        <f>1B!AC9</f>
        <v>Hukvaldy</v>
      </c>
      <c r="AD9" s="1">
        <f>1B!AD9</f>
        <v>0</v>
      </c>
      <c r="AE9" s="1">
        <f>1B!AE9</f>
        <v>0</v>
      </c>
      <c r="AF9" s="1">
        <f>1B!AF9</f>
        <v>0</v>
      </c>
    </row>
    <row r="10" spans="2:32" ht="19.5" customHeight="1">
      <c r="B10" s="92">
        <v>6</v>
      </c>
      <c r="C10" s="76" t="s">
        <v>51</v>
      </c>
      <c r="D10" s="450" t="str">
        <f>IF(B10=1,X6,IF(B10=2,X7,IF(B10=3,X8,IF(B10=4,X9,IF(B10=5,X10,IF(B10=6,X11,IF(B10=7,X12,IF(B10=8,X13," "))))))))</f>
        <v>Proskovice B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Paskov</v>
      </c>
      <c r="AA10" s="1">
        <f>1B!AA10</f>
        <v>0</v>
      </c>
      <c r="AB10" s="1">
        <f>1B!AB10</f>
        <v>0</v>
      </c>
      <c r="AC10" s="1" t="str">
        <f>1B!AC10</f>
        <v>Paskov</v>
      </c>
      <c r="AD10" s="1">
        <f>1B!AD10</f>
        <v>0</v>
      </c>
      <c r="AE10" s="1">
        <f>1B!AE10</f>
        <v>0</v>
      </c>
      <c r="AF10" s="1">
        <f>1B!AF10</f>
        <v>0</v>
      </c>
    </row>
    <row r="11" spans="14:32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Proskovice B</v>
      </c>
      <c r="AA11" s="1">
        <f>1B!AA11</f>
        <v>0</v>
      </c>
      <c r="AB11" s="1">
        <f>1B!AB11</f>
        <v>0</v>
      </c>
      <c r="AC11" s="1" t="str">
        <f>1B!AC11</f>
        <v>Proskovice B</v>
      </c>
      <c r="AD11" s="1">
        <f>1B!AD11</f>
        <v>0</v>
      </c>
      <c r="AE11" s="1">
        <f>1B!AE11</f>
        <v>0</v>
      </c>
      <c r="AF11" s="1">
        <f>1B!AF11</f>
        <v>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A12" s="1">
        <f>1B!AA12</f>
        <v>0</v>
      </c>
      <c r="AB12" s="1">
        <f>1B!AB12</f>
        <v>0</v>
      </c>
      <c r="AC12" s="1">
        <f>1B!AC12</f>
        <v>0</v>
      </c>
      <c r="AD12" s="1">
        <f>1B!AD12</f>
        <v>0</v>
      </c>
      <c r="AE12" s="1">
        <f>1B!AE12</f>
        <v>0</v>
      </c>
      <c r="AF12" s="1">
        <f>1B!AF12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A13" s="1">
        <f>1B!AA13</f>
        <v>0</v>
      </c>
      <c r="AB13" s="1">
        <f>1B!AB13</f>
        <v>0</v>
      </c>
      <c r="AC13" s="1">
        <f>1B!AC13</f>
        <v>0</v>
      </c>
      <c r="AD13" s="1">
        <f>1B!AD13</f>
        <v>0</v>
      </c>
      <c r="AE13" s="1">
        <f>1B!AE13</f>
        <v>0</v>
      </c>
      <c r="AF13" s="1">
        <f>1B!AF13</f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 t="s">
        <v>163</v>
      </c>
      <c r="D14" s="117" t="s">
        <v>228</v>
      </c>
      <c r="E14" s="105">
        <v>6</v>
      </c>
      <c r="F14" s="106" t="s">
        <v>17</v>
      </c>
      <c r="G14" s="107">
        <v>1</v>
      </c>
      <c r="H14" s="108">
        <v>6</v>
      </c>
      <c r="I14" s="106" t="s">
        <v>17</v>
      </c>
      <c r="J14" s="107">
        <v>0</v>
      </c>
      <c r="K14" s="262"/>
      <c r="L14" s="260" t="s">
        <v>17</v>
      </c>
      <c r="M14" s="263"/>
      <c r="N14" s="110">
        <f>E14+H14+K14</f>
        <v>12</v>
      </c>
      <c r="O14" s="111" t="s">
        <v>17</v>
      </c>
      <c r="P14" s="112">
        <f>G14+J14+M14</f>
        <v>1</v>
      </c>
      <c r="Q14" s="110">
        <f>SUM(AG14:AI14)</f>
        <v>2</v>
      </c>
      <c r="R14" s="111" t="s">
        <v>17</v>
      </c>
      <c r="S14" s="112">
        <f>SUM(AJ14:AL14)</f>
        <v>0</v>
      </c>
      <c r="T14" s="113">
        <f>IF(Q14&gt;S14,1,0)</f>
        <v>1</v>
      </c>
      <c r="U14" s="114">
        <f>IF(S14&gt;Q14,1,0)</f>
        <v>0</v>
      </c>
      <c r="V14" s="95"/>
      <c r="X14" s="115"/>
      <c r="AG14" s="116">
        <f>IF(E14&gt;G14,1,0)</f>
        <v>1</v>
      </c>
      <c r="AH14" s="116">
        <f>IF(H14&gt;J14,1,0)</f>
        <v>1</v>
      </c>
      <c r="AI14" s="116">
        <f>IF(K14+M14&gt;0,IF(K14&gt;M14,1,0),0)</f>
        <v>0</v>
      </c>
      <c r="AJ14" s="116">
        <f>IF(G14&gt;E14,1,0)</f>
        <v>0</v>
      </c>
      <c r="AK14" s="116">
        <f>IF(J14&gt;H14,1,0)</f>
        <v>0</v>
      </c>
      <c r="AL14" s="116">
        <f>IF(K14+M14&gt;0,IF(M14&gt;K14,1,0),0)</f>
        <v>0</v>
      </c>
    </row>
    <row r="15" spans="2:38" ht="24" customHeight="1">
      <c r="B15" s="103" t="s">
        <v>57</v>
      </c>
      <c r="C15" s="118" t="s">
        <v>165</v>
      </c>
      <c r="D15" s="104" t="s">
        <v>229</v>
      </c>
      <c r="E15" s="105">
        <v>6</v>
      </c>
      <c r="F15" s="106" t="s">
        <v>17</v>
      </c>
      <c r="G15" s="107">
        <v>3</v>
      </c>
      <c r="H15" s="108">
        <v>6</v>
      </c>
      <c r="I15" s="106" t="s">
        <v>17</v>
      </c>
      <c r="J15" s="107">
        <v>3</v>
      </c>
      <c r="K15" s="262"/>
      <c r="L15" s="260" t="s">
        <v>17</v>
      </c>
      <c r="M15" s="263"/>
      <c r="N15" s="110">
        <f>E15+H15+K15</f>
        <v>12</v>
      </c>
      <c r="O15" s="111" t="s">
        <v>17</v>
      </c>
      <c r="P15" s="112">
        <f>G15+J15+M15</f>
        <v>6</v>
      </c>
      <c r="Q15" s="110">
        <f>SUM(AG15:AI15)</f>
        <v>2</v>
      </c>
      <c r="R15" s="111" t="s">
        <v>17</v>
      </c>
      <c r="S15" s="112">
        <f>SUM(AJ15:AL15)</f>
        <v>0</v>
      </c>
      <c r="T15" s="113">
        <f>IF(Q15&gt;S15,1,0)</f>
        <v>1</v>
      </c>
      <c r="U15" s="114">
        <f>IF(S15&gt;Q15,1,0)</f>
        <v>0</v>
      </c>
      <c r="V15" s="95"/>
      <c r="AG15" s="116">
        <f>IF(E15&gt;G15,1,0)</f>
        <v>1</v>
      </c>
      <c r="AH15" s="116">
        <f>IF(H15&gt;J15,1,0)</f>
        <v>1</v>
      </c>
      <c r="AI15" s="116">
        <f>IF(K15+M15&gt;0,IF(K15&gt;M15,1,0),0)</f>
        <v>0</v>
      </c>
      <c r="AJ15" s="116">
        <f>IF(G15&gt;E15,1,0)</f>
        <v>0</v>
      </c>
      <c r="AK15" s="116">
        <f>IF(J15&gt;H15,1,0)</f>
        <v>0</v>
      </c>
      <c r="AL15" s="116">
        <f>IF(K15+M15&gt;0,IF(M15&gt;K15,1,0),0)</f>
        <v>0</v>
      </c>
    </row>
    <row r="16" spans="2:38" ht="20.25" customHeight="1">
      <c r="B16" s="473" t="s">
        <v>58</v>
      </c>
      <c r="C16" s="104" t="s">
        <v>163</v>
      </c>
      <c r="D16" s="117" t="s">
        <v>228</v>
      </c>
      <c r="E16" s="475">
        <v>6</v>
      </c>
      <c r="F16" s="463" t="s">
        <v>17</v>
      </c>
      <c r="G16" s="471">
        <v>1</v>
      </c>
      <c r="H16" s="469">
        <v>6</v>
      </c>
      <c r="I16" s="463" t="s">
        <v>17</v>
      </c>
      <c r="J16" s="471">
        <v>4</v>
      </c>
      <c r="K16" s="492"/>
      <c r="L16" s="493" t="s">
        <v>17</v>
      </c>
      <c r="M16" s="494"/>
      <c r="N16" s="479">
        <f>E16+H16+K16</f>
        <v>12</v>
      </c>
      <c r="O16" s="481" t="s">
        <v>17</v>
      </c>
      <c r="P16" s="483">
        <f>G16+J16+M16</f>
        <v>5</v>
      </c>
      <c r="Q16" s="479">
        <f>SUM(AG16:AI16)</f>
        <v>2</v>
      </c>
      <c r="R16" s="481" t="s">
        <v>17</v>
      </c>
      <c r="S16" s="483">
        <f>SUM(AJ16:AL16)</f>
        <v>0</v>
      </c>
      <c r="T16" s="487">
        <f>IF(Q16&gt;S16,1,0)</f>
        <v>1</v>
      </c>
      <c r="U16" s="485">
        <f>IF(S16&gt;Q16,1,0)</f>
        <v>0</v>
      </c>
      <c r="V16" s="119"/>
      <c r="AG16" s="116">
        <f>IF(E16&gt;G16,1,0)</f>
        <v>1</v>
      </c>
      <c r="AH16" s="116">
        <f>IF(H16&gt;J16,1,0)</f>
        <v>1</v>
      </c>
      <c r="AI16" s="116">
        <f>IF(K16+M16&gt;0,IF(K16&gt;M16,1,0),0)</f>
        <v>0</v>
      </c>
      <c r="AJ16" s="116">
        <f>IF(G16&gt;E16,1,0)</f>
        <v>0</v>
      </c>
      <c r="AK16" s="116">
        <f>IF(J16&gt;H16,1,0)</f>
        <v>0</v>
      </c>
      <c r="AL16" s="116">
        <f>IF(K16+M16&gt;0,IF(M16&gt;K16,1,0),0)</f>
        <v>0</v>
      </c>
    </row>
    <row r="17" spans="2:22" ht="21" customHeight="1">
      <c r="B17" s="474"/>
      <c r="C17" s="118" t="s">
        <v>165</v>
      </c>
      <c r="D17" s="104" t="s">
        <v>229</v>
      </c>
      <c r="E17" s="476"/>
      <c r="F17" s="464"/>
      <c r="G17" s="472"/>
      <c r="H17" s="470"/>
      <c r="I17" s="464"/>
      <c r="J17" s="472"/>
      <c r="K17" s="492"/>
      <c r="L17" s="493"/>
      <c r="M17" s="494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36</v>
      </c>
      <c r="O18" s="111" t="s">
        <v>17</v>
      </c>
      <c r="P18" s="126">
        <f>SUM(P14:P17)</f>
        <v>12</v>
      </c>
      <c r="Q18" s="142">
        <f>SUM(Q14:Q17)</f>
        <v>6</v>
      </c>
      <c r="R18" s="144" t="s">
        <v>17</v>
      </c>
      <c r="S18" s="143">
        <f>SUM(S14:S17)</f>
        <v>0</v>
      </c>
      <c r="T18" s="113">
        <f>SUM(T14:T17)</f>
        <v>3</v>
      </c>
      <c r="U18" s="114">
        <f>SUM(U14:U17)</f>
        <v>0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Brušperk B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3</v>
      </c>
      <c r="P29" s="460" t="str">
        <f>IF(N29=1,P31,IF(N29=2,P32,IF(N29=3,P33,IF(N29=4,P34,IF(N29=5,P35," ")))))</f>
        <v>MUŽI  II.B - JIH 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/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Krmelín</v>
      </c>
      <c r="AA31" s="1">
        <f aca="true" t="shared" si="2" ref="AA31:AF38">AA6</f>
        <v>0</v>
      </c>
      <c r="AB31" s="1">
        <f t="shared" si="2"/>
        <v>0</v>
      </c>
      <c r="AC31" s="1" t="str">
        <f t="shared" si="2"/>
        <v>Krmelín</v>
      </c>
      <c r="AD31" s="1">
        <f t="shared" si="2"/>
        <v>0</v>
      </c>
      <c r="AE31" s="1">
        <f t="shared" si="2"/>
        <v>0</v>
      </c>
      <c r="AF31" s="1">
        <f t="shared" si="2"/>
        <v>0</v>
      </c>
    </row>
    <row r="32" spans="3:32" ht="15" customHeight="1">
      <c r="C32" s="80" t="s">
        <v>46</v>
      </c>
      <c r="D32" s="186"/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Stará Ves</v>
      </c>
      <c r="AA32" s="1">
        <f t="shared" si="2"/>
        <v>0</v>
      </c>
      <c r="AB32" s="1">
        <f t="shared" si="2"/>
        <v>0</v>
      </c>
      <c r="AC32" s="1" t="str">
        <f t="shared" si="2"/>
        <v>Stará Ves</v>
      </c>
      <c r="AD32" s="1">
        <f t="shared" si="2"/>
        <v>0</v>
      </c>
      <c r="AE32" s="1">
        <f t="shared" si="2"/>
        <v>0</v>
      </c>
      <c r="AF32" s="1">
        <f t="shared" si="2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Brušperk B</v>
      </c>
      <c r="AA33" s="1">
        <f t="shared" si="2"/>
        <v>0</v>
      </c>
      <c r="AB33" s="1">
        <f t="shared" si="2"/>
        <v>0</v>
      </c>
      <c r="AC33" s="1" t="str">
        <f t="shared" si="2"/>
        <v>Brušperk B</v>
      </c>
      <c r="AD33" s="1">
        <f t="shared" si="2"/>
        <v>0</v>
      </c>
      <c r="AE33" s="1">
        <f t="shared" si="2"/>
        <v>0</v>
      </c>
      <c r="AF33" s="1">
        <f t="shared" si="2"/>
        <v>0</v>
      </c>
    </row>
    <row r="34" spans="2:32" ht="18.75">
      <c r="B34" s="92">
        <v>4</v>
      </c>
      <c r="C34" s="76" t="s">
        <v>48</v>
      </c>
      <c r="D34" s="489" t="str">
        <f>IF(B34=1,X31,IF(B34=2,X32,IF(B34=3,X33,IF(B34=4,X34,IF(B34=5,X35,IF(B34=6,X36,IF(B34=7,X37,IF(B34=8,X38," "))))))))</f>
        <v>Hukvaldy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Hukvaldy</v>
      </c>
      <c r="AA34" s="1">
        <f t="shared" si="2"/>
        <v>0</v>
      </c>
      <c r="AB34" s="1">
        <f t="shared" si="2"/>
        <v>0</v>
      </c>
      <c r="AC34" s="1" t="str">
        <f t="shared" si="2"/>
        <v>Hukvaldy</v>
      </c>
      <c r="AD34" s="1">
        <f t="shared" si="2"/>
        <v>0</v>
      </c>
      <c r="AE34" s="1">
        <f t="shared" si="2"/>
        <v>0</v>
      </c>
      <c r="AF34" s="1">
        <f t="shared" si="2"/>
        <v>0</v>
      </c>
    </row>
    <row r="35" spans="2:32" ht="18.75">
      <c r="B35" s="92">
        <v>2</v>
      </c>
      <c r="C35" s="76" t="s">
        <v>51</v>
      </c>
      <c r="D35" s="489" t="str">
        <f>IF(B35=1,X31,IF(B35=2,X32,IF(B35=3,X33,IF(B35=4,X34,IF(B35=5,X35,IF(B35=6,X36,IF(B35=7,X37,IF(B35=8,X38," "))))))))</f>
        <v>Stará Ves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Paskov</v>
      </c>
      <c r="AA35" s="1">
        <f t="shared" si="2"/>
        <v>0</v>
      </c>
      <c r="AB35" s="1">
        <f t="shared" si="2"/>
        <v>0</v>
      </c>
      <c r="AC35" s="1" t="str">
        <f t="shared" si="2"/>
        <v>Paskov</v>
      </c>
      <c r="AD35" s="1">
        <f t="shared" si="2"/>
        <v>0</v>
      </c>
      <c r="AE35" s="1">
        <f t="shared" si="2"/>
        <v>0</v>
      </c>
      <c r="AF35" s="1">
        <f t="shared" si="2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Proskovice B</v>
      </c>
      <c r="AA36" s="1">
        <f t="shared" si="2"/>
        <v>0</v>
      </c>
      <c r="AB36" s="1">
        <f t="shared" si="2"/>
        <v>0</v>
      </c>
      <c r="AC36" s="1" t="str">
        <f t="shared" si="2"/>
        <v>Proskovice B</v>
      </c>
      <c r="AD36" s="1">
        <f t="shared" si="2"/>
        <v>0</v>
      </c>
      <c r="AE36" s="1">
        <f t="shared" si="2"/>
        <v>0</v>
      </c>
      <c r="AF36" s="1">
        <f t="shared" si="2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2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2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258"/>
      <c r="D39" s="315"/>
      <c r="E39" s="316"/>
      <c r="F39" s="260" t="s">
        <v>17</v>
      </c>
      <c r="G39" s="261"/>
      <c r="H39" s="262"/>
      <c r="I39" s="260" t="s">
        <v>17</v>
      </c>
      <c r="J39" s="261"/>
      <c r="K39" s="262"/>
      <c r="L39" s="260" t="s">
        <v>17</v>
      </c>
      <c r="M39" s="263"/>
      <c r="N39" s="110">
        <f>E39+H39+K39</f>
        <v>0</v>
      </c>
      <c r="O39" s="111" t="s">
        <v>17</v>
      </c>
      <c r="P39" s="112">
        <f>G39+J39+M39</f>
        <v>0</v>
      </c>
      <c r="Q39" s="110">
        <f>SUM(AG39:AI39)</f>
        <v>0</v>
      </c>
      <c r="R39" s="111" t="s">
        <v>17</v>
      </c>
      <c r="S39" s="112">
        <f>SUM(AJ39:AL39)</f>
        <v>0</v>
      </c>
      <c r="T39" s="113">
        <f>IF(Q39&gt;S39,1,0)</f>
        <v>0</v>
      </c>
      <c r="U39" s="114">
        <f>IF(S39&gt;Q39,1,0)</f>
        <v>0</v>
      </c>
      <c r="V39" s="95"/>
      <c r="X39" s="115"/>
      <c r="AG39" s="116">
        <f>IF(E39&gt;G39,1,0)</f>
        <v>0</v>
      </c>
      <c r="AH39" s="116">
        <f>IF(H39&gt;J39,1,0)</f>
        <v>0</v>
      </c>
      <c r="AI39" s="116">
        <f>IF(K39+M39&gt;0,IF(K39&gt;M39,1,0),0)</f>
        <v>0</v>
      </c>
      <c r="AJ39" s="116">
        <f>IF(G39&gt;E39,1,0)</f>
        <v>0</v>
      </c>
      <c r="AK39" s="116">
        <f>IF(J39&gt;H39,1,0)</f>
        <v>0</v>
      </c>
      <c r="AL39" s="116">
        <f>IF(K39+M39&gt;0,IF(M39&gt;K39,1,0),0)</f>
        <v>0</v>
      </c>
    </row>
    <row r="40" spans="2:38" ht="24.75" customHeight="1">
      <c r="B40" s="103" t="s">
        <v>57</v>
      </c>
      <c r="C40" s="258"/>
      <c r="D40" s="317"/>
      <c r="E40" s="318"/>
      <c r="F40" s="260" t="s">
        <v>17</v>
      </c>
      <c r="G40" s="261"/>
      <c r="H40" s="262"/>
      <c r="I40" s="260" t="s">
        <v>17</v>
      </c>
      <c r="J40" s="261"/>
      <c r="K40" s="262"/>
      <c r="L40" s="260" t="s">
        <v>17</v>
      </c>
      <c r="M40" s="263"/>
      <c r="N40" s="110">
        <f>E40+H40+K40</f>
        <v>0</v>
      </c>
      <c r="O40" s="111" t="s">
        <v>17</v>
      </c>
      <c r="P40" s="112">
        <f>G40+J40+M40</f>
        <v>0</v>
      </c>
      <c r="Q40" s="110">
        <f>SUM(AG40:AI40)</f>
        <v>0</v>
      </c>
      <c r="R40" s="111" t="s">
        <v>17</v>
      </c>
      <c r="S40" s="112">
        <f>SUM(AJ40:AL40)</f>
        <v>0</v>
      </c>
      <c r="T40" s="113">
        <f>IF(Q40&gt;S40,1,0)</f>
        <v>0</v>
      </c>
      <c r="U40" s="114">
        <f>IF(S40&gt;Q40,1,0)</f>
        <v>0</v>
      </c>
      <c r="V40" s="95"/>
      <c r="AG40" s="116">
        <f>IF(E40&gt;G40,1,0)</f>
        <v>0</v>
      </c>
      <c r="AH40" s="116">
        <f>IF(H40&gt;J40,1,0)</f>
        <v>0</v>
      </c>
      <c r="AI40" s="116">
        <f>IF(K40+M40&gt;0,IF(K40&gt;M40,1,0),0)</f>
        <v>0</v>
      </c>
      <c r="AJ40" s="116">
        <f>IF(G40&gt;E40,1,0)</f>
        <v>0</v>
      </c>
      <c r="AK40" s="116">
        <f>IF(J40&gt;H40,1,0)</f>
        <v>0</v>
      </c>
      <c r="AL40" s="116">
        <f>IF(K40+M40&gt;0,IF(M40&gt;K40,1,0),0)</f>
        <v>0</v>
      </c>
    </row>
    <row r="41" spans="2:38" ht="24.75" customHeight="1">
      <c r="B41" s="473" t="s">
        <v>58</v>
      </c>
      <c r="C41" s="264"/>
      <c r="D41" s="259"/>
      <c r="E41" s="497"/>
      <c r="F41" s="493" t="s">
        <v>17</v>
      </c>
      <c r="G41" s="496"/>
      <c r="H41" s="495"/>
      <c r="I41" s="493" t="s">
        <v>17</v>
      </c>
      <c r="J41" s="496"/>
      <c r="K41" s="492"/>
      <c r="L41" s="493" t="s">
        <v>17</v>
      </c>
      <c r="M41" s="494"/>
      <c r="N41" s="479">
        <f>E41+H41+K41</f>
        <v>0</v>
      </c>
      <c r="O41" s="481" t="s">
        <v>17</v>
      </c>
      <c r="P41" s="483">
        <f>G41+J41+M41</f>
        <v>0</v>
      </c>
      <c r="Q41" s="479">
        <f>SUM(AG41:AI41)</f>
        <v>0</v>
      </c>
      <c r="R41" s="481" t="s">
        <v>17</v>
      </c>
      <c r="S41" s="483">
        <f>SUM(AJ41:AL41)</f>
        <v>0</v>
      </c>
      <c r="T41" s="487">
        <f>IF(Q41&gt;S41,1,0)</f>
        <v>0</v>
      </c>
      <c r="U41" s="485">
        <f>IF(S41&gt;Q41,1,0)</f>
        <v>0</v>
      </c>
      <c r="V41" s="119"/>
      <c r="AG41" s="116">
        <f>IF(E41&gt;G41,1,0)</f>
        <v>0</v>
      </c>
      <c r="AH41" s="116">
        <f>IF(H41&gt;J41,1,0)</f>
        <v>0</v>
      </c>
      <c r="AI41" s="116">
        <f>IF(K41+M41&gt;0,IF(K41&gt;M41,1,0),0)</f>
        <v>0</v>
      </c>
      <c r="AJ41" s="116">
        <f>IF(G41&gt;E41,1,0)</f>
        <v>0</v>
      </c>
      <c r="AK41" s="116">
        <f>IF(J41&gt;H41,1,0)</f>
        <v>0</v>
      </c>
      <c r="AL41" s="116">
        <f>IF(K41+M41&gt;0,IF(M41&gt;K41,1,0),0)</f>
        <v>0</v>
      </c>
    </row>
    <row r="42" spans="2:22" ht="24.75" customHeight="1">
      <c r="B42" s="474"/>
      <c r="C42" s="265"/>
      <c r="D42" s="266"/>
      <c r="E42" s="497"/>
      <c r="F42" s="493"/>
      <c r="G42" s="496"/>
      <c r="H42" s="495"/>
      <c r="I42" s="493"/>
      <c r="J42" s="496"/>
      <c r="K42" s="492"/>
      <c r="L42" s="493"/>
      <c r="M42" s="494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0</v>
      </c>
      <c r="O43" s="111" t="s">
        <v>17</v>
      </c>
      <c r="P43" s="126">
        <f>SUM(P39:P42)</f>
        <v>0</v>
      </c>
      <c r="Q43" s="142">
        <f>SUM(Q39:Q42)</f>
        <v>0</v>
      </c>
      <c r="R43" s="144" t="s">
        <v>17</v>
      </c>
      <c r="S43" s="143">
        <f>SUM(S39:S42)</f>
        <v>0</v>
      </c>
      <c r="T43" s="113">
        <f>SUM(T39:T42)</f>
        <v>0</v>
      </c>
      <c r="U43" s="114">
        <f>SUM(U39:U42)</f>
        <v>0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 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3</v>
      </c>
      <c r="P54" s="460" t="str">
        <f>IF(N54=1,P56,IF(N54=2,P57,IF(N54=3,P58,IF(N54=4,P59,IF(N54=5,P60," ")))))</f>
        <v>MUŽI  II.B - JIH 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/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3" ref="X56:X63">IF($N$29=1,AA56,IF($N$29=2,AB56,IF($N$29=3,AC56,IF($N$29=4,AD56,IF($N$29=5,AE56," ")))))</f>
        <v>Krmelín</v>
      </c>
      <c r="AA56" s="1">
        <f aca="true" t="shared" si="4" ref="AA56:AF63">AA31</f>
        <v>0</v>
      </c>
      <c r="AB56" s="1">
        <f t="shared" si="4"/>
        <v>0</v>
      </c>
      <c r="AC56" s="1" t="str">
        <f t="shared" si="4"/>
        <v>Krmelín</v>
      </c>
      <c r="AD56" s="1">
        <f t="shared" si="4"/>
        <v>0</v>
      </c>
      <c r="AE56" s="1">
        <f t="shared" si="4"/>
        <v>0</v>
      </c>
      <c r="AF56" s="1">
        <f t="shared" si="4"/>
        <v>0</v>
      </c>
    </row>
    <row r="57" spans="3:32" ht="15" customHeight="1">
      <c r="C57" s="80" t="s">
        <v>46</v>
      </c>
      <c r="D57" s="186"/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3"/>
        <v>Stará Ves</v>
      </c>
      <c r="AA57" s="1">
        <f t="shared" si="4"/>
        <v>0</v>
      </c>
      <c r="AB57" s="1">
        <f t="shared" si="4"/>
        <v>0</v>
      </c>
      <c r="AC57" s="1" t="str">
        <f t="shared" si="4"/>
        <v>Stará Ves</v>
      </c>
      <c r="AD57" s="1">
        <f t="shared" si="4"/>
        <v>0</v>
      </c>
      <c r="AE57" s="1">
        <f t="shared" si="4"/>
        <v>0</v>
      </c>
      <c r="AF57" s="1">
        <f t="shared" si="4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3"/>
        <v>Brušperk B</v>
      </c>
      <c r="AA58" s="1">
        <f t="shared" si="4"/>
        <v>0</v>
      </c>
      <c r="AB58" s="1">
        <f t="shared" si="4"/>
        <v>0</v>
      </c>
      <c r="AC58" s="1" t="str">
        <f t="shared" si="4"/>
        <v>Brušperk B</v>
      </c>
      <c r="AD58" s="1">
        <f t="shared" si="4"/>
        <v>0</v>
      </c>
      <c r="AE58" s="1">
        <f t="shared" si="4"/>
        <v>0</v>
      </c>
      <c r="AF58" s="1">
        <f t="shared" si="4"/>
        <v>0</v>
      </c>
    </row>
    <row r="59" spans="2:32" ht="18.75">
      <c r="B59" s="92">
        <v>5</v>
      </c>
      <c r="C59" s="76" t="s">
        <v>48</v>
      </c>
      <c r="D59" s="489" t="str">
        <f>IF(B59=1,X56,IF(B59=2,X57,IF(B59=3,X58,IF(B59=4,X59,IF(B59=5,X60,IF(B59=6,X61,IF(B59=7,X62,IF(B59=8,X63," "))))))))</f>
        <v>Paskov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3"/>
        <v>Hukvaldy</v>
      </c>
      <c r="AA59" s="1">
        <f t="shared" si="4"/>
        <v>0</v>
      </c>
      <c r="AB59" s="1">
        <f t="shared" si="4"/>
        <v>0</v>
      </c>
      <c r="AC59" s="1" t="str">
        <f t="shared" si="4"/>
        <v>Hukvaldy</v>
      </c>
      <c r="AD59" s="1">
        <f t="shared" si="4"/>
        <v>0</v>
      </c>
      <c r="AE59" s="1">
        <f t="shared" si="4"/>
        <v>0</v>
      </c>
      <c r="AF59" s="1">
        <f t="shared" si="4"/>
        <v>0</v>
      </c>
    </row>
    <row r="60" spans="2:32" ht="18.75">
      <c r="B60" s="92">
        <v>1</v>
      </c>
      <c r="C60" s="76" t="s">
        <v>51</v>
      </c>
      <c r="D60" s="489" t="str">
        <f>IF(B60=1,X56,IF(B60=2,X57,IF(B60=3,X58,IF(B60=4,X59,IF(B60=5,X60,IF(B60=6,X61,IF(B60=7,X62,IF(B60=8,X63," "))))))))</f>
        <v>Krmelín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3"/>
        <v>Paskov</v>
      </c>
      <c r="AA60" s="1">
        <f t="shared" si="4"/>
        <v>0</v>
      </c>
      <c r="AB60" s="1">
        <f t="shared" si="4"/>
        <v>0</v>
      </c>
      <c r="AC60" s="1" t="str">
        <f t="shared" si="4"/>
        <v>Paskov</v>
      </c>
      <c r="AD60" s="1">
        <f t="shared" si="4"/>
        <v>0</v>
      </c>
      <c r="AE60" s="1">
        <f t="shared" si="4"/>
        <v>0</v>
      </c>
      <c r="AF60" s="1">
        <f t="shared" si="4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3"/>
        <v>Proskovice B</v>
      </c>
      <c r="AA61" s="1">
        <f t="shared" si="4"/>
        <v>0</v>
      </c>
      <c r="AB61" s="1">
        <f t="shared" si="4"/>
        <v>0</v>
      </c>
      <c r="AC61" s="1" t="str">
        <f t="shared" si="4"/>
        <v>Proskovice B</v>
      </c>
      <c r="AD61" s="1">
        <f t="shared" si="4"/>
        <v>0</v>
      </c>
      <c r="AE61" s="1">
        <f t="shared" si="4"/>
        <v>0</v>
      </c>
      <c r="AF61" s="1">
        <f t="shared" si="4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3"/>
        <v>0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>
        <f t="shared" si="4"/>
        <v>0</v>
      </c>
      <c r="AE62" s="1">
        <f t="shared" si="4"/>
        <v>0</v>
      </c>
      <c r="AF62" s="1">
        <f t="shared" si="4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3"/>
        <v>0</v>
      </c>
      <c r="Y63" s="359"/>
      <c r="AA63" s="1">
        <f t="shared" si="4"/>
        <v>0</v>
      </c>
      <c r="AB63" s="1">
        <f t="shared" si="4"/>
        <v>0</v>
      </c>
      <c r="AC63" s="1">
        <f t="shared" si="4"/>
        <v>0</v>
      </c>
      <c r="AD63" s="1">
        <f t="shared" si="4"/>
        <v>0</v>
      </c>
      <c r="AE63" s="1">
        <f t="shared" si="4"/>
        <v>0</v>
      </c>
      <c r="AF63" s="1">
        <f t="shared" si="4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15.75">
      <c r="B64" s="103" t="s">
        <v>56</v>
      </c>
      <c r="C64" s="258" t="s">
        <v>191</v>
      </c>
      <c r="D64" s="315" t="s">
        <v>204</v>
      </c>
      <c r="E64" s="316">
        <v>5</v>
      </c>
      <c r="F64" s="260" t="s">
        <v>17</v>
      </c>
      <c r="G64" s="261">
        <v>7</v>
      </c>
      <c r="H64" s="262">
        <v>2</v>
      </c>
      <c r="I64" s="260" t="s">
        <v>17</v>
      </c>
      <c r="J64" s="261">
        <v>6</v>
      </c>
      <c r="K64" s="262"/>
      <c r="L64" s="260" t="s">
        <v>17</v>
      </c>
      <c r="M64" s="263"/>
      <c r="N64" s="110">
        <f>E64+H64+K64</f>
        <v>7</v>
      </c>
      <c r="O64" s="111" t="s">
        <v>17</v>
      </c>
      <c r="P64" s="112">
        <f>G64+J64+M64</f>
        <v>13</v>
      </c>
      <c r="Q64" s="110">
        <f>SUM(AG64:AI64)</f>
        <v>0</v>
      </c>
      <c r="R64" s="111" t="s">
        <v>17</v>
      </c>
      <c r="S64" s="112">
        <f>SUM(AJ64:AL64)</f>
        <v>2</v>
      </c>
      <c r="T64" s="113">
        <f>IF(Q64&gt;S64,1,0)</f>
        <v>0</v>
      </c>
      <c r="U64" s="114">
        <f>IF(S64&gt;Q64,1,0)</f>
        <v>1</v>
      </c>
      <c r="V64" s="95"/>
      <c r="X64" s="115"/>
      <c r="Y64"/>
      <c r="AG64" s="116">
        <f>IF(E64&gt;G64,1,0)</f>
        <v>0</v>
      </c>
      <c r="AH64" s="116">
        <f>IF(H64&gt;J64,1,0)</f>
        <v>0</v>
      </c>
      <c r="AI64" s="116">
        <f>IF(K64+M64&gt;0,IF(K64&gt;M64,1,0),0)</f>
        <v>0</v>
      </c>
      <c r="AJ64" s="116">
        <f>IF(G64&gt;E64,1,0)</f>
        <v>1</v>
      </c>
      <c r="AK64" s="116">
        <f>IF(J64&gt;H64,1,0)</f>
        <v>1</v>
      </c>
      <c r="AL64" s="116">
        <f>IF(K64+M64&gt;0,IF(M64&gt;K64,1,0),0)</f>
        <v>0</v>
      </c>
    </row>
    <row r="65" spans="2:38" ht="15.75">
      <c r="B65" s="103" t="s">
        <v>57</v>
      </c>
      <c r="C65" s="258" t="s">
        <v>196</v>
      </c>
      <c r="D65" s="317" t="s">
        <v>203</v>
      </c>
      <c r="E65" s="318">
        <v>2</v>
      </c>
      <c r="F65" s="260" t="s">
        <v>17</v>
      </c>
      <c r="G65" s="261">
        <v>6</v>
      </c>
      <c r="H65" s="262">
        <v>3</v>
      </c>
      <c r="I65" s="260" t="s">
        <v>17</v>
      </c>
      <c r="J65" s="261">
        <v>6</v>
      </c>
      <c r="K65" s="262"/>
      <c r="L65" s="260" t="s">
        <v>17</v>
      </c>
      <c r="M65" s="263"/>
      <c r="N65" s="110">
        <f>E65+H65+K65</f>
        <v>5</v>
      </c>
      <c r="O65" s="111" t="s">
        <v>17</v>
      </c>
      <c r="P65" s="112">
        <f>G65+J65+M65</f>
        <v>12</v>
      </c>
      <c r="Q65" s="110">
        <f>SUM(AG65:AI65)</f>
        <v>0</v>
      </c>
      <c r="R65" s="111" t="s">
        <v>17</v>
      </c>
      <c r="S65" s="112">
        <f>SUM(AJ65:AL65)</f>
        <v>2</v>
      </c>
      <c r="T65" s="113">
        <f>IF(Q65&gt;S65,1,0)</f>
        <v>0</v>
      </c>
      <c r="U65" s="114">
        <f>IF(S65&gt;Q65,1,0)</f>
        <v>1</v>
      </c>
      <c r="V65" s="95"/>
      <c r="Y65" s="359"/>
      <c r="AG65" s="116">
        <f>IF(E65&gt;G65,1,0)</f>
        <v>0</v>
      </c>
      <c r="AH65" s="116">
        <f>IF(H65&gt;J65,1,0)</f>
        <v>0</v>
      </c>
      <c r="AI65" s="116">
        <f>IF(K65+M65&gt;0,IF(K65&gt;M65,1,0),0)</f>
        <v>0</v>
      </c>
      <c r="AJ65" s="116">
        <f>IF(G65&gt;E65,1,0)</f>
        <v>1</v>
      </c>
      <c r="AK65" s="116">
        <f>IF(J65&gt;H65,1,0)</f>
        <v>1</v>
      </c>
      <c r="AL65" s="116">
        <f>IF(K65+M65&gt;0,IF(M65&gt;K65,1,0),0)</f>
        <v>0</v>
      </c>
    </row>
    <row r="66" spans="2:38" ht="14.25" customHeight="1">
      <c r="B66" s="473" t="s">
        <v>58</v>
      </c>
      <c r="C66" s="264" t="s">
        <v>191</v>
      </c>
      <c r="D66" s="259" t="s">
        <v>204</v>
      </c>
      <c r="E66" s="497">
        <v>6</v>
      </c>
      <c r="F66" s="493" t="s">
        <v>17</v>
      </c>
      <c r="G66" s="496">
        <v>1</v>
      </c>
      <c r="H66" s="495">
        <v>6</v>
      </c>
      <c r="I66" s="493" t="s">
        <v>17</v>
      </c>
      <c r="J66" s="496">
        <v>3</v>
      </c>
      <c r="K66" s="492"/>
      <c r="L66" s="493" t="s">
        <v>17</v>
      </c>
      <c r="M66" s="494"/>
      <c r="N66" s="479">
        <f>E66+H66+K66</f>
        <v>12</v>
      </c>
      <c r="O66" s="481" t="s">
        <v>17</v>
      </c>
      <c r="P66" s="483">
        <f>G66+J66+M66</f>
        <v>4</v>
      </c>
      <c r="Q66" s="479">
        <f>SUM(AG66:AI66)</f>
        <v>2</v>
      </c>
      <c r="R66" s="481" t="s">
        <v>17</v>
      </c>
      <c r="S66" s="483">
        <f>SUM(AJ66:AL66)</f>
        <v>0</v>
      </c>
      <c r="T66" s="487">
        <f>IF(Q66&gt;S66,1,0)</f>
        <v>1</v>
      </c>
      <c r="U66" s="485">
        <f>IF(S66&gt;Q66,1,0)</f>
        <v>0</v>
      </c>
      <c r="V66" s="119"/>
      <c r="Y66"/>
      <c r="AG66" s="116">
        <f>IF(E66&gt;G66,1,0)</f>
        <v>1</v>
      </c>
      <c r="AH66" s="116">
        <f>IF(H66&gt;J66,1,0)</f>
        <v>1</v>
      </c>
      <c r="AI66" s="116">
        <f>IF(K66+M66&gt;0,IF(K66&gt;M66,1,0),0)</f>
        <v>0</v>
      </c>
      <c r="AJ66" s="116">
        <f>IF(G66&gt;E66,1,0)</f>
        <v>0</v>
      </c>
      <c r="AK66" s="116">
        <f>IF(J66&gt;H66,1,0)</f>
        <v>0</v>
      </c>
      <c r="AL66" s="116">
        <f>IF(K66+M66&gt;0,IF(M66&gt;K66,1,0),0)</f>
        <v>0</v>
      </c>
    </row>
    <row r="67" spans="2:25" ht="14.25" customHeight="1">
      <c r="B67" s="474"/>
      <c r="C67" s="265" t="s">
        <v>193</v>
      </c>
      <c r="D67" s="266" t="s">
        <v>170</v>
      </c>
      <c r="E67" s="497"/>
      <c r="F67" s="493"/>
      <c r="G67" s="496"/>
      <c r="H67" s="495"/>
      <c r="I67" s="493"/>
      <c r="J67" s="496"/>
      <c r="K67" s="492"/>
      <c r="L67" s="493"/>
      <c r="M67" s="494"/>
      <c r="N67" s="480"/>
      <c r="O67" s="482"/>
      <c r="P67" s="484"/>
      <c r="Q67" s="480"/>
      <c r="R67" s="482"/>
      <c r="S67" s="484"/>
      <c r="T67" s="488"/>
      <c r="U67" s="486"/>
      <c r="V67" s="119"/>
      <c r="Y67" s="359"/>
    </row>
    <row r="68" spans="2:25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24</v>
      </c>
      <c r="O68" s="111" t="s">
        <v>17</v>
      </c>
      <c r="P68" s="126">
        <f>SUM(P64:P67)</f>
        <v>29</v>
      </c>
      <c r="Q68" s="142">
        <f>SUM(Q64:Q67)</f>
        <v>2</v>
      </c>
      <c r="R68" s="144" t="s">
        <v>17</v>
      </c>
      <c r="S68" s="143">
        <f>SUM(S64:S67)</f>
        <v>4</v>
      </c>
      <c r="T68" s="113">
        <f>SUM(T64:T67)</f>
        <v>1</v>
      </c>
      <c r="U68" s="114">
        <f>SUM(U64:U67)</f>
        <v>2</v>
      </c>
      <c r="V68" s="95"/>
      <c r="Y68"/>
    </row>
    <row r="69" spans="2:25" ht="15">
      <c r="B69" s="122"/>
      <c r="C69" s="6" t="s">
        <v>63</v>
      </c>
      <c r="D69" s="128" t="str">
        <f>IF(T68&gt;U68,D59,IF(U68&gt;T68,D60,IF(U68+T68=0," ","CHYBA ZADÁNÍ")))</f>
        <v>Krmelín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  <c r="Y69" s="359"/>
    </row>
    <row r="70" spans="2:25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  <c r="Y70"/>
    </row>
    <row r="71" spans="3:25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  <c r="Y71" s="359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P7:U7"/>
    <mergeCell ref="P8:U8"/>
    <mergeCell ref="D9:I9"/>
    <mergeCell ref="P3:Q3"/>
    <mergeCell ref="T3:U3"/>
    <mergeCell ref="P4:U4"/>
    <mergeCell ref="P6:U6"/>
    <mergeCell ref="P9:U9"/>
    <mergeCell ref="D10:I10"/>
    <mergeCell ref="P10:U10"/>
    <mergeCell ref="Q13:S13"/>
    <mergeCell ref="N13:P13"/>
    <mergeCell ref="E12:M12"/>
    <mergeCell ref="N12:U12"/>
    <mergeCell ref="P11:U11"/>
    <mergeCell ref="B16:B17"/>
    <mergeCell ref="E16:E17"/>
    <mergeCell ref="F16:F17"/>
    <mergeCell ref="G16:G17"/>
    <mergeCell ref="H16:H17"/>
    <mergeCell ref="E13:G13"/>
    <mergeCell ref="H13:J13"/>
    <mergeCell ref="K13:M13"/>
    <mergeCell ref="S16:S17"/>
    <mergeCell ref="T16:T17"/>
    <mergeCell ref="I16:I17"/>
    <mergeCell ref="J16:J17"/>
    <mergeCell ref="K16:K17"/>
    <mergeCell ref="L16:L17"/>
    <mergeCell ref="M16:M17"/>
    <mergeCell ref="N16:N17"/>
    <mergeCell ref="D35:I35"/>
    <mergeCell ref="P35:U35"/>
    <mergeCell ref="O16:O17"/>
    <mergeCell ref="P16:P17"/>
    <mergeCell ref="U16:U17"/>
    <mergeCell ref="P28:Q28"/>
    <mergeCell ref="T28:U28"/>
    <mergeCell ref="P29:U29"/>
    <mergeCell ref="Q16:Q17"/>
    <mergeCell ref="R16:R17"/>
    <mergeCell ref="P31:U31"/>
    <mergeCell ref="P32:U32"/>
    <mergeCell ref="P33:U33"/>
    <mergeCell ref="D34:I34"/>
    <mergeCell ref="P34:U34"/>
    <mergeCell ref="E37:M37"/>
    <mergeCell ref="N37:U37"/>
    <mergeCell ref="P36:U36"/>
    <mergeCell ref="E38:G38"/>
    <mergeCell ref="H38:J38"/>
    <mergeCell ref="K38:M38"/>
    <mergeCell ref="N38:P38"/>
    <mergeCell ref="Q38:S38"/>
    <mergeCell ref="N41:N42"/>
    <mergeCell ref="O41:O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P54:U54"/>
    <mergeCell ref="Q41:Q42"/>
    <mergeCell ref="R41:R42"/>
    <mergeCell ref="S41:S42"/>
    <mergeCell ref="T41:T42"/>
    <mergeCell ref="P41:P42"/>
    <mergeCell ref="U41:U42"/>
    <mergeCell ref="P53:Q53"/>
    <mergeCell ref="T53:U53"/>
    <mergeCell ref="D59:I59"/>
    <mergeCell ref="P59:U59"/>
    <mergeCell ref="D60:I60"/>
    <mergeCell ref="P60:U60"/>
    <mergeCell ref="U66:U67"/>
    <mergeCell ref="P56:U56"/>
    <mergeCell ref="P57:U57"/>
    <mergeCell ref="P58:U58"/>
    <mergeCell ref="R66:R67"/>
    <mergeCell ref="P66:P67"/>
    <mergeCell ref="Q66:Q67"/>
    <mergeCell ref="E62:M62"/>
    <mergeCell ref="N62:U62"/>
    <mergeCell ref="P61:U61"/>
    <mergeCell ref="E63:G63"/>
    <mergeCell ref="H63:J63"/>
    <mergeCell ref="K63:M63"/>
    <mergeCell ref="N63:P63"/>
    <mergeCell ref="Q63:S63"/>
    <mergeCell ref="B66:B67"/>
    <mergeCell ref="E66:E67"/>
    <mergeCell ref="F66:F67"/>
    <mergeCell ref="G66:G67"/>
    <mergeCell ref="H66:H67"/>
    <mergeCell ref="I66:I67"/>
    <mergeCell ref="S66:S67"/>
    <mergeCell ref="T66:T67"/>
    <mergeCell ref="J66:J67"/>
    <mergeCell ref="K66:K67"/>
    <mergeCell ref="L66:L67"/>
    <mergeCell ref="M66:M67"/>
    <mergeCell ref="N66:N67"/>
    <mergeCell ref="O66:O67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25">
      <selection activeCell="K48" sqref="K48"/>
    </sheetView>
  </sheetViews>
  <sheetFormatPr defaultColWidth="9.140625" defaultRowHeight="12.75"/>
  <cols>
    <col min="1" max="1" width="13.57421875" style="0" customWidth="1"/>
  </cols>
  <sheetData>
    <row r="2" ht="15.75">
      <c r="A2" s="372">
        <v>41128</v>
      </c>
    </row>
    <row r="4" spans="1:3" ht="15.75">
      <c r="A4" s="373" t="s">
        <v>255</v>
      </c>
      <c r="B4" s="374"/>
      <c r="C4" s="374"/>
    </row>
    <row r="6" ht="12.75">
      <c r="A6" s="371" t="s">
        <v>256</v>
      </c>
    </row>
    <row r="8" ht="12.75">
      <c r="A8" s="371" t="s">
        <v>257</v>
      </c>
    </row>
    <row r="10" ht="12.75">
      <c r="A10" s="371" t="s">
        <v>258</v>
      </c>
    </row>
    <row r="12" ht="12.75">
      <c r="A12" s="371"/>
    </row>
    <row r="14" ht="15.75">
      <c r="A14" s="372">
        <v>41149</v>
      </c>
    </row>
    <row r="16" spans="1:3" ht="15.75">
      <c r="A16" s="373" t="s">
        <v>259</v>
      </c>
      <c r="B16" s="374"/>
      <c r="C16" s="374"/>
    </row>
    <row r="18" ht="12.75">
      <c r="A18" s="371" t="s">
        <v>260</v>
      </c>
    </row>
    <row r="20" ht="12.75">
      <c r="A20" s="371" t="s">
        <v>261</v>
      </c>
    </row>
    <row r="22" ht="12.75">
      <c r="A22" s="371" t="s">
        <v>262</v>
      </c>
    </row>
    <row r="24" ht="15.75">
      <c r="A24" s="373" t="s">
        <v>272</v>
      </c>
    </row>
    <row r="26" ht="15.75">
      <c r="A26" s="375" t="s">
        <v>263</v>
      </c>
    </row>
    <row r="27" spans="1:14" ht="12.75">
      <c r="A27" s="379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</row>
    <row r="30" ht="12.75">
      <c r="A30" s="376">
        <v>41168</v>
      </c>
    </row>
    <row r="31" spans="1:5" ht="15">
      <c r="A31" s="343" t="s">
        <v>238</v>
      </c>
      <c r="B31" s="343" t="s">
        <v>16</v>
      </c>
      <c r="C31" s="377" t="s">
        <v>267</v>
      </c>
      <c r="E31" s="378"/>
    </row>
    <row r="33" ht="13.5">
      <c r="A33" s="359" t="s">
        <v>264</v>
      </c>
    </row>
    <row r="35" ht="13.5">
      <c r="A35" s="359" t="s">
        <v>265</v>
      </c>
    </row>
    <row r="37" ht="13.5">
      <c r="A37" s="359" t="s">
        <v>266</v>
      </c>
    </row>
    <row r="40" ht="12.75">
      <c r="A40" s="376">
        <v>41171</v>
      </c>
    </row>
    <row r="41" spans="1:4" ht="15">
      <c r="A41" s="377" t="s">
        <v>267</v>
      </c>
      <c r="B41" s="343" t="s">
        <v>16</v>
      </c>
      <c r="C41" s="377" t="s">
        <v>270</v>
      </c>
      <c r="D41" s="378"/>
    </row>
    <row r="43" spans="1:12" ht="15">
      <c r="A43" s="104" t="s">
        <v>227</v>
      </c>
      <c r="B43" s="117" t="s">
        <v>269</v>
      </c>
      <c r="D43" s="105">
        <v>6</v>
      </c>
      <c r="E43" s="106" t="s">
        <v>17</v>
      </c>
      <c r="F43" s="107">
        <v>3</v>
      </c>
      <c r="G43" s="108">
        <v>6</v>
      </c>
      <c r="H43" s="106" t="s">
        <v>17</v>
      </c>
      <c r="I43" s="107">
        <v>4</v>
      </c>
      <c r="J43" s="108"/>
      <c r="K43" s="106" t="s">
        <v>17</v>
      </c>
      <c r="L43" s="109"/>
    </row>
    <row r="44" spans="1:12" ht="15">
      <c r="A44" s="118" t="s">
        <v>268</v>
      </c>
      <c r="B44" s="104" t="s">
        <v>191</v>
      </c>
      <c r="D44" s="105">
        <v>6</v>
      </c>
      <c r="E44" s="106" t="s">
        <v>17</v>
      </c>
      <c r="F44" s="107">
        <v>2</v>
      </c>
      <c r="G44" s="108">
        <v>6</v>
      </c>
      <c r="H44" s="106" t="s">
        <v>17</v>
      </c>
      <c r="I44" s="107">
        <v>7</v>
      </c>
      <c r="J44" s="108">
        <v>6</v>
      </c>
      <c r="K44" s="106" t="s">
        <v>17</v>
      </c>
      <c r="L44" s="109">
        <v>7</v>
      </c>
    </row>
    <row r="45" spans="1:11" ht="15">
      <c r="A45" s="104" t="s">
        <v>206</v>
      </c>
      <c r="B45" s="117" t="s">
        <v>269</v>
      </c>
      <c r="D45" s="105">
        <v>6</v>
      </c>
      <c r="E45" s="106" t="s">
        <v>17</v>
      </c>
      <c r="F45" s="107">
        <v>0</v>
      </c>
      <c r="G45" s="108">
        <v>6</v>
      </c>
      <c r="H45" s="106" t="s">
        <v>17</v>
      </c>
      <c r="I45">
        <v>0</v>
      </c>
      <c r="K45" t="s">
        <v>274</v>
      </c>
    </row>
    <row r="46" spans="1:2" ht="15">
      <c r="A46" s="104" t="s">
        <v>205</v>
      </c>
      <c r="B46" s="117" t="s">
        <v>273</v>
      </c>
    </row>
    <row r="48" ht="15.75">
      <c r="A48" s="373" t="s">
        <v>271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73"/>
  <sheetViews>
    <sheetView zoomScalePageLayoutView="0" workbookViewId="0" topLeftCell="A1">
      <selection activeCell="C56" sqref="C56:E56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99"/>
      <c r="N1" s="299"/>
    </row>
    <row r="2" spans="5:20" ht="18">
      <c r="E2" s="155" t="s">
        <v>67</v>
      </c>
      <c r="K2" s="18">
        <f>'Rozlosování-přehled'!L2</f>
        <v>2012</v>
      </c>
      <c r="M2" s="299"/>
      <c r="N2" s="299"/>
      <c r="T2" s="5" t="s">
        <v>3</v>
      </c>
    </row>
    <row r="3" spans="2:32" ht="26.25" customHeight="1">
      <c r="B3"/>
      <c r="C3"/>
      <c r="D3"/>
      <c r="E3" s="2" t="s">
        <v>120</v>
      </c>
      <c r="F3"/>
      <c r="G3"/>
      <c r="H3"/>
      <c r="I3" s="156"/>
      <c r="J3" s="156"/>
      <c r="K3"/>
      <c r="L3"/>
      <c r="M3" s="302"/>
      <c r="N3" s="303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300" t="s">
        <v>1</v>
      </c>
      <c r="N4" s="301" t="s">
        <v>2</v>
      </c>
      <c r="T4" s="5" t="s">
        <v>3</v>
      </c>
      <c r="AE4" s="5" t="s">
        <v>71</v>
      </c>
    </row>
    <row r="5" spans="3:27" ht="15">
      <c r="C5" s="157" t="s">
        <v>4</v>
      </c>
      <c r="D5" s="158">
        <v>6</v>
      </c>
      <c r="E5" s="159" t="str">
        <f>IF(D5=1,N5,IF(D5=2,N6,IF(D5=3,N7,IF(D5=4,N8,IF(D5=5,N9,IF(D5=6,N10,IF(D5=7,#REF!,IF(D5=8,N11," "))))))))</f>
        <v>Vratimov</v>
      </c>
      <c r="F5"/>
      <c r="G5"/>
      <c r="H5"/>
      <c r="I5" s="160" t="s">
        <v>5</v>
      </c>
      <c r="J5" s="161"/>
      <c r="K5"/>
      <c r="L5"/>
      <c r="M5" s="304">
        <v>1</v>
      </c>
      <c r="N5" s="302" t="s">
        <v>111</v>
      </c>
      <c r="O5"/>
      <c r="P5" t="s">
        <v>6</v>
      </c>
      <c r="Q5" s="157">
        <v>1</v>
      </c>
      <c r="R5" s="157">
        <v>6</v>
      </c>
      <c r="S5" s="162"/>
      <c r="T5" s="157">
        <v>2</v>
      </c>
      <c r="U5" s="157">
        <v>5</v>
      </c>
      <c r="V5" s="162"/>
      <c r="W5" s="157">
        <v>3</v>
      </c>
      <c r="X5" s="157">
        <v>4</v>
      </c>
      <c r="Y5"/>
      <c r="Z5"/>
      <c r="AA5" s="5"/>
    </row>
    <row r="6" spans="2:31" ht="18" customHeight="1">
      <c r="B6" s="8"/>
      <c r="C6" s="163" t="s">
        <v>7</v>
      </c>
      <c r="D6" s="164"/>
      <c r="E6" s="165" t="s">
        <v>8</v>
      </c>
      <c r="F6" s="435" t="s">
        <v>9</v>
      </c>
      <c r="G6" s="436"/>
      <c r="H6" s="437"/>
      <c r="I6" s="166" t="s">
        <v>10</v>
      </c>
      <c r="J6" s="167" t="s">
        <v>11</v>
      </c>
      <c r="K6" s="168" t="s">
        <v>12</v>
      </c>
      <c r="L6" s="169"/>
      <c r="M6" s="304">
        <v>2</v>
      </c>
      <c r="N6" s="302" t="s">
        <v>110</v>
      </c>
      <c r="O6" s="169"/>
      <c r="P6" t="s">
        <v>13</v>
      </c>
      <c r="Q6" s="157">
        <v>6</v>
      </c>
      <c r="R6" s="157">
        <v>4</v>
      </c>
      <c r="S6" s="162"/>
      <c r="T6" s="157">
        <v>5</v>
      </c>
      <c r="U6" s="157">
        <v>3</v>
      </c>
      <c r="V6" s="162"/>
      <c r="W6" s="157">
        <v>1</v>
      </c>
      <c r="X6" s="157">
        <v>2</v>
      </c>
      <c r="Y6"/>
      <c r="Z6"/>
      <c r="AA6" s="5"/>
      <c r="AC6" s="435" t="s">
        <v>9</v>
      </c>
      <c r="AD6" s="436"/>
      <c r="AE6" s="437"/>
    </row>
    <row r="7" spans="2:31" ht="18" customHeight="1">
      <c r="B7" s="9" t="s">
        <v>14</v>
      </c>
      <c r="C7" s="170"/>
      <c r="D7" s="171"/>
      <c r="E7" s="171"/>
      <c r="F7" s="171"/>
      <c r="G7" s="171"/>
      <c r="H7" s="171"/>
      <c r="I7" s="172"/>
      <c r="J7" s="172"/>
      <c r="K7" s="173"/>
      <c r="L7"/>
      <c r="M7" s="304">
        <v>3</v>
      </c>
      <c r="N7" s="302" t="s">
        <v>121</v>
      </c>
      <c r="O7"/>
      <c r="P7" t="s">
        <v>15</v>
      </c>
      <c r="Q7" s="157">
        <v>2</v>
      </c>
      <c r="R7" s="157">
        <v>6</v>
      </c>
      <c r="S7" s="162"/>
      <c r="T7" s="157">
        <v>3</v>
      </c>
      <c r="U7" s="157">
        <v>1</v>
      </c>
      <c r="V7" s="162"/>
      <c r="W7" s="157">
        <v>4</v>
      </c>
      <c r="X7" s="157">
        <v>5</v>
      </c>
      <c r="Y7"/>
      <c r="Z7"/>
      <c r="AA7" s="5"/>
      <c r="AC7" s="171"/>
      <c r="AD7" s="171"/>
      <c r="AE7" s="171"/>
    </row>
    <row r="8" spans="2:31" ht="18" customHeight="1">
      <c r="B8" s="10" t="s">
        <v>112</v>
      </c>
      <c r="C8" s="279" t="str">
        <f>N5</f>
        <v>Sportsone</v>
      </c>
      <c r="D8" s="280" t="s">
        <v>16</v>
      </c>
      <c r="E8" s="281" t="str">
        <f>N10</f>
        <v>Vratimov</v>
      </c>
      <c r="F8" s="189">
        <v>2</v>
      </c>
      <c r="G8" s="282" t="s">
        <v>17</v>
      </c>
      <c r="H8" s="190">
        <v>1</v>
      </c>
      <c r="I8" s="283">
        <v>2</v>
      </c>
      <c r="J8" s="284">
        <v>1</v>
      </c>
      <c r="K8" s="358" t="s">
        <v>154</v>
      </c>
      <c r="L8"/>
      <c r="M8" s="304">
        <v>4</v>
      </c>
      <c r="N8" s="302" t="s">
        <v>69</v>
      </c>
      <c r="O8"/>
      <c r="P8" t="s">
        <v>18</v>
      </c>
      <c r="Q8" s="157">
        <v>6</v>
      </c>
      <c r="R8" s="157">
        <v>5</v>
      </c>
      <c r="S8" s="162"/>
      <c r="T8" s="157">
        <v>1</v>
      </c>
      <c r="U8" s="157">
        <v>4</v>
      </c>
      <c r="V8" s="162"/>
      <c r="W8" s="157">
        <v>2</v>
      </c>
      <c r="X8" s="157">
        <v>3</v>
      </c>
      <c r="Y8"/>
      <c r="Z8"/>
      <c r="AA8" s="5"/>
      <c r="AC8" s="189" t="s">
        <v>33</v>
      </c>
      <c r="AD8" s="282" t="s">
        <v>17</v>
      </c>
      <c r="AE8" s="190" t="s">
        <v>33</v>
      </c>
    </row>
    <row r="9" spans="2:31" ht="18" customHeight="1">
      <c r="B9" s="11"/>
      <c r="C9" s="285" t="str">
        <f>N6</f>
        <v>Jistebník</v>
      </c>
      <c r="D9" s="286" t="s">
        <v>16</v>
      </c>
      <c r="E9" s="287" t="str">
        <f>N9</f>
        <v>Výškovice C</v>
      </c>
      <c r="F9" s="187">
        <v>0</v>
      </c>
      <c r="G9" s="288" t="s">
        <v>17</v>
      </c>
      <c r="H9" s="188">
        <v>3</v>
      </c>
      <c r="I9" s="289">
        <v>1</v>
      </c>
      <c r="J9" s="290">
        <v>2</v>
      </c>
      <c r="K9" s="346" t="s">
        <v>154</v>
      </c>
      <c r="L9"/>
      <c r="M9" s="304">
        <v>5</v>
      </c>
      <c r="N9" s="302" t="s">
        <v>103</v>
      </c>
      <c r="O9"/>
      <c r="P9" t="s">
        <v>19</v>
      </c>
      <c r="Q9" s="157">
        <v>3</v>
      </c>
      <c r="R9" s="157">
        <v>6</v>
      </c>
      <c r="S9" s="162"/>
      <c r="T9" s="157">
        <v>4</v>
      </c>
      <c r="U9" s="157">
        <v>2</v>
      </c>
      <c r="V9" s="162"/>
      <c r="W9" s="157">
        <v>5</v>
      </c>
      <c r="X9" s="157">
        <v>1</v>
      </c>
      <c r="Y9"/>
      <c r="Z9"/>
      <c r="AA9" s="5"/>
      <c r="AC9" s="187" t="s">
        <v>33</v>
      </c>
      <c r="AD9" s="288" t="s">
        <v>17</v>
      </c>
      <c r="AE9" s="188" t="s">
        <v>33</v>
      </c>
    </row>
    <row r="10" spans="2:31" ht="15.75">
      <c r="B10" s="11"/>
      <c r="C10" s="291" t="str">
        <f>N7</f>
        <v>Hrabůvka</v>
      </c>
      <c r="D10" s="292" t="s">
        <v>16</v>
      </c>
      <c r="E10" s="293" t="str">
        <f>N8</f>
        <v>Nová Bělá  A</v>
      </c>
      <c r="F10" s="191">
        <v>3</v>
      </c>
      <c r="G10" s="294" t="s">
        <v>17</v>
      </c>
      <c r="H10" s="192">
        <v>0</v>
      </c>
      <c r="I10" s="295">
        <v>2</v>
      </c>
      <c r="J10" s="296">
        <v>1</v>
      </c>
      <c r="K10" s="347" t="s">
        <v>154</v>
      </c>
      <c r="L10"/>
      <c r="M10" s="304">
        <v>6</v>
      </c>
      <c r="N10" s="302" t="s">
        <v>50</v>
      </c>
      <c r="O10"/>
      <c r="P10"/>
      <c r="Q10"/>
      <c r="R10"/>
      <c r="S10"/>
      <c r="T10"/>
      <c r="U10"/>
      <c r="V10"/>
      <c r="W10"/>
      <c r="X10"/>
      <c r="Y10"/>
      <c r="Z10"/>
      <c r="AA10" s="5"/>
      <c r="AC10" s="191" t="s">
        <v>33</v>
      </c>
      <c r="AD10" s="294" t="s">
        <v>17</v>
      </c>
      <c r="AE10" s="192" t="s">
        <v>33</v>
      </c>
    </row>
    <row r="11" spans="2:31" ht="18" customHeight="1">
      <c r="B11" s="12" t="s">
        <v>20</v>
      </c>
      <c r="C11" s="170"/>
      <c r="D11" s="170"/>
      <c r="E11" s="170"/>
      <c r="F11" s="174"/>
      <c r="G11" s="175"/>
      <c r="H11" s="174"/>
      <c r="I11" s="297"/>
      <c r="J11" s="297"/>
      <c r="K11" s="298"/>
      <c r="L11"/>
      <c r="M11" s="302"/>
      <c r="N11" s="302"/>
      <c r="O11"/>
      <c r="P11"/>
      <c r="Q11"/>
      <c r="R11"/>
      <c r="S11"/>
      <c r="T11"/>
      <c r="U11"/>
      <c r="V11"/>
      <c r="W11"/>
      <c r="X11"/>
      <c r="Y11"/>
      <c r="Z11"/>
      <c r="AC11" s="174"/>
      <c r="AD11" s="175"/>
      <c r="AE11" s="174"/>
    </row>
    <row r="12" spans="2:31" ht="18" customHeight="1">
      <c r="B12" s="10" t="s">
        <v>113</v>
      </c>
      <c r="C12" s="279" t="str">
        <f>N10</f>
        <v>Vratimov</v>
      </c>
      <c r="D12" s="280" t="s">
        <v>16</v>
      </c>
      <c r="E12" s="281" t="str">
        <f>N8</f>
        <v>Nová Bělá  A</v>
      </c>
      <c r="F12" s="189">
        <v>0</v>
      </c>
      <c r="G12" s="282" t="s">
        <v>17</v>
      </c>
      <c r="H12" s="190">
        <v>3</v>
      </c>
      <c r="I12" s="283">
        <v>0</v>
      </c>
      <c r="J12" s="284">
        <v>2</v>
      </c>
      <c r="K12" s="358" t="s">
        <v>154</v>
      </c>
      <c r="L12"/>
      <c r="M12" s="302"/>
      <c r="N12" s="380" t="s">
        <v>274</v>
      </c>
      <c r="O12"/>
      <c r="P12"/>
      <c r="Q12"/>
      <c r="R12"/>
      <c r="S12"/>
      <c r="T12"/>
      <c r="U12"/>
      <c r="V12"/>
      <c r="W12"/>
      <c r="X12"/>
      <c r="Y12"/>
      <c r="Z12"/>
      <c r="AC12" s="189" t="s">
        <v>33</v>
      </c>
      <c r="AD12" s="282" t="s">
        <v>17</v>
      </c>
      <c r="AE12" s="190" t="s">
        <v>33</v>
      </c>
    </row>
    <row r="13" spans="2:31" ht="18" customHeight="1">
      <c r="B13" s="11"/>
      <c r="C13" s="285" t="str">
        <f>N9</f>
        <v>Výškovice C</v>
      </c>
      <c r="D13" s="286" t="s">
        <v>16</v>
      </c>
      <c r="E13" s="287" t="str">
        <f>N7</f>
        <v>Hrabůvka</v>
      </c>
      <c r="F13" s="187">
        <v>2</v>
      </c>
      <c r="G13" s="288" t="s">
        <v>17</v>
      </c>
      <c r="H13" s="188">
        <v>1</v>
      </c>
      <c r="I13" s="289">
        <v>2</v>
      </c>
      <c r="J13" s="290">
        <v>1</v>
      </c>
      <c r="K13" s="346" t="s">
        <v>154</v>
      </c>
      <c r="L13"/>
      <c r="M13" s="302"/>
      <c r="N13" s="302"/>
      <c r="O13"/>
      <c r="P13"/>
      <c r="Q13"/>
      <c r="R13"/>
      <c r="S13"/>
      <c r="T13"/>
      <c r="U13"/>
      <c r="V13"/>
      <c r="W13"/>
      <c r="X13"/>
      <c r="Y13"/>
      <c r="Z13"/>
      <c r="AC13" s="187" t="s">
        <v>33</v>
      </c>
      <c r="AD13" s="288" t="s">
        <v>17</v>
      </c>
      <c r="AE13" s="188" t="s">
        <v>33</v>
      </c>
    </row>
    <row r="14" spans="2:31" ht="15.75">
      <c r="B14" s="11"/>
      <c r="C14" s="291" t="str">
        <f>N5</f>
        <v>Sportsone</v>
      </c>
      <c r="D14" s="292" t="s">
        <v>16</v>
      </c>
      <c r="E14" s="293" t="str">
        <f>N6</f>
        <v>Jistebník</v>
      </c>
      <c r="F14" s="191">
        <v>3</v>
      </c>
      <c r="G14" s="294" t="s">
        <v>17</v>
      </c>
      <c r="H14" s="192">
        <v>0</v>
      </c>
      <c r="I14" s="295">
        <v>2</v>
      </c>
      <c r="J14" s="296">
        <v>1</v>
      </c>
      <c r="K14" s="347" t="s">
        <v>154</v>
      </c>
      <c r="L14"/>
      <c r="M14" s="302"/>
      <c r="N14" s="302"/>
      <c r="O14"/>
      <c r="P14"/>
      <c r="Q14"/>
      <c r="R14"/>
      <c r="S14"/>
      <c r="T14"/>
      <c r="U14"/>
      <c r="V14"/>
      <c r="W14"/>
      <c r="X14"/>
      <c r="Y14"/>
      <c r="AC14" s="191" t="s">
        <v>33</v>
      </c>
      <c r="AD14" s="294" t="s">
        <v>17</v>
      </c>
      <c r="AE14" s="192" t="s">
        <v>33</v>
      </c>
    </row>
    <row r="15" spans="2:31" ht="18" customHeight="1">
      <c r="B15" s="12" t="s">
        <v>21</v>
      </c>
      <c r="C15" s="170"/>
      <c r="D15" s="170"/>
      <c r="E15" s="170"/>
      <c r="F15" s="174"/>
      <c r="G15" s="175"/>
      <c r="H15" s="174"/>
      <c r="I15" s="297"/>
      <c r="J15" s="297"/>
      <c r="K15" s="278"/>
      <c r="L15"/>
      <c r="M15" s="302"/>
      <c r="N15" s="302"/>
      <c r="O15"/>
      <c r="P15"/>
      <c r="Q15"/>
      <c r="R15"/>
      <c r="S15"/>
      <c r="T15"/>
      <c r="U15"/>
      <c r="V15"/>
      <c r="W15"/>
      <c r="X15"/>
      <c r="Y15"/>
      <c r="AC15" s="174"/>
      <c r="AD15" s="175"/>
      <c r="AE15" s="174"/>
    </row>
    <row r="16" spans="2:31" ht="18" customHeight="1">
      <c r="B16" s="10" t="s">
        <v>114</v>
      </c>
      <c r="C16" s="279" t="str">
        <f>N6</f>
        <v>Jistebník</v>
      </c>
      <c r="D16" s="280" t="s">
        <v>16</v>
      </c>
      <c r="E16" s="281" t="str">
        <f>N10</f>
        <v>Vratimov</v>
      </c>
      <c r="F16" s="189">
        <v>0</v>
      </c>
      <c r="G16" s="282" t="s">
        <v>17</v>
      </c>
      <c r="H16" s="190">
        <v>3</v>
      </c>
      <c r="I16" s="283">
        <v>1</v>
      </c>
      <c r="J16" s="284">
        <v>2</v>
      </c>
      <c r="K16" s="358" t="s">
        <v>154</v>
      </c>
      <c r="L16"/>
      <c r="M16" s="302"/>
      <c r="N16" s="302"/>
      <c r="O16"/>
      <c r="P16"/>
      <c r="Q16"/>
      <c r="R16"/>
      <c r="S16"/>
      <c r="T16"/>
      <c r="U16"/>
      <c r="V16"/>
      <c r="W16"/>
      <c r="X16"/>
      <c r="Y16"/>
      <c r="Z16"/>
      <c r="AC16" s="189" t="s">
        <v>33</v>
      </c>
      <c r="AD16" s="282" t="s">
        <v>17</v>
      </c>
      <c r="AE16" s="190" t="s">
        <v>33</v>
      </c>
    </row>
    <row r="17" spans="2:31" ht="18" customHeight="1">
      <c r="B17" s="11"/>
      <c r="C17" s="285" t="str">
        <f>N7</f>
        <v>Hrabůvka</v>
      </c>
      <c r="D17" s="286" t="s">
        <v>16</v>
      </c>
      <c r="E17" s="287" t="str">
        <f>N5</f>
        <v>Sportsone</v>
      </c>
      <c r="F17" s="187">
        <v>2</v>
      </c>
      <c r="G17" s="288" t="s">
        <v>17</v>
      </c>
      <c r="H17" s="188">
        <v>1</v>
      </c>
      <c r="I17" s="289">
        <v>2</v>
      </c>
      <c r="J17" s="290">
        <v>1</v>
      </c>
      <c r="K17" s="346" t="s">
        <v>154</v>
      </c>
      <c r="L17"/>
      <c r="M17" s="302"/>
      <c r="N17" s="302"/>
      <c r="O17"/>
      <c r="P17"/>
      <c r="Q17"/>
      <c r="R17"/>
      <c r="S17"/>
      <c r="T17"/>
      <c r="U17"/>
      <c r="V17"/>
      <c r="W17"/>
      <c r="X17"/>
      <c r="Y17"/>
      <c r="Z17"/>
      <c r="AA17" s="13"/>
      <c r="AC17" s="187" t="s">
        <v>33</v>
      </c>
      <c r="AD17" s="288" t="s">
        <v>17</v>
      </c>
      <c r="AE17" s="188" t="s">
        <v>33</v>
      </c>
    </row>
    <row r="18" spans="2:31" ht="15.75">
      <c r="B18" s="11"/>
      <c r="C18" s="291" t="str">
        <f>N8</f>
        <v>Nová Bělá  A</v>
      </c>
      <c r="D18" s="292" t="s">
        <v>16</v>
      </c>
      <c r="E18" s="293" t="str">
        <f>N9</f>
        <v>Výškovice C</v>
      </c>
      <c r="F18" s="191">
        <v>0</v>
      </c>
      <c r="G18" s="294" t="s">
        <v>17</v>
      </c>
      <c r="H18" s="192">
        <v>3</v>
      </c>
      <c r="I18" s="295">
        <v>1</v>
      </c>
      <c r="J18" s="296">
        <v>2</v>
      </c>
      <c r="K18" s="347" t="s">
        <v>154</v>
      </c>
      <c r="L18"/>
      <c r="M18" s="302"/>
      <c r="N18" s="302"/>
      <c r="O18"/>
      <c r="P18"/>
      <c r="Q18"/>
      <c r="R18"/>
      <c r="S18"/>
      <c r="T18"/>
      <c r="U18"/>
      <c r="V18"/>
      <c r="W18"/>
      <c r="X18"/>
      <c r="Y18"/>
      <c r="Z18"/>
      <c r="AA18" s="13"/>
      <c r="AC18" s="191" t="s">
        <v>33</v>
      </c>
      <c r="AD18" s="294" t="s">
        <v>17</v>
      </c>
      <c r="AE18" s="192" t="s">
        <v>33</v>
      </c>
    </row>
    <row r="19" spans="2:31" ht="18" customHeight="1">
      <c r="B19" s="12" t="s">
        <v>22</v>
      </c>
      <c r="C19" s="170"/>
      <c r="D19" s="170"/>
      <c r="E19" s="170"/>
      <c r="F19" s="174"/>
      <c r="G19" s="175"/>
      <c r="H19" s="174"/>
      <c r="I19" s="297"/>
      <c r="J19" s="297"/>
      <c r="K19" s="298"/>
      <c r="L19"/>
      <c r="M19" s="302"/>
      <c r="N19" s="302"/>
      <c r="O19"/>
      <c r="P19"/>
      <c r="Q19"/>
      <c r="R19"/>
      <c r="S19"/>
      <c r="T19"/>
      <c r="U19"/>
      <c r="V19"/>
      <c r="W19"/>
      <c r="X19"/>
      <c r="Y19"/>
      <c r="Z19"/>
      <c r="AA19" s="13"/>
      <c r="AC19" s="174"/>
      <c r="AD19" s="175"/>
      <c r="AE19" s="174"/>
    </row>
    <row r="20" spans="2:31" ht="18" customHeight="1">
      <c r="B20" s="10" t="s">
        <v>115</v>
      </c>
      <c r="C20" s="279" t="str">
        <f>N10</f>
        <v>Vratimov</v>
      </c>
      <c r="D20" s="280" t="s">
        <v>16</v>
      </c>
      <c r="E20" s="281" t="str">
        <f>N9</f>
        <v>Výškovice C</v>
      </c>
      <c r="F20" s="189">
        <v>1</v>
      </c>
      <c r="G20" s="282" t="s">
        <v>17</v>
      </c>
      <c r="H20" s="190">
        <v>2</v>
      </c>
      <c r="I20" s="283">
        <v>1</v>
      </c>
      <c r="J20" s="284">
        <v>2</v>
      </c>
      <c r="K20" s="358" t="s">
        <v>154</v>
      </c>
      <c r="L20"/>
      <c r="M20" s="302"/>
      <c r="N20" s="302"/>
      <c r="O20"/>
      <c r="P20"/>
      <c r="Q20"/>
      <c r="R20"/>
      <c r="S20"/>
      <c r="T20"/>
      <c r="U20"/>
      <c r="V20"/>
      <c r="W20"/>
      <c r="X20"/>
      <c r="Y20"/>
      <c r="Z20"/>
      <c r="AC20" s="189" t="s">
        <v>33</v>
      </c>
      <c r="AD20" s="282" t="s">
        <v>17</v>
      </c>
      <c r="AE20" s="190" t="s">
        <v>33</v>
      </c>
    </row>
    <row r="21" spans="2:31" ht="18" customHeight="1">
      <c r="B21" s="11"/>
      <c r="C21" s="285" t="str">
        <f>N5</f>
        <v>Sportsone</v>
      </c>
      <c r="D21" s="286" t="s">
        <v>16</v>
      </c>
      <c r="E21" s="287" t="str">
        <f>N8</f>
        <v>Nová Bělá  A</v>
      </c>
      <c r="F21" s="187">
        <v>3</v>
      </c>
      <c r="G21" s="288" t="s">
        <v>17</v>
      </c>
      <c r="H21" s="188">
        <v>0</v>
      </c>
      <c r="I21" s="289">
        <v>2</v>
      </c>
      <c r="J21" s="290">
        <v>1</v>
      </c>
      <c r="K21" s="346" t="s">
        <v>154</v>
      </c>
      <c r="L21"/>
      <c r="M21" s="302"/>
      <c r="N21" s="302"/>
      <c r="O21"/>
      <c r="P21"/>
      <c r="Q21"/>
      <c r="R21"/>
      <c r="S21"/>
      <c r="T21"/>
      <c r="U21"/>
      <c r="V21"/>
      <c r="W21"/>
      <c r="X21"/>
      <c r="Y21"/>
      <c r="Z21"/>
      <c r="AC21" s="187" t="s">
        <v>33</v>
      </c>
      <c r="AD21" s="288" t="s">
        <v>17</v>
      </c>
      <c r="AE21" s="188" t="s">
        <v>33</v>
      </c>
    </row>
    <row r="22" spans="2:31" ht="15.75">
      <c r="B22" s="11"/>
      <c r="C22" s="291" t="str">
        <f>N6</f>
        <v>Jistebník</v>
      </c>
      <c r="D22" s="292" t="s">
        <v>16</v>
      </c>
      <c r="E22" s="293" t="str">
        <f>N7</f>
        <v>Hrabůvka</v>
      </c>
      <c r="F22" s="191">
        <v>1</v>
      </c>
      <c r="G22" s="294" t="s">
        <v>17</v>
      </c>
      <c r="H22" s="192">
        <v>2</v>
      </c>
      <c r="I22" s="295">
        <v>1</v>
      </c>
      <c r="J22" s="296">
        <v>2</v>
      </c>
      <c r="K22" s="347" t="s">
        <v>154</v>
      </c>
      <c r="L22"/>
      <c r="M22" s="302"/>
      <c r="N22" s="302"/>
      <c r="O22"/>
      <c r="P22"/>
      <c r="Q22"/>
      <c r="R22"/>
      <c r="S22"/>
      <c r="T22"/>
      <c r="U22"/>
      <c r="V22"/>
      <c r="W22"/>
      <c r="X22"/>
      <c r="Y22"/>
      <c r="Z22"/>
      <c r="AC22" s="191" t="s">
        <v>33</v>
      </c>
      <c r="AD22" s="294" t="s">
        <v>17</v>
      </c>
      <c r="AE22" s="192" t="s">
        <v>33</v>
      </c>
    </row>
    <row r="23" spans="2:31" ht="15.75">
      <c r="B23" s="12" t="s">
        <v>23</v>
      </c>
      <c r="C23" s="170"/>
      <c r="D23" s="170"/>
      <c r="E23" s="170"/>
      <c r="F23" s="174"/>
      <c r="G23" s="175"/>
      <c r="H23" s="174"/>
      <c r="I23" s="297"/>
      <c r="J23" s="297"/>
      <c r="K23" s="278"/>
      <c r="L23"/>
      <c r="M23" s="302"/>
      <c r="N23" s="302"/>
      <c r="O23"/>
      <c r="P23"/>
      <c r="Q23"/>
      <c r="R23"/>
      <c r="S23"/>
      <c r="T23"/>
      <c r="U23"/>
      <c r="V23"/>
      <c r="W23"/>
      <c r="X23"/>
      <c r="Y23"/>
      <c r="Z23"/>
      <c r="AC23" s="174"/>
      <c r="AD23" s="175"/>
      <c r="AE23" s="174"/>
    </row>
    <row r="24" spans="2:31" ht="15.75">
      <c r="B24" s="10" t="s">
        <v>116</v>
      </c>
      <c r="C24" s="279" t="str">
        <f>N7</f>
        <v>Hrabůvka</v>
      </c>
      <c r="D24" s="280" t="s">
        <v>16</v>
      </c>
      <c r="E24" s="281" t="str">
        <f>N10</f>
        <v>Vratimov</v>
      </c>
      <c r="F24" s="189">
        <v>0</v>
      </c>
      <c r="G24" s="282" t="s">
        <v>17</v>
      </c>
      <c r="H24" s="190">
        <v>3</v>
      </c>
      <c r="I24" s="283">
        <v>1</v>
      </c>
      <c r="J24" s="284">
        <v>2</v>
      </c>
      <c r="K24" s="358" t="s">
        <v>154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89" t="s">
        <v>33</v>
      </c>
      <c r="AD24" s="282" t="s">
        <v>17</v>
      </c>
      <c r="AE24" s="190" t="s">
        <v>33</v>
      </c>
    </row>
    <row r="25" spans="2:31" ht="15.75">
      <c r="B25" s="11"/>
      <c r="C25" s="285" t="str">
        <f>N8</f>
        <v>Nová Bělá  A</v>
      </c>
      <c r="D25" s="286" t="s">
        <v>16</v>
      </c>
      <c r="E25" s="287" t="str">
        <f>N6</f>
        <v>Jistebník</v>
      </c>
      <c r="F25" s="187">
        <v>1</v>
      </c>
      <c r="G25" s="288" t="s">
        <v>17</v>
      </c>
      <c r="H25" s="188">
        <v>2</v>
      </c>
      <c r="I25" s="289">
        <v>1</v>
      </c>
      <c r="J25" s="290">
        <v>2</v>
      </c>
      <c r="K25" s="346" t="s">
        <v>154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87" t="s">
        <v>33</v>
      </c>
      <c r="AD25" s="288" t="s">
        <v>17</v>
      </c>
      <c r="AE25" s="188" t="s">
        <v>33</v>
      </c>
    </row>
    <row r="26" spans="2:31" ht="15.75">
      <c r="B26" s="14"/>
      <c r="C26" s="291" t="str">
        <f>N9</f>
        <v>Výškovice C</v>
      </c>
      <c r="D26" s="292" t="s">
        <v>16</v>
      </c>
      <c r="E26" s="293" t="str">
        <f>N5</f>
        <v>Sportsone</v>
      </c>
      <c r="F26" s="191">
        <v>1</v>
      </c>
      <c r="G26" s="294" t="s">
        <v>17</v>
      </c>
      <c r="H26" s="192">
        <v>2</v>
      </c>
      <c r="I26" s="295">
        <v>1</v>
      </c>
      <c r="J26" s="296">
        <v>2</v>
      </c>
      <c r="K26" s="347" t="s">
        <v>154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91" t="s">
        <v>33</v>
      </c>
      <c r="AD26" s="294" t="s">
        <v>17</v>
      </c>
      <c r="AE26" s="192" t="s">
        <v>33</v>
      </c>
    </row>
    <row r="27" spans="2:31" ht="6.75" customHeight="1">
      <c r="B27" s="336"/>
      <c r="C27" s="337"/>
      <c r="D27" s="338"/>
      <c r="E27" s="337"/>
      <c r="F27" s="339"/>
      <c r="G27" s="340"/>
      <c r="H27" s="339"/>
      <c r="I27" s="341"/>
      <c r="J27" s="341"/>
      <c r="K27" s="342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339"/>
      <c r="AD27" s="340"/>
      <c r="AE27" s="339"/>
    </row>
    <row r="28" spans="2:26" ht="15.75" customHeight="1">
      <c r="B28" s="181"/>
      <c r="C28" s="52" t="s">
        <v>110</v>
      </c>
      <c r="D28" s="286" t="s">
        <v>16</v>
      </c>
      <c r="E28" s="52" t="s">
        <v>122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4" ht="18" customHeight="1">
      <c r="B29" s="181"/>
      <c r="C29" s="52" t="s">
        <v>111</v>
      </c>
      <c r="D29" s="286" t="s">
        <v>16</v>
      </c>
      <c r="E29" s="52" t="s">
        <v>123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/>
      <c r="R29"/>
      <c r="S29"/>
      <c r="T29"/>
      <c r="U29"/>
      <c r="V29"/>
      <c r="W29"/>
      <c r="X29"/>
    </row>
    <row r="30" spans="2:24" ht="18" customHeight="1">
      <c r="B30" s="181"/>
      <c r="C30" s="52"/>
      <c r="D30" s="330"/>
      <c r="E30" s="52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/>
      <c r="R30"/>
      <c r="S30"/>
      <c r="T30"/>
      <c r="U30"/>
      <c r="V30"/>
      <c r="W30"/>
      <c r="X30"/>
    </row>
    <row r="31" spans="2:24" ht="18" customHeight="1">
      <c r="B31" s="181"/>
      <c r="C31" s="52"/>
      <c r="D31" s="330"/>
      <c r="E31" s="334" t="s">
        <v>144</v>
      </c>
      <c r="F31" s="335"/>
      <c r="G31" s="335"/>
      <c r="H31" s="335"/>
      <c r="I31" s="335"/>
      <c r="J31" s="335"/>
      <c r="K31" s="181"/>
      <c r="L31" s="181"/>
      <c r="M31" s="181"/>
      <c r="N31" s="181"/>
      <c r="O31" s="181"/>
      <c r="P31" s="181"/>
      <c r="Q31"/>
      <c r="R31"/>
      <c r="S31"/>
      <c r="T31"/>
      <c r="U31"/>
      <c r="V31"/>
      <c r="W31"/>
      <c r="X31"/>
    </row>
    <row r="32" spans="2:24" ht="18" customHeight="1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/>
      <c r="R32"/>
      <c r="S32"/>
      <c r="T32"/>
      <c r="U32"/>
      <c r="V32"/>
      <c r="W32"/>
      <c r="X32"/>
    </row>
    <row r="33" spans="5:20" ht="18" customHeight="1">
      <c r="E33" s="155" t="s">
        <v>67</v>
      </c>
      <c r="K33" s="18">
        <f>'Rozlosování-přehled'!L2</f>
        <v>2012</v>
      </c>
      <c r="M33" s="299"/>
      <c r="N33" s="299"/>
      <c r="T33" s="5" t="s">
        <v>3</v>
      </c>
    </row>
    <row r="34" spans="2:32" ht="20.25" customHeight="1">
      <c r="B34"/>
      <c r="C34"/>
      <c r="D34"/>
      <c r="E34" s="2" t="s">
        <v>129</v>
      </c>
      <c r="F34"/>
      <c r="G34"/>
      <c r="H34"/>
      <c r="I34" s="156"/>
      <c r="J34" s="156"/>
      <c r="K34"/>
      <c r="L34"/>
      <c r="M34" s="302"/>
      <c r="N34" s="303" t="s">
        <v>0</v>
      </c>
      <c r="O34"/>
      <c r="P34"/>
      <c r="Q34"/>
      <c r="R34"/>
      <c r="S34"/>
      <c r="T34"/>
      <c r="U34"/>
      <c r="V34"/>
      <c r="W34"/>
      <c r="X34"/>
      <c r="AD34"/>
      <c r="AE34"/>
      <c r="AF34"/>
    </row>
    <row r="35" spans="4:31" ht="15.75" customHeight="1">
      <c r="D35" s="3" t="s">
        <v>1</v>
      </c>
      <c r="E35" s="4"/>
      <c r="M35" s="300" t="s">
        <v>1</v>
      </c>
      <c r="N35" s="301" t="s">
        <v>2</v>
      </c>
      <c r="T35" s="5" t="s">
        <v>3</v>
      </c>
      <c r="AE35" s="5" t="s">
        <v>71</v>
      </c>
    </row>
    <row r="36" spans="3:27" ht="15.75" customHeight="1">
      <c r="C36" s="157" t="s">
        <v>4</v>
      </c>
      <c r="D36" s="158">
        <v>5</v>
      </c>
      <c r="E36" s="159" t="str">
        <f>IF(D36=1,N36,IF(D36=2,N37,IF(D36=3,N38,IF(D36=4,N39,IF(D36=5,N40,IF(D36=6,N41,IF(D36=7,#REF!,IF(D36=8,N42," "))))))))</f>
        <v>Paskov</v>
      </c>
      <c r="F36"/>
      <c r="G36"/>
      <c r="H36"/>
      <c r="I36" s="160" t="s">
        <v>5</v>
      </c>
      <c r="J36" s="161"/>
      <c r="K36"/>
      <c r="L36"/>
      <c r="M36" s="304">
        <v>1</v>
      </c>
      <c r="N36" s="302" t="s">
        <v>45</v>
      </c>
      <c r="O36"/>
      <c r="P36" t="s">
        <v>6</v>
      </c>
      <c r="Q36" s="157">
        <v>1</v>
      </c>
      <c r="R36" s="157">
        <v>6</v>
      </c>
      <c r="S36" s="162"/>
      <c r="T36" s="157">
        <v>2</v>
      </c>
      <c r="U36" s="157">
        <v>5</v>
      </c>
      <c r="V36" s="162"/>
      <c r="W36" s="157">
        <v>3</v>
      </c>
      <c r="X36" s="157">
        <v>4</v>
      </c>
      <c r="Y36"/>
      <c r="Z36"/>
      <c r="AA36" s="5"/>
    </row>
    <row r="37" spans="2:31" ht="15.75" customHeight="1">
      <c r="B37" s="8"/>
      <c r="C37" s="163" t="s">
        <v>7</v>
      </c>
      <c r="D37" s="164"/>
      <c r="E37" s="165" t="s">
        <v>8</v>
      </c>
      <c r="F37" s="435" t="s">
        <v>9</v>
      </c>
      <c r="G37" s="436"/>
      <c r="H37" s="437"/>
      <c r="I37" s="166" t="s">
        <v>10</v>
      </c>
      <c r="J37" s="167" t="s">
        <v>11</v>
      </c>
      <c r="K37" s="168" t="s">
        <v>12</v>
      </c>
      <c r="L37" s="169"/>
      <c r="M37" s="304">
        <v>2</v>
      </c>
      <c r="N37" s="302" t="s">
        <v>119</v>
      </c>
      <c r="O37" s="169"/>
      <c r="P37" t="s">
        <v>13</v>
      </c>
      <c r="Q37" s="157">
        <v>6</v>
      </c>
      <c r="R37" s="157">
        <v>4</v>
      </c>
      <c r="S37" s="162"/>
      <c r="T37" s="157">
        <v>5</v>
      </c>
      <c r="U37" s="157">
        <v>3</v>
      </c>
      <c r="V37" s="162"/>
      <c r="W37" s="157">
        <v>1</v>
      </c>
      <c r="X37" s="157">
        <v>2</v>
      </c>
      <c r="Y37"/>
      <c r="Z37"/>
      <c r="AA37" s="5"/>
      <c r="AC37" s="435" t="s">
        <v>9</v>
      </c>
      <c r="AD37" s="436"/>
      <c r="AE37" s="437"/>
    </row>
    <row r="38" spans="2:31" ht="15.75" customHeight="1">
      <c r="B38" s="9" t="s">
        <v>14</v>
      </c>
      <c r="C38" s="170"/>
      <c r="D38" s="171"/>
      <c r="E38" s="171"/>
      <c r="F38" s="171"/>
      <c r="G38" s="171"/>
      <c r="H38" s="171"/>
      <c r="I38" s="172"/>
      <c r="J38" s="172"/>
      <c r="K38" s="173"/>
      <c r="L38"/>
      <c r="M38" s="304">
        <v>3</v>
      </c>
      <c r="N38" s="302" t="s">
        <v>24</v>
      </c>
      <c r="O38"/>
      <c r="P38" t="s">
        <v>15</v>
      </c>
      <c r="Q38" s="157">
        <v>2</v>
      </c>
      <c r="R38" s="157">
        <v>6</v>
      </c>
      <c r="S38" s="162"/>
      <c r="T38" s="157">
        <v>3</v>
      </c>
      <c r="U38" s="157">
        <v>1</v>
      </c>
      <c r="V38" s="162"/>
      <c r="W38" s="157">
        <v>4</v>
      </c>
      <c r="X38" s="157">
        <v>5</v>
      </c>
      <c r="Y38"/>
      <c r="Z38"/>
      <c r="AA38" s="5"/>
      <c r="AC38" s="171"/>
      <c r="AD38" s="171"/>
      <c r="AE38" s="171"/>
    </row>
    <row r="39" spans="2:31" ht="15.75" customHeight="1">
      <c r="B39" s="10" t="s">
        <v>112</v>
      </c>
      <c r="C39" s="279" t="str">
        <f>N36</f>
        <v>Krmelín</v>
      </c>
      <c r="D39" s="280" t="s">
        <v>16</v>
      </c>
      <c r="E39" s="281" t="str">
        <f>N41</f>
        <v>Proskovice B</v>
      </c>
      <c r="F39" s="189">
        <v>3</v>
      </c>
      <c r="G39" s="282" t="s">
        <v>17</v>
      </c>
      <c r="H39" s="190">
        <v>0</v>
      </c>
      <c r="I39" s="283">
        <v>2</v>
      </c>
      <c r="J39" s="284">
        <v>1</v>
      </c>
      <c r="K39" s="358" t="s">
        <v>154</v>
      </c>
      <c r="L39"/>
      <c r="M39" s="304">
        <v>4</v>
      </c>
      <c r="N39" s="302" t="s">
        <v>68</v>
      </c>
      <c r="O39"/>
      <c r="P39" t="s">
        <v>18</v>
      </c>
      <c r="Q39" s="157">
        <v>6</v>
      </c>
      <c r="R39" s="157">
        <v>5</v>
      </c>
      <c r="S39" s="162"/>
      <c r="T39" s="157">
        <v>1</v>
      </c>
      <c r="U39" s="157">
        <v>4</v>
      </c>
      <c r="V39" s="162"/>
      <c r="W39" s="157">
        <v>2</v>
      </c>
      <c r="X39" s="157">
        <v>3</v>
      </c>
      <c r="Y39"/>
      <c r="Z39"/>
      <c r="AA39" s="5"/>
      <c r="AC39" s="189" t="s">
        <v>33</v>
      </c>
      <c r="AD39" s="282" t="s">
        <v>17</v>
      </c>
      <c r="AE39" s="190" t="s">
        <v>33</v>
      </c>
    </row>
    <row r="40" spans="2:31" ht="15.75" customHeight="1">
      <c r="B40" s="11"/>
      <c r="C40" s="285" t="str">
        <f>N37</f>
        <v>Stará Ves</v>
      </c>
      <c r="D40" s="286" t="s">
        <v>16</v>
      </c>
      <c r="E40" s="287" t="str">
        <f>N40</f>
        <v>Paskov</v>
      </c>
      <c r="F40" s="187">
        <v>1</v>
      </c>
      <c r="G40" s="288" t="s">
        <v>17</v>
      </c>
      <c r="H40" s="188">
        <v>2</v>
      </c>
      <c r="I40" s="289">
        <v>1</v>
      </c>
      <c r="J40" s="290">
        <v>2</v>
      </c>
      <c r="K40" s="346" t="s">
        <v>154</v>
      </c>
      <c r="L40"/>
      <c r="M40" s="304">
        <v>5</v>
      </c>
      <c r="N40" s="302" t="s">
        <v>118</v>
      </c>
      <c r="O40"/>
      <c r="P40" t="s">
        <v>19</v>
      </c>
      <c r="Q40" s="157">
        <v>3</v>
      </c>
      <c r="R40" s="157">
        <v>6</v>
      </c>
      <c r="S40" s="162"/>
      <c r="T40" s="157">
        <v>4</v>
      </c>
      <c r="U40" s="157">
        <v>2</v>
      </c>
      <c r="V40" s="162"/>
      <c r="W40" s="157">
        <v>5</v>
      </c>
      <c r="X40" s="157">
        <v>1</v>
      </c>
      <c r="Y40"/>
      <c r="Z40"/>
      <c r="AA40" s="5"/>
      <c r="AC40" s="187" t="s">
        <v>33</v>
      </c>
      <c r="AD40" s="288" t="s">
        <v>17</v>
      </c>
      <c r="AE40" s="188" t="s">
        <v>33</v>
      </c>
    </row>
    <row r="41" spans="2:31" ht="15.75">
      <c r="B41" s="11"/>
      <c r="C41" s="291" t="str">
        <f>N38</f>
        <v>Brušperk B</v>
      </c>
      <c r="D41" s="292" t="s">
        <v>16</v>
      </c>
      <c r="E41" s="293" t="str">
        <f>N39</f>
        <v>Hukvaldy</v>
      </c>
      <c r="F41" s="191">
        <v>2</v>
      </c>
      <c r="G41" s="294" t="s">
        <v>17</v>
      </c>
      <c r="H41" s="192">
        <v>1</v>
      </c>
      <c r="I41" s="295">
        <v>2</v>
      </c>
      <c r="J41" s="296">
        <v>1</v>
      </c>
      <c r="K41" s="347" t="s">
        <v>154</v>
      </c>
      <c r="L41"/>
      <c r="M41" s="304">
        <v>6</v>
      </c>
      <c r="N41" s="302" t="s">
        <v>117</v>
      </c>
      <c r="O41"/>
      <c r="P41"/>
      <c r="Q41"/>
      <c r="R41"/>
      <c r="S41"/>
      <c r="T41"/>
      <c r="U41"/>
      <c r="V41"/>
      <c r="W41"/>
      <c r="X41"/>
      <c r="Y41"/>
      <c r="Z41"/>
      <c r="AA41" s="5"/>
      <c r="AC41" s="191" t="s">
        <v>33</v>
      </c>
      <c r="AD41" s="294" t="s">
        <v>17</v>
      </c>
      <c r="AE41" s="192" t="s">
        <v>33</v>
      </c>
    </row>
    <row r="42" spans="2:31" ht="15.75">
      <c r="B42" s="12" t="s">
        <v>20</v>
      </c>
      <c r="C42" s="170"/>
      <c r="D42" s="170"/>
      <c r="E42" s="170"/>
      <c r="F42" s="174"/>
      <c r="G42" s="175"/>
      <c r="H42" s="174"/>
      <c r="I42" s="297"/>
      <c r="J42" s="297"/>
      <c r="K42" s="298"/>
      <c r="L42"/>
      <c r="M42" s="302"/>
      <c r="N42" s="302"/>
      <c r="O42"/>
      <c r="P42"/>
      <c r="Q42"/>
      <c r="R42"/>
      <c r="S42"/>
      <c r="T42"/>
      <c r="U42"/>
      <c r="V42"/>
      <c r="W42"/>
      <c r="X42"/>
      <c r="Y42"/>
      <c r="Z42"/>
      <c r="AC42" s="174"/>
      <c r="AD42" s="175"/>
      <c r="AE42" s="174"/>
    </row>
    <row r="43" spans="2:31" ht="15.75">
      <c r="B43" s="10" t="s">
        <v>113</v>
      </c>
      <c r="C43" s="279" t="str">
        <f>N41</f>
        <v>Proskovice B</v>
      </c>
      <c r="D43" s="280" t="s">
        <v>16</v>
      </c>
      <c r="E43" s="281" t="str">
        <f>N39</f>
        <v>Hukvaldy</v>
      </c>
      <c r="F43" s="189">
        <v>0</v>
      </c>
      <c r="G43" s="282" t="s">
        <v>17</v>
      </c>
      <c r="H43" s="190">
        <v>3</v>
      </c>
      <c r="I43" s="283">
        <v>0</v>
      </c>
      <c r="J43" s="284">
        <v>2</v>
      </c>
      <c r="K43" s="358" t="s">
        <v>154</v>
      </c>
      <c r="L43"/>
      <c r="M43" s="302"/>
      <c r="N43" s="380" t="s">
        <v>274</v>
      </c>
      <c r="O43"/>
      <c r="P43"/>
      <c r="Q43"/>
      <c r="R43"/>
      <c r="S43"/>
      <c r="T43"/>
      <c r="U43"/>
      <c r="V43"/>
      <c r="W43"/>
      <c r="X43"/>
      <c r="Y43"/>
      <c r="Z43"/>
      <c r="AC43" s="189" t="s">
        <v>33</v>
      </c>
      <c r="AD43" s="282" t="s">
        <v>17</v>
      </c>
      <c r="AE43" s="190" t="s">
        <v>33</v>
      </c>
    </row>
    <row r="44" spans="2:31" ht="15.75">
      <c r="B44" s="11"/>
      <c r="C44" s="285" t="str">
        <f>N40</f>
        <v>Paskov</v>
      </c>
      <c r="D44" s="286" t="s">
        <v>16</v>
      </c>
      <c r="E44" s="287" t="str">
        <f>N38</f>
        <v>Brušperk B</v>
      </c>
      <c r="F44" s="187">
        <v>2</v>
      </c>
      <c r="G44" s="288" t="s">
        <v>17</v>
      </c>
      <c r="H44" s="188">
        <v>1</v>
      </c>
      <c r="I44" s="289">
        <v>2</v>
      </c>
      <c r="J44" s="290">
        <v>1</v>
      </c>
      <c r="K44" s="346" t="s">
        <v>154</v>
      </c>
      <c r="L44"/>
      <c r="M44" s="302"/>
      <c r="N44" s="302"/>
      <c r="O44"/>
      <c r="P44"/>
      <c r="Q44"/>
      <c r="R44"/>
      <c r="S44"/>
      <c r="T44"/>
      <c r="U44"/>
      <c r="V44"/>
      <c r="W44"/>
      <c r="X44"/>
      <c r="Y44"/>
      <c r="Z44"/>
      <c r="AC44" s="187" t="s">
        <v>33</v>
      </c>
      <c r="AD44" s="288" t="s">
        <v>17</v>
      </c>
      <c r="AE44" s="188" t="s">
        <v>33</v>
      </c>
    </row>
    <row r="45" spans="2:31" ht="15.75">
      <c r="B45" s="11"/>
      <c r="C45" s="291" t="str">
        <f>N36</f>
        <v>Krmelín</v>
      </c>
      <c r="D45" s="292" t="s">
        <v>16</v>
      </c>
      <c r="E45" s="293" t="str">
        <f>N37</f>
        <v>Stará Ves</v>
      </c>
      <c r="F45" s="191">
        <v>3</v>
      </c>
      <c r="G45" s="294" t="s">
        <v>17</v>
      </c>
      <c r="H45" s="192">
        <v>0</v>
      </c>
      <c r="I45" s="295">
        <v>2</v>
      </c>
      <c r="J45" s="296">
        <v>1</v>
      </c>
      <c r="K45" s="347" t="s">
        <v>154</v>
      </c>
      <c r="L45"/>
      <c r="M45" s="302"/>
      <c r="N45" s="302"/>
      <c r="O45"/>
      <c r="P45"/>
      <c r="Q45"/>
      <c r="R45"/>
      <c r="S45"/>
      <c r="T45"/>
      <c r="U45"/>
      <c r="V45"/>
      <c r="W45"/>
      <c r="X45"/>
      <c r="Y45"/>
      <c r="Z45"/>
      <c r="AC45" s="191" t="s">
        <v>33</v>
      </c>
      <c r="AD45" s="294" t="s">
        <v>17</v>
      </c>
      <c r="AE45" s="192" t="s">
        <v>33</v>
      </c>
    </row>
    <row r="46" spans="2:31" ht="15.75">
      <c r="B46" s="12" t="s">
        <v>21</v>
      </c>
      <c r="C46" s="170"/>
      <c r="D46" s="170"/>
      <c r="E46" s="170"/>
      <c r="F46" s="174"/>
      <c r="G46" s="175"/>
      <c r="H46" s="174"/>
      <c r="I46" s="297"/>
      <c r="J46" s="297"/>
      <c r="K46" s="278"/>
      <c r="L46"/>
      <c r="M46" s="302"/>
      <c r="N46" s="302"/>
      <c r="O46"/>
      <c r="P46"/>
      <c r="Q46"/>
      <c r="R46"/>
      <c r="S46"/>
      <c r="T46"/>
      <c r="U46"/>
      <c r="V46"/>
      <c r="W46"/>
      <c r="X46"/>
      <c r="Y46"/>
      <c r="Z46"/>
      <c r="AC46" s="174"/>
      <c r="AD46" s="175"/>
      <c r="AE46" s="174"/>
    </row>
    <row r="47" spans="2:31" ht="15.75">
      <c r="B47" s="10" t="s">
        <v>114</v>
      </c>
      <c r="C47" s="279" t="str">
        <f>N37</f>
        <v>Stará Ves</v>
      </c>
      <c r="D47" s="280" t="s">
        <v>16</v>
      </c>
      <c r="E47" s="281" t="str">
        <f>N41</f>
        <v>Proskovice B</v>
      </c>
      <c r="F47" s="189">
        <v>2</v>
      </c>
      <c r="G47" s="282" t="s">
        <v>17</v>
      </c>
      <c r="H47" s="190">
        <v>1</v>
      </c>
      <c r="I47" s="283">
        <v>2</v>
      </c>
      <c r="J47" s="284">
        <v>1</v>
      </c>
      <c r="K47" s="358" t="s">
        <v>154</v>
      </c>
      <c r="L47"/>
      <c r="M47" s="302"/>
      <c r="N47" s="302"/>
      <c r="O47"/>
      <c r="P47"/>
      <c r="Q47"/>
      <c r="R47"/>
      <c r="S47"/>
      <c r="T47"/>
      <c r="U47"/>
      <c r="V47"/>
      <c r="W47"/>
      <c r="X47"/>
      <c r="Y47"/>
      <c r="Z47"/>
      <c r="AC47" s="189" t="s">
        <v>33</v>
      </c>
      <c r="AD47" s="282" t="s">
        <v>17</v>
      </c>
      <c r="AE47" s="190" t="s">
        <v>33</v>
      </c>
    </row>
    <row r="48" spans="2:31" ht="15.75">
      <c r="B48" s="11"/>
      <c r="C48" s="285" t="str">
        <f>N38</f>
        <v>Brušperk B</v>
      </c>
      <c r="D48" s="286" t="s">
        <v>16</v>
      </c>
      <c r="E48" s="287" t="str">
        <f>N36</f>
        <v>Krmelín</v>
      </c>
      <c r="F48" s="187">
        <v>2</v>
      </c>
      <c r="G48" s="288" t="s">
        <v>17</v>
      </c>
      <c r="H48" s="188">
        <v>1</v>
      </c>
      <c r="I48" s="289">
        <v>2</v>
      </c>
      <c r="J48" s="290">
        <v>1</v>
      </c>
      <c r="K48" s="346" t="s">
        <v>154</v>
      </c>
      <c r="L48"/>
      <c r="M48" s="302"/>
      <c r="N48" s="302"/>
      <c r="O48"/>
      <c r="P48"/>
      <c r="Q48"/>
      <c r="R48"/>
      <c r="S48"/>
      <c r="T48"/>
      <c r="U48"/>
      <c r="V48"/>
      <c r="W48"/>
      <c r="X48"/>
      <c r="Y48"/>
      <c r="Z48"/>
      <c r="AC48" s="187" t="s">
        <v>33</v>
      </c>
      <c r="AD48" s="288" t="s">
        <v>17</v>
      </c>
      <c r="AE48" s="188" t="s">
        <v>33</v>
      </c>
    </row>
    <row r="49" spans="2:31" ht="15.75">
      <c r="B49" s="11"/>
      <c r="C49" s="291" t="str">
        <f>N39</f>
        <v>Hukvaldy</v>
      </c>
      <c r="D49" s="292" t="s">
        <v>16</v>
      </c>
      <c r="E49" s="293" t="str">
        <f>N40</f>
        <v>Paskov</v>
      </c>
      <c r="F49" s="191">
        <v>1</v>
      </c>
      <c r="G49" s="294" t="s">
        <v>17</v>
      </c>
      <c r="H49" s="192">
        <v>2</v>
      </c>
      <c r="I49" s="295">
        <v>1</v>
      </c>
      <c r="J49" s="296">
        <v>2</v>
      </c>
      <c r="K49" s="347" t="s">
        <v>154</v>
      </c>
      <c r="L49"/>
      <c r="M49" s="302"/>
      <c r="N49" s="302"/>
      <c r="O49"/>
      <c r="P49"/>
      <c r="Q49"/>
      <c r="R49"/>
      <c r="S49"/>
      <c r="T49"/>
      <c r="U49"/>
      <c r="V49"/>
      <c r="W49"/>
      <c r="X49"/>
      <c r="Y49"/>
      <c r="Z49"/>
      <c r="AC49" s="191" t="s">
        <v>33</v>
      </c>
      <c r="AD49" s="294" t="s">
        <v>17</v>
      </c>
      <c r="AE49" s="192" t="s">
        <v>33</v>
      </c>
    </row>
    <row r="50" spans="2:31" ht="15.75">
      <c r="B50" s="12" t="s">
        <v>22</v>
      </c>
      <c r="C50" s="170"/>
      <c r="D50" s="170"/>
      <c r="E50" s="170"/>
      <c r="F50" s="174"/>
      <c r="G50" s="175"/>
      <c r="H50" s="174"/>
      <c r="I50" s="297"/>
      <c r="J50" s="297"/>
      <c r="K50" s="298"/>
      <c r="L50"/>
      <c r="M50" s="302"/>
      <c r="N50" s="302"/>
      <c r="O50"/>
      <c r="P50"/>
      <c r="Q50"/>
      <c r="R50"/>
      <c r="S50"/>
      <c r="T50"/>
      <c r="U50"/>
      <c r="V50"/>
      <c r="W50"/>
      <c r="X50"/>
      <c r="Y50"/>
      <c r="Z50"/>
      <c r="AC50" s="174"/>
      <c r="AD50" s="175"/>
      <c r="AE50" s="174"/>
    </row>
    <row r="51" spans="2:31" ht="15.75">
      <c r="B51" s="10" t="s">
        <v>115</v>
      </c>
      <c r="C51" s="279" t="str">
        <f>N41</f>
        <v>Proskovice B</v>
      </c>
      <c r="D51" s="280" t="s">
        <v>16</v>
      </c>
      <c r="E51" s="281" t="str">
        <f>N40</f>
        <v>Paskov</v>
      </c>
      <c r="F51" s="189">
        <v>1</v>
      </c>
      <c r="G51" s="282" t="s">
        <v>17</v>
      </c>
      <c r="H51" s="190">
        <v>2</v>
      </c>
      <c r="I51" s="283">
        <v>1</v>
      </c>
      <c r="J51" s="284">
        <v>2</v>
      </c>
      <c r="K51" s="358" t="s">
        <v>154</v>
      </c>
      <c r="L51"/>
      <c r="M51" s="302"/>
      <c r="N51" s="302"/>
      <c r="O51"/>
      <c r="P51"/>
      <c r="Q51"/>
      <c r="R51"/>
      <c r="S51"/>
      <c r="T51"/>
      <c r="U51"/>
      <c r="V51"/>
      <c r="W51"/>
      <c r="X51"/>
      <c r="Y51"/>
      <c r="Z51"/>
      <c r="AC51" s="189" t="s">
        <v>33</v>
      </c>
      <c r="AD51" s="282" t="s">
        <v>17</v>
      </c>
      <c r="AE51" s="190" t="s">
        <v>33</v>
      </c>
    </row>
    <row r="52" spans="2:31" ht="15.75">
      <c r="B52" s="11"/>
      <c r="C52" s="285" t="str">
        <f>N36</f>
        <v>Krmelín</v>
      </c>
      <c r="D52" s="286" t="s">
        <v>16</v>
      </c>
      <c r="E52" s="287" t="str">
        <f>N39</f>
        <v>Hukvaldy</v>
      </c>
      <c r="F52" s="187">
        <v>3</v>
      </c>
      <c r="G52" s="288" t="s">
        <v>17</v>
      </c>
      <c r="H52" s="188">
        <v>0</v>
      </c>
      <c r="I52" s="289">
        <v>2</v>
      </c>
      <c r="J52" s="290">
        <v>1</v>
      </c>
      <c r="K52" s="346" t="s">
        <v>154</v>
      </c>
      <c r="L52"/>
      <c r="M52" s="302"/>
      <c r="N52" s="302"/>
      <c r="O52"/>
      <c r="P52"/>
      <c r="Q52"/>
      <c r="R52"/>
      <c r="S52"/>
      <c r="T52"/>
      <c r="U52"/>
      <c r="V52"/>
      <c r="W52"/>
      <c r="X52"/>
      <c r="Y52"/>
      <c r="Z52"/>
      <c r="AC52" s="187" t="s">
        <v>33</v>
      </c>
      <c r="AD52" s="288" t="s">
        <v>17</v>
      </c>
      <c r="AE52" s="188" t="s">
        <v>33</v>
      </c>
    </row>
    <row r="53" spans="2:31" ht="15.75">
      <c r="B53" s="11"/>
      <c r="C53" s="291" t="str">
        <f>N37</f>
        <v>Stará Ves</v>
      </c>
      <c r="D53" s="292" t="s">
        <v>16</v>
      </c>
      <c r="E53" s="293" t="str">
        <f>N38</f>
        <v>Brušperk B</v>
      </c>
      <c r="F53" s="191">
        <v>0</v>
      </c>
      <c r="G53" s="294" t="s">
        <v>17</v>
      </c>
      <c r="H53" s="192">
        <v>3</v>
      </c>
      <c r="I53" s="295">
        <v>1</v>
      </c>
      <c r="J53" s="296">
        <v>2</v>
      </c>
      <c r="K53" s="347" t="s">
        <v>154</v>
      </c>
      <c r="L53"/>
      <c r="M53" s="302"/>
      <c r="N53" s="302"/>
      <c r="O53"/>
      <c r="P53"/>
      <c r="Q53"/>
      <c r="R53"/>
      <c r="S53"/>
      <c r="T53"/>
      <c r="U53"/>
      <c r="V53"/>
      <c r="W53"/>
      <c r="X53"/>
      <c r="Y53"/>
      <c r="Z53"/>
      <c r="AC53" s="191" t="s">
        <v>33</v>
      </c>
      <c r="AD53" s="294" t="s">
        <v>17</v>
      </c>
      <c r="AE53" s="192" t="s">
        <v>33</v>
      </c>
    </row>
    <row r="54" spans="2:31" ht="15.75">
      <c r="B54" s="12" t="s">
        <v>23</v>
      </c>
      <c r="C54" s="170"/>
      <c r="D54" s="170"/>
      <c r="E54" s="170"/>
      <c r="F54" s="174"/>
      <c r="G54" s="175"/>
      <c r="H54" s="174"/>
      <c r="I54" s="297"/>
      <c r="J54" s="297"/>
      <c r="K54" s="278"/>
      <c r="L54"/>
      <c r="M54" s="302"/>
      <c r="N54" s="302"/>
      <c r="O54"/>
      <c r="P54"/>
      <c r="Q54"/>
      <c r="R54"/>
      <c r="S54"/>
      <c r="T54"/>
      <c r="U54"/>
      <c r="V54"/>
      <c r="W54"/>
      <c r="X54"/>
      <c r="Y54"/>
      <c r="Z54"/>
      <c r="AC54" s="174"/>
      <c r="AD54" s="175"/>
      <c r="AE54" s="174"/>
    </row>
    <row r="55" spans="2:31" ht="15.75">
      <c r="B55" s="10" t="s">
        <v>116</v>
      </c>
      <c r="C55" s="279" t="str">
        <f>N38</f>
        <v>Brušperk B</v>
      </c>
      <c r="D55" s="280" t="s">
        <v>16</v>
      </c>
      <c r="E55" s="281" t="str">
        <f>N41</f>
        <v>Proskovice B</v>
      </c>
      <c r="F55" s="189">
        <v>3</v>
      </c>
      <c r="G55" s="282" t="s">
        <v>17</v>
      </c>
      <c r="H55" s="190">
        <v>0</v>
      </c>
      <c r="I55" s="283">
        <v>2</v>
      </c>
      <c r="J55" s="284">
        <v>1</v>
      </c>
      <c r="K55" s="358" t="s">
        <v>154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C55" s="189" t="s">
        <v>33</v>
      </c>
      <c r="AD55" s="282" t="s">
        <v>17</v>
      </c>
      <c r="AE55" s="190" t="s">
        <v>33</v>
      </c>
    </row>
    <row r="56" spans="2:31" ht="15.75">
      <c r="B56" s="11"/>
      <c r="C56" s="285" t="str">
        <f>N39</f>
        <v>Hukvaldy</v>
      </c>
      <c r="D56" s="286" t="s">
        <v>16</v>
      </c>
      <c r="E56" s="287" t="str">
        <f>N37</f>
        <v>Stará Ves</v>
      </c>
      <c r="F56" s="187">
        <v>0</v>
      </c>
      <c r="G56" s="288" t="s">
        <v>17</v>
      </c>
      <c r="H56" s="188">
        <v>3</v>
      </c>
      <c r="I56" s="289">
        <v>0</v>
      </c>
      <c r="J56" s="290">
        <v>2</v>
      </c>
      <c r="K56" s="346" t="s">
        <v>154</v>
      </c>
      <c r="L56"/>
      <c r="M56"/>
      <c r="N56" s="380" t="s">
        <v>274</v>
      </c>
      <c r="O56"/>
      <c r="P56"/>
      <c r="Q56"/>
      <c r="R56"/>
      <c r="S56"/>
      <c r="T56"/>
      <c r="U56"/>
      <c r="V56"/>
      <c r="W56"/>
      <c r="X56"/>
      <c r="Y56"/>
      <c r="Z56"/>
      <c r="AC56" s="187" t="s">
        <v>33</v>
      </c>
      <c r="AD56" s="288" t="s">
        <v>17</v>
      </c>
      <c r="AE56" s="188" t="s">
        <v>33</v>
      </c>
    </row>
    <row r="57" spans="2:31" ht="15.75">
      <c r="B57" s="14"/>
      <c r="C57" s="291" t="str">
        <f>N40</f>
        <v>Paskov</v>
      </c>
      <c r="D57" s="292" t="s">
        <v>16</v>
      </c>
      <c r="E57" s="293" t="str">
        <f>N36</f>
        <v>Krmelín</v>
      </c>
      <c r="F57" s="191">
        <v>1</v>
      </c>
      <c r="G57" s="294" t="s">
        <v>17</v>
      </c>
      <c r="H57" s="192">
        <v>2</v>
      </c>
      <c r="I57" s="295">
        <v>1</v>
      </c>
      <c r="J57" s="296">
        <v>2</v>
      </c>
      <c r="K57" s="347" t="s">
        <v>154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C57" s="191" t="s">
        <v>33</v>
      </c>
      <c r="AD57" s="294" t="s">
        <v>17</v>
      </c>
      <c r="AE57" s="192" t="s">
        <v>33</v>
      </c>
    </row>
    <row r="58" spans="2:31" ht="6" customHeight="1">
      <c r="B58" s="336"/>
      <c r="C58" s="337"/>
      <c r="D58" s="338"/>
      <c r="E58" s="337"/>
      <c r="F58" s="339"/>
      <c r="G58" s="340"/>
      <c r="H58" s="339"/>
      <c r="I58" s="341"/>
      <c r="J58" s="341"/>
      <c r="K58" s="34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C58" s="339"/>
      <c r="AD58" s="340"/>
      <c r="AE58" s="339"/>
    </row>
    <row r="59" spans="2:26" ht="15.75" customHeight="1">
      <c r="B59" s="181"/>
      <c r="C59" s="52" t="s">
        <v>119</v>
      </c>
      <c r="D59" s="286" t="s">
        <v>16</v>
      </c>
      <c r="E59" s="52" t="s">
        <v>124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2:24" ht="11.25" customHeight="1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/>
      <c r="R60"/>
      <c r="S60"/>
      <c r="T60"/>
      <c r="U60"/>
      <c r="V60"/>
      <c r="W60"/>
      <c r="X60"/>
    </row>
    <row r="61" ht="15">
      <c r="C61" s="334" t="s">
        <v>147</v>
      </c>
    </row>
    <row r="62" ht="15">
      <c r="C62" s="52" t="s">
        <v>145</v>
      </c>
    </row>
    <row r="64" spans="2:8" ht="15.75">
      <c r="B64" s="52" t="s">
        <v>14</v>
      </c>
      <c r="C64" s="343" t="s">
        <v>238</v>
      </c>
      <c r="D64" s="343" t="s">
        <v>16</v>
      </c>
      <c r="E64" s="343" t="s">
        <v>111</v>
      </c>
      <c r="F64" s="370">
        <v>1</v>
      </c>
      <c r="G64" s="369" t="s">
        <v>17</v>
      </c>
      <c r="H64" s="370">
        <v>2</v>
      </c>
    </row>
    <row r="65" spans="2:11" ht="15.75">
      <c r="B65" s="52" t="s">
        <v>146</v>
      </c>
      <c r="C65" s="343" t="s">
        <v>103</v>
      </c>
      <c r="D65" s="343" t="s">
        <v>16</v>
      </c>
      <c r="E65" s="343" t="s">
        <v>45</v>
      </c>
      <c r="F65" s="370">
        <v>2</v>
      </c>
      <c r="G65" s="369" t="s">
        <v>17</v>
      </c>
      <c r="H65" s="370">
        <v>0</v>
      </c>
      <c r="K65" s="52" t="s">
        <v>254</v>
      </c>
    </row>
    <row r="66" spans="3:8" ht="15">
      <c r="C66" s="343"/>
      <c r="D66" s="343" t="s">
        <v>16</v>
      </c>
      <c r="E66" s="343"/>
      <c r="F66" s="370"/>
      <c r="G66" s="370"/>
      <c r="H66" s="370"/>
    </row>
    <row r="67" spans="2:8" ht="15.75">
      <c r="B67" s="52" t="s">
        <v>20</v>
      </c>
      <c r="C67" s="343" t="s">
        <v>111</v>
      </c>
      <c r="D67" s="343" t="s">
        <v>16</v>
      </c>
      <c r="E67" s="343" t="s">
        <v>238</v>
      </c>
      <c r="F67" s="370">
        <v>2</v>
      </c>
      <c r="G67" s="369" t="s">
        <v>17</v>
      </c>
      <c r="H67" s="370">
        <v>1</v>
      </c>
    </row>
    <row r="68" spans="2:8" ht="15.75">
      <c r="B68" s="52" t="s">
        <v>146</v>
      </c>
      <c r="C68" s="343" t="s">
        <v>45</v>
      </c>
      <c r="D68" s="343" t="s">
        <v>16</v>
      </c>
      <c r="E68" s="343" t="s">
        <v>103</v>
      </c>
      <c r="F68" s="370">
        <v>1</v>
      </c>
      <c r="G68" s="369" t="s">
        <v>17</v>
      </c>
      <c r="H68" s="370">
        <v>2</v>
      </c>
    </row>
    <row r="69" spans="3:5" ht="15">
      <c r="C69" s="5"/>
      <c r="D69" s="5" t="s">
        <v>16</v>
      </c>
      <c r="E69" s="5"/>
    </row>
    <row r="70" spans="3:5" ht="15">
      <c r="C70" s="5"/>
      <c r="D70" s="5" t="s">
        <v>16</v>
      </c>
      <c r="E70" s="5"/>
    </row>
    <row r="71" spans="2:5" ht="18.75">
      <c r="B71" s="344"/>
      <c r="C71" s="345" t="s">
        <v>148</v>
      </c>
      <c r="D71" s="7"/>
      <c r="E71" s="7"/>
    </row>
    <row r="72" spans="3:5" ht="15">
      <c r="C72" s="343" t="s">
        <v>111</v>
      </c>
      <c r="D72" s="5"/>
      <c r="E72" s="5"/>
    </row>
    <row r="73" spans="3:5" ht="15">
      <c r="C73" s="343" t="s">
        <v>103</v>
      </c>
      <c r="D73" s="5"/>
      <c r="E73" s="5"/>
    </row>
  </sheetData>
  <sheetProtection selectLockedCells="1"/>
  <mergeCells count="4">
    <mergeCell ref="F37:H37"/>
    <mergeCell ref="AC37:AE37"/>
    <mergeCell ref="F6:H6"/>
    <mergeCell ref="AC6:AE6"/>
  </mergeCells>
  <conditionalFormatting sqref="C8:E27 D28:D31 E46 E54 E50 C46 C54 C50 E42 C42 D39:D59">
    <cfRule type="cellIs" priority="7" dxfId="26" operator="equal" stopIfTrue="1">
      <formula>$E$5</formula>
    </cfRule>
  </conditionalFormatting>
  <conditionalFormatting sqref="C39:C41 E39:E41 C43:C45 C47:C49 C51:C53 C55:C58 E43:E45 E47:E49 E51:E53 E55:E58">
    <cfRule type="cellIs" priority="9" dxfId="26" operator="equal" stopIfTrue="1">
      <formula>$E$36</formula>
    </cfRule>
  </conditionalFormatting>
  <printOptions horizontalCentered="1"/>
  <pageMargins left="0" right="0" top="0.3937007874015748" bottom="0.3937007874015748" header="0.31496062992125984" footer="0.31496062992125984"/>
  <pageSetup fitToHeight="2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32"/>
  <sheetViews>
    <sheetView zoomScalePageLayoutView="0" workbookViewId="0" topLeftCell="C2">
      <selection activeCell="L2" sqref="L2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8:14" ht="18">
      <c r="H2" s="18" t="s">
        <v>66</v>
      </c>
      <c r="L2" s="18">
        <v>2012</v>
      </c>
      <c r="N2" s="154" t="s">
        <v>130</v>
      </c>
    </row>
    <row r="3" ht="22.5" customHeight="1">
      <c r="N3" s="331" t="s">
        <v>132</v>
      </c>
    </row>
    <row r="4" spans="2:27" ht="33" customHeight="1">
      <c r="B4" s="19" t="str">
        <f>'Utkání-výsledky'!B8</f>
        <v>5.5.</v>
      </c>
      <c r="C4" s="176" t="str">
        <f>Q4</f>
        <v>Sportsone</v>
      </c>
      <c r="D4" s="184" t="s">
        <v>16</v>
      </c>
      <c r="E4" s="182" t="str">
        <f>Q9</f>
        <v>Vratimov</v>
      </c>
      <c r="F4" s="176" t="str">
        <f>Q5</f>
        <v>Jistebník</v>
      </c>
      <c r="G4" s="184" t="s">
        <v>16</v>
      </c>
      <c r="H4" s="182" t="str">
        <f>Q8</f>
        <v>Výškovice C</v>
      </c>
      <c r="I4" s="176" t="str">
        <f>Q6</f>
        <v>Hrabůvka</v>
      </c>
      <c r="J4" s="184" t="s">
        <v>16</v>
      </c>
      <c r="K4" s="183" t="str">
        <f>Q7</f>
        <v>Nová Bělá  A</v>
      </c>
      <c r="L4" s="23"/>
      <c r="M4" s="21" t="s">
        <v>16</v>
      </c>
      <c r="N4" s="22"/>
      <c r="P4" s="24">
        <v>1</v>
      </c>
      <c r="Q4" s="25" t="str">
        <f>'Utkání-výsledky'!N5</f>
        <v>Sportsone</v>
      </c>
      <c r="S4" t="s">
        <v>6</v>
      </c>
      <c r="T4" s="157">
        <v>1</v>
      </c>
      <c r="U4" s="157">
        <v>6</v>
      </c>
      <c r="V4" s="162"/>
      <c r="W4" s="157">
        <v>2</v>
      </c>
      <c r="X4" s="157">
        <v>5</v>
      </c>
      <c r="Y4" s="162"/>
      <c r="Z4" s="157">
        <v>3</v>
      </c>
      <c r="AA4" s="157">
        <v>4</v>
      </c>
    </row>
    <row r="5" spans="2:27" ht="33" customHeight="1">
      <c r="B5" s="26"/>
      <c r="C5" s="177"/>
      <c r="D5" s="185" t="s">
        <v>16</v>
      </c>
      <c r="E5" s="180"/>
      <c r="F5" s="178"/>
      <c r="G5" s="185" t="s">
        <v>16</v>
      </c>
      <c r="H5" s="180"/>
      <c r="I5" s="179"/>
      <c r="J5" s="185" t="s">
        <v>16</v>
      </c>
      <c r="K5" s="180"/>
      <c r="L5" s="30"/>
      <c r="M5" s="28"/>
      <c r="N5" s="29"/>
      <c r="P5" s="24">
        <v>2</v>
      </c>
      <c r="Q5" s="25" t="str">
        <f>'Utkání-výsledky'!N6</f>
        <v>Jistebník</v>
      </c>
      <c r="S5" t="s">
        <v>13</v>
      </c>
      <c r="T5" s="157">
        <v>6</v>
      </c>
      <c r="U5" s="157">
        <v>4</v>
      </c>
      <c r="V5" s="162"/>
      <c r="W5" s="157">
        <v>5</v>
      </c>
      <c r="X5" s="157">
        <v>3</v>
      </c>
      <c r="Y5" s="162"/>
      <c r="Z5" s="157">
        <v>1</v>
      </c>
      <c r="AA5" s="157">
        <v>2</v>
      </c>
    </row>
    <row r="6" spans="2:27" ht="33" customHeight="1">
      <c r="B6" s="31" t="str">
        <f>'Utkání-výsledky'!B12</f>
        <v>12.5.</v>
      </c>
      <c r="C6" s="176" t="str">
        <f>Q9</f>
        <v>Vratimov</v>
      </c>
      <c r="D6" s="184" t="s">
        <v>16</v>
      </c>
      <c r="E6" s="182" t="str">
        <f>Q7</f>
        <v>Nová Bělá  A</v>
      </c>
      <c r="F6" s="176" t="str">
        <f>Q8</f>
        <v>Výškovice C</v>
      </c>
      <c r="G6" s="184" t="s">
        <v>16</v>
      </c>
      <c r="H6" s="182" t="str">
        <f>Q6</f>
        <v>Hrabůvka</v>
      </c>
      <c r="I6" s="176" t="str">
        <f>Q4</f>
        <v>Sportsone</v>
      </c>
      <c r="J6" s="184" t="s">
        <v>16</v>
      </c>
      <c r="K6" s="183" t="str">
        <f>Q5</f>
        <v>Jistebník</v>
      </c>
      <c r="L6" s="34"/>
      <c r="M6" s="32" t="s">
        <v>16</v>
      </c>
      <c r="N6" s="33"/>
      <c r="P6" s="24">
        <v>3</v>
      </c>
      <c r="Q6" s="25" t="str">
        <f>'Utkání-výsledky'!N7</f>
        <v>Hrabůvka</v>
      </c>
      <c r="S6" t="s">
        <v>15</v>
      </c>
      <c r="T6" s="157">
        <v>2</v>
      </c>
      <c r="U6" s="157">
        <v>6</v>
      </c>
      <c r="V6" s="162"/>
      <c r="W6" s="157">
        <v>3</v>
      </c>
      <c r="X6" s="157">
        <v>1</v>
      </c>
      <c r="Y6" s="162"/>
      <c r="Z6" s="157">
        <v>4</v>
      </c>
      <c r="AA6" s="157">
        <v>5</v>
      </c>
    </row>
    <row r="7" spans="2:27" ht="33" customHeight="1">
      <c r="B7" s="35"/>
      <c r="C7" s="177"/>
      <c r="D7" s="185" t="s">
        <v>16</v>
      </c>
      <c r="E7" s="180"/>
      <c r="F7" s="178"/>
      <c r="G7" s="185" t="s">
        <v>16</v>
      </c>
      <c r="H7" s="180"/>
      <c r="I7" s="179"/>
      <c r="J7" s="185" t="s">
        <v>16</v>
      </c>
      <c r="K7" s="180"/>
      <c r="L7" s="38"/>
      <c r="M7" s="36" t="s">
        <v>16</v>
      </c>
      <c r="N7" s="37"/>
      <c r="P7" s="24">
        <v>4</v>
      </c>
      <c r="Q7" s="25" t="str">
        <f>'Utkání-výsledky'!N8</f>
        <v>Nová Bělá  A</v>
      </c>
      <c r="S7" t="s">
        <v>18</v>
      </c>
      <c r="T7" s="157">
        <v>6</v>
      </c>
      <c r="U7" s="157">
        <v>5</v>
      </c>
      <c r="V7" s="162"/>
      <c r="W7" s="157">
        <v>1</v>
      </c>
      <c r="X7" s="157">
        <v>4</v>
      </c>
      <c r="Y7" s="162"/>
      <c r="Z7" s="157">
        <v>2</v>
      </c>
      <c r="AA7" s="157">
        <v>3</v>
      </c>
    </row>
    <row r="8" spans="2:27" ht="33" customHeight="1">
      <c r="B8" s="19" t="str">
        <f>'Utkání-výsledky'!B16</f>
        <v>19.5.</v>
      </c>
      <c r="C8" s="176" t="str">
        <f>Q5</f>
        <v>Jistebník</v>
      </c>
      <c r="D8" s="184" t="s">
        <v>16</v>
      </c>
      <c r="E8" s="182" t="str">
        <f>Q9</f>
        <v>Vratimov</v>
      </c>
      <c r="F8" s="176" t="str">
        <f>Q6</f>
        <v>Hrabůvka</v>
      </c>
      <c r="G8" s="184" t="s">
        <v>16</v>
      </c>
      <c r="H8" s="182" t="str">
        <f>Q4</f>
        <v>Sportsone</v>
      </c>
      <c r="I8" s="176" t="str">
        <f>Q7</f>
        <v>Nová Bělá  A</v>
      </c>
      <c r="J8" s="184" t="s">
        <v>16</v>
      </c>
      <c r="K8" s="183" t="str">
        <f>Q8</f>
        <v>Výškovice C</v>
      </c>
      <c r="L8" s="23"/>
      <c r="M8" s="32" t="s">
        <v>16</v>
      </c>
      <c r="N8" s="22"/>
      <c r="P8" s="24">
        <v>5</v>
      </c>
      <c r="Q8" s="25" t="str">
        <f>'Utkání-výsledky'!N9</f>
        <v>Výškovice C</v>
      </c>
      <c r="S8" t="s">
        <v>19</v>
      </c>
      <c r="T8" s="157">
        <v>3</v>
      </c>
      <c r="U8" s="157">
        <v>6</v>
      </c>
      <c r="V8" s="162"/>
      <c r="W8" s="157">
        <v>4</v>
      </c>
      <c r="X8" s="157">
        <v>2</v>
      </c>
      <c r="Y8" s="162"/>
      <c r="Z8" s="157">
        <v>5</v>
      </c>
      <c r="AA8" s="157">
        <v>1</v>
      </c>
    </row>
    <row r="9" spans="2:17" ht="33" customHeight="1">
      <c r="B9" s="26"/>
      <c r="C9" s="177"/>
      <c r="D9" s="185" t="s">
        <v>16</v>
      </c>
      <c r="E9" s="180"/>
      <c r="F9" s="178"/>
      <c r="G9" s="185" t="s">
        <v>16</v>
      </c>
      <c r="H9" s="180"/>
      <c r="I9" s="179"/>
      <c r="J9" s="185" t="s">
        <v>16</v>
      </c>
      <c r="K9" s="180"/>
      <c r="L9" s="30"/>
      <c r="M9" s="36" t="s">
        <v>16</v>
      </c>
      <c r="N9" s="29"/>
      <c r="P9" s="24">
        <v>6</v>
      </c>
      <c r="Q9" s="25" t="str">
        <f>'Utkání-výsledky'!N10</f>
        <v>Vratimov</v>
      </c>
    </row>
    <row r="10" spans="2:17" ht="33" customHeight="1">
      <c r="B10" s="19" t="str">
        <f>'Utkání-výsledky'!B20</f>
        <v>26.5.</v>
      </c>
      <c r="C10" s="176" t="str">
        <f>Q9</f>
        <v>Vratimov</v>
      </c>
      <c r="D10" s="184" t="s">
        <v>16</v>
      </c>
      <c r="E10" s="182" t="str">
        <f>Q8</f>
        <v>Výškovice C</v>
      </c>
      <c r="F10" s="176" t="str">
        <f>Q4</f>
        <v>Sportsone</v>
      </c>
      <c r="G10" s="184" t="s">
        <v>16</v>
      </c>
      <c r="H10" s="182" t="str">
        <f>Q7</f>
        <v>Nová Bělá  A</v>
      </c>
      <c r="I10" s="176" t="str">
        <f>Q5</f>
        <v>Jistebník</v>
      </c>
      <c r="J10" s="184" t="s">
        <v>16</v>
      </c>
      <c r="K10" s="183" t="str">
        <f>Q6</f>
        <v>Hrabůvka</v>
      </c>
      <c r="L10" s="34"/>
      <c r="M10" s="32" t="s">
        <v>16</v>
      </c>
      <c r="N10" s="33"/>
      <c r="P10" s="40" t="s">
        <v>25</v>
      </c>
      <c r="Q10" s="25"/>
    </row>
    <row r="11" spans="2:17" ht="33" customHeight="1">
      <c r="B11" s="26"/>
      <c r="C11" s="177"/>
      <c r="D11" s="185" t="s">
        <v>16</v>
      </c>
      <c r="E11" s="180"/>
      <c r="F11" s="178"/>
      <c r="G11" s="185" t="s">
        <v>16</v>
      </c>
      <c r="H11" s="180"/>
      <c r="I11" s="179"/>
      <c r="J11" s="185" t="s">
        <v>16</v>
      </c>
      <c r="K11" s="180"/>
      <c r="L11" s="39"/>
      <c r="M11" s="36" t="s">
        <v>16</v>
      </c>
      <c r="N11" s="29"/>
      <c r="P11" s="53">
        <v>3</v>
      </c>
      <c r="Q11" s="42" t="str">
        <f>IF(P11=1,Q4,IF(P11=2,Q5,IF(P11=3,Q6,IF(P11=4,Q7,IF(P11=5,Q8,IF(P11=6,Q9,IF(P11=7,#REF!,IF(P11=8,#REF!," "))))))))</f>
        <v>Hrabůvka</v>
      </c>
    </row>
    <row r="12" spans="2:17" ht="33" customHeight="1">
      <c r="B12" s="43" t="str">
        <f>'Utkání-výsledky'!B24</f>
        <v>2.6.</v>
      </c>
      <c r="C12" s="176" t="str">
        <f>Q6</f>
        <v>Hrabůvka</v>
      </c>
      <c r="D12" s="184" t="s">
        <v>16</v>
      </c>
      <c r="E12" s="182" t="str">
        <f>Q9</f>
        <v>Vratimov</v>
      </c>
      <c r="F12" s="176" t="str">
        <f>Q7</f>
        <v>Nová Bělá  A</v>
      </c>
      <c r="G12" s="184" t="s">
        <v>16</v>
      </c>
      <c r="H12" s="182" t="str">
        <f>Q5</f>
        <v>Jistebník</v>
      </c>
      <c r="I12" s="176" t="str">
        <f>Q8</f>
        <v>Výškovice C</v>
      </c>
      <c r="J12" s="184" t="s">
        <v>16</v>
      </c>
      <c r="K12" s="183" t="str">
        <f>Q4</f>
        <v>Sportsone</v>
      </c>
      <c r="L12" s="34"/>
      <c r="M12" s="32" t="s">
        <v>16</v>
      </c>
      <c r="N12" s="22"/>
      <c r="P12" s="53"/>
      <c r="Q12" s="42" t="str">
        <f>IF(P12=1,Q4,IF(P12=2,Q5,IF(P12=3,Q6,IF(P12=4,Q7,IF(P12=5,Q8,IF(P12=6,Q9,IF(P12=7,#REF!,IF(P12=8,#REF!," "))))))))</f>
        <v> </v>
      </c>
    </row>
    <row r="13" spans="2:17" ht="33" customHeight="1">
      <c r="B13" s="26"/>
      <c r="C13" s="177"/>
      <c r="D13" s="185" t="s">
        <v>16</v>
      </c>
      <c r="E13" s="180"/>
      <c r="F13" s="178"/>
      <c r="G13" s="185" t="s">
        <v>16</v>
      </c>
      <c r="H13" s="180"/>
      <c r="I13" s="179"/>
      <c r="J13" s="185" t="s">
        <v>16</v>
      </c>
      <c r="K13" s="180"/>
      <c r="L13" s="30"/>
      <c r="M13" s="36" t="s">
        <v>16</v>
      </c>
      <c r="N13" s="29"/>
      <c r="P13" s="41"/>
      <c r="Q13" s="42" t="str">
        <f>IF(P13=1,Q4,IF(P13=2,Q5,IF(P13=3,Q6,IF(P13=4,Q7,IF(P13=5,Q8,IF(P13=6,Q9,IF(P13=7,#REF!,IF(P13=8,#REF!," "))))))))</f>
        <v> </v>
      </c>
    </row>
    <row r="14" spans="2:17" ht="33" customHeight="1" hidden="1">
      <c r="B14" s="19">
        <f>'Utkání-výsledky'!B32</f>
        <v>0</v>
      </c>
      <c r="C14" s="20" t="str">
        <f>Q7</f>
        <v>Nová Bělá  A</v>
      </c>
      <c r="D14" s="32" t="s">
        <v>16</v>
      </c>
      <c r="E14" s="22" t="str">
        <f>Q5</f>
        <v>Jistebník</v>
      </c>
      <c r="F14" s="23" t="str">
        <f>Q4</f>
        <v>Sportsone</v>
      </c>
      <c r="G14" s="32" t="s">
        <v>16</v>
      </c>
      <c r="H14" s="22" t="str">
        <f>Q6</f>
        <v>Hrabůvka</v>
      </c>
      <c r="I14" s="23"/>
      <c r="J14" s="32" t="s">
        <v>16</v>
      </c>
      <c r="K14" s="22"/>
      <c r="L14" s="23"/>
      <c r="M14" s="32" t="s">
        <v>16</v>
      </c>
      <c r="N14" s="22"/>
      <c r="Q14" s="42" t="str">
        <f>IF(P11=1,Q4,IF(P11=2,Q5,IF(P11=3,Q6,IF(P11=4,Q7,IF(P11=5,Q8,IF(P11=6,Q9,IF(P11=7,Q10,IF(P11=8,Q11," "))))))))</f>
        <v>Hrabůvka</v>
      </c>
    </row>
    <row r="15" spans="2:17" ht="33" customHeight="1" hidden="1">
      <c r="B15" s="26"/>
      <c r="C15" s="27"/>
      <c r="D15" s="36" t="s">
        <v>16</v>
      </c>
      <c r="E15" s="29"/>
      <c r="F15" s="30"/>
      <c r="G15" s="36" t="s">
        <v>16</v>
      </c>
      <c r="H15" s="29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IF(P12=1,Q4,IF(P12=2,Q5,IF(P12=3,Q6,IF(P12=4,Q7,IF(P12=5,Q8,IF(P12=6,Q9,IF(P12=7,Q10,IF(P12=8,Q11," "))))))))</f>
        <v> </v>
      </c>
    </row>
    <row r="16" spans="2:17" ht="33" customHeight="1" hidden="1">
      <c r="B16" s="19">
        <f>'Utkání-výsledky'!B37</f>
        <v>0</v>
      </c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IF(P13=1,Q4,IF(P13=2,Q5,IF(P13=3,Q6,IF(P13=4,Q7,IF(P13=5,Q8,IF(P13=6,Q9,IF(P13=7,Q10,IF(P13=8,Q11,"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  <row r="21" spans="8:14" ht="18">
      <c r="H21" s="18" t="s">
        <v>66</v>
      </c>
      <c r="L21" s="18">
        <v>2012</v>
      </c>
      <c r="N21" s="154" t="s">
        <v>131</v>
      </c>
    </row>
    <row r="22" ht="22.5" customHeight="1">
      <c r="N22" s="331" t="s">
        <v>133</v>
      </c>
    </row>
    <row r="23" spans="2:27" ht="33" customHeight="1">
      <c r="B23" s="19" t="str">
        <f>'Utkání-výsledky'!B39</f>
        <v>5.5.</v>
      </c>
      <c r="C23" s="176" t="str">
        <f>Q23</f>
        <v>Krmelín</v>
      </c>
      <c r="D23" s="184" t="s">
        <v>16</v>
      </c>
      <c r="E23" s="182" t="str">
        <f>Q28</f>
        <v>Proskovice B</v>
      </c>
      <c r="F23" s="176" t="str">
        <f>Q24</f>
        <v>Stará Ves</v>
      </c>
      <c r="G23" s="184" t="s">
        <v>16</v>
      </c>
      <c r="H23" s="182" t="str">
        <f>Q27</f>
        <v>Paskov</v>
      </c>
      <c r="I23" s="176" t="str">
        <f>Q25</f>
        <v>Brušperk B</v>
      </c>
      <c r="J23" s="184" t="s">
        <v>16</v>
      </c>
      <c r="K23" s="183" t="str">
        <f>Q26</f>
        <v>Hukvaldy</v>
      </c>
      <c r="L23" s="23"/>
      <c r="M23" s="21" t="s">
        <v>16</v>
      </c>
      <c r="N23" s="22"/>
      <c r="P23" s="24">
        <v>1</v>
      </c>
      <c r="Q23" s="25" t="str">
        <f>'Utkání-výsledky'!N36</f>
        <v>Krmelín</v>
      </c>
      <c r="S23" t="s">
        <v>6</v>
      </c>
      <c r="T23" s="157">
        <v>1</v>
      </c>
      <c r="U23" s="157">
        <v>6</v>
      </c>
      <c r="V23" s="162"/>
      <c r="W23" s="157">
        <v>2</v>
      </c>
      <c r="X23" s="157">
        <v>5</v>
      </c>
      <c r="Y23" s="162"/>
      <c r="Z23" s="157">
        <v>3</v>
      </c>
      <c r="AA23" s="157">
        <v>4</v>
      </c>
    </row>
    <row r="24" spans="2:27" ht="33" customHeight="1">
      <c r="B24" s="26"/>
      <c r="C24" s="177"/>
      <c r="D24" s="185" t="s">
        <v>16</v>
      </c>
      <c r="E24" s="180"/>
      <c r="F24" s="178"/>
      <c r="G24" s="185" t="s">
        <v>16</v>
      </c>
      <c r="H24" s="180"/>
      <c r="I24" s="179"/>
      <c r="J24" s="185" t="s">
        <v>16</v>
      </c>
      <c r="K24" s="180"/>
      <c r="L24" s="30"/>
      <c r="M24" s="28"/>
      <c r="N24" s="29"/>
      <c r="P24" s="24">
        <v>2</v>
      </c>
      <c r="Q24" s="25" t="str">
        <f>'Utkání-výsledky'!N37</f>
        <v>Stará Ves</v>
      </c>
      <c r="S24" t="s">
        <v>13</v>
      </c>
      <c r="T24" s="157">
        <v>6</v>
      </c>
      <c r="U24" s="157">
        <v>4</v>
      </c>
      <c r="V24" s="162"/>
      <c r="W24" s="157">
        <v>5</v>
      </c>
      <c r="X24" s="157">
        <v>3</v>
      </c>
      <c r="Y24" s="162"/>
      <c r="Z24" s="157">
        <v>1</v>
      </c>
      <c r="AA24" s="157">
        <v>2</v>
      </c>
    </row>
    <row r="25" spans="2:27" ht="33" customHeight="1">
      <c r="B25" s="31" t="str">
        <f>'Utkání-výsledky'!B43</f>
        <v>12.5.</v>
      </c>
      <c r="C25" s="176" t="str">
        <f>Q28</f>
        <v>Proskovice B</v>
      </c>
      <c r="D25" s="184" t="s">
        <v>16</v>
      </c>
      <c r="E25" s="182" t="str">
        <f>Q26</f>
        <v>Hukvaldy</v>
      </c>
      <c r="F25" s="176" t="str">
        <f>Q27</f>
        <v>Paskov</v>
      </c>
      <c r="G25" s="184" t="s">
        <v>16</v>
      </c>
      <c r="H25" s="182" t="str">
        <f>Q25</f>
        <v>Brušperk B</v>
      </c>
      <c r="I25" s="176" t="str">
        <f>Q23</f>
        <v>Krmelín</v>
      </c>
      <c r="J25" s="184" t="s">
        <v>16</v>
      </c>
      <c r="K25" s="183" t="str">
        <f>Q24</f>
        <v>Stará Ves</v>
      </c>
      <c r="L25" s="34"/>
      <c r="M25" s="32" t="s">
        <v>16</v>
      </c>
      <c r="N25" s="33"/>
      <c r="P25" s="24">
        <v>3</v>
      </c>
      <c r="Q25" s="25" t="str">
        <f>'Utkání-výsledky'!N38</f>
        <v>Brušperk B</v>
      </c>
      <c r="S25" t="s">
        <v>15</v>
      </c>
      <c r="T25" s="157">
        <v>2</v>
      </c>
      <c r="U25" s="157">
        <v>6</v>
      </c>
      <c r="V25" s="162"/>
      <c r="W25" s="157">
        <v>3</v>
      </c>
      <c r="X25" s="157">
        <v>1</v>
      </c>
      <c r="Y25" s="162"/>
      <c r="Z25" s="157">
        <v>4</v>
      </c>
      <c r="AA25" s="157">
        <v>5</v>
      </c>
    </row>
    <row r="26" spans="2:27" ht="33" customHeight="1">
      <c r="B26" s="35"/>
      <c r="C26" s="177"/>
      <c r="D26" s="185" t="s">
        <v>16</v>
      </c>
      <c r="E26" s="180"/>
      <c r="F26" s="178"/>
      <c r="G26" s="185" t="s">
        <v>16</v>
      </c>
      <c r="H26" s="180"/>
      <c r="I26" s="179"/>
      <c r="J26" s="185" t="s">
        <v>16</v>
      </c>
      <c r="K26" s="180"/>
      <c r="L26" s="38"/>
      <c r="M26" s="36" t="s">
        <v>16</v>
      </c>
      <c r="N26" s="37"/>
      <c r="P26" s="24">
        <v>4</v>
      </c>
      <c r="Q26" s="25" t="str">
        <f>'Utkání-výsledky'!N39</f>
        <v>Hukvaldy</v>
      </c>
      <c r="S26" t="s">
        <v>18</v>
      </c>
      <c r="T26" s="157">
        <v>6</v>
      </c>
      <c r="U26" s="157">
        <v>5</v>
      </c>
      <c r="V26" s="162"/>
      <c r="W26" s="157">
        <v>1</v>
      </c>
      <c r="X26" s="157">
        <v>4</v>
      </c>
      <c r="Y26" s="162"/>
      <c r="Z26" s="157">
        <v>2</v>
      </c>
      <c r="AA26" s="157">
        <v>3</v>
      </c>
    </row>
    <row r="27" spans="2:27" ht="33" customHeight="1">
      <c r="B27" s="19" t="str">
        <f>'Utkání-výsledky'!B47</f>
        <v>19.5.</v>
      </c>
      <c r="C27" s="176" t="str">
        <f>Q24</f>
        <v>Stará Ves</v>
      </c>
      <c r="D27" s="184" t="s">
        <v>16</v>
      </c>
      <c r="E27" s="182" t="str">
        <f>Q28</f>
        <v>Proskovice B</v>
      </c>
      <c r="F27" s="176" t="str">
        <f>Q25</f>
        <v>Brušperk B</v>
      </c>
      <c r="G27" s="184" t="s">
        <v>16</v>
      </c>
      <c r="H27" s="182" t="str">
        <f>Q23</f>
        <v>Krmelín</v>
      </c>
      <c r="I27" s="176" t="str">
        <f>Q26</f>
        <v>Hukvaldy</v>
      </c>
      <c r="J27" s="184" t="s">
        <v>16</v>
      </c>
      <c r="K27" s="183" t="str">
        <f>Q27</f>
        <v>Paskov</v>
      </c>
      <c r="L27" s="23"/>
      <c r="M27" s="32" t="s">
        <v>16</v>
      </c>
      <c r="N27" s="22"/>
      <c r="P27" s="24">
        <v>5</v>
      </c>
      <c r="Q27" s="25" t="str">
        <f>'Utkání-výsledky'!N40</f>
        <v>Paskov</v>
      </c>
      <c r="S27" t="s">
        <v>19</v>
      </c>
      <c r="T27" s="157">
        <v>3</v>
      </c>
      <c r="U27" s="157">
        <v>6</v>
      </c>
      <c r="V27" s="162"/>
      <c r="W27" s="157">
        <v>4</v>
      </c>
      <c r="X27" s="157">
        <v>2</v>
      </c>
      <c r="Y27" s="162"/>
      <c r="Z27" s="157">
        <v>5</v>
      </c>
      <c r="AA27" s="157">
        <v>1</v>
      </c>
    </row>
    <row r="28" spans="2:17" ht="33" customHeight="1">
      <c r="B28" s="26"/>
      <c r="C28" s="177"/>
      <c r="D28" s="185" t="s">
        <v>16</v>
      </c>
      <c r="E28" s="180"/>
      <c r="F28" s="178"/>
      <c r="G28" s="185" t="s">
        <v>16</v>
      </c>
      <c r="H28" s="180"/>
      <c r="I28" s="179"/>
      <c r="J28" s="185" t="s">
        <v>16</v>
      </c>
      <c r="K28" s="180"/>
      <c r="L28" s="30"/>
      <c r="M28" s="36" t="s">
        <v>16</v>
      </c>
      <c r="N28" s="29"/>
      <c r="P28" s="24">
        <v>6</v>
      </c>
      <c r="Q28" s="25" t="str">
        <f>'Utkání-výsledky'!N41</f>
        <v>Proskovice B</v>
      </c>
    </row>
    <row r="29" spans="2:17" ht="33" customHeight="1">
      <c r="B29" s="19" t="str">
        <f>'Utkání-výsledky'!B51</f>
        <v>26.5.</v>
      </c>
      <c r="C29" s="176" t="str">
        <f>Q28</f>
        <v>Proskovice B</v>
      </c>
      <c r="D29" s="184" t="s">
        <v>16</v>
      </c>
      <c r="E29" s="182" t="str">
        <f>Q27</f>
        <v>Paskov</v>
      </c>
      <c r="F29" s="176" t="str">
        <f>Q23</f>
        <v>Krmelín</v>
      </c>
      <c r="G29" s="184" t="s">
        <v>16</v>
      </c>
      <c r="H29" s="182" t="str">
        <f>Q26</f>
        <v>Hukvaldy</v>
      </c>
      <c r="I29" s="176" t="str">
        <f>Q24</f>
        <v>Stará Ves</v>
      </c>
      <c r="J29" s="184" t="s">
        <v>16</v>
      </c>
      <c r="K29" s="183" t="str">
        <f>Q25</f>
        <v>Brušperk B</v>
      </c>
      <c r="L29" s="34"/>
      <c r="M29" s="32" t="s">
        <v>16</v>
      </c>
      <c r="N29" s="33"/>
      <c r="P29" s="40" t="s">
        <v>25</v>
      </c>
      <c r="Q29" s="25"/>
    </row>
    <row r="30" spans="2:17" ht="33" customHeight="1">
      <c r="B30" s="26"/>
      <c r="C30" s="177"/>
      <c r="D30" s="185" t="s">
        <v>16</v>
      </c>
      <c r="E30" s="180"/>
      <c r="F30" s="178"/>
      <c r="G30" s="185" t="s">
        <v>16</v>
      </c>
      <c r="H30" s="180"/>
      <c r="I30" s="179"/>
      <c r="J30" s="185" t="s">
        <v>16</v>
      </c>
      <c r="K30" s="180"/>
      <c r="L30" s="39"/>
      <c r="M30" s="36" t="s">
        <v>16</v>
      </c>
      <c r="N30" s="29"/>
      <c r="P30" s="53">
        <v>1</v>
      </c>
      <c r="Q30" s="42" t="str">
        <f>IF(P30=1,Q23,IF(P30=2,Q24,IF(P30=3,Q25,IF(P30=4,Q26,IF(P30=5,Q27,IF(P30=6,Q28,IF(P30=7,#REF!,IF(P30=8,#REF!," "))))))))</f>
        <v>Krmelín</v>
      </c>
    </row>
    <row r="31" spans="2:17" ht="33" customHeight="1">
      <c r="B31" s="43" t="str">
        <f>'Utkání-výsledky'!B55</f>
        <v>2.6.</v>
      </c>
      <c r="C31" s="176" t="str">
        <f>Q25</f>
        <v>Brušperk B</v>
      </c>
      <c r="D31" s="184" t="s">
        <v>16</v>
      </c>
      <c r="E31" s="182" t="str">
        <f>Q28</f>
        <v>Proskovice B</v>
      </c>
      <c r="F31" s="176" t="str">
        <f>Q26</f>
        <v>Hukvaldy</v>
      </c>
      <c r="G31" s="184" t="s">
        <v>16</v>
      </c>
      <c r="H31" s="182" t="str">
        <f>Q24</f>
        <v>Stará Ves</v>
      </c>
      <c r="I31" s="176" t="str">
        <f>Q27</f>
        <v>Paskov</v>
      </c>
      <c r="J31" s="184" t="s">
        <v>16</v>
      </c>
      <c r="K31" s="183" t="str">
        <f>Q23</f>
        <v>Krmelín</v>
      </c>
      <c r="L31" s="34"/>
      <c r="M31" s="32" t="s">
        <v>16</v>
      </c>
      <c r="N31" s="22"/>
      <c r="P31" s="53">
        <v>2</v>
      </c>
      <c r="Q31" s="42" t="str">
        <f>IF(P31=1,Q23,IF(P31=2,Q24,IF(P31=3,Q25,IF(P31=4,Q26,IF(P31=5,Q27,IF(P31=6,Q28,IF(P31=7,#REF!,IF(P31=8,#REF!," "))))))))</f>
        <v>Stará Ves</v>
      </c>
    </row>
    <row r="32" spans="2:17" ht="33" customHeight="1">
      <c r="B32" s="26"/>
      <c r="C32" s="177"/>
      <c r="D32" s="185" t="s">
        <v>16</v>
      </c>
      <c r="E32" s="180"/>
      <c r="F32" s="178"/>
      <c r="G32" s="185" t="s">
        <v>16</v>
      </c>
      <c r="H32" s="180"/>
      <c r="I32" s="179"/>
      <c r="J32" s="185" t="s">
        <v>16</v>
      </c>
      <c r="K32" s="180"/>
      <c r="L32" s="30"/>
      <c r="M32" s="36" t="s">
        <v>16</v>
      </c>
      <c r="N32" s="29"/>
      <c r="P32" s="41"/>
      <c r="Q32" s="42" t="str">
        <f>IF(P32=1,Q23,IF(P32=2,Q24,IF(P32=3,Q25,IF(P32=4,Q26,IF(P32=5,Q27,IF(P32=6,Q28,IF(P32=7,#REF!,IF(P32=8,#REF!," "))))))))</f>
        <v> </v>
      </c>
    </row>
  </sheetData>
  <sheetProtection selectLockedCells="1"/>
  <conditionalFormatting sqref="M14:M16 C17:N17 L13:N13 M4:M12 D5 J5 G5 D7 D9 D11 D13:D16 J7 J9 J11 J13:J16 G7 G9 G11 G13:G16 L32:N32 M23:M31 D24 J24 G24 D26 D28 D30 D32 J26 J28 J30 J32 G26 G28 G30 G32">
    <cfRule type="cellIs" priority="1" dxfId="13" operator="equal" stopIfTrue="1">
      <formula>#REF!</formula>
    </cfRule>
    <cfRule type="cellIs" priority="2" dxfId="12" operator="equal" stopIfTrue="1">
      <formula>#REF!</formula>
    </cfRule>
    <cfRule type="cellIs" priority="3" dxfId="11" operator="equal" stopIfTrue="1">
      <formula>#REF!</formula>
    </cfRule>
  </conditionalFormatting>
  <conditionalFormatting sqref="C14:N16 L4:N12 C5:K5 C7:K7 C9:K9 C11:K11 C13:K13 L23:N31 C24:K24 C26:K26 C28:K28 C30:K30 C32:K32">
    <cfRule type="cellIs" priority="16" dxfId="13" operator="equal" stopIfTrue="1">
      <formula>$Q$16</formula>
    </cfRule>
    <cfRule type="cellIs" priority="17" dxfId="12" operator="equal" stopIfTrue="1">
      <formula>$Q$15</formula>
    </cfRule>
    <cfRule type="cellIs" priority="18" dxfId="11" operator="equal" stopIfTrue="1">
      <formula>$Q$14</formula>
    </cfRule>
  </conditionalFormatting>
  <conditionalFormatting sqref="J4 D4 G4 J6 J8 J10 J12 D6 D8 D10 D12 G6 G8 G10 G12 J23 D23 G23 J25 J27 J29 J31 D25 D27 D29 D31 G25 G27 G29 G31">
    <cfRule type="cellIs" priority="25" dxfId="13" operator="equal" stopIfTrue="1">
      <formula>#REF!</formula>
    </cfRule>
    <cfRule type="cellIs" priority="26" dxfId="12" operator="equal" stopIfTrue="1">
      <formula>#REF!</formula>
    </cfRule>
    <cfRule type="cellIs" priority="27" dxfId="11" operator="equal" stopIfTrue="1">
      <formula>#REF!</formula>
    </cfRule>
  </conditionalFormatting>
  <conditionalFormatting sqref="C4 E4:F4 H4:I4 K4 C6 C8 C10 C12 E6:F6 E8:F8 E10:F10 E12:F12 H6:I6 H8:I8 H10:I10 H12:I12 K6 K8 K10 K12">
    <cfRule type="cellIs" priority="28" dxfId="13" operator="equal" stopIfTrue="1">
      <formula>$Q$11</formula>
    </cfRule>
    <cfRule type="cellIs" priority="29" dxfId="12" operator="equal" stopIfTrue="1">
      <formula>$Q$12</formula>
    </cfRule>
    <cfRule type="cellIs" priority="30" dxfId="11" operator="equal" stopIfTrue="1">
      <formula>$Q$13</formula>
    </cfRule>
  </conditionalFormatting>
  <conditionalFormatting sqref="C23 C25 C27 C29 C31 E23:F23 E25:F25 E27:F27 E29:F29 E31:F31 H23:I23 H25:I25 H27:I27 H29:I29 H31:I31 K31 K29 K27 K25 K23">
    <cfRule type="cellIs" priority="43" dxfId="13" operator="equal" stopIfTrue="1">
      <formula>$Q$30</formula>
    </cfRule>
    <cfRule type="cellIs" priority="44" dxfId="12" operator="equal" stopIfTrue="1">
      <formula>$Q$31</formula>
    </cfRule>
    <cfRule type="cellIs" priority="45" dxfId="11" operator="equal" stopIfTrue="1">
      <formula>$Q$32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54"/>
  <sheetViews>
    <sheetView zoomScalePageLayoutView="0" workbookViewId="0" topLeftCell="A1">
      <selection activeCell="AL47" sqref="AL4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57421875" style="0" customWidth="1"/>
    <col min="32" max="32" width="4.00390625" style="0" customWidth="1"/>
    <col min="33" max="33" width="3.28125" style="0" customWidth="1"/>
    <col min="34" max="34" width="16.00390625" style="0" customWidth="1"/>
    <col min="35" max="35" width="13.8515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.421875" style="0" customWidth="1"/>
    <col min="41" max="57" width="2.7109375" style="0" customWidth="1"/>
  </cols>
  <sheetData>
    <row r="1" ht="15" customHeight="1">
      <c r="B1" s="244"/>
    </row>
    <row r="2" ht="24.75" customHeight="1">
      <c r="S2" s="193" t="s">
        <v>134</v>
      </c>
    </row>
    <row r="3" ht="15" customHeight="1">
      <c r="S3" s="331" t="s">
        <v>132</v>
      </c>
    </row>
    <row r="4" ht="15" customHeight="1">
      <c r="N4" s="194" t="s">
        <v>72</v>
      </c>
    </row>
    <row r="5" spans="2:39" ht="31.5" customHeight="1">
      <c r="B5" s="195"/>
      <c r="C5" s="196"/>
      <c r="D5" s="443">
        <v>1</v>
      </c>
      <c r="E5" s="444"/>
      <c r="F5" s="445"/>
      <c r="G5" s="446">
        <v>2</v>
      </c>
      <c r="H5" s="438"/>
      <c r="I5" s="439"/>
      <c r="J5" s="443">
        <v>3</v>
      </c>
      <c r="K5" s="444"/>
      <c r="L5" s="445"/>
      <c r="M5" s="446">
        <v>4</v>
      </c>
      <c r="N5" s="438"/>
      <c r="O5" s="439"/>
      <c r="P5" s="443">
        <v>5</v>
      </c>
      <c r="Q5" s="444"/>
      <c r="R5" s="445"/>
      <c r="S5" s="447" t="s">
        <v>136</v>
      </c>
      <c r="T5" s="448"/>
      <c r="U5" s="449"/>
      <c r="V5" s="447" t="s">
        <v>137</v>
      </c>
      <c r="W5" s="448"/>
      <c r="X5" s="449"/>
      <c r="Y5" s="197" t="s">
        <v>73</v>
      </c>
      <c r="Z5" s="198" t="s">
        <v>74</v>
      </c>
      <c r="AA5" s="199" t="s">
        <v>75</v>
      </c>
      <c r="AB5" s="438" t="s">
        <v>76</v>
      </c>
      <c r="AC5" s="438"/>
      <c r="AD5" s="439"/>
      <c r="AE5" s="200" t="s">
        <v>77</v>
      </c>
      <c r="AH5" s="197" t="s">
        <v>88</v>
      </c>
      <c r="AI5" s="197" t="s">
        <v>89</v>
      </c>
      <c r="AJ5" s="197" t="s">
        <v>73</v>
      </c>
      <c r="AK5" s="198" t="s">
        <v>74</v>
      </c>
      <c r="AL5" s="200" t="s">
        <v>90</v>
      </c>
      <c r="AM5" s="200" t="s">
        <v>91</v>
      </c>
    </row>
    <row r="6" spans="2:54" ht="19.5" customHeight="1">
      <c r="B6" s="440" t="s">
        <v>111</v>
      </c>
      <c r="C6" s="245" t="s">
        <v>205</v>
      </c>
      <c r="D6" s="201"/>
      <c r="E6" s="202"/>
      <c r="F6" s="203"/>
      <c r="G6" s="204"/>
      <c r="H6" s="205"/>
      <c r="I6" s="206"/>
      <c r="J6" s="201">
        <v>2</v>
      </c>
      <c r="K6" s="202"/>
      <c r="L6" s="203">
        <v>0</v>
      </c>
      <c r="M6" s="204"/>
      <c r="N6" s="205"/>
      <c r="O6" s="206"/>
      <c r="P6" s="201"/>
      <c r="Q6" s="202"/>
      <c r="R6" s="203"/>
      <c r="S6" s="204"/>
      <c r="T6" s="205"/>
      <c r="U6" s="206"/>
      <c r="V6" s="201"/>
      <c r="W6" s="202"/>
      <c r="X6" s="207"/>
      <c r="Y6" s="208">
        <f aca="true" t="shared" si="0" ref="Y6:Y23">SUM(AO6:BB6)</f>
        <v>1</v>
      </c>
      <c r="Z6" s="209">
        <f aca="true" t="shared" si="1" ref="Z6:Z23">AO6+AQ6+AS6+AU6+AW6+AY6+BA6</f>
        <v>1</v>
      </c>
      <c r="AA6" s="210">
        <f aca="true" t="shared" si="2" ref="AA6:AA23">AP6+AR6+AT6+AV6+AX6+AZ6+BB6</f>
        <v>0</v>
      </c>
      <c r="AB6" s="211">
        <f aca="true" t="shared" si="3" ref="AB6:AB23">D6+G6+J6+M6+P6+S6+V6</f>
        <v>2</v>
      </c>
      <c r="AC6" s="205" t="s">
        <v>17</v>
      </c>
      <c r="AD6" s="212">
        <f aca="true" t="shared" si="4" ref="AD6:AD23">F6+I6+L6+O6+R6+U6+X6</f>
        <v>0</v>
      </c>
      <c r="AE6" s="213">
        <f aca="true" t="shared" si="5" ref="AE6:AE23">IF(Y6&gt;0,Z6/Y6,0)</f>
        <v>1</v>
      </c>
      <c r="AG6" s="384" t="s">
        <v>56</v>
      </c>
      <c r="AH6" s="385" t="s">
        <v>211</v>
      </c>
      <c r="AI6" s="385" t="s">
        <v>111</v>
      </c>
      <c r="AJ6" s="386">
        <v>4</v>
      </c>
      <c r="AK6" s="386">
        <v>4</v>
      </c>
      <c r="AL6" s="404">
        <v>1</v>
      </c>
      <c r="AM6" s="387">
        <v>1</v>
      </c>
      <c r="AO6" s="214">
        <f>IF(D6&gt;F6,1,0)</f>
        <v>0</v>
      </c>
      <c r="AP6" s="214">
        <f>IF(F6&gt;D6,1,0)</f>
        <v>0</v>
      </c>
      <c r="AQ6" s="214">
        <f>IF(G6&gt;I6,1,0)</f>
        <v>0</v>
      </c>
      <c r="AR6" s="214">
        <f>IF(I6&gt;G6,1,0)</f>
        <v>0</v>
      </c>
      <c r="AS6" s="214">
        <f>IF(J6&gt;L6,1,0)</f>
        <v>1</v>
      </c>
      <c r="AT6" s="214">
        <f>IF(L6&gt;J6,1,0)</f>
        <v>0</v>
      </c>
      <c r="AU6" s="214">
        <f>IF(M6&gt;O6,1,0)</f>
        <v>0</v>
      </c>
      <c r="AV6" s="214">
        <f>IF(O6&gt;M6,1,0)</f>
        <v>0</v>
      </c>
      <c r="AW6" s="214">
        <f>IF(P6&gt;R6,1,)</f>
        <v>0</v>
      </c>
      <c r="AX6" s="214">
        <f>IF(R6&gt;P6,1,0)</f>
        <v>0</v>
      </c>
      <c r="AY6" s="214">
        <f>IF(S6&gt;U6,1,0)</f>
        <v>0</v>
      </c>
      <c r="AZ6" s="214">
        <f>IF(U6&gt;S6,1,0)</f>
        <v>0</v>
      </c>
      <c r="BA6" s="214">
        <f>IF(V6&gt;X6,1,0)</f>
        <v>0</v>
      </c>
      <c r="BB6" s="214">
        <f>IF(X6&gt;V6,1,0)</f>
        <v>0</v>
      </c>
    </row>
    <row r="7" spans="2:54" ht="19.5" customHeight="1">
      <c r="B7" s="441"/>
      <c r="C7" s="319" t="s">
        <v>206</v>
      </c>
      <c r="D7" s="249"/>
      <c r="E7" s="250"/>
      <c r="F7" s="251"/>
      <c r="G7" s="252">
        <v>2</v>
      </c>
      <c r="H7" s="253"/>
      <c r="I7" s="254">
        <v>0</v>
      </c>
      <c r="J7" s="249">
        <v>1</v>
      </c>
      <c r="K7" s="250"/>
      <c r="L7" s="251">
        <v>2</v>
      </c>
      <c r="M7" s="252">
        <v>2</v>
      </c>
      <c r="N7" s="253"/>
      <c r="O7" s="254">
        <v>0</v>
      </c>
      <c r="P7" s="249">
        <v>2</v>
      </c>
      <c r="Q7" s="250"/>
      <c r="R7" s="251">
        <v>0</v>
      </c>
      <c r="S7" s="252"/>
      <c r="T7" s="253"/>
      <c r="U7" s="254"/>
      <c r="V7" s="249"/>
      <c r="W7" s="250"/>
      <c r="X7" s="255"/>
      <c r="Y7" s="222">
        <f>SUM(AO7:BB7)</f>
        <v>4</v>
      </c>
      <c r="Z7" s="223">
        <f>AO7+AQ7+AS7+AU7+AW7+AY7+BA7</f>
        <v>3</v>
      </c>
      <c r="AA7" s="224">
        <f>AP7+AR7+AT7+AV7+AX7+AZ7+BB7</f>
        <v>1</v>
      </c>
      <c r="AB7" s="225">
        <f>D7+G7+J7+M7+P7+S7+V7</f>
        <v>7</v>
      </c>
      <c r="AC7" s="219" t="s">
        <v>17</v>
      </c>
      <c r="AD7" s="226">
        <f>F7+I7+L7+O7+R7+U7+X7</f>
        <v>2</v>
      </c>
      <c r="AE7" s="227">
        <f>IF(Y7&gt;0,Z7/Y7,0)</f>
        <v>0.75</v>
      </c>
      <c r="AG7" s="388" t="s">
        <v>57</v>
      </c>
      <c r="AH7" s="389" t="s">
        <v>81</v>
      </c>
      <c r="AI7" s="389" t="s">
        <v>105</v>
      </c>
      <c r="AJ7" s="390">
        <v>5</v>
      </c>
      <c r="AK7" s="390">
        <v>4</v>
      </c>
      <c r="AL7" s="405">
        <v>0.8</v>
      </c>
      <c r="AM7" s="391">
        <v>0.6666666666666666</v>
      </c>
      <c r="AO7" s="214">
        <f aca="true" t="shared" si="6" ref="AO7:AO25">IF(D7&gt;F7,1,0)</f>
        <v>0</v>
      </c>
      <c r="AP7" s="214">
        <f aca="true" t="shared" si="7" ref="AP7:AP25">IF(F7&gt;D7,1,0)</f>
        <v>0</v>
      </c>
      <c r="AQ7" s="214">
        <f aca="true" t="shared" si="8" ref="AQ7:AQ25">IF(G7&gt;I7,1,0)</f>
        <v>1</v>
      </c>
      <c r="AR7" s="214">
        <f aca="true" t="shared" si="9" ref="AR7:AR25">IF(I7&gt;G7,1,0)</f>
        <v>0</v>
      </c>
      <c r="AS7" s="214">
        <f aca="true" t="shared" si="10" ref="AS7:AS25">IF(J7&gt;L7,1,0)</f>
        <v>0</v>
      </c>
      <c r="AT7" s="214">
        <f aca="true" t="shared" si="11" ref="AT7:AT25">IF(L7&gt;J7,1,0)</f>
        <v>1</v>
      </c>
      <c r="AU7" s="214">
        <f aca="true" t="shared" si="12" ref="AU7:AU25">IF(M7&gt;O7,1,0)</f>
        <v>1</v>
      </c>
      <c r="AV7" s="214">
        <f aca="true" t="shared" si="13" ref="AV7:AV25">IF(O7&gt;M7,1,0)</f>
        <v>0</v>
      </c>
      <c r="AW7" s="214">
        <f aca="true" t="shared" si="14" ref="AW7:AW25">IF(P7&gt;R7,1,)</f>
        <v>1</v>
      </c>
      <c r="AX7" s="214">
        <f aca="true" t="shared" si="15" ref="AX7:AX25">IF(R7&gt;P7,1,0)</f>
        <v>0</v>
      </c>
      <c r="AY7" s="214">
        <f aca="true" t="shared" si="16" ref="AY7:AY25">IF(S7&gt;U7,1,0)</f>
        <v>0</v>
      </c>
      <c r="AZ7" s="214">
        <f aca="true" t="shared" si="17" ref="AZ7:AZ25">IF(U7&gt;S7,1,0)</f>
        <v>0</v>
      </c>
      <c r="BA7" s="214">
        <f aca="true" t="shared" si="18" ref="BA7:BA25">IF(V7&gt;X7,1,0)</f>
        <v>0</v>
      </c>
      <c r="BB7" s="214">
        <f aca="true" t="shared" si="19" ref="BB7:BB25">IF(X7&gt;V7,1,0)</f>
        <v>0</v>
      </c>
    </row>
    <row r="8" spans="2:54" ht="19.5" customHeight="1">
      <c r="B8" s="441"/>
      <c r="C8" s="246" t="s">
        <v>211</v>
      </c>
      <c r="D8" s="215">
        <v>2</v>
      </c>
      <c r="E8" s="216"/>
      <c r="F8" s="217">
        <v>0</v>
      </c>
      <c r="G8" s="218">
        <v>2</v>
      </c>
      <c r="H8" s="219"/>
      <c r="I8" s="220">
        <v>0</v>
      </c>
      <c r="J8" s="215"/>
      <c r="K8" s="216"/>
      <c r="L8" s="217"/>
      <c r="M8" s="218">
        <v>2</v>
      </c>
      <c r="N8" s="219"/>
      <c r="O8" s="220">
        <v>0</v>
      </c>
      <c r="P8" s="215">
        <v>2</v>
      </c>
      <c r="Q8" s="216"/>
      <c r="R8" s="217">
        <v>0</v>
      </c>
      <c r="S8" s="218"/>
      <c r="T8" s="219"/>
      <c r="U8" s="220"/>
      <c r="V8" s="215"/>
      <c r="W8" s="216"/>
      <c r="X8" s="221"/>
      <c r="Y8" s="222">
        <f t="shared" si="0"/>
        <v>4</v>
      </c>
      <c r="Z8" s="223">
        <f t="shared" si="1"/>
        <v>4</v>
      </c>
      <c r="AA8" s="224">
        <f t="shared" si="2"/>
        <v>0</v>
      </c>
      <c r="AB8" s="225">
        <f t="shared" si="3"/>
        <v>8</v>
      </c>
      <c r="AC8" s="219" t="s">
        <v>17</v>
      </c>
      <c r="AD8" s="226">
        <f t="shared" si="4"/>
        <v>0</v>
      </c>
      <c r="AE8" s="227">
        <f t="shared" si="5"/>
        <v>1</v>
      </c>
      <c r="AG8" s="388" t="s">
        <v>58</v>
      </c>
      <c r="AH8" s="389" t="s">
        <v>206</v>
      </c>
      <c r="AI8" s="389" t="s">
        <v>111</v>
      </c>
      <c r="AJ8" s="412">
        <v>4</v>
      </c>
      <c r="AK8" s="412">
        <v>3</v>
      </c>
      <c r="AL8" s="405">
        <v>0.75</v>
      </c>
      <c r="AM8" s="391">
        <v>0.7777777777777778</v>
      </c>
      <c r="AO8" s="214">
        <f t="shared" si="6"/>
        <v>1</v>
      </c>
      <c r="AP8" s="214">
        <f t="shared" si="7"/>
        <v>0</v>
      </c>
      <c r="AQ8" s="214">
        <f t="shared" si="8"/>
        <v>1</v>
      </c>
      <c r="AR8" s="214">
        <f t="shared" si="9"/>
        <v>0</v>
      </c>
      <c r="AS8" s="214">
        <f t="shared" si="10"/>
        <v>0</v>
      </c>
      <c r="AT8" s="214">
        <f t="shared" si="11"/>
        <v>0</v>
      </c>
      <c r="AU8" s="214">
        <f t="shared" si="12"/>
        <v>1</v>
      </c>
      <c r="AV8" s="214">
        <f t="shared" si="13"/>
        <v>0</v>
      </c>
      <c r="AW8" s="214">
        <f t="shared" si="14"/>
        <v>1</v>
      </c>
      <c r="AX8" s="214">
        <f t="shared" si="15"/>
        <v>0</v>
      </c>
      <c r="AY8" s="214">
        <f t="shared" si="16"/>
        <v>0</v>
      </c>
      <c r="AZ8" s="214">
        <f t="shared" si="17"/>
        <v>0</v>
      </c>
      <c r="BA8" s="214">
        <f t="shared" si="18"/>
        <v>0</v>
      </c>
      <c r="BB8" s="214">
        <f t="shared" si="19"/>
        <v>0</v>
      </c>
    </row>
    <row r="9" spans="2:54" ht="19.5" customHeight="1">
      <c r="B9" s="442"/>
      <c r="C9" s="247" t="s">
        <v>251</v>
      </c>
      <c r="D9" s="228">
        <v>2</v>
      </c>
      <c r="E9" s="229"/>
      <c r="F9" s="230">
        <v>0</v>
      </c>
      <c r="G9" s="231"/>
      <c r="H9" s="232"/>
      <c r="I9" s="233"/>
      <c r="J9" s="228"/>
      <c r="K9" s="229"/>
      <c r="L9" s="230"/>
      <c r="M9" s="231"/>
      <c r="N9" s="232"/>
      <c r="O9" s="233"/>
      <c r="P9" s="228"/>
      <c r="Q9" s="229"/>
      <c r="R9" s="230"/>
      <c r="S9" s="231"/>
      <c r="T9" s="232"/>
      <c r="U9" s="233"/>
      <c r="V9" s="228"/>
      <c r="W9" s="229"/>
      <c r="X9" s="234"/>
      <c r="Y9" s="235">
        <f t="shared" si="0"/>
        <v>1</v>
      </c>
      <c r="Z9" s="236">
        <f t="shared" si="1"/>
        <v>1</v>
      </c>
      <c r="AA9" s="237">
        <f t="shared" si="2"/>
        <v>0</v>
      </c>
      <c r="AB9" s="238">
        <f t="shared" si="3"/>
        <v>2</v>
      </c>
      <c r="AC9" s="232" t="s">
        <v>17</v>
      </c>
      <c r="AD9" s="239">
        <f t="shared" si="4"/>
        <v>0</v>
      </c>
      <c r="AE9" s="240">
        <f t="shared" si="5"/>
        <v>1</v>
      </c>
      <c r="AG9" s="388" t="s">
        <v>82</v>
      </c>
      <c r="AH9" s="389" t="s">
        <v>108</v>
      </c>
      <c r="AI9" s="389" t="s">
        <v>50</v>
      </c>
      <c r="AJ9" s="412">
        <v>4</v>
      </c>
      <c r="AK9" s="412">
        <v>3</v>
      </c>
      <c r="AL9" s="405">
        <v>0.75</v>
      </c>
      <c r="AM9" s="391">
        <v>0.75</v>
      </c>
      <c r="AO9" s="214">
        <f t="shared" si="6"/>
        <v>1</v>
      </c>
      <c r="AP9" s="214">
        <f t="shared" si="7"/>
        <v>0</v>
      </c>
      <c r="AQ9" s="214">
        <f t="shared" si="8"/>
        <v>0</v>
      </c>
      <c r="AR9" s="214">
        <f t="shared" si="9"/>
        <v>0</v>
      </c>
      <c r="AS9" s="214">
        <f t="shared" si="10"/>
        <v>0</v>
      </c>
      <c r="AT9" s="214">
        <f t="shared" si="11"/>
        <v>0</v>
      </c>
      <c r="AU9" s="214">
        <f t="shared" si="12"/>
        <v>0</v>
      </c>
      <c r="AV9" s="214">
        <f t="shared" si="13"/>
        <v>0</v>
      </c>
      <c r="AW9" s="214">
        <f t="shared" si="14"/>
        <v>0</v>
      </c>
      <c r="AX9" s="214">
        <f t="shared" si="15"/>
        <v>0</v>
      </c>
      <c r="AY9" s="214">
        <f t="shared" si="16"/>
        <v>0</v>
      </c>
      <c r="AZ9" s="214">
        <f t="shared" si="17"/>
        <v>0</v>
      </c>
      <c r="BA9" s="214">
        <f t="shared" si="18"/>
        <v>0</v>
      </c>
      <c r="BB9" s="214">
        <f t="shared" si="19"/>
        <v>0</v>
      </c>
    </row>
    <row r="10" spans="2:54" ht="19.5" customHeight="1">
      <c r="B10" s="440" t="s">
        <v>110</v>
      </c>
      <c r="C10" s="241" t="s">
        <v>138</v>
      </c>
      <c r="D10" s="201">
        <v>0</v>
      </c>
      <c r="E10" s="202"/>
      <c r="F10" s="203">
        <v>2</v>
      </c>
      <c r="G10" s="204">
        <v>0</v>
      </c>
      <c r="H10" s="205"/>
      <c r="I10" s="206">
        <v>2</v>
      </c>
      <c r="J10" s="201">
        <v>0</v>
      </c>
      <c r="K10" s="202"/>
      <c r="L10" s="203">
        <v>2</v>
      </c>
      <c r="M10" s="204">
        <v>2</v>
      </c>
      <c r="N10" s="205"/>
      <c r="O10" s="206">
        <v>1</v>
      </c>
      <c r="P10" s="201">
        <v>2</v>
      </c>
      <c r="Q10" s="202"/>
      <c r="R10" s="203">
        <v>0</v>
      </c>
      <c r="S10" s="204"/>
      <c r="T10" s="205"/>
      <c r="U10" s="206"/>
      <c r="V10" s="201"/>
      <c r="W10" s="202"/>
      <c r="X10" s="207"/>
      <c r="Y10" s="208">
        <f t="shared" si="0"/>
        <v>5</v>
      </c>
      <c r="Z10" s="209">
        <f t="shared" si="1"/>
        <v>2</v>
      </c>
      <c r="AA10" s="210">
        <f t="shared" si="2"/>
        <v>3</v>
      </c>
      <c r="AB10" s="211">
        <f t="shared" si="3"/>
        <v>4</v>
      </c>
      <c r="AC10" s="205" t="s">
        <v>17</v>
      </c>
      <c r="AD10" s="212">
        <f t="shared" si="4"/>
        <v>7</v>
      </c>
      <c r="AE10" s="213">
        <f t="shared" si="5"/>
        <v>0.4</v>
      </c>
      <c r="AG10" s="388" t="s">
        <v>83</v>
      </c>
      <c r="AH10" s="383" t="s">
        <v>169</v>
      </c>
      <c r="AI10" s="383" t="s">
        <v>121</v>
      </c>
      <c r="AJ10" s="395">
        <v>5</v>
      </c>
      <c r="AK10" s="399">
        <v>3</v>
      </c>
      <c r="AL10" s="406">
        <v>0.6</v>
      </c>
      <c r="AM10" s="382">
        <v>0.6</v>
      </c>
      <c r="AO10" s="214">
        <f t="shared" si="6"/>
        <v>0</v>
      </c>
      <c r="AP10" s="214">
        <f t="shared" si="7"/>
        <v>1</v>
      </c>
      <c r="AQ10" s="214">
        <f t="shared" si="8"/>
        <v>0</v>
      </c>
      <c r="AR10" s="214">
        <f t="shared" si="9"/>
        <v>1</v>
      </c>
      <c r="AS10" s="214">
        <f t="shared" si="10"/>
        <v>0</v>
      </c>
      <c r="AT10" s="214">
        <f t="shared" si="11"/>
        <v>1</v>
      </c>
      <c r="AU10" s="214">
        <f t="shared" si="12"/>
        <v>1</v>
      </c>
      <c r="AV10" s="214">
        <f t="shared" si="13"/>
        <v>0</v>
      </c>
      <c r="AW10" s="214">
        <f t="shared" si="14"/>
        <v>1</v>
      </c>
      <c r="AX10" s="214">
        <f t="shared" si="15"/>
        <v>0</v>
      </c>
      <c r="AY10" s="214">
        <f t="shared" si="16"/>
        <v>0</v>
      </c>
      <c r="AZ10" s="214">
        <f t="shared" si="17"/>
        <v>0</v>
      </c>
      <c r="BA10" s="214">
        <f t="shared" si="18"/>
        <v>0</v>
      </c>
      <c r="BB10" s="214">
        <f t="shared" si="19"/>
        <v>0</v>
      </c>
    </row>
    <row r="11" spans="2:54" ht="19.5" customHeight="1">
      <c r="B11" s="441"/>
      <c r="C11" s="242" t="s">
        <v>139</v>
      </c>
      <c r="D11" s="215">
        <v>0</v>
      </c>
      <c r="E11" s="216"/>
      <c r="F11" s="217">
        <v>2</v>
      </c>
      <c r="G11" s="218">
        <v>0</v>
      </c>
      <c r="H11" s="219"/>
      <c r="I11" s="220">
        <v>2</v>
      </c>
      <c r="J11" s="215">
        <v>0</v>
      </c>
      <c r="K11" s="216"/>
      <c r="L11" s="217">
        <v>2</v>
      </c>
      <c r="M11" s="218">
        <v>0</v>
      </c>
      <c r="N11" s="219"/>
      <c r="O11" s="220">
        <v>2</v>
      </c>
      <c r="P11" s="215">
        <v>2</v>
      </c>
      <c r="Q11" s="216"/>
      <c r="R11" s="217">
        <v>0</v>
      </c>
      <c r="S11" s="218"/>
      <c r="T11" s="219"/>
      <c r="U11" s="220"/>
      <c r="V11" s="215"/>
      <c r="W11" s="216"/>
      <c r="X11" s="221"/>
      <c r="Y11" s="222">
        <f t="shared" si="0"/>
        <v>5</v>
      </c>
      <c r="Z11" s="223">
        <f t="shared" si="1"/>
        <v>1</v>
      </c>
      <c r="AA11" s="224">
        <f t="shared" si="2"/>
        <v>4</v>
      </c>
      <c r="AB11" s="225">
        <f t="shared" si="3"/>
        <v>2</v>
      </c>
      <c r="AC11" s="219" t="s">
        <v>17</v>
      </c>
      <c r="AD11" s="226">
        <f t="shared" si="4"/>
        <v>8</v>
      </c>
      <c r="AE11" s="227">
        <f t="shared" si="5"/>
        <v>0.2</v>
      </c>
      <c r="AG11" s="388" t="s">
        <v>85</v>
      </c>
      <c r="AH11" s="383" t="s">
        <v>107</v>
      </c>
      <c r="AI11" s="383" t="s">
        <v>50</v>
      </c>
      <c r="AJ11" s="395">
        <v>4</v>
      </c>
      <c r="AK11" s="399">
        <v>2</v>
      </c>
      <c r="AL11" s="406">
        <v>0.5</v>
      </c>
      <c r="AM11" s="382">
        <v>0.5555555555555556</v>
      </c>
      <c r="AO11" s="214">
        <f t="shared" si="6"/>
        <v>0</v>
      </c>
      <c r="AP11" s="214">
        <f t="shared" si="7"/>
        <v>1</v>
      </c>
      <c r="AQ11" s="214">
        <f t="shared" si="8"/>
        <v>0</v>
      </c>
      <c r="AR11" s="214">
        <f t="shared" si="9"/>
        <v>1</v>
      </c>
      <c r="AS11" s="214">
        <f t="shared" si="10"/>
        <v>0</v>
      </c>
      <c r="AT11" s="214">
        <f t="shared" si="11"/>
        <v>1</v>
      </c>
      <c r="AU11" s="214">
        <f t="shared" si="12"/>
        <v>0</v>
      </c>
      <c r="AV11" s="214">
        <f t="shared" si="13"/>
        <v>1</v>
      </c>
      <c r="AW11" s="214">
        <f t="shared" si="14"/>
        <v>1</v>
      </c>
      <c r="AX11" s="214">
        <f t="shared" si="15"/>
        <v>0</v>
      </c>
      <c r="AY11" s="214">
        <f t="shared" si="16"/>
        <v>0</v>
      </c>
      <c r="AZ11" s="214">
        <f t="shared" si="17"/>
        <v>0</v>
      </c>
      <c r="BA11" s="214">
        <f t="shared" si="18"/>
        <v>0</v>
      </c>
      <c r="BB11" s="214">
        <f t="shared" si="19"/>
        <v>0</v>
      </c>
    </row>
    <row r="12" spans="2:54" ht="19.5" customHeight="1">
      <c r="B12" s="442"/>
      <c r="C12" s="243"/>
      <c r="D12" s="228"/>
      <c r="E12" s="229"/>
      <c r="F12" s="230"/>
      <c r="G12" s="231"/>
      <c r="H12" s="232"/>
      <c r="I12" s="233"/>
      <c r="J12" s="228"/>
      <c r="K12" s="229"/>
      <c r="L12" s="230"/>
      <c r="M12" s="231"/>
      <c r="N12" s="232"/>
      <c r="O12" s="233"/>
      <c r="P12" s="228"/>
      <c r="Q12" s="229"/>
      <c r="R12" s="230"/>
      <c r="S12" s="231"/>
      <c r="T12" s="232"/>
      <c r="U12" s="233"/>
      <c r="V12" s="228"/>
      <c r="W12" s="229"/>
      <c r="X12" s="234"/>
      <c r="Y12" s="235">
        <f t="shared" si="0"/>
        <v>0</v>
      </c>
      <c r="Z12" s="236">
        <f t="shared" si="1"/>
        <v>0</v>
      </c>
      <c r="AA12" s="237">
        <f t="shared" si="2"/>
        <v>0</v>
      </c>
      <c r="AB12" s="238">
        <f t="shared" si="3"/>
        <v>0</v>
      </c>
      <c r="AC12" s="232" t="s">
        <v>17</v>
      </c>
      <c r="AD12" s="239">
        <f t="shared" si="4"/>
        <v>0</v>
      </c>
      <c r="AE12" s="240">
        <f t="shared" si="5"/>
        <v>0</v>
      </c>
      <c r="AG12" s="388" t="s">
        <v>86</v>
      </c>
      <c r="AH12" s="383" t="s">
        <v>157</v>
      </c>
      <c r="AI12" s="383" t="s">
        <v>121</v>
      </c>
      <c r="AJ12" s="395">
        <v>5</v>
      </c>
      <c r="AK12" s="399">
        <v>2</v>
      </c>
      <c r="AL12" s="406">
        <v>0.4</v>
      </c>
      <c r="AM12" s="382">
        <v>0.46153846153846156</v>
      </c>
      <c r="AO12" s="214">
        <f t="shared" si="6"/>
        <v>0</v>
      </c>
      <c r="AP12" s="214">
        <f t="shared" si="7"/>
        <v>0</v>
      </c>
      <c r="AQ12" s="214">
        <f t="shared" si="8"/>
        <v>0</v>
      </c>
      <c r="AR12" s="214">
        <f t="shared" si="9"/>
        <v>0</v>
      </c>
      <c r="AS12" s="214">
        <f t="shared" si="10"/>
        <v>0</v>
      </c>
      <c r="AT12" s="214">
        <f t="shared" si="11"/>
        <v>0</v>
      </c>
      <c r="AU12" s="214">
        <f t="shared" si="12"/>
        <v>0</v>
      </c>
      <c r="AV12" s="214">
        <f t="shared" si="13"/>
        <v>0</v>
      </c>
      <c r="AW12" s="214">
        <f t="shared" si="14"/>
        <v>0</v>
      </c>
      <c r="AX12" s="214">
        <f t="shared" si="15"/>
        <v>0</v>
      </c>
      <c r="AY12" s="214">
        <f t="shared" si="16"/>
        <v>0</v>
      </c>
      <c r="AZ12" s="214">
        <f t="shared" si="17"/>
        <v>0</v>
      </c>
      <c r="BA12" s="214">
        <f t="shared" si="18"/>
        <v>0</v>
      </c>
      <c r="BB12" s="214">
        <f t="shared" si="19"/>
        <v>0</v>
      </c>
    </row>
    <row r="13" spans="2:54" ht="19.5" customHeight="1">
      <c r="B13" s="440" t="s">
        <v>121</v>
      </c>
      <c r="C13" s="241" t="s">
        <v>169</v>
      </c>
      <c r="D13" s="201">
        <v>2</v>
      </c>
      <c r="E13" s="202"/>
      <c r="F13" s="203">
        <v>0</v>
      </c>
      <c r="G13" s="204">
        <v>2</v>
      </c>
      <c r="H13" s="205"/>
      <c r="I13" s="206">
        <v>0</v>
      </c>
      <c r="J13" s="201">
        <v>0</v>
      </c>
      <c r="K13" s="202"/>
      <c r="L13" s="203">
        <v>2</v>
      </c>
      <c r="M13" s="204">
        <v>2</v>
      </c>
      <c r="N13" s="205"/>
      <c r="O13" s="206">
        <v>0</v>
      </c>
      <c r="P13" s="201">
        <v>0</v>
      </c>
      <c r="Q13" s="202"/>
      <c r="R13" s="203">
        <v>2</v>
      </c>
      <c r="S13" s="204"/>
      <c r="T13" s="205"/>
      <c r="U13" s="206"/>
      <c r="V13" s="201"/>
      <c r="W13" s="202"/>
      <c r="X13" s="207"/>
      <c r="Y13" s="208">
        <f t="shared" si="0"/>
        <v>5</v>
      </c>
      <c r="Z13" s="209">
        <f t="shared" si="1"/>
        <v>3</v>
      </c>
      <c r="AA13" s="210">
        <f t="shared" si="2"/>
        <v>2</v>
      </c>
      <c r="AB13" s="211">
        <f t="shared" si="3"/>
        <v>6</v>
      </c>
      <c r="AC13" s="205" t="s">
        <v>17</v>
      </c>
      <c r="AD13" s="212">
        <f t="shared" si="4"/>
        <v>4</v>
      </c>
      <c r="AE13" s="213">
        <f t="shared" si="5"/>
        <v>0.6</v>
      </c>
      <c r="AG13" s="388" t="s">
        <v>87</v>
      </c>
      <c r="AH13" s="383" t="s">
        <v>84</v>
      </c>
      <c r="AI13" s="383" t="s">
        <v>105</v>
      </c>
      <c r="AJ13" s="395">
        <v>5</v>
      </c>
      <c r="AK13" s="399">
        <v>2</v>
      </c>
      <c r="AL13" s="406">
        <v>0.4</v>
      </c>
      <c r="AM13" s="382">
        <v>0.4</v>
      </c>
      <c r="AO13" s="214">
        <f t="shared" si="6"/>
        <v>1</v>
      </c>
      <c r="AP13" s="214">
        <f t="shared" si="7"/>
        <v>0</v>
      </c>
      <c r="AQ13" s="214">
        <f t="shared" si="8"/>
        <v>1</v>
      </c>
      <c r="AR13" s="214">
        <f t="shared" si="9"/>
        <v>0</v>
      </c>
      <c r="AS13" s="214">
        <f t="shared" si="10"/>
        <v>0</v>
      </c>
      <c r="AT13" s="214">
        <f t="shared" si="11"/>
        <v>1</v>
      </c>
      <c r="AU13" s="214">
        <f t="shared" si="12"/>
        <v>1</v>
      </c>
      <c r="AV13" s="214">
        <f t="shared" si="13"/>
        <v>0</v>
      </c>
      <c r="AW13" s="214">
        <f t="shared" si="14"/>
        <v>0</v>
      </c>
      <c r="AX13" s="214">
        <f t="shared" si="15"/>
        <v>1</v>
      </c>
      <c r="AY13" s="214">
        <f t="shared" si="16"/>
        <v>0</v>
      </c>
      <c r="AZ13" s="214">
        <f t="shared" si="17"/>
        <v>0</v>
      </c>
      <c r="BA13" s="214">
        <f t="shared" si="18"/>
        <v>0</v>
      </c>
      <c r="BB13" s="214">
        <f t="shared" si="19"/>
        <v>0</v>
      </c>
    </row>
    <row r="14" spans="2:54" ht="19.5" customHeight="1">
      <c r="B14" s="441"/>
      <c r="C14" s="242" t="s">
        <v>157</v>
      </c>
      <c r="D14" s="215">
        <v>2</v>
      </c>
      <c r="E14" s="216"/>
      <c r="F14" s="217">
        <v>0</v>
      </c>
      <c r="G14" s="252">
        <v>1</v>
      </c>
      <c r="H14" s="253"/>
      <c r="I14" s="254">
        <v>2</v>
      </c>
      <c r="J14" s="249">
        <v>2</v>
      </c>
      <c r="K14" s="250"/>
      <c r="L14" s="251">
        <v>1</v>
      </c>
      <c r="M14" s="252">
        <v>1</v>
      </c>
      <c r="N14" s="253"/>
      <c r="O14" s="254">
        <v>2</v>
      </c>
      <c r="P14" s="249">
        <v>0</v>
      </c>
      <c r="Q14" s="250"/>
      <c r="R14" s="251">
        <v>2</v>
      </c>
      <c r="S14" s="252"/>
      <c r="T14" s="253"/>
      <c r="U14" s="254"/>
      <c r="V14" s="249"/>
      <c r="W14" s="250"/>
      <c r="X14" s="255"/>
      <c r="Y14" s="208">
        <f>SUM(AO14:BB14)</f>
        <v>5</v>
      </c>
      <c r="Z14" s="209">
        <f>AO14+AQ14+AS14+AU14+AW14+AY14+BA14</f>
        <v>2</v>
      </c>
      <c r="AA14" s="210">
        <f>AP14+AR14+AT14+AV14+AX14+AZ14+BB14</f>
        <v>3</v>
      </c>
      <c r="AB14" s="211">
        <f>D14+G14+J14+M14+P14+S14+V14</f>
        <v>6</v>
      </c>
      <c r="AC14" s="205" t="s">
        <v>17</v>
      </c>
      <c r="AD14" s="212">
        <f>F14+I14+L14+O14+R14+U14+X14</f>
        <v>7</v>
      </c>
      <c r="AE14" s="213">
        <f>IF(Y14&gt;0,Z14/Y14,0)</f>
        <v>0.4</v>
      </c>
      <c r="AG14" s="388" t="s">
        <v>92</v>
      </c>
      <c r="AH14" s="383" t="s">
        <v>138</v>
      </c>
      <c r="AI14" s="383" t="s">
        <v>110</v>
      </c>
      <c r="AJ14" s="395">
        <v>5</v>
      </c>
      <c r="AK14" s="399">
        <v>2</v>
      </c>
      <c r="AL14" s="406">
        <v>0.4</v>
      </c>
      <c r="AM14" s="382">
        <v>0.36363636363636365</v>
      </c>
      <c r="AO14" s="214">
        <f t="shared" si="6"/>
        <v>1</v>
      </c>
      <c r="AP14" s="214">
        <f t="shared" si="7"/>
        <v>0</v>
      </c>
      <c r="AQ14" s="214">
        <f t="shared" si="8"/>
        <v>0</v>
      </c>
      <c r="AR14" s="214">
        <f t="shared" si="9"/>
        <v>1</v>
      </c>
      <c r="AS14" s="214">
        <f t="shared" si="10"/>
        <v>1</v>
      </c>
      <c r="AT14" s="214">
        <f t="shared" si="11"/>
        <v>0</v>
      </c>
      <c r="AU14" s="214">
        <f t="shared" si="12"/>
        <v>0</v>
      </c>
      <c r="AV14" s="214">
        <f t="shared" si="13"/>
        <v>1</v>
      </c>
      <c r="AW14" s="214">
        <f t="shared" si="14"/>
        <v>0</v>
      </c>
      <c r="AX14" s="214">
        <f t="shared" si="15"/>
        <v>1</v>
      </c>
      <c r="AY14" s="214">
        <f t="shared" si="16"/>
        <v>0</v>
      </c>
      <c r="AZ14" s="214">
        <f t="shared" si="17"/>
        <v>0</v>
      </c>
      <c r="BA14" s="214">
        <f t="shared" si="18"/>
        <v>0</v>
      </c>
      <c r="BB14" s="214">
        <f t="shared" si="19"/>
        <v>0</v>
      </c>
    </row>
    <row r="15" spans="2:54" ht="19.5" customHeight="1" thickBot="1">
      <c r="B15" s="442"/>
      <c r="C15" s="243"/>
      <c r="D15" s="228"/>
      <c r="E15" s="229"/>
      <c r="F15" s="230"/>
      <c r="G15" s="231"/>
      <c r="H15" s="232"/>
      <c r="I15" s="233"/>
      <c r="J15" s="228"/>
      <c r="K15" s="229"/>
      <c r="L15" s="230"/>
      <c r="M15" s="231"/>
      <c r="N15" s="232"/>
      <c r="O15" s="233"/>
      <c r="P15" s="228"/>
      <c r="Q15" s="229"/>
      <c r="R15" s="230"/>
      <c r="S15" s="231"/>
      <c r="T15" s="232"/>
      <c r="U15" s="233"/>
      <c r="V15" s="228"/>
      <c r="W15" s="229"/>
      <c r="X15" s="234"/>
      <c r="Y15" s="235">
        <f t="shared" si="0"/>
        <v>0</v>
      </c>
      <c r="Z15" s="236">
        <f t="shared" si="1"/>
        <v>0</v>
      </c>
      <c r="AA15" s="237">
        <f t="shared" si="2"/>
        <v>0</v>
      </c>
      <c r="AB15" s="238">
        <f t="shared" si="3"/>
        <v>0</v>
      </c>
      <c r="AC15" s="232" t="s">
        <v>17</v>
      </c>
      <c r="AD15" s="239">
        <f t="shared" si="4"/>
        <v>0</v>
      </c>
      <c r="AE15" s="240">
        <f t="shared" si="5"/>
        <v>0</v>
      </c>
      <c r="AG15" s="392" t="s">
        <v>93</v>
      </c>
      <c r="AH15" s="328" t="s">
        <v>139</v>
      </c>
      <c r="AI15" s="329" t="s">
        <v>110</v>
      </c>
      <c r="AJ15" s="392">
        <v>5</v>
      </c>
      <c r="AK15" s="400">
        <v>1</v>
      </c>
      <c r="AL15" s="408">
        <v>0.2</v>
      </c>
      <c r="AM15" s="403">
        <v>0.2</v>
      </c>
      <c r="AO15" s="214">
        <f t="shared" si="6"/>
        <v>0</v>
      </c>
      <c r="AP15" s="214">
        <f t="shared" si="7"/>
        <v>0</v>
      </c>
      <c r="AQ15" s="214">
        <f t="shared" si="8"/>
        <v>0</v>
      </c>
      <c r="AR15" s="214">
        <f t="shared" si="9"/>
        <v>0</v>
      </c>
      <c r="AS15" s="214">
        <f t="shared" si="10"/>
        <v>0</v>
      </c>
      <c r="AT15" s="214">
        <f t="shared" si="11"/>
        <v>0</v>
      </c>
      <c r="AU15" s="214">
        <f t="shared" si="12"/>
        <v>0</v>
      </c>
      <c r="AV15" s="214">
        <f t="shared" si="13"/>
        <v>0</v>
      </c>
      <c r="AW15" s="214">
        <f t="shared" si="14"/>
        <v>0</v>
      </c>
      <c r="AX15" s="214">
        <f t="shared" si="15"/>
        <v>0</v>
      </c>
      <c r="AY15" s="214">
        <f t="shared" si="16"/>
        <v>0</v>
      </c>
      <c r="AZ15" s="214">
        <f t="shared" si="17"/>
        <v>0</v>
      </c>
      <c r="BA15" s="214">
        <f t="shared" si="18"/>
        <v>0</v>
      </c>
      <c r="BB15" s="214">
        <f t="shared" si="19"/>
        <v>0</v>
      </c>
    </row>
    <row r="16" spans="2:54" ht="23.25" customHeight="1">
      <c r="B16" s="440" t="s">
        <v>78</v>
      </c>
      <c r="C16" s="241" t="s">
        <v>79</v>
      </c>
      <c r="D16" s="201">
        <v>0</v>
      </c>
      <c r="E16" s="202"/>
      <c r="F16" s="203">
        <v>2</v>
      </c>
      <c r="G16" s="204"/>
      <c r="H16" s="205"/>
      <c r="I16" s="206"/>
      <c r="J16" s="201">
        <v>0</v>
      </c>
      <c r="K16" s="202"/>
      <c r="L16" s="203">
        <v>2</v>
      </c>
      <c r="M16" s="204">
        <v>0</v>
      </c>
      <c r="N16" s="205"/>
      <c r="O16" s="206">
        <v>2</v>
      </c>
      <c r="P16" s="201">
        <v>0</v>
      </c>
      <c r="Q16" s="202"/>
      <c r="R16" s="203">
        <v>2</v>
      </c>
      <c r="S16" s="204"/>
      <c r="T16" s="205"/>
      <c r="U16" s="206"/>
      <c r="V16" s="201"/>
      <c r="W16" s="202"/>
      <c r="X16" s="207"/>
      <c r="Y16" s="208">
        <f t="shared" si="0"/>
        <v>4</v>
      </c>
      <c r="Z16" s="209">
        <f t="shared" si="1"/>
        <v>0</v>
      </c>
      <c r="AA16" s="210">
        <f t="shared" si="2"/>
        <v>4</v>
      </c>
      <c r="AB16" s="211">
        <f t="shared" si="3"/>
        <v>0</v>
      </c>
      <c r="AC16" s="205" t="s">
        <v>17</v>
      </c>
      <c r="AD16" s="212">
        <f t="shared" si="4"/>
        <v>8</v>
      </c>
      <c r="AE16" s="213">
        <f t="shared" si="5"/>
        <v>0</v>
      </c>
      <c r="AG16" s="388" t="s">
        <v>94</v>
      </c>
      <c r="AH16" s="383" t="s">
        <v>251</v>
      </c>
      <c r="AI16" s="383" t="s">
        <v>111</v>
      </c>
      <c r="AJ16" s="395">
        <v>1</v>
      </c>
      <c r="AK16" s="399">
        <v>1</v>
      </c>
      <c r="AL16" s="406">
        <v>1</v>
      </c>
      <c r="AM16" s="382">
        <v>1</v>
      </c>
      <c r="AO16" s="214">
        <f t="shared" si="6"/>
        <v>0</v>
      </c>
      <c r="AP16" s="214">
        <f t="shared" si="7"/>
        <v>1</v>
      </c>
      <c r="AQ16" s="214">
        <f t="shared" si="8"/>
        <v>0</v>
      </c>
      <c r="AR16" s="214">
        <f t="shared" si="9"/>
        <v>0</v>
      </c>
      <c r="AS16" s="214">
        <f t="shared" si="10"/>
        <v>0</v>
      </c>
      <c r="AT16" s="214">
        <f t="shared" si="11"/>
        <v>1</v>
      </c>
      <c r="AU16" s="214">
        <f t="shared" si="12"/>
        <v>0</v>
      </c>
      <c r="AV16" s="214">
        <f t="shared" si="13"/>
        <v>1</v>
      </c>
      <c r="AW16" s="214">
        <f t="shared" si="14"/>
        <v>0</v>
      </c>
      <c r="AX16" s="214">
        <f t="shared" si="15"/>
        <v>1</v>
      </c>
      <c r="AY16" s="214">
        <f t="shared" si="16"/>
        <v>0</v>
      </c>
      <c r="AZ16" s="214">
        <f t="shared" si="17"/>
        <v>0</v>
      </c>
      <c r="BA16" s="214">
        <f t="shared" si="18"/>
        <v>0</v>
      </c>
      <c r="BB16" s="214">
        <f t="shared" si="19"/>
        <v>0</v>
      </c>
    </row>
    <row r="17" spans="2:54" ht="22.5" customHeight="1">
      <c r="B17" s="441"/>
      <c r="C17" s="242" t="s">
        <v>80</v>
      </c>
      <c r="D17" s="215">
        <v>0</v>
      </c>
      <c r="E17" s="216"/>
      <c r="F17" s="217">
        <v>2</v>
      </c>
      <c r="G17" s="218"/>
      <c r="H17" s="219"/>
      <c r="I17" s="220"/>
      <c r="J17" s="215">
        <v>0</v>
      </c>
      <c r="K17" s="216"/>
      <c r="L17" s="217">
        <v>2</v>
      </c>
      <c r="M17" s="218">
        <v>0</v>
      </c>
      <c r="N17" s="219"/>
      <c r="O17" s="220">
        <v>2</v>
      </c>
      <c r="P17" s="215">
        <v>0</v>
      </c>
      <c r="Q17" s="216"/>
      <c r="R17" s="217">
        <v>2</v>
      </c>
      <c r="S17" s="218"/>
      <c r="T17" s="219"/>
      <c r="U17" s="220"/>
      <c r="V17" s="215"/>
      <c r="W17" s="216"/>
      <c r="X17" s="221"/>
      <c r="Y17" s="222">
        <f t="shared" si="0"/>
        <v>4</v>
      </c>
      <c r="Z17" s="223">
        <f t="shared" si="1"/>
        <v>0</v>
      </c>
      <c r="AA17" s="224">
        <f t="shared" si="2"/>
        <v>4</v>
      </c>
      <c r="AB17" s="225">
        <f t="shared" si="3"/>
        <v>0</v>
      </c>
      <c r="AC17" s="219" t="s">
        <v>17</v>
      </c>
      <c r="AD17" s="226">
        <f t="shared" si="4"/>
        <v>8</v>
      </c>
      <c r="AE17" s="227">
        <f t="shared" si="5"/>
        <v>0</v>
      </c>
      <c r="AG17" s="388" t="s">
        <v>95</v>
      </c>
      <c r="AH17" s="383" t="s">
        <v>205</v>
      </c>
      <c r="AI17" s="383" t="s">
        <v>111</v>
      </c>
      <c r="AJ17" s="395">
        <v>1</v>
      </c>
      <c r="AK17" s="399">
        <v>1</v>
      </c>
      <c r="AL17" s="406">
        <v>1</v>
      </c>
      <c r="AM17" s="382">
        <v>1</v>
      </c>
      <c r="AO17" s="214">
        <f t="shared" si="6"/>
        <v>0</v>
      </c>
      <c r="AP17" s="214">
        <f t="shared" si="7"/>
        <v>1</v>
      </c>
      <c r="AQ17" s="214">
        <f t="shared" si="8"/>
        <v>0</v>
      </c>
      <c r="AR17" s="214">
        <f t="shared" si="9"/>
        <v>0</v>
      </c>
      <c r="AS17" s="214">
        <f t="shared" si="10"/>
        <v>0</v>
      </c>
      <c r="AT17" s="214">
        <f t="shared" si="11"/>
        <v>1</v>
      </c>
      <c r="AU17" s="214">
        <f t="shared" si="12"/>
        <v>0</v>
      </c>
      <c r="AV17" s="214">
        <f t="shared" si="13"/>
        <v>1</v>
      </c>
      <c r="AW17" s="214">
        <f t="shared" si="14"/>
        <v>0</v>
      </c>
      <c r="AX17" s="214">
        <f t="shared" si="15"/>
        <v>1</v>
      </c>
      <c r="AY17" s="214">
        <f t="shared" si="16"/>
        <v>0</v>
      </c>
      <c r="AZ17" s="214">
        <f t="shared" si="17"/>
        <v>0</v>
      </c>
      <c r="BA17" s="214">
        <f t="shared" si="18"/>
        <v>0</v>
      </c>
      <c r="BB17" s="214">
        <f t="shared" si="19"/>
        <v>0</v>
      </c>
    </row>
    <row r="18" spans="2:54" ht="24" customHeight="1">
      <c r="B18" s="442"/>
      <c r="C18" s="243"/>
      <c r="D18" s="228"/>
      <c r="E18" s="229"/>
      <c r="F18" s="230"/>
      <c r="G18" s="231"/>
      <c r="H18" s="232"/>
      <c r="I18" s="233"/>
      <c r="J18" s="228"/>
      <c r="K18" s="229"/>
      <c r="L18" s="230"/>
      <c r="M18" s="231"/>
      <c r="N18" s="232"/>
      <c r="O18" s="233"/>
      <c r="P18" s="228"/>
      <c r="Q18" s="229"/>
      <c r="R18" s="230"/>
      <c r="S18" s="231"/>
      <c r="T18" s="232"/>
      <c r="U18" s="233"/>
      <c r="V18" s="228"/>
      <c r="W18" s="229"/>
      <c r="X18" s="234"/>
      <c r="Y18" s="235">
        <f t="shared" si="0"/>
        <v>0</v>
      </c>
      <c r="Z18" s="236">
        <f t="shared" si="1"/>
        <v>0</v>
      </c>
      <c r="AA18" s="237">
        <f t="shared" si="2"/>
        <v>0</v>
      </c>
      <c r="AB18" s="238">
        <f t="shared" si="3"/>
        <v>0</v>
      </c>
      <c r="AC18" s="232" t="s">
        <v>17</v>
      </c>
      <c r="AD18" s="239">
        <f t="shared" si="4"/>
        <v>0</v>
      </c>
      <c r="AE18" s="240">
        <f t="shared" si="5"/>
        <v>0</v>
      </c>
      <c r="AG18" s="388" t="s">
        <v>96</v>
      </c>
      <c r="AH18" s="383" t="s">
        <v>79</v>
      </c>
      <c r="AI18" s="383" t="s">
        <v>78</v>
      </c>
      <c r="AJ18" s="395">
        <v>4</v>
      </c>
      <c r="AK18" s="399">
        <v>0</v>
      </c>
      <c r="AL18" s="406">
        <v>0</v>
      </c>
      <c r="AM18" s="382">
        <v>0</v>
      </c>
      <c r="AO18" s="214">
        <f t="shared" si="6"/>
        <v>0</v>
      </c>
      <c r="AP18" s="214">
        <f t="shared" si="7"/>
        <v>0</v>
      </c>
      <c r="AQ18" s="214">
        <f t="shared" si="8"/>
        <v>0</v>
      </c>
      <c r="AR18" s="214">
        <f t="shared" si="9"/>
        <v>0</v>
      </c>
      <c r="AS18" s="214">
        <f t="shared" si="10"/>
        <v>0</v>
      </c>
      <c r="AT18" s="214">
        <f t="shared" si="11"/>
        <v>0</v>
      </c>
      <c r="AU18" s="214">
        <f t="shared" si="12"/>
        <v>0</v>
      </c>
      <c r="AV18" s="214">
        <f t="shared" si="13"/>
        <v>0</v>
      </c>
      <c r="AW18" s="214">
        <f t="shared" si="14"/>
        <v>0</v>
      </c>
      <c r="AX18" s="214">
        <f t="shared" si="15"/>
        <v>0</v>
      </c>
      <c r="AY18" s="214">
        <f t="shared" si="16"/>
        <v>0</v>
      </c>
      <c r="AZ18" s="214">
        <f t="shared" si="17"/>
        <v>0</v>
      </c>
      <c r="BA18" s="214">
        <f t="shared" si="18"/>
        <v>0</v>
      </c>
      <c r="BB18" s="214">
        <f t="shared" si="19"/>
        <v>0</v>
      </c>
    </row>
    <row r="19" spans="2:54" ht="19.5" customHeight="1">
      <c r="B19" s="440" t="s">
        <v>50</v>
      </c>
      <c r="C19" s="241" t="s">
        <v>108</v>
      </c>
      <c r="D19" s="201">
        <v>0</v>
      </c>
      <c r="E19" s="202"/>
      <c r="F19" s="203">
        <v>2</v>
      </c>
      <c r="G19" s="204"/>
      <c r="H19" s="205"/>
      <c r="I19" s="206"/>
      <c r="J19" s="201">
        <v>2</v>
      </c>
      <c r="K19" s="202"/>
      <c r="L19" s="203">
        <v>0</v>
      </c>
      <c r="M19" s="204">
        <v>2</v>
      </c>
      <c r="N19" s="205"/>
      <c r="O19" s="206">
        <v>0</v>
      </c>
      <c r="P19" s="201">
        <v>2</v>
      </c>
      <c r="Q19" s="202"/>
      <c r="R19" s="203">
        <v>0</v>
      </c>
      <c r="S19" s="204"/>
      <c r="T19" s="205"/>
      <c r="U19" s="206"/>
      <c r="V19" s="201"/>
      <c r="W19" s="202"/>
      <c r="X19" s="207"/>
      <c r="Y19" s="208">
        <f t="shared" si="0"/>
        <v>4</v>
      </c>
      <c r="Z19" s="209">
        <f t="shared" si="1"/>
        <v>3</v>
      </c>
      <c r="AA19" s="210">
        <f t="shared" si="2"/>
        <v>1</v>
      </c>
      <c r="AB19" s="211">
        <f t="shared" si="3"/>
        <v>6</v>
      </c>
      <c r="AC19" s="205" t="s">
        <v>17</v>
      </c>
      <c r="AD19" s="212">
        <f t="shared" si="4"/>
        <v>2</v>
      </c>
      <c r="AE19" s="213">
        <f t="shared" si="5"/>
        <v>0.75</v>
      </c>
      <c r="AG19" s="394" t="s">
        <v>97</v>
      </c>
      <c r="AH19" s="325" t="s">
        <v>80</v>
      </c>
      <c r="AI19" s="326" t="s">
        <v>78</v>
      </c>
      <c r="AJ19" s="398">
        <v>4</v>
      </c>
      <c r="AK19" s="401">
        <v>0</v>
      </c>
      <c r="AL19" s="411">
        <v>0</v>
      </c>
      <c r="AM19" s="402">
        <v>0</v>
      </c>
      <c r="AO19" s="214">
        <f t="shared" si="6"/>
        <v>0</v>
      </c>
      <c r="AP19" s="214">
        <f t="shared" si="7"/>
        <v>1</v>
      </c>
      <c r="AQ19" s="214">
        <f t="shared" si="8"/>
        <v>0</v>
      </c>
      <c r="AR19" s="214">
        <f t="shared" si="9"/>
        <v>0</v>
      </c>
      <c r="AS19" s="214">
        <f t="shared" si="10"/>
        <v>1</v>
      </c>
      <c r="AT19" s="214">
        <f t="shared" si="11"/>
        <v>0</v>
      </c>
      <c r="AU19" s="214">
        <f t="shared" si="12"/>
        <v>1</v>
      </c>
      <c r="AV19" s="214">
        <f t="shared" si="13"/>
        <v>0</v>
      </c>
      <c r="AW19" s="214">
        <f t="shared" si="14"/>
        <v>1</v>
      </c>
      <c r="AX19" s="214">
        <f t="shared" si="15"/>
        <v>0</v>
      </c>
      <c r="AY19" s="214">
        <f t="shared" si="16"/>
        <v>0</v>
      </c>
      <c r="AZ19" s="214">
        <f t="shared" si="17"/>
        <v>0</v>
      </c>
      <c r="BA19" s="214">
        <f t="shared" si="18"/>
        <v>0</v>
      </c>
      <c r="BB19" s="214">
        <f t="shared" si="19"/>
        <v>0</v>
      </c>
    </row>
    <row r="20" spans="2:54" ht="19.5" customHeight="1">
      <c r="B20" s="441"/>
      <c r="C20" s="267" t="s">
        <v>107</v>
      </c>
      <c r="D20" s="249">
        <v>0</v>
      </c>
      <c r="E20" s="250"/>
      <c r="F20" s="251">
        <v>2</v>
      </c>
      <c r="G20" s="252"/>
      <c r="H20" s="253"/>
      <c r="I20" s="254"/>
      <c r="J20" s="249">
        <v>2</v>
      </c>
      <c r="K20" s="250"/>
      <c r="L20" s="251">
        <v>0</v>
      </c>
      <c r="M20" s="252">
        <v>1</v>
      </c>
      <c r="N20" s="253"/>
      <c r="O20" s="254">
        <v>2</v>
      </c>
      <c r="P20" s="249">
        <v>2</v>
      </c>
      <c r="Q20" s="250"/>
      <c r="R20" s="251">
        <v>0</v>
      </c>
      <c r="S20" s="252"/>
      <c r="T20" s="253"/>
      <c r="U20" s="254"/>
      <c r="V20" s="249"/>
      <c r="W20" s="250"/>
      <c r="X20" s="255"/>
      <c r="Y20" s="222">
        <f>SUM(AO20:BB20)</f>
        <v>4</v>
      </c>
      <c r="Z20" s="223">
        <f>AO20+AQ20+AS20+AU20+AW20+AY20+BA20</f>
        <v>2</v>
      </c>
      <c r="AA20" s="224">
        <f>AP20+AR20+AT20+AV20+AX20+AZ20+BB20</f>
        <v>2</v>
      </c>
      <c r="AB20" s="225">
        <f>D20+G20+J20+M20+P20+S20+V20</f>
        <v>5</v>
      </c>
      <c r="AC20" s="219" t="s">
        <v>17</v>
      </c>
      <c r="AD20" s="226">
        <f>F20+I20+L20+O20+R20+U20+X20</f>
        <v>4</v>
      </c>
      <c r="AE20" s="227">
        <f>IF(Y20&gt;0,Z20/Y20,0)</f>
        <v>0.5</v>
      </c>
      <c r="AO20" s="214">
        <f t="shared" si="6"/>
        <v>0</v>
      </c>
      <c r="AP20" s="214">
        <f t="shared" si="7"/>
        <v>1</v>
      </c>
      <c r="AQ20" s="214">
        <f t="shared" si="8"/>
        <v>0</v>
      </c>
      <c r="AR20" s="214">
        <f t="shared" si="9"/>
        <v>0</v>
      </c>
      <c r="AS20" s="214">
        <f t="shared" si="10"/>
        <v>1</v>
      </c>
      <c r="AT20" s="214">
        <f t="shared" si="11"/>
        <v>0</v>
      </c>
      <c r="AU20" s="214">
        <f t="shared" si="12"/>
        <v>0</v>
      </c>
      <c r="AV20" s="214">
        <f t="shared" si="13"/>
        <v>1</v>
      </c>
      <c r="AW20" s="214">
        <f t="shared" si="14"/>
        <v>1</v>
      </c>
      <c r="AX20" s="214">
        <f t="shared" si="15"/>
        <v>0</v>
      </c>
      <c r="AY20" s="214">
        <f t="shared" si="16"/>
        <v>0</v>
      </c>
      <c r="AZ20" s="214">
        <f t="shared" si="17"/>
        <v>0</v>
      </c>
      <c r="BA20" s="214">
        <f t="shared" si="18"/>
        <v>0</v>
      </c>
      <c r="BB20" s="214">
        <f t="shared" si="19"/>
        <v>0</v>
      </c>
    </row>
    <row r="21" spans="2:54" ht="19.5" customHeight="1">
      <c r="B21" s="442"/>
      <c r="C21" s="243"/>
      <c r="D21" s="228"/>
      <c r="E21" s="229"/>
      <c r="F21" s="230"/>
      <c r="G21" s="231"/>
      <c r="H21" s="232"/>
      <c r="I21" s="233"/>
      <c r="J21" s="228"/>
      <c r="K21" s="229"/>
      <c r="L21" s="230"/>
      <c r="M21" s="231"/>
      <c r="N21" s="232"/>
      <c r="O21" s="233"/>
      <c r="P21" s="228"/>
      <c r="Q21" s="229"/>
      <c r="R21" s="230"/>
      <c r="S21" s="231"/>
      <c r="T21" s="232"/>
      <c r="U21" s="233"/>
      <c r="V21" s="228"/>
      <c r="W21" s="229"/>
      <c r="X21" s="234"/>
      <c r="Y21" s="235">
        <f t="shared" si="0"/>
        <v>0</v>
      </c>
      <c r="Z21" s="236">
        <f t="shared" si="1"/>
        <v>0</v>
      </c>
      <c r="AA21" s="237">
        <f t="shared" si="2"/>
        <v>0</v>
      </c>
      <c r="AB21" s="238">
        <f t="shared" si="3"/>
        <v>0</v>
      </c>
      <c r="AC21" s="232" t="s">
        <v>17</v>
      </c>
      <c r="AD21" s="239">
        <f t="shared" si="4"/>
        <v>0</v>
      </c>
      <c r="AE21" s="240">
        <f t="shared" si="5"/>
        <v>0</v>
      </c>
      <c r="AO21" s="214">
        <f t="shared" si="6"/>
        <v>0</v>
      </c>
      <c r="AP21" s="214">
        <f t="shared" si="7"/>
        <v>0</v>
      </c>
      <c r="AQ21" s="214">
        <f t="shared" si="8"/>
        <v>0</v>
      </c>
      <c r="AR21" s="214">
        <f t="shared" si="9"/>
        <v>0</v>
      </c>
      <c r="AS21" s="214">
        <f t="shared" si="10"/>
        <v>0</v>
      </c>
      <c r="AT21" s="214">
        <f t="shared" si="11"/>
        <v>0</v>
      </c>
      <c r="AU21" s="214">
        <f t="shared" si="12"/>
        <v>0</v>
      </c>
      <c r="AV21" s="214">
        <f t="shared" si="13"/>
        <v>0</v>
      </c>
      <c r="AW21" s="214">
        <f t="shared" si="14"/>
        <v>0</v>
      </c>
      <c r="AX21" s="214">
        <f t="shared" si="15"/>
        <v>0</v>
      </c>
      <c r="AY21" s="214">
        <f t="shared" si="16"/>
        <v>0</v>
      </c>
      <c r="AZ21" s="214">
        <f t="shared" si="17"/>
        <v>0</v>
      </c>
      <c r="BA21" s="214">
        <f t="shared" si="18"/>
        <v>0</v>
      </c>
      <c r="BB21" s="214">
        <f t="shared" si="19"/>
        <v>0</v>
      </c>
    </row>
    <row r="22" spans="2:54" ht="15">
      <c r="B22" s="440" t="s">
        <v>105</v>
      </c>
      <c r="C22" s="267" t="s">
        <v>84</v>
      </c>
      <c r="D22" s="201">
        <v>2</v>
      </c>
      <c r="E22" s="202"/>
      <c r="F22" s="203">
        <v>0</v>
      </c>
      <c r="G22" s="204">
        <v>0</v>
      </c>
      <c r="H22" s="205"/>
      <c r="I22" s="206">
        <v>2</v>
      </c>
      <c r="J22" s="201">
        <v>2</v>
      </c>
      <c r="K22" s="202"/>
      <c r="L22" s="203">
        <v>0</v>
      </c>
      <c r="M22" s="204">
        <v>0</v>
      </c>
      <c r="N22" s="205"/>
      <c r="O22" s="206">
        <v>2</v>
      </c>
      <c r="P22" s="201">
        <v>0</v>
      </c>
      <c r="Q22" s="202"/>
      <c r="R22" s="203">
        <v>2</v>
      </c>
      <c r="S22" s="204"/>
      <c r="T22" s="205"/>
      <c r="U22" s="206"/>
      <c r="V22" s="201"/>
      <c r="W22" s="202"/>
      <c r="X22" s="207"/>
      <c r="Y22" s="275">
        <f t="shared" si="0"/>
        <v>5</v>
      </c>
      <c r="Z22" s="209">
        <f t="shared" si="1"/>
        <v>2</v>
      </c>
      <c r="AA22" s="210">
        <f t="shared" si="2"/>
        <v>3</v>
      </c>
      <c r="AB22" s="211">
        <f t="shared" si="3"/>
        <v>4</v>
      </c>
      <c r="AC22" s="205" t="s">
        <v>17</v>
      </c>
      <c r="AD22" s="212">
        <f t="shared" si="4"/>
        <v>6</v>
      </c>
      <c r="AE22" s="213">
        <f t="shared" si="5"/>
        <v>0.4</v>
      </c>
      <c r="AO22" s="214">
        <f t="shared" si="6"/>
        <v>1</v>
      </c>
      <c r="AP22" s="214">
        <f t="shared" si="7"/>
        <v>0</v>
      </c>
      <c r="AQ22" s="214">
        <f t="shared" si="8"/>
        <v>0</v>
      </c>
      <c r="AR22" s="214">
        <f t="shared" si="9"/>
        <v>1</v>
      </c>
      <c r="AS22" s="214">
        <f t="shared" si="10"/>
        <v>1</v>
      </c>
      <c r="AT22" s="214">
        <f t="shared" si="11"/>
        <v>0</v>
      </c>
      <c r="AU22" s="214">
        <f t="shared" si="12"/>
        <v>0</v>
      </c>
      <c r="AV22" s="214">
        <f t="shared" si="13"/>
        <v>1</v>
      </c>
      <c r="AW22" s="214">
        <f t="shared" si="14"/>
        <v>0</v>
      </c>
      <c r="AX22" s="214">
        <f t="shared" si="15"/>
        <v>1</v>
      </c>
      <c r="AY22" s="214">
        <f t="shared" si="16"/>
        <v>0</v>
      </c>
      <c r="AZ22" s="214">
        <f t="shared" si="17"/>
        <v>0</v>
      </c>
      <c r="BA22" s="214">
        <f t="shared" si="18"/>
        <v>0</v>
      </c>
      <c r="BB22" s="214">
        <f t="shared" si="19"/>
        <v>0</v>
      </c>
    </row>
    <row r="23" spans="2:54" ht="15">
      <c r="B23" s="441"/>
      <c r="C23" s="242" t="s">
        <v>81</v>
      </c>
      <c r="D23" s="215">
        <v>2</v>
      </c>
      <c r="E23" s="216"/>
      <c r="F23" s="217">
        <v>0</v>
      </c>
      <c r="G23" s="218">
        <v>2</v>
      </c>
      <c r="H23" s="219"/>
      <c r="I23" s="220">
        <v>1</v>
      </c>
      <c r="J23" s="215">
        <v>2</v>
      </c>
      <c r="K23" s="216"/>
      <c r="L23" s="217">
        <v>0</v>
      </c>
      <c r="M23" s="218">
        <v>2</v>
      </c>
      <c r="N23" s="219"/>
      <c r="O23" s="220">
        <v>1</v>
      </c>
      <c r="P23" s="268">
        <v>0</v>
      </c>
      <c r="Q23" s="269"/>
      <c r="R23" s="270">
        <v>2</v>
      </c>
      <c r="S23" s="218"/>
      <c r="T23" s="219"/>
      <c r="U23" s="220"/>
      <c r="V23" s="215"/>
      <c r="W23" s="216"/>
      <c r="X23" s="221"/>
      <c r="Y23" s="276">
        <f t="shared" si="0"/>
        <v>5</v>
      </c>
      <c r="Z23" s="223">
        <f t="shared" si="1"/>
        <v>4</v>
      </c>
      <c r="AA23" s="224">
        <f t="shared" si="2"/>
        <v>1</v>
      </c>
      <c r="AB23" s="225">
        <f t="shared" si="3"/>
        <v>8</v>
      </c>
      <c r="AC23" s="219" t="s">
        <v>17</v>
      </c>
      <c r="AD23" s="226">
        <f t="shared" si="4"/>
        <v>4</v>
      </c>
      <c r="AE23" s="227">
        <f t="shared" si="5"/>
        <v>0.8</v>
      </c>
      <c r="AO23" s="214">
        <f t="shared" si="6"/>
        <v>1</v>
      </c>
      <c r="AP23" s="214">
        <f t="shared" si="7"/>
        <v>0</v>
      </c>
      <c r="AQ23" s="214">
        <f t="shared" si="8"/>
        <v>1</v>
      </c>
      <c r="AR23" s="214">
        <f t="shared" si="9"/>
        <v>0</v>
      </c>
      <c r="AS23" s="214">
        <f t="shared" si="10"/>
        <v>1</v>
      </c>
      <c r="AT23" s="214">
        <f t="shared" si="11"/>
        <v>0</v>
      </c>
      <c r="AU23" s="214">
        <f t="shared" si="12"/>
        <v>1</v>
      </c>
      <c r="AV23" s="214">
        <f t="shared" si="13"/>
        <v>0</v>
      </c>
      <c r="AW23" s="214">
        <f t="shared" si="14"/>
        <v>0</v>
      </c>
      <c r="AX23" s="214">
        <f t="shared" si="15"/>
        <v>1</v>
      </c>
      <c r="AY23" s="214">
        <f t="shared" si="16"/>
        <v>0</v>
      </c>
      <c r="AZ23" s="214">
        <f t="shared" si="17"/>
        <v>0</v>
      </c>
      <c r="BA23" s="214">
        <f t="shared" si="18"/>
        <v>0</v>
      </c>
      <c r="BB23" s="214">
        <f t="shared" si="19"/>
        <v>0</v>
      </c>
    </row>
    <row r="24" spans="2:54" ht="19.5" customHeight="1">
      <c r="B24" s="441"/>
      <c r="C24" s="267"/>
      <c r="D24" s="268"/>
      <c r="E24" s="269"/>
      <c r="F24" s="270"/>
      <c r="G24" s="271"/>
      <c r="H24" s="272"/>
      <c r="I24" s="273"/>
      <c r="J24" s="268"/>
      <c r="K24" s="269"/>
      <c r="L24" s="270"/>
      <c r="M24" s="271"/>
      <c r="N24" s="272"/>
      <c r="O24" s="273"/>
      <c r="P24" s="268"/>
      <c r="Q24" s="269"/>
      <c r="R24" s="270"/>
      <c r="S24" s="271"/>
      <c r="T24" s="272"/>
      <c r="U24" s="273"/>
      <c r="V24" s="268"/>
      <c r="W24" s="269"/>
      <c r="X24" s="274"/>
      <c r="Y24" s="276">
        <f>SUM(AO24:BB24)</f>
        <v>0</v>
      </c>
      <c r="Z24" s="223">
        <f>AO24+AQ24+AS24+AU24+AW24+AY24+BA24</f>
        <v>0</v>
      </c>
      <c r="AA24" s="224">
        <f>AP24+AR24+AT24+AV24+AX24+AZ24+BB24</f>
        <v>0</v>
      </c>
      <c r="AB24" s="225">
        <f>D24+G24+J24+M24+P24+S24+V24</f>
        <v>0</v>
      </c>
      <c r="AC24" s="219" t="s">
        <v>17</v>
      </c>
      <c r="AD24" s="226">
        <f>F24+I24+L24+O24+R24+U24+X24</f>
        <v>0</v>
      </c>
      <c r="AE24" s="227">
        <f>IF(Y24&gt;0,Z24/Y24,0)</f>
        <v>0</v>
      </c>
      <c r="AO24" s="214">
        <f t="shared" si="6"/>
        <v>0</v>
      </c>
      <c r="AP24" s="214">
        <f t="shared" si="7"/>
        <v>0</v>
      </c>
      <c r="AQ24" s="214">
        <f t="shared" si="8"/>
        <v>0</v>
      </c>
      <c r="AR24" s="214">
        <f t="shared" si="9"/>
        <v>0</v>
      </c>
      <c r="AS24" s="214">
        <f t="shared" si="10"/>
        <v>0</v>
      </c>
      <c r="AT24" s="214">
        <f t="shared" si="11"/>
        <v>0</v>
      </c>
      <c r="AU24" s="214">
        <f t="shared" si="12"/>
        <v>0</v>
      </c>
      <c r="AV24" s="214">
        <f t="shared" si="13"/>
        <v>0</v>
      </c>
      <c r="AW24" s="214">
        <f t="shared" si="14"/>
        <v>0</v>
      </c>
      <c r="AX24" s="214">
        <f t="shared" si="15"/>
        <v>0</v>
      </c>
      <c r="AY24" s="214">
        <f t="shared" si="16"/>
        <v>0</v>
      </c>
      <c r="AZ24" s="214">
        <f t="shared" si="17"/>
        <v>0</v>
      </c>
      <c r="BA24" s="214">
        <f t="shared" si="18"/>
        <v>0</v>
      </c>
      <c r="BB24" s="214">
        <f t="shared" si="19"/>
        <v>0</v>
      </c>
    </row>
    <row r="25" spans="2:54" ht="15">
      <c r="B25" s="442"/>
      <c r="C25" s="243"/>
      <c r="D25" s="228"/>
      <c r="E25" s="229"/>
      <c r="F25" s="230"/>
      <c r="G25" s="231"/>
      <c r="H25" s="232"/>
      <c r="I25" s="233"/>
      <c r="J25" s="228"/>
      <c r="K25" s="229"/>
      <c r="L25" s="230"/>
      <c r="M25" s="231"/>
      <c r="N25" s="232"/>
      <c r="O25" s="233"/>
      <c r="P25" s="228"/>
      <c r="Q25" s="229"/>
      <c r="R25" s="230"/>
      <c r="S25" s="231"/>
      <c r="T25" s="232"/>
      <c r="U25" s="233"/>
      <c r="V25" s="228"/>
      <c r="W25" s="229"/>
      <c r="X25" s="234"/>
      <c r="Y25" s="277">
        <f>SUM(AO25:BB25)</f>
        <v>0</v>
      </c>
      <c r="Z25" s="236">
        <f>AO25+AQ25+AS25+AU25+AW25+AY25+BA25</f>
        <v>0</v>
      </c>
      <c r="AA25" s="237">
        <f>AP25+AR25+AT25+AV25+AX25+AZ25+BB25</f>
        <v>0</v>
      </c>
      <c r="AB25" s="238">
        <f>D25+G25+J25+M25+P25+S25+V25</f>
        <v>0</v>
      </c>
      <c r="AC25" s="232" t="s">
        <v>17</v>
      </c>
      <c r="AD25" s="239">
        <f>F25+I25+L25+O25+R25+U25+X25</f>
        <v>0</v>
      </c>
      <c r="AE25" s="240">
        <f>IF(Y25&gt;0,Z25/Y25,0)</f>
        <v>0</v>
      </c>
      <c r="AH25" s="302"/>
      <c r="AO25" s="214">
        <f t="shared" si="6"/>
        <v>0</v>
      </c>
      <c r="AP25" s="214">
        <f t="shared" si="7"/>
        <v>0</v>
      </c>
      <c r="AQ25" s="214">
        <f t="shared" si="8"/>
        <v>0</v>
      </c>
      <c r="AR25" s="214">
        <f t="shared" si="9"/>
        <v>0</v>
      </c>
      <c r="AS25" s="214">
        <f t="shared" si="10"/>
        <v>0</v>
      </c>
      <c r="AT25" s="214">
        <f t="shared" si="11"/>
        <v>0</v>
      </c>
      <c r="AU25" s="214">
        <f t="shared" si="12"/>
        <v>0</v>
      </c>
      <c r="AV25" s="214">
        <f t="shared" si="13"/>
        <v>0</v>
      </c>
      <c r="AW25" s="214">
        <f t="shared" si="14"/>
        <v>0</v>
      </c>
      <c r="AX25" s="214">
        <f t="shared" si="15"/>
        <v>0</v>
      </c>
      <c r="AY25" s="214">
        <f t="shared" si="16"/>
        <v>0</v>
      </c>
      <c r="AZ25" s="214">
        <f t="shared" si="17"/>
        <v>0</v>
      </c>
      <c r="BA25" s="214">
        <f t="shared" si="18"/>
        <v>0</v>
      </c>
      <c r="BB25" s="214">
        <f t="shared" si="19"/>
        <v>0</v>
      </c>
    </row>
    <row r="26" ht="12.75">
      <c r="AH26" s="302"/>
    </row>
    <row r="27" ht="12.75">
      <c r="AH27" s="302"/>
    </row>
    <row r="28" ht="12.75">
      <c r="AH28" s="302"/>
    </row>
    <row r="29" spans="19:34" ht="20.25">
      <c r="S29" s="193" t="s">
        <v>135</v>
      </c>
      <c r="AH29" s="302"/>
    </row>
    <row r="30" spans="19:34" ht="15.75">
      <c r="S30" s="331" t="s">
        <v>133</v>
      </c>
      <c r="AH30" s="302"/>
    </row>
    <row r="31" ht="12.75">
      <c r="N31" s="194" t="s">
        <v>72</v>
      </c>
    </row>
    <row r="32" spans="2:39" ht="26.25">
      <c r="B32" s="195"/>
      <c r="C32" s="196"/>
      <c r="D32" s="443">
        <v>1</v>
      </c>
      <c r="E32" s="444"/>
      <c r="F32" s="445"/>
      <c r="G32" s="446">
        <v>2</v>
      </c>
      <c r="H32" s="438"/>
      <c r="I32" s="439"/>
      <c r="J32" s="443">
        <v>3</v>
      </c>
      <c r="K32" s="444"/>
      <c r="L32" s="445"/>
      <c r="M32" s="446">
        <v>4</v>
      </c>
      <c r="N32" s="438"/>
      <c r="O32" s="439"/>
      <c r="P32" s="443">
        <v>5</v>
      </c>
      <c r="Q32" s="444"/>
      <c r="R32" s="445"/>
      <c r="S32" s="447" t="s">
        <v>136</v>
      </c>
      <c r="T32" s="448"/>
      <c r="U32" s="449"/>
      <c r="V32" s="447" t="s">
        <v>137</v>
      </c>
      <c r="W32" s="448"/>
      <c r="X32" s="449"/>
      <c r="Y32" s="197" t="s">
        <v>73</v>
      </c>
      <c r="Z32" s="198" t="s">
        <v>74</v>
      </c>
      <c r="AA32" s="199" t="s">
        <v>75</v>
      </c>
      <c r="AB32" s="438" t="s">
        <v>76</v>
      </c>
      <c r="AC32" s="438"/>
      <c r="AD32" s="439"/>
      <c r="AE32" s="200" t="s">
        <v>77</v>
      </c>
      <c r="AH32" s="197" t="s">
        <v>88</v>
      </c>
      <c r="AI32" s="197" t="s">
        <v>89</v>
      </c>
      <c r="AJ32" s="197" t="s">
        <v>73</v>
      </c>
      <c r="AK32" s="198" t="s">
        <v>74</v>
      </c>
      <c r="AL32" s="200" t="s">
        <v>90</v>
      </c>
      <c r="AM32" s="200" t="s">
        <v>91</v>
      </c>
    </row>
    <row r="33" spans="2:54" ht="19.5" customHeight="1">
      <c r="B33" s="440" t="s">
        <v>45</v>
      </c>
      <c r="C33" s="241" t="s">
        <v>174</v>
      </c>
      <c r="D33" s="201"/>
      <c r="E33" s="202"/>
      <c r="F33" s="203"/>
      <c r="G33" s="204">
        <v>2</v>
      </c>
      <c r="H33" s="205"/>
      <c r="I33" s="206">
        <v>0</v>
      </c>
      <c r="J33" s="201">
        <v>2</v>
      </c>
      <c r="K33" s="202"/>
      <c r="L33" s="203">
        <v>0</v>
      </c>
      <c r="M33" s="204">
        <v>2</v>
      </c>
      <c r="N33" s="205"/>
      <c r="O33" s="206">
        <v>0</v>
      </c>
      <c r="P33" s="201">
        <v>2</v>
      </c>
      <c r="Q33" s="202"/>
      <c r="R33" s="203">
        <v>0</v>
      </c>
      <c r="S33" s="204"/>
      <c r="T33" s="205"/>
      <c r="U33" s="206"/>
      <c r="V33" s="201"/>
      <c r="W33" s="202"/>
      <c r="X33" s="207"/>
      <c r="Y33" s="208">
        <f aca="true" t="shared" si="20" ref="Y33:Y49">SUM(AO33:BB33)</f>
        <v>4</v>
      </c>
      <c r="Z33" s="209">
        <f aca="true" t="shared" si="21" ref="Z33:Z49">AO33+AQ33+AS33+AU33+AW33+AY33+BA33</f>
        <v>4</v>
      </c>
      <c r="AA33" s="210">
        <f aca="true" t="shared" si="22" ref="AA33:AA49">AP33+AR33+AT33+AV33+AX33+AZ33+BB33</f>
        <v>0</v>
      </c>
      <c r="AB33" s="211">
        <f aca="true" t="shared" si="23" ref="AB33:AB49">D33+G33+J33+M33+P33+S33+V33</f>
        <v>8</v>
      </c>
      <c r="AC33" s="205" t="s">
        <v>17</v>
      </c>
      <c r="AD33" s="212">
        <f aca="true" t="shared" si="24" ref="AD33:AD49">F33+I33+L33+O33+R33+U33+X33</f>
        <v>0</v>
      </c>
      <c r="AE33" s="213">
        <f aca="true" t="shared" si="25" ref="AE33:AE49">IF(Y33&gt;0,Z33/Y33,0)</f>
        <v>1</v>
      </c>
      <c r="AG33" s="384" t="s">
        <v>56</v>
      </c>
      <c r="AH33" s="385" t="s">
        <v>174</v>
      </c>
      <c r="AI33" s="385" t="s">
        <v>45</v>
      </c>
      <c r="AJ33" s="386">
        <v>4</v>
      </c>
      <c r="AK33" s="386">
        <v>4</v>
      </c>
      <c r="AL33" s="404">
        <v>1</v>
      </c>
      <c r="AM33" s="387">
        <v>1</v>
      </c>
      <c r="AO33" s="214">
        <f>IF(D33&gt;F33,1,0)</f>
        <v>0</v>
      </c>
      <c r="AP33" s="214">
        <f>IF(F33&gt;D33,1,0)</f>
        <v>0</v>
      </c>
      <c r="AQ33" s="214">
        <f>IF(G33&gt;I33,1,0)</f>
        <v>1</v>
      </c>
      <c r="AR33" s="214">
        <f>IF(I33&gt;G33,1,0)</f>
        <v>0</v>
      </c>
      <c r="AS33" s="214">
        <f>IF(J33&gt;L33,1,0)</f>
        <v>1</v>
      </c>
      <c r="AT33" s="214">
        <f>IF(L33&gt;J33,1,0)</f>
        <v>0</v>
      </c>
      <c r="AU33" s="214">
        <f>IF(M33&gt;O33,1,0)</f>
        <v>1</v>
      </c>
      <c r="AV33" s="214">
        <f>IF(O33&gt;M33,1,0)</f>
        <v>0</v>
      </c>
      <c r="AW33" s="214">
        <f>IF(P33&gt;R33,1,)</f>
        <v>1</v>
      </c>
      <c r="AX33" s="214">
        <f>IF(R33&gt;P33,1,0)</f>
        <v>0</v>
      </c>
      <c r="AY33" s="214">
        <f>IF(S33&gt;U33,1,0)</f>
        <v>0</v>
      </c>
      <c r="AZ33" s="214">
        <f>IF(U33&gt;S33,1,0)</f>
        <v>0</v>
      </c>
      <c r="BA33" s="214">
        <f>IF(V33&gt;X33,1,0)</f>
        <v>0</v>
      </c>
      <c r="BB33" s="214">
        <f>IF(X33&gt;V33,1,0)</f>
        <v>0</v>
      </c>
    </row>
    <row r="34" spans="2:54" ht="19.5" customHeight="1">
      <c r="B34" s="441"/>
      <c r="C34" s="242" t="s">
        <v>170</v>
      </c>
      <c r="D34" s="249">
        <v>2</v>
      </c>
      <c r="E34" s="250"/>
      <c r="F34" s="251">
        <v>0</v>
      </c>
      <c r="G34" s="252"/>
      <c r="H34" s="253"/>
      <c r="I34" s="254"/>
      <c r="J34" s="249"/>
      <c r="K34" s="250"/>
      <c r="L34" s="251"/>
      <c r="M34" s="252"/>
      <c r="N34" s="253"/>
      <c r="O34" s="254"/>
      <c r="P34" s="249"/>
      <c r="Q34" s="250"/>
      <c r="R34" s="251"/>
      <c r="S34" s="252"/>
      <c r="T34" s="253"/>
      <c r="U34" s="254"/>
      <c r="V34" s="249"/>
      <c r="W34" s="250"/>
      <c r="X34" s="255"/>
      <c r="Y34" s="222">
        <f t="shared" si="20"/>
        <v>1</v>
      </c>
      <c r="Z34" s="223">
        <f t="shared" si="21"/>
        <v>1</v>
      </c>
      <c r="AA34" s="224">
        <f t="shared" si="22"/>
        <v>0</v>
      </c>
      <c r="AB34" s="225">
        <f t="shared" si="23"/>
        <v>2</v>
      </c>
      <c r="AC34" s="219" t="s">
        <v>17</v>
      </c>
      <c r="AD34" s="226">
        <f t="shared" si="24"/>
        <v>0</v>
      </c>
      <c r="AE34" s="227">
        <f t="shared" si="25"/>
        <v>1</v>
      </c>
      <c r="AG34" s="388" t="s">
        <v>57</v>
      </c>
      <c r="AH34" s="389" t="s">
        <v>109</v>
      </c>
      <c r="AI34" s="389" t="s">
        <v>45</v>
      </c>
      <c r="AJ34" s="390">
        <v>5</v>
      </c>
      <c r="AK34" s="390">
        <v>4</v>
      </c>
      <c r="AL34" s="405">
        <v>0.8</v>
      </c>
      <c r="AM34" s="391">
        <v>0.8181818181818182</v>
      </c>
      <c r="AO34" s="214">
        <f aca="true" t="shared" si="26" ref="AO34:AO54">IF(D34&gt;F34,1,0)</f>
        <v>1</v>
      </c>
      <c r="AP34" s="214">
        <f aca="true" t="shared" si="27" ref="AP34:AP54">IF(F34&gt;D34,1,0)</f>
        <v>0</v>
      </c>
      <c r="AQ34" s="214">
        <f aca="true" t="shared" si="28" ref="AQ34:AQ54">IF(G34&gt;I34,1,0)</f>
        <v>0</v>
      </c>
      <c r="AR34" s="214">
        <f aca="true" t="shared" si="29" ref="AR34:AR54">IF(I34&gt;G34,1,0)</f>
        <v>0</v>
      </c>
      <c r="AS34" s="214">
        <f aca="true" t="shared" si="30" ref="AS34:AS54">IF(J34&gt;L34,1,0)</f>
        <v>0</v>
      </c>
      <c r="AT34" s="214">
        <f aca="true" t="shared" si="31" ref="AT34:AT54">IF(L34&gt;J34,1,0)</f>
        <v>0</v>
      </c>
      <c r="AU34" s="214">
        <f aca="true" t="shared" si="32" ref="AU34:AU54">IF(M34&gt;O34,1,0)</f>
        <v>0</v>
      </c>
      <c r="AV34" s="214">
        <f aca="true" t="shared" si="33" ref="AV34:AV54">IF(O34&gt;M34,1,0)</f>
        <v>0</v>
      </c>
      <c r="AW34" s="214">
        <f aca="true" t="shared" si="34" ref="AW34:AW54">IF(P34&gt;R34,1,)</f>
        <v>0</v>
      </c>
      <c r="AX34" s="214">
        <f aca="true" t="shared" si="35" ref="AX34:AX54">IF(R34&gt;P34,1,0)</f>
        <v>0</v>
      </c>
      <c r="AY34" s="214">
        <f aca="true" t="shared" si="36" ref="AY34:AY54">IF(S34&gt;U34,1,0)</f>
        <v>0</v>
      </c>
      <c r="AZ34" s="214">
        <f aca="true" t="shared" si="37" ref="AZ34:AZ54">IF(U34&gt;S34,1,0)</f>
        <v>0</v>
      </c>
      <c r="BA34" s="214">
        <f aca="true" t="shared" si="38" ref="BA34:BA54">IF(V34&gt;X34,1,0)</f>
        <v>0</v>
      </c>
      <c r="BB34" s="214">
        <f aca="true" t="shared" si="39" ref="BB34:BB54">IF(X34&gt;V34,1,0)</f>
        <v>0</v>
      </c>
    </row>
    <row r="35" spans="2:54" ht="19.5" customHeight="1">
      <c r="B35" s="442"/>
      <c r="C35" s="243" t="s">
        <v>109</v>
      </c>
      <c r="D35" s="228">
        <v>2</v>
      </c>
      <c r="E35" s="229"/>
      <c r="F35" s="230">
        <v>0</v>
      </c>
      <c r="G35" s="231">
        <v>2</v>
      </c>
      <c r="H35" s="232"/>
      <c r="I35" s="233">
        <v>0</v>
      </c>
      <c r="J35" s="228">
        <v>1</v>
      </c>
      <c r="K35" s="229"/>
      <c r="L35" s="230">
        <v>2</v>
      </c>
      <c r="M35" s="231">
        <v>2</v>
      </c>
      <c r="N35" s="232"/>
      <c r="O35" s="233">
        <v>0</v>
      </c>
      <c r="P35" s="228">
        <v>2</v>
      </c>
      <c r="Q35" s="229"/>
      <c r="R35" s="230">
        <v>0</v>
      </c>
      <c r="S35" s="231"/>
      <c r="T35" s="232"/>
      <c r="U35" s="233"/>
      <c r="V35" s="228"/>
      <c r="W35" s="229"/>
      <c r="X35" s="234"/>
      <c r="Y35" s="235">
        <f t="shared" si="20"/>
        <v>5</v>
      </c>
      <c r="Z35" s="236">
        <f t="shared" si="21"/>
        <v>4</v>
      </c>
      <c r="AA35" s="237">
        <f t="shared" si="22"/>
        <v>1</v>
      </c>
      <c r="AB35" s="238">
        <f t="shared" si="23"/>
        <v>9</v>
      </c>
      <c r="AC35" s="232" t="s">
        <v>17</v>
      </c>
      <c r="AD35" s="239">
        <f t="shared" si="24"/>
        <v>2</v>
      </c>
      <c r="AE35" s="240">
        <f t="shared" si="25"/>
        <v>0.8</v>
      </c>
      <c r="AG35" s="388" t="s">
        <v>58</v>
      </c>
      <c r="AH35" s="389" t="s">
        <v>197</v>
      </c>
      <c r="AI35" s="389" t="s">
        <v>118</v>
      </c>
      <c r="AJ35" s="412">
        <v>5</v>
      </c>
      <c r="AK35" s="412">
        <v>4</v>
      </c>
      <c r="AL35" s="405">
        <v>0.8</v>
      </c>
      <c r="AM35" s="391">
        <v>0.8</v>
      </c>
      <c r="AO35" s="214">
        <f t="shared" si="26"/>
        <v>1</v>
      </c>
      <c r="AP35" s="214">
        <f t="shared" si="27"/>
        <v>0</v>
      </c>
      <c r="AQ35" s="214">
        <f t="shared" si="28"/>
        <v>1</v>
      </c>
      <c r="AR35" s="214">
        <f t="shared" si="29"/>
        <v>0</v>
      </c>
      <c r="AS35" s="214">
        <f t="shared" si="30"/>
        <v>0</v>
      </c>
      <c r="AT35" s="214">
        <f t="shared" si="31"/>
        <v>1</v>
      </c>
      <c r="AU35" s="214">
        <f t="shared" si="32"/>
        <v>1</v>
      </c>
      <c r="AV35" s="214">
        <f t="shared" si="33"/>
        <v>0</v>
      </c>
      <c r="AW35" s="214">
        <f t="shared" si="34"/>
        <v>1</v>
      </c>
      <c r="AX35" s="214">
        <f t="shared" si="35"/>
        <v>0</v>
      </c>
      <c r="AY35" s="214">
        <f t="shared" si="36"/>
        <v>0</v>
      </c>
      <c r="AZ35" s="214">
        <f t="shared" si="37"/>
        <v>0</v>
      </c>
      <c r="BA35" s="214">
        <f t="shared" si="38"/>
        <v>0</v>
      </c>
      <c r="BB35" s="214">
        <f t="shared" si="39"/>
        <v>0</v>
      </c>
    </row>
    <row r="36" spans="2:54" ht="19.5" customHeight="1">
      <c r="B36" s="440" t="s">
        <v>68</v>
      </c>
      <c r="C36" s="241" t="s">
        <v>200</v>
      </c>
      <c r="D36" s="201">
        <v>1</v>
      </c>
      <c r="E36" s="202"/>
      <c r="F36" s="203">
        <v>2</v>
      </c>
      <c r="G36" s="204"/>
      <c r="H36" s="205"/>
      <c r="I36" s="206"/>
      <c r="J36" s="201">
        <v>2</v>
      </c>
      <c r="K36" s="202"/>
      <c r="L36" s="203">
        <v>1</v>
      </c>
      <c r="M36" s="204">
        <v>0</v>
      </c>
      <c r="N36" s="205"/>
      <c r="O36" s="206">
        <v>2</v>
      </c>
      <c r="P36" s="201"/>
      <c r="Q36" s="202"/>
      <c r="R36" s="203"/>
      <c r="S36" s="204"/>
      <c r="T36" s="205"/>
      <c r="U36" s="206"/>
      <c r="V36" s="201"/>
      <c r="W36" s="202"/>
      <c r="X36" s="207"/>
      <c r="Y36" s="208">
        <f t="shared" si="20"/>
        <v>3</v>
      </c>
      <c r="Z36" s="209">
        <f t="shared" si="21"/>
        <v>1</v>
      </c>
      <c r="AA36" s="210">
        <f t="shared" si="22"/>
        <v>2</v>
      </c>
      <c r="AB36" s="211">
        <f t="shared" si="23"/>
        <v>3</v>
      </c>
      <c r="AC36" s="205" t="s">
        <v>17</v>
      </c>
      <c r="AD36" s="212">
        <f t="shared" si="24"/>
        <v>5</v>
      </c>
      <c r="AE36" s="213">
        <f t="shared" si="25"/>
        <v>0.3333333333333333</v>
      </c>
      <c r="AG36" s="388" t="s">
        <v>82</v>
      </c>
      <c r="AH36" s="389" t="s">
        <v>70</v>
      </c>
      <c r="AI36" s="389" t="s">
        <v>24</v>
      </c>
      <c r="AJ36" s="412">
        <v>5</v>
      </c>
      <c r="AK36" s="412">
        <v>4</v>
      </c>
      <c r="AL36" s="405">
        <v>0.8</v>
      </c>
      <c r="AM36" s="391">
        <v>0.7272727272727273</v>
      </c>
      <c r="AO36" s="214">
        <f t="shared" si="26"/>
        <v>0</v>
      </c>
      <c r="AP36" s="214">
        <f t="shared" si="27"/>
        <v>1</v>
      </c>
      <c r="AQ36" s="214">
        <f t="shared" si="28"/>
        <v>0</v>
      </c>
      <c r="AR36" s="214">
        <f t="shared" si="29"/>
        <v>0</v>
      </c>
      <c r="AS36" s="214">
        <f t="shared" si="30"/>
        <v>1</v>
      </c>
      <c r="AT36" s="214">
        <f t="shared" si="31"/>
        <v>0</v>
      </c>
      <c r="AU36" s="214">
        <f t="shared" si="32"/>
        <v>0</v>
      </c>
      <c r="AV36" s="214">
        <f t="shared" si="33"/>
        <v>1</v>
      </c>
      <c r="AW36" s="214">
        <f t="shared" si="34"/>
        <v>0</v>
      </c>
      <c r="AX36" s="214">
        <f t="shared" si="35"/>
        <v>0</v>
      </c>
      <c r="AY36" s="214">
        <f t="shared" si="36"/>
        <v>0</v>
      </c>
      <c r="AZ36" s="214">
        <f t="shared" si="37"/>
        <v>0</v>
      </c>
      <c r="BA36" s="214">
        <f t="shared" si="38"/>
        <v>0</v>
      </c>
      <c r="BB36" s="214">
        <f t="shared" si="39"/>
        <v>0</v>
      </c>
    </row>
    <row r="37" spans="2:54" ht="19.5" customHeight="1">
      <c r="B37" s="441"/>
      <c r="C37" s="242" t="s">
        <v>201</v>
      </c>
      <c r="D37" s="215">
        <v>2</v>
      </c>
      <c r="E37" s="216"/>
      <c r="F37" s="217">
        <v>0</v>
      </c>
      <c r="G37" s="218"/>
      <c r="H37" s="219"/>
      <c r="I37" s="220"/>
      <c r="J37" s="215"/>
      <c r="K37" s="216"/>
      <c r="L37" s="217"/>
      <c r="M37" s="218"/>
      <c r="N37" s="219"/>
      <c r="O37" s="220"/>
      <c r="P37" s="215"/>
      <c r="Q37" s="216"/>
      <c r="R37" s="217"/>
      <c r="S37" s="218"/>
      <c r="T37" s="219"/>
      <c r="U37" s="220"/>
      <c r="V37" s="215"/>
      <c r="W37" s="216"/>
      <c r="X37" s="221"/>
      <c r="Y37" s="222">
        <f t="shared" si="20"/>
        <v>1</v>
      </c>
      <c r="Z37" s="223">
        <f t="shared" si="21"/>
        <v>1</v>
      </c>
      <c r="AA37" s="224">
        <f t="shared" si="22"/>
        <v>0</v>
      </c>
      <c r="AB37" s="225">
        <f t="shared" si="23"/>
        <v>2</v>
      </c>
      <c r="AC37" s="219" t="s">
        <v>17</v>
      </c>
      <c r="AD37" s="226">
        <f t="shared" si="24"/>
        <v>0</v>
      </c>
      <c r="AE37" s="227">
        <f t="shared" si="25"/>
        <v>1</v>
      </c>
      <c r="AG37" s="388" t="s">
        <v>83</v>
      </c>
      <c r="AH37" s="383" t="s">
        <v>106</v>
      </c>
      <c r="AI37" s="383" t="s">
        <v>24</v>
      </c>
      <c r="AJ37" s="395">
        <v>4</v>
      </c>
      <c r="AK37" s="399">
        <v>3</v>
      </c>
      <c r="AL37" s="406">
        <v>0.75</v>
      </c>
      <c r="AM37" s="382">
        <v>0.6666666666666666</v>
      </c>
      <c r="AO37" s="214">
        <f t="shared" si="26"/>
        <v>1</v>
      </c>
      <c r="AP37" s="214">
        <f t="shared" si="27"/>
        <v>0</v>
      </c>
      <c r="AQ37" s="214">
        <f t="shared" si="28"/>
        <v>0</v>
      </c>
      <c r="AR37" s="214">
        <f t="shared" si="29"/>
        <v>0</v>
      </c>
      <c r="AS37" s="214">
        <f t="shared" si="30"/>
        <v>0</v>
      </c>
      <c r="AT37" s="214">
        <f t="shared" si="31"/>
        <v>0</v>
      </c>
      <c r="AU37" s="214">
        <f t="shared" si="32"/>
        <v>0</v>
      </c>
      <c r="AV37" s="214">
        <f t="shared" si="33"/>
        <v>0</v>
      </c>
      <c r="AW37" s="214">
        <f t="shared" si="34"/>
        <v>0</v>
      </c>
      <c r="AX37" s="214">
        <f t="shared" si="35"/>
        <v>0</v>
      </c>
      <c r="AY37" s="214">
        <f t="shared" si="36"/>
        <v>0</v>
      </c>
      <c r="AZ37" s="214">
        <f t="shared" si="37"/>
        <v>0</v>
      </c>
      <c r="BA37" s="214">
        <f t="shared" si="38"/>
        <v>0</v>
      </c>
      <c r="BB37" s="214">
        <f t="shared" si="39"/>
        <v>0</v>
      </c>
    </row>
    <row r="38" spans="2:54" ht="19.5" customHeight="1">
      <c r="B38" s="441"/>
      <c r="C38" s="267" t="s">
        <v>236</v>
      </c>
      <c r="D38" s="268"/>
      <c r="E38" s="269"/>
      <c r="F38" s="270"/>
      <c r="G38" s="271"/>
      <c r="H38" s="272"/>
      <c r="I38" s="273"/>
      <c r="J38" s="268">
        <v>0</v>
      </c>
      <c r="K38" s="269"/>
      <c r="L38" s="270">
        <v>2</v>
      </c>
      <c r="M38" s="271"/>
      <c r="N38" s="272"/>
      <c r="O38" s="273"/>
      <c r="P38" s="268"/>
      <c r="Q38" s="269"/>
      <c r="R38" s="270"/>
      <c r="S38" s="271"/>
      <c r="T38" s="272"/>
      <c r="U38" s="273"/>
      <c r="V38" s="268"/>
      <c r="W38" s="269"/>
      <c r="X38" s="274"/>
      <c r="Y38" s="222">
        <f t="shared" si="20"/>
        <v>1</v>
      </c>
      <c r="Z38" s="223">
        <f t="shared" si="21"/>
        <v>0</v>
      </c>
      <c r="AA38" s="224">
        <f t="shared" si="22"/>
        <v>1</v>
      </c>
      <c r="AB38" s="225">
        <f t="shared" si="23"/>
        <v>0</v>
      </c>
      <c r="AC38" s="219" t="s">
        <v>17</v>
      </c>
      <c r="AD38" s="226">
        <f t="shared" si="24"/>
        <v>2</v>
      </c>
      <c r="AE38" s="227">
        <f t="shared" si="25"/>
        <v>0</v>
      </c>
      <c r="AG38" s="388" t="s">
        <v>85</v>
      </c>
      <c r="AH38" s="324" t="s">
        <v>183</v>
      </c>
      <c r="AI38" s="323" t="s">
        <v>119</v>
      </c>
      <c r="AJ38" s="395">
        <v>4</v>
      </c>
      <c r="AK38" s="399">
        <v>1</v>
      </c>
      <c r="AL38" s="407">
        <v>0.25</v>
      </c>
      <c r="AM38" s="382">
        <v>0.25</v>
      </c>
      <c r="AO38" s="214">
        <f t="shared" si="26"/>
        <v>0</v>
      </c>
      <c r="AP38" s="214">
        <f t="shared" si="27"/>
        <v>0</v>
      </c>
      <c r="AQ38" s="214">
        <f t="shared" si="28"/>
        <v>0</v>
      </c>
      <c r="AR38" s="214">
        <f t="shared" si="29"/>
        <v>0</v>
      </c>
      <c r="AS38" s="214">
        <f t="shared" si="30"/>
        <v>0</v>
      </c>
      <c r="AT38" s="214">
        <f t="shared" si="31"/>
        <v>1</v>
      </c>
      <c r="AU38" s="214">
        <f t="shared" si="32"/>
        <v>0</v>
      </c>
      <c r="AV38" s="214">
        <f t="shared" si="33"/>
        <v>0</v>
      </c>
      <c r="AW38" s="214">
        <f t="shared" si="34"/>
        <v>0</v>
      </c>
      <c r="AX38" s="214">
        <f t="shared" si="35"/>
        <v>0</v>
      </c>
      <c r="AY38" s="214">
        <f t="shared" si="36"/>
        <v>0</v>
      </c>
      <c r="AZ38" s="214">
        <f t="shared" si="37"/>
        <v>0</v>
      </c>
      <c r="BA38" s="214">
        <f t="shared" si="38"/>
        <v>0</v>
      </c>
      <c r="BB38" s="214">
        <f t="shared" si="39"/>
        <v>0</v>
      </c>
    </row>
    <row r="39" spans="2:54" ht="19.5" customHeight="1">
      <c r="B39" s="442"/>
      <c r="C39" s="243" t="s">
        <v>202</v>
      </c>
      <c r="D39" s="228"/>
      <c r="E39" s="229"/>
      <c r="F39" s="230"/>
      <c r="G39" s="231"/>
      <c r="H39" s="232"/>
      <c r="I39" s="233"/>
      <c r="J39" s="228"/>
      <c r="K39" s="229"/>
      <c r="L39" s="230"/>
      <c r="M39" s="231">
        <v>0</v>
      </c>
      <c r="N39" s="232"/>
      <c r="O39" s="233">
        <v>2</v>
      </c>
      <c r="P39" s="228"/>
      <c r="Q39" s="229"/>
      <c r="R39" s="230"/>
      <c r="S39" s="231"/>
      <c r="T39" s="232"/>
      <c r="U39" s="233"/>
      <c r="V39" s="228"/>
      <c r="W39" s="229"/>
      <c r="X39" s="234"/>
      <c r="Y39" s="235">
        <f t="shared" si="20"/>
        <v>1</v>
      </c>
      <c r="Z39" s="236">
        <f t="shared" si="21"/>
        <v>0</v>
      </c>
      <c r="AA39" s="237">
        <f t="shared" si="22"/>
        <v>1</v>
      </c>
      <c r="AB39" s="238">
        <f t="shared" si="23"/>
        <v>0</v>
      </c>
      <c r="AC39" s="232" t="s">
        <v>17</v>
      </c>
      <c r="AD39" s="239">
        <f t="shared" si="24"/>
        <v>2</v>
      </c>
      <c r="AE39" s="240">
        <f t="shared" si="25"/>
        <v>0</v>
      </c>
      <c r="AG39" s="388" t="s">
        <v>86</v>
      </c>
      <c r="AH39" s="322" t="s">
        <v>196</v>
      </c>
      <c r="AI39" s="323" t="s">
        <v>118</v>
      </c>
      <c r="AJ39" s="395">
        <v>4</v>
      </c>
      <c r="AK39" s="399">
        <v>1</v>
      </c>
      <c r="AL39" s="407">
        <v>0.25</v>
      </c>
      <c r="AM39" s="382">
        <v>0.3</v>
      </c>
      <c r="AO39" s="214">
        <f t="shared" si="26"/>
        <v>0</v>
      </c>
      <c r="AP39" s="214">
        <f t="shared" si="27"/>
        <v>0</v>
      </c>
      <c r="AQ39" s="214">
        <f t="shared" si="28"/>
        <v>0</v>
      </c>
      <c r="AR39" s="214">
        <f t="shared" si="29"/>
        <v>0</v>
      </c>
      <c r="AS39" s="214">
        <f t="shared" si="30"/>
        <v>0</v>
      </c>
      <c r="AT39" s="214">
        <f t="shared" si="31"/>
        <v>0</v>
      </c>
      <c r="AU39" s="214">
        <f t="shared" si="32"/>
        <v>0</v>
      </c>
      <c r="AV39" s="214">
        <f t="shared" si="33"/>
        <v>1</v>
      </c>
      <c r="AW39" s="214">
        <f t="shared" si="34"/>
        <v>0</v>
      </c>
      <c r="AX39" s="214">
        <f t="shared" si="35"/>
        <v>0</v>
      </c>
      <c r="AY39" s="214">
        <f t="shared" si="36"/>
        <v>0</v>
      </c>
      <c r="AZ39" s="214">
        <f t="shared" si="37"/>
        <v>0</v>
      </c>
      <c r="BA39" s="214">
        <f t="shared" si="38"/>
        <v>0</v>
      </c>
      <c r="BB39" s="214">
        <f t="shared" si="39"/>
        <v>0</v>
      </c>
    </row>
    <row r="40" spans="2:54" ht="19.5" customHeight="1">
      <c r="B40" s="440" t="s">
        <v>24</v>
      </c>
      <c r="C40" s="245" t="s">
        <v>70</v>
      </c>
      <c r="D40" s="201">
        <v>2</v>
      </c>
      <c r="E40" s="202"/>
      <c r="F40" s="203">
        <v>1</v>
      </c>
      <c r="G40" s="204">
        <v>2</v>
      </c>
      <c r="H40" s="205"/>
      <c r="I40" s="206">
        <v>0</v>
      </c>
      <c r="J40" s="201">
        <v>0</v>
      </c>
      <c r="K40" s="202"/>
      <c r="L40" s="203">
        <v>2</v>
      </c>
      <c r="M40" s="204">
        <v>2</v>
      </c>
      <c r="N40" s="205"/>
      <c r="O40" s="206">
        <v>0</v>
      </c>
      <c r="P40" s="201">
        <v>2</v>
      </c>
      <c r="Q40" s="202"/>
      <c r="R40" s="203">
        <v>0</v>
      </c>
      <c r="S40" s="204"/>
      <c r="T40" s="205"/>
      <c r="U40" s="206"/>
      <c r="V40" s="201"/>
      <c r="W40" s="202"/>
      <c r="X40" s="207"/>
      <c r="Y40" s="208">
        <f t="shared" si="20"/>
        <v>5</v>
      </c>
      <c r="Z40" s="209">
        <f t="shared" si="21"/>
        <v>4</v>
      </c>
      <c r="AA40" s="210">
        <f t="shared" si="22"/>
        <v>1</v>
      </c>
      <c r="AB40" s="211">
        <f t="shared" si="23"/>
        <v>8</v>
      </c>
      <c r="AC40" s="205" t="s">
        <v>17</v>
      </c>
      <c r="AD40" s="212">
        <f t="shared" si="24"/>
        <v>3</v>
      </c>
      <c r="AE40" s="213">
        <f t="shared" si="25"/>
        <v>0.8</v>
      </c>
      <c r="AG40" s="388" t="s">
        <v>87</v>
      </c>
      <c r="AH40" s="322" t="s">
        <v>200</v>
      </c>
      <c r="AI40" s="323" t="s">
        <v>68</v>
      </c>
      <c r="AJ40" s="395">
        <v>3</v>
      </c>
      <c r="AK40" s="399">
        <v>1</v>
      </c>
      <c r="AL40" s="407">
        <v>0.3333333333333333</v>
      </c>
      <c r="AM40" s="382">
        <v>0.375</v>
      </c>
      <c r="AO40" s="214">
        <f t="shared" si="26"/>
        <v>1</v>
      </c>
      <c r="AP40" s="214">
        <f t="shared" si="27"/>
        <v>0</v>
      </c>
      <c r="AQ40" s="214">
        <f t="shared" si="28"/>
        <v>1</v>
      </c>
      <c r="AR40" s="214">
        <f t="shared" si="29"/>
        <v>0</v>
      </c>
      <c r="AS40" s="214">
        <f t="shared" si="30"/>
        <v>0</v>
      </c>
      <c r="AT40" s="214">
        <f t="shared" si="31"/>
        <v>1</v>
      </c>
      <c r="AU40" s="214">
        <f t="shared" si="32"/>
        <v>1</v>
      </c>
      <c r="AV40" s="214">
        <f t="shared" si="33"/>
        <v>0</v>
      </c>
      <c r="AW40" s="214">
        <f t="shared" si="34"/>
        <v>1</v>
      </c>
      <c r="AX40" s="214">
        <f t="shared" si="35"/>
        <v>0</v>
      </c>
      <c r="AY40" s="214">
        <f t="shared" si="36"/>
        <v>0</v>
      </c>
      <c r="AZ40" s="214">
        <f t="shared" si="37"/>
        <v>0</v>
      </c>
      <c r="BA40" s="214">
        <f t="shared" si="38"/>
        <v>0</v>
      </c>
      <c r="BB40" s="214">
        <f t="shared" si="39"/>
        <v>0</v>
      </c>
    </row>
    <row r="41" spans="2:54" ht="19.5" customHeight="1">
      <c r="B41" s="441"/>
      <c r="C41" s="267" t="s">
        <v>106</v>
      </c>
      <c r="D41" s="215">
        <v>0</v>
      </c>
      <c r="E41" s="216"/>
      <c r="F41" s="217">
        <v>2</v>
      </c>
      <c r="G41" s="218"/>
      <c r="H41" s="219"/>
      <c r="I41" s="220"/>
      <c r="J41" s="215">
        <v>2</v>
      </c>
      <c r="K41" s="216"/>
      <c r="L41" s="217">
        <v>1</v>
      </c>
      <c r="M41" s="271">
        <v>2</v>
      </c>
      <c r="N41" s="272"/>
      <c r="O41" s="273">
        <v>0</v>
      </c>
      <c r="P41" s="215">
        <v>2</v>
      </c>
      <c r="Q41" s="216"/>
      <c r="R41" s="217">
        <v>0</v>
      </c>
      <c r="S41" s="218"/>
      <c r="T41" s="219"/>
      <c r="U41" s="220"/>
      <c r="V41" s="215"/>
      <c r="W41" s="216"/>
      <c r="X41" s="221"/>
      <c r="Y41" s="222">
        <f t="shared" si="20"/>
        <v>4</v>
      </c>
      <c r="Z41" s="223">
        <f t="shared" si="21"/>
        <v>3</v>
      </c>
      <c r="AA41" s="224">
        <f t="shared" si="22"/>
        <v>1</v>
      </c>
      <c r="AB41" s="225">
        <f t="shared" si="23"/>
        <v>6</v>
      </c>
      <c r="AC41" s="219" t="s">
        <v>17</v>
      </c>
      <c r="AD41" s="226">
        <f t="shared" si="24"/>
        <v>3</v>
      </c>
      <c r="AE41" s="227">
        <f t="shared" si="25"/>
        <v>0.75</v>
      </c>
      <c r="AG41" s="388" t="s">
        <v>92</v>
      </c>
      <c r="AH41" s="322" t="s">
        <v>182</v>
      </c>
      <c r="AI41" s="323" t="s">
        <v>119</v>
      </c>
      <c r="AJ41" s="395">
        <v>3</v>
      </c>
      <c r="AK41" s="399">
        <v>1</v>
      </c>
      <c r="AL41" s="407">
        <v>0.3333333333333333</v>
      </c>
      <c r="AM41" s="382">
        <v>0.2857142857142857</v>
      </c>
      <c r="AO41" s="214">
        <f t="shared" si="26"/>
        <v>0</v>
      </c>
      <c r="AP41" s="214">
        <f t="shared" si="27"/>
        <v>1</v>
      </c>
      <c r="AQ41" s="214">
        <f t="shared" si="28"/>
        <v>0</v>
      </c>
      <c r="AR41" s="214">
        <f t="shared" si="29"/>
        <v>0</v>
      </c>
      <c r="AS41" s="214">
        <f t="shared" si="30"/>
        <v>1</v>
      </c>
      <c r="AT41" s="214">
        <f t="shared" si="31"/>
        <v>0</v>
      </c>
      <c r="AU41" s="214">
        <f t="shared" si="32"/>
        <v>1</v>
      </c>
      <c r="AV41" s="214">
        <f t="shared" si="33"/>
        <v>0</v>
      </c>
      <c r="AW41" s="214">
        <f t="shared" si="34"/>
        <v>1</v>
      </c>
      <c r="AX41" s="214">
        <f t="shared" si="35"/>
        <v>0</v>
      </c>
      <c r="AY41" s="214">
        <f t="shared" si="36"/>
        <v>0</v>
      </c>
      <c r="AZ41" s="214">
        <f t="shared" si="37"/>
        <v>0</v>
      </c>
      <c r="BA41" s="214">
        <f t="shared" si="38"/>
        <v>0</v>
      </c>
      <c r="BB41" s="214">
        <f t="shared" si="39"/>
        <v>0</v>
      </c>
    </row>
    <row r="42" spans="2:54" ht="19.5" customHeight="1">
      <c r="B42" s="442"/>
      <c r="C42" s="243" t="s">
        <v>199</v>
      </c>
      <c r="D42" s="228"/>
      <c r="E42" s="229"/>
      <c r="F42" s="230"/>
      <c r="G42" s="231">
        <v>0</v>
      </c>
      <c r="H42" s="232"/>
      <c r="I42" s="233">
        <v>2</v>
      </c>
      <c r="J42" s="228"/>
      <c r="K42" s="229"/>
      <c r="L42" s="230"/>
      <c r="M42" s="231"/>
      <c r="N42" s="232"/>
      <c r="O42" s="233"/>
      <c r="P42" s="228"/>
      <c r="Q42" s="229"/>
      <c r="R42" s="230"/>
      <c r="S42" s="231"/>
      <c r="T42" s="232"/>
      <c r="U42" s="233"/>
      <c r="V42" s="228"/>
      <c r="W42" s="229"/>
      <c r="X42" s="234"/>
      <c r="Y42" s="235">
        <f t="shared" si="20"/>
        <v>1</v>
      </c>
      <c r="Z42" s="236">
        <f t="shared" si="21"/>
        <v>0</v>
      </c>
      <c r="AA42" s="237">
        <f t="shared" si="22"/>
        <v>1</v>
      </c>
      <c r="AB42" s="238">
        <f t="shared" si="23"/>
        <v>0</v>
      </c>
      <c r="AC42" s="232" t="s">
        <v>17</v>
      </c>
      <c r="AD42" s="239">
        <f t="shared" si="24"/>
        <v>2</v>
      </c>
      <c r="AE42" s="240">
        <f t="shared" si="25"/>
        <v>0</v>
      </c>
      <c r="AG42" s="388" t="s">
        <v>93</v>
      </c>
      <c r="AH42" s="322" t="s">
        <v>172</v>
      </c>
      <c r="AI42" s="323" t="s">
        <v>104</v>
      </c>
      <c r="AJ42" s="395">
        <v>4</v>
      </c>
      <c r="AK42" s="399">
        <v>0</v>
      </c>
      <c r="AL42" s="407">
        <v>0</v>
      </c>
      <c r="AM42" s="382">
        <v>0.2</v>
      </c>
      <c r="AO42" s="214">
        <f t="shared" si="26"/>
        <v>0</v>
      </c>
      <c r="AP42" s="214">
        <f t="shared" si="27"/>
        <v>0</v>
      </c>
      <c r="AQ42" s="214">
        <f t="shared" si="28"/>
        <v>0</v>
      </c>
      <c r="AR42" s="214">
        <f t="shared" si="29"/>
        <v>1</v>
      </c>
      <c r="AS42" s="214">
        <f t="shared" si="30"/>
        <v>0</v>
      </c>
      <c r="AT42" s="214">
        <f t="shared" si="31"/>
        <v>0</v>
      </c>
      <c r="AU42" s="214">
        <f t="shared" si="32"/>
        <v>0</v>
      </c>
      <c r="AV42" s="214">
        <f t="shared" si="33"/>
        <v>0</v>
      </c>
      <c r="AW42" s="214">
        <f t="shared" si="34"/>
        <v>0</v>
      </c>
      <c r="AX42" s="214">
        <f t="shared" si="35"/>
        <v>0</v>
      </c>
      <c r="AY42" s="214">
        <f t="shared" si="36"/>
        <v>0</v>
      </c>
      <c r="AZ42" s="214">
        <f t="shared" si="37"/>
        <v>0</v>
      </c>
      <c r="BA42" s="214">
        <f t="shared" si="38"/>
        <v>0</v>
      </c>
      <c r="BB42" s="214">
        <f t="shared" si="39"/>
        <v>0</v>
      </c>
    </row>
    <row r="43" spans="2:54" ht="19.5" customHeight="1" thickBot="1">
      <c r="B43" s="440" t="s">
        <v>119</v>
      </c>
      <c r="C43" s="241" t="s">
        <v>198</v>
      </c>
      <c r="D43" s="201">
        <v>2</v>
      </c>
      <c r="E43" s="202"/>
      <c r="F43" s="203">
        <v>1</v>
      </c>
      <c r="G43" s="204"/>
      <c r="H43" s="205"/>
      <c r="I43" s="206"/>
      <c r="J43" s="201"/>
      <c r="K43" s="202"/>
      <c r="L43" s="203"/>
      <c r="M43" s="204"/>
      <c r="N43" s="205"/>
      <c r="O43" s="206"/>
      <c r="P43" s="201"/>
      <c r="Q43" s="202"/>
      <c r="R43" s="203"/>
      <c r="S43" s="204"/>
      <c r="T43" s="205"/>
      <c r="U43" s="206"/>
      <c r="V43" s="201"/>
      <c r="W43" s="202"/>
      <c r="X43" s="207"/>
      <c r="Y43" s="208">
        <f t="shared" si="20"/>
        <v>1</v>
      </c>
      <c r="Z43" s="209">
        <f t="shared" si="21"/>
        <v>1</v>
      </c>
      <c r="AA43" s="210">
        <f t="shared" si="22"/>
        <v>0</v>
      </c>
      <c r="AB43" s="211">
        <f t="shared" si="23"/>
        <v>2</v>
      </c>
      <c r="AC43" s="205" t="s">
        <v>17</v>
      </c>
      <c r="AD43" s="212">
        <f t="shared" si="24"/>
        <v>1</v>
      </c>
      <c r="AE43" s="213">
        <f t="shared" si="25"/>
        <v>1</v>
      </c>
      <c r="AG43" s="392" t="s">
        <v>94</v>
      </c>
      <c r="AH43" s="328" t="s">
        <v>173</v>
      </c>
      <c r="AI43" s="329" t="s">
        <v>104</v>
      </c>
      <c r="AJ43" s="392">
        <v>3</v>
      </c>
      <c r="AK43" s="400">
        <v>0</v>
      </c>
      <c r="AL43" s="408">
        <v>0</v>
      </c>
      <c r="AM43" s="403">
        <v>0</v>
      </c>
      <c r="AO43" s="214">
        <f t="shared" si="26"/>
        <v>1</v>
      </c>
      <c r="AP43" s="214">
        <f t="shared" si="27"/>
        <v>0</v>
      </c>
      <c r="AQ43" s="214">
        <f t="shared" si="28"/>
        <v>0</v>
      </c>
      <c r="AR43" s="214">
        <f t="shared" si="29"/>
        <v>0</v>
      </c>
      <c r="AS43" s="214">
        <f t="shared" si="30"/>
        <v>0</v>
      </c>
      <c r="AT43" s="214">
        <f t="shared" si="31"/>
        <v>0</v>
      </c>
      <c r="AU43" s="214">
        <f t="shared" si="32"/>
        <v>0</v>
      </c>
      <c r="AV43" s="214">
        <f t="shared" si="33"/>
        <v>0</v>
      </c>
      <c r="AW43" s="214">
        <f t="shared" si="34"/>
        <v>0</v>
      </c>
      <c r="AX43" s="214">
        <f t="shared" si="35"/>
        <v>0</v>
      </c>
      <c r="AY43" s="214">
        <f t="shared" si="36"/>
        <v>0</v>
      </c>
      <c r="AZ43" s="214">
        <f t="shared" si="37"/>
        <v>0</v>
      </c>
      <c r="BA43" s="214">
        <f t="shared" si="38"/>
        <v>0</v>
      </c>
      <c r="BB43" s="214">
        <f t="shared" si="39"/>
        <v>0</v>
      </c>
    </row>
    <row r="44" spans="2:54" ht="19.5" customHeight="1">
      <c r="B44" s="441"/>
      <c r="C44" s="248" t="s">
        <v>182</v>
      </c>
      <c r="D44" s="249"/>
      <c r="E44" s="250"/>
      <c r="F44" s="251"/>
      <c r="G44" s="252">
        <v>0</v>
      </c>
      <c r="H44" s="253"/>
      <c r="I44" s="254">
        <v>2</v>
      </c>
      <c r="J44" s="249">
        <v>2</v>
      </c>
      <c r="K44" s="250"/>
      <c r="L44" s="251">
        <v>1</v>
      </c>
      <c r="M44" s="252">
        <v>0</v>
      </c>
      <c r="N44" s="253"/>
      <c r="O44" s="254">
        <v>2</v>
      </c>
      <c r="P44" s="249"/>
      <c r="Q44" s="250"/>
      <c r="R44" s="251"/>
      <c r="S44" s="252"/>
      <c r="T44" s="253"/>
      <c r="U44" s="254"/>
      <c r="V44" s="249"/>
      <c r="W44" s="250"/>
      <c r="X44" s="255"/>
      <c r="Y44" s="222">
        <f t="shared" si="20"/>
        <v>3</v>
      </c>
      <c r="Z44" s="223">
        <f t="shared" si="21"/>
        <v>1</v>
      </c>
      <c r="AA44" s="224">
        <f t="shared" si="22"/>
        <v>2</v>
      </c>
      <c r="AB44" s="225">
        <f t="shared" si="23"/>
        <v>2</v>
      </c>
      <c r="AC44" s="219" t="s">
        <v>17</v>
      </c>
      <c r="AD44" s="226">
        <f t="shared" si="24"/>
        <v>5</v>
      </c>
      <c r="AE44" s="227">
        <f t="shared" si="25"/>
        <v>0.3333333333333333</v>
      </c>
      <c r="AG44" s="393" t="s">
        <v>95</v>
      </c>
      <c r="AH44" s="332" t="s">
        <v>170</v>
      </c>
      <c r="AI44" s="333" t="s">
        <v>45</v>
      </c>
      <c r="AJ44" s="396">
        <v>1</v>
      </c>
      <c r="AK44" s="399">
        <v>1</v>
      </c>
      <c r="AL44" s="409">
        <v>1</v>
      </c>
      <c r="AM44" s="382">
        <v>1</v>
      </c>
      <c r="AO44" s="214">
        <f>IF(D44&gt;F44,1,0)</f>
        <v>0</v>
      </c>
      <c r="AP44" s="214">
        <f>IF(F44&gt;D44,1,0)</f>
        <v>0</v>
      </c>
      <c r="AQ44" s="214">
        <f>IF(G44&gt;I44,1,0)</f>
        <v>0</v>
      </c>
      <c r="AR44" s="214">
        <f>IF(I44&gt;G44,1,0)</f>
        <v>1</v>
      </c>
      <c r="AS44" s="214">
        <f>IF(J44&gt;L44,1,0)</f>
        <v>1</v>
      </c>
      <c r="AT44" s="214">
        <f>IF(L44&gt;J44,1,0)</f>
        <v>0</v>
      </c>
      <c r="AU44" s="214">
        <f>IF(M44&gt;O44,1,0)</f>
        <v>0</v>
      </c>
      <c r="AV44" s="214">
        <f>IF(O44&gt;M44,1,0)</f>
        <v>1</v>
      </c>
      <c r="AW44" s="214">
        <f>IF(P44&gt;R44,1,)</f>
        <v>0</v>
      </c>
      <c r="AX44" s="214">
        <f>IF(R44&gt;P44,1,0)</f>
        <v>0</v>
      </c>
      <c r="AY44" s="214">
        <f>IF(S44&gt;U44,1,0)</f>
        <v>0</v>
      </c>
      <c r="AZ44" s="214">
        <f>IF(U44&gt;S44,1,0)</f>
        <v>0</v>
      </c>
      <c r="BA44" s="214">
        <f>IF(V44&gt;X44,1,0)</f>
        <v>0</v>
      </c>
      <c r="BB44" s="214">
        <f>IF(X44&gt;V44,1,0)</f>
        <v>0</v>
      </c>
    </row>
    <row r="45" spans="2:54" ht="19.5" customHeight="1">
      <c r="B45" s="441"/>
      <c r="C45" s="242" t="s">
        <v>183</v>
      </c>
      <c r="D45" s="215">
        <v>0</v>
      </c>
      <c r="E45" s="216"/>
      <c r="F45" s="217">
        <v>2</v>
      </c>
      <c r="G45" s="218">
        <v>0</v>
      </c>
      <c r="H45" s="219"/>
      <c r="I45" s="220">
        <v>2</v>
      </c>
      <c r="J45" s="215">
        <v>2</v>
      </c>
      <c r="K45" s="216"/>
      <c r="L45" s="217">
        <v>0</v>
      </c>
      <c r="M45" s="218">
        <v>0</v>
      </c>
      <c r="N45" s="219"/>
      <c r="O45" s="220">
        <v>2</v>
      </c>
      <c r="P45" s="215"/>
      <c r="Q45" s="216"/>
      <c r="R45" s="217"/>
      <c r="S45" s="218"/>
      <c r="T45" s="219"/>
      <c r="U45" s="220"/>
      <c r="V45" s="215"/>
      <c r="W45" s="216"/>
      <c r="X45" s="221"/>
      <c r="Y45" s="222">
        <f t="shared" si="20"/>
        <v>4</v>
      </c>
      <c r="Z45" s="223">
        <f t="shared" si="21"/>
        <v>1</v>
      </c>
      <c r="AA45" s="224">
        <f t="shared" si="22"/>
        <v>3</v>
      </c>
      <c r="AB45" s="225">
        <f t="shared" si="23"/>
        <v>2</v>
      </c>
      <c r="AC45" s="219" t="s">
        <v>17</v>
      </c>
      <c r="AD45" s="226">
        <f t="shared" si="24"/>
        <v>6</v>
      </c>
      <c r="AE45" s="227">
        <f t="shared" si="25"/>
        <v>0.25</v>
      </c>
      <c r="AG45" s="388" t="s">
        <v>96</v>
      </c>
      <c r="AH45" s="381" t="s">
        <v>201</v>
      </c>
      <c r="AI45" s="327" t="s">
        <v>68</v>
      </c>
      <c r="AJ45" s="397">
        <v>1</v>
      </c>
      <c r="AK45" s="399">
        <v>1</v>
      </c>
      <c r="AL45" s="410">
        <v>1</v>
      </c>
      <c r="AM45" s="382">
        <v>1</v>
      </c>
      <c r="AO45" s="214">
        <f>IF(D45&gt;F45,1,0)</f>
        <v>0</v>
      </c>
      <c r="AP45" s="214">
        <f>IF(F45&gt;D45,1,0)</f>
        <v>1</v>
      </c>
      <c r="AQ45" s="214">
        <f>IF(G45&gt;I45,1,0)</f>
        <v>0</v>
      </c>
      <c r="AR45" s="214">
        <f>IF(I45&gt;G45,1,0)</f>
        <v>1</v>
      </c>
      <c r="AS45" s="214">
        <f>IF(J45&gt;L45,1,0)</f>
        <v>1</v>
      </c>
      <c r="AT45" s="214">
        <f>IF(L45&gt;J45,1,0)</f>
        <v>0</v>
      </c>
      <c r="AU45" s="214">
        <f>IF(M45&gt;O45,1,0)</f>
        <v>0</v>
      </c>
      <c r="AV45" s="214">
        <f>IF(O45&gt;M45,1,0)</f>
        <v>1</v>
      </c>
      <c r="AW45" s="214">
        <f>IF(P45&gt;R45,1,)</f>
        <v>0</v>
      </c>
      <c r="AX45" s="214">
        <f>IF(R45&gt;P45,1,0)</f>
        <v>0</v>
      </c>
      <c r="AY45" s="214">
        <f>IF(S45&gt;U45,1,0)</f>
        <v>0</v>
      </c>
      <c r="AZ45" s="214">
        <f>IF(U45&gt;S45,1,0)</f>
        <v>0</v>
      </c>
      <c r="BA45" s="214">
        <f>IF(V45&gt;X45,1,0)</f>
        <v>0</v>
      </c>
      <c r="BB45" s="214">
        <f>IF(X45&gt;V45,1,0)</f>
        <v>0</v>
      </c>
    </row>
    <row r="46" spans="2:54" ht="19.5" customHeight="1">
      <c r="B46" s="442"/>
      <c r="C46" s="243"/>
      <c r="D46" s="228"/>
      <c r="E46" s="229"/>
      <c r="F46" s="230"/>
      <c r="G46" s="231"/>
      <c r="H46" s="232"/>
      <c r="I46" s="233"/>
      <c r="J46" s="228"/>
      <c r="K46" s="229"/>
      <c r="L46" s="230"/>
      <c r="M46" s="231"/>
      <c r="N46" s="232"/>
      <c r="O46" s="233"/>
      <c r="P46" s="228"/>
      <c r="Q46" s="229"/>
      <c r="R46" s="230"/>
      <c r="S46" s="231"/>
      <c r="T46" s="232"/>
      <c r="U46" s="233"/>
      <c r="V46" s="228"/>
      <c r="W46" s="229"/>
      <c r="X46" s="234"/>
      <c r="Y46" s="235">
        <f t="shared" si="20"/>
        <v>0</v>
      </c>
      <c r="Z46" s="236">
        <f t="shared" si="21"/>
        <v>0</v>
      </c>
      <c r="AA46" s="237">
        <f t="shared" si="22"/>
        <v>0</v>
      </c>
      <c r="AB46" s="238">
        <f t="shared" si="23"/>
        <v>0</v>
      </c>
      <c r="AC46" s="232" t="s">
        <v>17</v>
      </c>
      <c r="AD46" s="239">
        <f t="shared" si="24"/>
        <v>0</v>
      </c>
      <c r="AE46" s="240">
        <f t="shared" si="25"/>
        <v>0</v>
      </c>
      <c r="AG46" s="388" t="s">
        <v>97</v>
      </c>
      <c r="AH46" s="322" t="s">
        <v>198</v>
      </c>
      <c r="AI46" s="323" t="s">
        <v>119</v>
      </c>
      <c r="AJ46" s="395">
        <v>1</v>
      </c>
      <c r="AK46" s="399">
        <v>1</v>
      </c>
      <c r="AL46" s="407">
        <v>1</v>
      </c>
      <c r="AM46" s="382">
        <v>0.6666666666666666</v>
      </c>
      <c r="AO46" s="214">
        <f t="shared" si="26"/>
        <v>0</v>
      </c>
      <c r="AP46" s="214">
        <f t="shared" si="27"/>
        <v>0</v>
      </c>
      <c r="AQ46" s="214">
        <f t="shared" si="28"/>
        <v>0</v>
      </c>
      <c r="AR46" s="214">
        <f t="shared" si="29"/>
        <v>0</v>
      </c>
      <c r="AS46" s="214">
        <f t="shared" si="30"/>
        <v>0</v>
      </c>
      <c r="AT46" s="214">
        <f t="shared" si="31"/>
        <v>0</v>
      </c>
      <c r="AU46" s="214">
        <f t="shared" si="32"/>
        <v>0</v>
      </c>
      <c r="AV46" s="214">
        <f t="shared" si="33"/>
        <v>0</v>
      </c>
      <c r="AW46" s="214">
        <f t="shared" si="34"/>
        <v>0</v>
      </c>
      <c r="AX46" s="214">
        <f t="shared" si="35"/>
        <v>0</v>
      </c>
      <c r="AY46" s="214">
        <f t="shared" si="36"/>
        <v>0</v>
      </c>
      <c r="AZ46" s="214">
        <f t="shared" si="37"/>
        <v>0</v>
      </c>
      <c r="BA46" s="214">
        <f t="shared" si="38"/>
        <v>0</v>
      </c>
      <c r="BB46" s="214">
        <f t="shared" si="39"/>
        <v>0</v>
      </c>
    </row>
    <row r="47" spans="2:54" ht="19.5" customHeight="1">
      <c r="B47" s="440" t="s">
        <v>104</v>
      </c>
      <c r="C47" s="241" t="s">
        <v>172</v>
      </c>
      <c r="D47" s="201">
        <v>1</v>
      </c>
      <c r="E47" s="202"/>
      <c r="F47" s="203">
        <v>2</v>
      </c>
      <c r="G47" s="204"/>
      <c r="H47" s="205"/>
      <c r="I47" s="206"/>
      <c r="J47" s="201">
        <v>1</v>
      </c>
      <c r="K47" s="202"/>
      <c r="L47" s="203">
        <v>2</v>
      </c>
      <c r="M47" s="204">
        <v>0</v>
      </c>
      <c r="N47" s="205"/>
      <c r="O47" s="206">
        <v>2</v>
      </c>
      <c r="P47" s="201">
        <v>0</v>
      </c>
      <c r="Q47" s="202"/>
      <c r="R47" s="203">
        <v>2</v>
      </c>
      <c r="S47" s="204"/>
      <c r="T47" s="205"/>
      <c r="U47" s="206"/>
      <c r="V47" s="201"/>
      <c r="W47" s="202"/>
      <c r="X47" s="207"/>
      <c r="Y47" s="208">
        <f t="shared" si="20"/>
        <v>4</v>
      </c>
      <c r="Z47" s="209">
        <f t="shared" si="21"/>
        <v>0</v>
      </c>
      <c r="AA47" s="210">
        <f t="shared" si="22"/>
        <v>4</v>
      </c>
      <c r="AB47" s="211">
        <f t="shared" si="23"/>
        <v>2</v>
      </c>
      <c r="AC47" s="205" t="s">
        <v>17</v>
      </c>
      <c r="AD47" s="212">
        <f t="shared" si="24"/>
        <v>8</v>
      </c>
      <c r="AE47" s="213">
        <f t="shared" si="25"/>
        <v>0</v>
      </c>
      <c r="AG47" s="388" t="s">
        <v>98</v>
      </c>
      <c r="AH47" s="322" t="s">
        <v>214</v>
      </c>
      <c r="AI47" s="323" t="s">
        <v>104</v>
      </c>
      <c r="AJ47" s="395">
        <v>1</v>
      </c>
      <c r="AK47" s="399">
        <v>0</v>
      </c>
      <c r="AL47" s="407">
        <v>0</v>
      </c>
      <c r="AM47" s="382">
        <v>0.3333333333333333</v>
      </c>
      <c r="AO47" s="214">
        <f t="shared" si="26"/>
        <v>0</v>
      </c>
      <c r="AP47" s="214">
        <f t="shared" si="27"/>
        <v>1</v>
      </c>
      <c r="AQ47" s="214">
        <f t="shared" si="28"/>
        <v>0</v>
      </c>
      <c r="AR47" s="214">
        <f t="shared" si="29"/>
        <v>0</v>
      </c>
      <c r="AS47" s="214">
        <f t="shared" si="30"/>
        <v>0</v>
      </c>
      <c r="AT47" s="214">
        <f t="shared" si="31"/>
        <v>1</v>
      </c>
      <c r="AU47" s="214">
        <f t="shared" si="32"/>
        <v>0</v>
      </c>
      <c r="AV47" s="214">
        <f t="shared" si="33"/>
        <v>1</v>
      </c>
      <c r="AW47" s="214">
        <f t="shared" si="34"/>
        <v>0</v>
      </c>
      <c r="AX47" s="214">
        <f t="shared" si="35"/>
        <v>1</v>
      </c>
      <c r="AY47" s="214">
        <f t="shared" si="36"/>
        <v>0</v>
      </c>
      <c r="AZ47" s="214">
        <f t="shared" si="37"/>
        <v>0</v>
      </c>
      <c r="BA47" s="214">
        <f t="shared" si="38"/>
        <v>0</v>
      </c>
      <c r="BB47" s="214">
        <f t="shared" si="39"/>
        <v>0</v>
      </c>
    </row>
    <row r="48" spans="2:54" ht="19.5" customHeight="1">
      <c r="B48" s="441"/>
      <c r="C48" s="248" t="s">
        <v>173</v>
      </c>
      <c r="D48" s="249">
        <v>0</v>
      </c>
      <c r="E48" s="250"/>
      <c r="F48" s="251">
        <v>2</v>
      </c>
      <c r="G48" s="252"/>
      <c r="H48" s="253"/>
      <c r="I48" s="254"/>
      <c r="J48" s="249">
        <v>0</v>
      </c>
      <c r="K48" s="250"/>
      <c r="L48" s="251">
        <v>2</v>
      </c>
      <c r="M48" s="252"/>
      <c r="N48" s="253"/>
      <c r="O48" s="254"/>
      <c r="P48" s="249">
        <v>0</v>
      </c>
      <c r="Q48" s="250"/>
      <c r="R48" s="251">
        <v>2</v>
      </c>
      <c r="S48" s="252"/>
      <c r="T48" s="253"/>
      <c r="U48" s="254"/>
      <c r="V48" s="249"/>
      <c r="W48" s="250"/>
      <c r="X48" s="255"/>
      <c r="Y48" s="222">
        <f t="shared" si="20"/>
        <v>3</v>
      </c>
      <c r="Z48" s="223">
        <f t="shared" si="21"/>
        <v>0</v>
      </c>
      <c r="AA48" s="224">
        <f t="shared" si="22"/>
        <v>3</v>
      </c>
      <c r="AB48" s="225">
        <f t="shared" si="23"/>
        <v>0</v>
      </c>
      <c r="AC48" s="219" t="s">
        <v>17</v>
      </c>
      <c r="AD48" s="226">
        <f t="shared" si="24"/>
        <v>6</v>
      </c>
      <c r="AE48" s="227">
        <f t="shared" si="25"/>
        <v>0</v>
      </c>
      <c r="AG48" s="393" t="s">
        <v>99</v>
      </c>
      <c r="AH48" s="324" t="s">
        <v>237</v>
      </c>
      <c r="AI48" s="323" t="s">
        <v>118</v>
      </c>
      <c r="AJ48" s="395">
        <v>1</v>
      </c>
      <c r="AK48" s="399">
        <v>0</v>
      </c>
      <c r="AL48" s="407">
        <v>0</v>
      </c>
      <c r="AM48" s="382">
        <v>0.3333333333333333</v>
      </c>
      <c r="AO48" s="214">
        <f t="shared" si="26"/>
        <v>0</v>
      </c>
      <c r="AP48" s="214">
        <f t="shared" si="27"/>
        <v>1</v>
      </c>
      <c r="AQ48" s="214">
        <f t="shared" si="28"/>
        <v>0</v>
      </c>
      <c r="AR48" s="214">
        <f t="shared" si="29"/>
        <v>0</v>
      </c>
      <c r="AS48" s="214">
        <f t="shared" si="30"/>
        <v>0</v>
      </c>
      <c r="AT48" s="214">
        <f t="shared" si="31"/>
        <v>1</v>
      </c>
      <c r="AU48" s="214">
        <f t="shared" si="32"/>
        <v>0</v>
      </c>
      <c r="AV48" s="214">
        <f t="shared" si="33"/>
        <v>0</v>
      </c>
      <c r="AW48" s="214">
        <f t="shared" si="34"/>
        <v>0</v>
      </c>
      <c r="AX48" s="214">
        <f t="shared" si="35"/>
        <v>1</v>
      </c>
      <c r="AY48" s="214">
        <f t="shared" si="36"/>
        <v>0</v>
      </c>
      <c r="AZ48" s="214">
        <f t="shared" si="37"/>
        <v>0</v>
      </c>
      <c r="BA48" s="214">
        <f t="shared" si="38"/>
        <v>0</v>
      </c>
      <c r="BB48" s="214">
        <f t="shared" si="39"/>
        <v>0</v>
      </c>
    </row>
    <row r="49" spans="2:54" ht="19.5" customHeight="1">
      <c r="B49" s="441"/>
      <c r="C49" s="242" t="s">
        <v>214</v>
      </c>
      <c r="D49" s="249"/>
      <c r="E49" s="250"/>
      <c r="F49" s="251"/>
      <c r="G49" s="252"/>
      <c r="H49" s="253"/>
      <c r="I49" s="254"/>
      <c r="J49" s="249"/>
      <c r="K49" s="250"/>
      <c r="L49" s="251"/>
      <c r="M49" s="252">
        <v>1</v>
      </c>
      <c r="N49" s="253"/>
      <c r="O49" s="254">
        <v>2</v>
      </c>
      <c r="P49" s="249"/>
      <c r="Q49" s="250"/>
      <c r="R49" s="251"/>
      <c r="S49" s="252"/>
      <c r="T49" s="253"/>
      <c r="U49" s="254"/>
      <c r="V49" s="249"/>
      <c r="W49" s="250"/>
      <c r="X49" s="255"/>
      <c r="Y49" s="222">
        <f t="shared" si="20"/>
        <v>1</v>
      </c>
      <c r="Z49" s="223">
        <f t="shared" si="21"/>
        <v>0</v>
      </c>
      <c r="AA49" s="224">
        <f t="shared" si="22"/>
        <v>1</v>
      </c>
      <c r="AB49" s="225">
        <f t="shared" si="23"/>
        <v>1</v>
      </c>
      <c r="AC49" s="219" t="s">
        <v>17</v>
      </c>
      <c r="AD49" s="226">
        <f t="shared" si="24"/>
        <v>2</v>
      </c>
      <c r="AE49" s="227">
        <f t="shared" si="25"/>
        <v>0</v>
      </c>
      <c r="AG49" s="388" t="s">
        <v>100</v>
      </c>
      <c r="AH49" s="322" t="s">
        <v>236</v>
      </c>
      <c r="AI49" s="323" t="s">
        <v>68</v>
      </c>
      <c r="AJ49" s="395">
        <v>1</v>
      </c>
      <c r="AK49" s="399">
        <v>0</v>
      </c>
      <c r="AL49" s="407">
        <v>0</v>
      </c>
      <c r="AM49" s="382">
        <v>0</v>
      </c>
      <c r="AO49" s="214">
        <f t="shared" si="26"/>
        <v>0</v>
      </c>
      <c r="AP49" s="214">
        <f t="shared" si="27"/>
        <v>0</v>
      </c>
      <c r="AQ49" s="214">
        <f t="shared" si="28"/>
        <v>0</v>
      </c>
      <c r="AR49" s="214">
        <f t="shared" si="29"/>
        <v>0</v>
      </c>
      <c r="AS49" s="214">
        <f t="shared" si="30"/>
        <v>0</v>
      </c>
      <c r="AT49" s="214">
        <f t="shared" si="31"/>
        <v>0</v>
      </c>
      <c r="AU49" s="214">
        <f t="shared" si="32"/>
        <v>0</v>
      </c>
      <c r="AV49" s="214">
        <f t="shared" si="33"/>
        <v>1</v>
      </c>
      <c r="AW49" s="214">
        <f t="shared" si="34"/>
        <v>0</v>
      </c>
      <c r="AX49" s="214">
        <f t="shared" si="35"/>
        <v>0</v>
      </c>
      <c r="AY49" s="214">
        <f t="shared" si="36"/>
        <v>0</v>
      </c>
      <c r="AZ49" s="214">
        <f t="shared" si="37"/>
        <v>0</v>
      </c>
      <c r="BA49" s="214">
        <f t="shared" si="38"/>
        <v>0</v>
      </c>
      <c r="BB49" s="214">
        <f t="shared" si="39"/>
        <v>0</v>
      </c>
    </row>
    <row r="50" spans="2:54" ht="19.5" customHeight="1">
      <c r="B50" s="442"/>
      <c r="C50" s="243"/>
      <c r="D50" s="228"/>
      <c r="E50" s="229"/>
      <c r="F50" s="230"/>
      <c r="G50" s="231"/>
      <c r="H50" s="232"/>
      <c r="I50" s="233"/>
      <c r="J50" s="228"/>
      <c r="K50" s="229"/>
      <c r="L50" s="230"/>
      <c r="M50" s="231"/>
      <c r="N50" s="232"/>
      <c r="O50" s="233"/>
      <c r="P50" s="228"/>
      <c r="Q50" s="229"/>
      <c r="R50" s="230"/>
      <c r="S50" s="231"/>
      <c r="T50" s="232"/>
      <c r="U50" s="233"/>
      <c r="V50" s="228"/>
      <c r="W50" s="229"/>
      <c r="X50" s="234"/>
      <c r="Y50" s="235">
        <f>SUM(AO50:BB50)</f>
        <v>0</v>
      </c>
      <c r="Z50" s="236">
        <f aca="true" t="shared" si="40" ref="Z50:AA54">AO50+AQ50+AS50+AU50+AW50+AY50+BA50</f>
        <v>0</v>
      </c>
      <c r="AA50" s="237">
        <f t="shared" si="40"/>
        <v>0</v>
      </c>
      <c r="AB50" s="238">
        <f>D50+G50+J50+M50+P50+S50+V50</f>
        <v>0</v>
      </c>
      <c r="AC50" s="232" t="s">
        <v>17</v>
      </c>
      <c r="AD50" s="239">
        <f>F50+I50+L50+O50+R50+U50+X50</f>
        <v>0</v>
      </c>
      <c r="AE50" s="240">
        <f>IF(Y50&gt;0,Z50/Y50,0)</f>
        <v>0</v>
      </c>
      <c r="AG50" s="388" t="s">
        <v>101</v>
      </c>
      <c r="AH50" s="322" t="s">
        <v>202</v>
      </c>
      <c r="AI50" s="323" t="s">
        <v>68</v>
      </c>
      <c r="AJ50" s="395">
        <v>1</v>
      </c>
      <c r="AK50" s="399">
        <v>0</v>
      </c>
      <c r="AL50" s="407">
        <v>0</v>
      </c>
      <c r="AM50" s="382">
        <v>0</v>
      </c>
      <c r="AO50" s="214">
        <f t="shared" si="26"/>
        <v>0</v>
      </c>
      <c r="AP50" s="214">
        <f t="shared" si="27"/>
        <v>0</v>
      </c>
      <c r="AQ50" s="214">
        <f t="shared" si="28"/>
        <v>0</v>
      </c>
      <c r="AR50" s="214">
        <f t="shared" si="29"/>
        <v>0</v>
      </c>
      <c r="AS50" s="214">
        <f t="shared" si="30"/>
        <v>0</v>
      </c>
      <c r="AT50" s="214">
        <f t="shared" si="31"/>
        <v>0</v>
      </c>
      <c r="AU50" s="214">
        <f t="shared" si="32"/>
        <v>0</v>
      </c>
      <c r="AV50" s="214">
        <f t="shared" si="33"/>
        <v>0</v>
      </c>
      <c r="AW50" s="214">
        <f t="shared" si="34"/>
        <v>0</v>
      </c>
      <c r="AX50" s="214">
        <f t="shared" si="35"/>
        <v>0</v>
      </c>
      <c r="AY50" s="214">
        <f t="shared" si="36"/>
        <v>0</v>
      </c>
      <c r="AZ50" s="214">
        <f t="shared" si="37"/>
        <v>0</v>
      </c>
      <c r="BA50" s="214">
        <f t="shared" si="38"/>
        <v>0</v>
      </c>
      <c r="BB50" s="214">
        <f t="shared" si="39"/>
        <v>0</v>
      </c>
    </row>
    <row r="51" spans="2:54" ht="19.5" customHeight="1">
      <c r="B51" s="440" t="s">
        <v>118</v>
      </c>
      <c r="C51" s="267" t="s">
        <v>197</v>
      </c>
      <c r="D51" s="201">
        <v>2</v>
      </c>
      <c r="E51" s="202"/>
      <c r="F51" s="203">
        <v>0</v>
      </c>
      <c r="G51" s="204">
        <v>2</v>
      </c>
      <c r="H51" s="205"/>
      <c r="I51" s="206">
        <v>0</v>
      </c>
      <c r="J51" s="201">
        <v>2</v>
      </c>
      <c r="K51" s="202"/>
      <c r="L51" s="203">
        <v>0</v>
      </c>
      <c r="M51" s="204">
        <v>2</v>
      </c>
      <c r="N51" s="205"/>
      <c r="O51" s="206">
        <v>0</v>
      </c>
      <c r="P51" s="201">
        <v>0</v>
      </c>
      <c r="Q51" s="202"/>
      <c r="R51" s="203">
        <v>2</v>
      </c>
      <c r="S51" s="204"/>
      <c r="T51" s="205"/>
      <c r="U51" s="206"/>
      <c r="V51" s="201"/>
      <c r="W51" s="202"/>
      <c r="X51" s="207"/>
      <c r="Y51" s="275">
        <f>SUM(AO51:BB51)</f>
        <v>5</v>
      </c>
      <c r="Z51" s="209">
        <f t="shared" si="40"/>
        <v>4</v>
      </c>
      <c r="AA51" s="210">
        <f t="shared" si="40"/>
        <v>1</v>
      </c>
      <c r="AB51" s="211">
        <f>D51+G51+J51+M51+P51+S51+V51</f>
        <v>8</v>
      </c>
      <c r="AC51" s="205" t="s">
        <v>17</v>
      </c>
      <c r="AD51" s="212">
        <f>F51+I51+L51+O51+R51+U51+X51</f>
        <v>2</v>
      </c>
      <c r="AE51" s="213">
        <f>IF(Y51&gt;0,Z51/Y51,0)</f>
        <v>0.8</v>
      </c>
      <c r="AG51" s="394" t="s">
        <v>102</v>
      </c>
      <c r="AH51" s="325" t="s">
        <v>199</v>
      </c>
      <c r="AI51" s="326" t="s">
        <v>24</v>
      </c>
      <c r="AJ51" s="398">
        <v>1</v>
      </c>
      <c r="AK51" s="401">
        <v>0</v>
      </c>
      <c r="AL51" s="411">
        <v>0</v>
      </c>
      <c r="AM51" s="402">
        <v>0</v>
      </c>
      <c r="AO51" s="214">
        <f t="shared" si="26"/>
        <v>1</v>
      </c>
      <c r="AP51" s="214">
        <f t="shared" si="27"/>
        <v>0</v>
      </c>
      <c r="AQ51" s="214">
        <f t="shared" si="28"/>
        <v>1</v>
      </c>
      <c r="AR51" s="214">
        <f t="shared" si="29"/>
        <v>0</v>
      </c>
      <c r="AS51" s="214">
        <f t="shared" si="30"/>
        <v>1</v>
      </c>
      <c r="AT51" s="214">
        <f t="shared" si="31"/>
        <v>0</v>
      </c>
      <c r="AU51" s="214">
        <f t="shared" si="32"/>
        <v>1</v>
      </c>
      <c r="AV51" s="214">
        <f t="shared" si="33"/>
        <v>0</v>
      </c>
      <c r="AW51" s="214">
        <f t="shared" si="34"/>
        <v>0</v>
      </c>
      <c r="AX51" s="214">
        <f t="shared" si="35"/>
        <v>1</v>
      </c>
      <c r="AY51" s="214">
        <f t="shared" si="36"/>
        <v>0</v>
      </c>
      <c r="AZ51" s="214">
        <f t="shared" si="37"/>
        <v>0</v>
      </c>
      <c r="BA51" s="214">
        <f t="shared" si="38"/>
        <v>0</v>
      </c>
      <c r="BB51" s="214">
        <f t="shared" si="39"/>
        <v>0</v>
      </c>
    </row>
    <row r="52" spans="2:54" ht="19.5" customHeight="1">
      <c r="B52" s="441"/>
      <c r="C52" s="242" t="s">
        <v>196</v>
      </c>
      <c r="D52" s="215">
        <v>1</v>
      </c>
      <c r="E52" s="216"/>
      <c r="F52" s="217">
        <v>2</v>
      </c>
      <c r="G52" s="218">
        <v>0</v>
      </c>
      <c r="H52" s="219"/>
      <c r="I52" s="220">
        <v>2</v>
      </c>
      <c r="J52" s="215"/>
      <c r="K52" s="216"/>
      <c r="L52" s="217"/>
      <c r="M52" s="218">
        <v>2</v>
      </c>
      <c r="N52" s="219"/>
      <c r="O52" s="220">
        <v>1</v>
      </c>
      <c r="P52" s="268">
        <v>0</v>
      </c>
      <c r="Q52" s="269"/>
      <c r="R52" s="270">
        <v>2</v>
      </c>
      <c r="S52" s="218"/>
      <c r="T52" s="219"/>
      <c r="U52" s="220"/>
      <c r="V52" s="215"/>
      <c r="W52" s="216"/>
      <c r="X52" s="221"/>
      <c r="Y52" s="276">
        <f>SUM(AO52:BB52)</f>
        <v>4</v>
      </c>
      <c r="Z52" s="223">
        <f t="shared" si="40"/>
        <v>1</v>
      </c>
      <c r="AA52" s="224">
        <f t="shared" si="40"/>
        <v>3</v>
      </c>
      <c r="AB52" s="225">
        <f>D52+G52+J52+M52+P52+S52+V52</f>
        <v>3</v>
      </c>
      <c r="AC52" s="219" t="s">
        <v>17</v>
      </c>
      <c r="AD52" s="226">
        <f>F52+I52+L52+O52+R52+U52+X52</f>
        <v>7</v>
      </c>
      <c r="AE52" s="227">
        <f>IF(Y52&gt;0,Z52/Y52,0)</f>
        <v>0.25</v>
      </c>
      <c r="AO52" s="214">
        <f t="shared" si="26"/>
        <v>0</v>
      </c>
      <c r="AP52" s="214">
        <f t="shared" si="27"/>
        <v>1</v>
      </c>
      <c r="AQ52" s="214">
        <f t="shared" si="28"/>
        <v>0</v>
      </c>
      <c r="AR52" s="214">
        <f t="shared" si="29"/>
        <v>1</v>
      </c>
      <c r="AS52" s="214">
        <f t="shared" si="30"/>
        <v>0</v>
      </c>
      <c r="AT52" s="214">
        <f t="shared" si="31"/>
        <v>0</v>
      </c>
      <c r="AU52" s="214">
        <f t="shared" si="32"/>
        <v>1</v>
      </c>
      <c r="AV52" s="214">
        <f t="shared" si="33"/>
        <v>0</v>
      </c>
      <c r="AW52" s="214">
        <f t="shared" si="34"/>
        <v>0</v>
      </c>
      <c r="AX52" s="214">
        <f t="shared" si="35"/>
        <v>1</v>
      </c>
      <c r="AY52" s="214">
        <f t="shared" si="36"/>
        <v>0</v>
      </c>
      <c r="AZ52" s="214">
        <f t="shared" si="37"/>
        <v>0</v>
      </c>
      <c r="BA52" s="214">
        <f t="shared" si="38"/>
        <v>0</v>
      </c>
      <c r="BB52" s="214">
        <f t="shared" si="39"/>
        <v>0</v>
      </c>
    </row>
    <row r="53" spans="2:54" ht="19.5" customHeight="1">
      <c r="B53" s="441"/>
      <c r="C53" s="267" t="s">
        <v>237</v>
      </c>
      <c r="D53" s="268"/>
      <c r="E53" s="269"/>
      <c r="F53" s="270"/>
      <c r="G53" s="271"/>
      <c r="H53" s="272"/>
      <c r="I53" s="273"/>
      <c r="J53" s="268">
        <v>1</v>
      </c>
      <c r="K53" s="269"/>
      <c r="L53" s="270">
        <v>2</v>
      </c>
      <c r="M53" s="271"/>
      <c r="N53" s="272"/>
      <c r="O53" s="273"/>
      <c r="P53" s="268"/>
      <c r="Q53" s="269"/>
      <c r="R53" s="270"/>
      <c r="S53" s="271"/>
      <c r="T53" s="272"/>
      <c r="U53" s="273"/>
      <c r="V53" s="268"/>
      <c r="W53" s="269"/>
      <c r="X53" s="274"/>
      <c r="Y53" s="276">
        <f>SUM(AO53:BB53)</f>
        <v>1</v>
      </c>
      <c r="Z53" s="223">
        <f t="shared" si="40"/>
        <v>0</v>
      </c>
      <c r="AA53" s="224">
        <f t="shared" si="40"/>
        <v>1</v>
      </c>
      <c r="AB53" s="225">
        <f>D53+G53+J53+M53+P53+S53+V53</f>
        <v>1</v>
      </c>
      <c r="AC53" s="219" t="s">
        <v>17</v>
      </c>
      <c r="AD53" s="226">
        <f>F53+I53+L53+O53+R53+U53+X53</f>
        <v>2</v>
      </c>
      <c r="AE53" s="227">
        <f>IF(Y53&gt;0,Z53/Y53,0)</f>
        <v>0</v>
      </c>
      <c r="AO53" s="214">
        <f t="shared" si="26"/>
        <v>0</v>
      </c>
      <c r="AP53" s="214">
        <f t="shared" si="27"/>
        <v>0</v>
      </c>
      <c r="AQ53" s="214">
        <f t="shared" si="28"/>
        <v>0</v>
      </c>
      <c r="AR53" s="214">
        <f t="shared" si="29"/>
        <v>0</v>
      </c>
      <c r="AS53" s="214">
        <f t="shared" si="30"/>
        <v>0</v>
      </c>
      <c r="AT53" s="214">
        <f t="shared" si="31"/>
        <v>1</v>
      </c>
      <c r="AU53" s="214">
        <f t="shared" si="32"/>
        <v>0</v>
      </c>
      <c r="AV53" s="214">
        <f t="shared" si="33"/>
        <v>0</v>
      </c>
      <c r="AW53" s="214">
        <f t="shared" si="34"/>
        <v>0</v>
      </c>
      <c r="AX53" s="214">
        <f t="shared" si="35"/>
        <v>0</v>
      </c>
      <c r="AY53" s="214">
        <f t="shared" si="36"/>
        <v>0</v>
      </c>
      <c r="AZ53" s="214">
        <f t="shared" si="37"/>
        <v>0</v>
      </c>
      <c r="BA53" s="214">
        <f t="shared" si="38"/>
        <v>0</v>
      </c>
      <c r="BB53" s="214">
        <f t="shared" si="39"/>
        <v>0</v>
      </c>
    </row>
    <row r="54" spans="2:54" ht="19.5" customHeight="1">
      <c r="B54" s="442"/>
      <c r="C54" s="243"/>
      <c r="D54" s="228"/>
      <c r="E54" s="229"/>
      <c r="F54" s="230"/>
      <c r="G54" s="231"/>
      <c r="H54" s="232"/>
      <c r="I54" s="233"/>
      <c r="J54" s="228"/>
      <c r="K54" s="229"/>
      <c r="L54" s="230"/>
      <c r="M54" s="231"/>
      <c r="N54" s="232"/>
      <c r="O54" s="233"/>
      <c r="P54" s="228"/>
      <c r="Q54" s="229"/>
      <c r="R54" s="230"/>
      <c r="S54" s="231"/>
      <c r="T54" s="232"/>
      <c r="U54" s="233"/>
      <c r="V54" s="228"/>
      <c r="W54" s="229"/>
      <c r="X54" s="234"/>
      <c r="Y54" s="277">
        <f>SUM(AO54:BB54)</f>
        <v>0</v>
      </c>
      <c r="Z54" s="236">
        <f t="shared" si="40"/>
        <v>0</v>
      </c>
      <c r="AA54" s="237">
        <f t="shared" si="40"/>
        <v>0</v>
      </c>
      <c r="AB54" s="238">
        <f>D54+G54+J54+M54+P54+S54+V54</f>
        <v>0</v>
      </c>
      <c r="AC54" s="232" t="s">
        <v>17</v>
      </c>
      <c r="AD54" s="239">
        <f>F54+I54+L54+O54+R54+U54+X54</f>
        <v>0</v>
      </c>
      <c r="AE54" s="240">
        <f>IF(Y54&gt;0,Z54/Y54,0)</f>
        <v>0</v>
      </c>
      <c r="AO54" s="214">
        <f t="shared" si="26"/>
        <v>0</v>
      </c>
      <c r="AP54" s="214">
        <f t="shared" si="27"/>
        <v>0</v>
      </c>
      <c r="AQ54" s="214">
        <f t="shared" si="28"/>
        <v>0</v>
      </c>
      <c r="AR54" s="214">
        <f t="shared" si="29"/>
        <v>0</v>
      </c>
      <c r="AS54" s="214">
        <f t="shared" si="30"/>
        <v>0</v>
      </c>
      <c r="AT54" s="214">
        <f t="shared" si="31"/>
        <v>0</v>
      </c>
      <c r="AU54" s="214">
        <f t="shared" si="32"/>
        <v>0</v>
      </c>
      <c r="AV54" s="214">
        <f t="shared" si="33"/>
        <v>0</v>
      </c>
      <c r="AW54" s="214">
        <f t="shared" si="34"/>
        <v>0</v>
      </c>
      <c r="AX54" s="214">
        <f t="shared" si="35"/>
        <v>0</v>
      </c>
      <c r="AY54" s="214">
        <f t="shared" si="36"/>
        <v>0</v>
      </c>
      <c r="AZ54" s="214">
        <f t="shared" si="37"/>
        <v>0</v>
      </c>
      <c r="BA54" s="214">
        <f t="shared" si="38"/>
        <v>0</v>
      </c>
      <c r="BB54" s="214">
        <f t="shared" si="39"/>
        <v>0</v>
      </c>
    </row>
  </sheetData>
  <sheetProtection/>
  <mergeCells count="28">
    <mergeCell ref="B47:B50"/>
    <mergeCell ref="B51:B54"/>
    <mergeCell ref="B33:B35"/>
    <mergeCell ref="B36:B39"/>
    <mergeCell ref="B40:B42"/>
    <mergeCell ref="B43:B46"/>
    <mergeCell ref="D32:F32"/>
    <mergeCell ref="G32:I32"/>
    <mergeCell ref="J32:L32"/>
    <mergeCell ref="M32:O32"/>
    <mergeCell ref="P32:R32"/>
    <mergeCell ref="S32:U32"/>
    <mergeCell ref="V32:X32"/>
    <mergeCell ref="AB32:AD32"/>
    <mergeCell ref="B22:B25"/>
    <mergeCell ref="V5:X5"/>
    <mergeCell ref="P5:R5"/>
    <mergeCell ref="S5:U5"/>
    <mergeCell ref="J5:L5"/>
    <mergeCell ref="M5:O5"/>
    <mergeCell ref="AB5:AD5"/>
    <mergeCell ref="B19:B21"/>
    <mergeCell ref="B6:B9"/>
    <mergeCell ref="B10:B12"/>
    <mergeCell ref="B13:B15"/>
    <mergeCell ref="B16:B18"/>
    <mergeCell ref="D5:F5"/>
    <mergeCell ref="G5:I5"/>
  </mergeCells>
  <conditionalFormatting sqref="AE33:AE54 AE6:AE25">
    <cfRule type="cellIs" priority="2" dxfId="10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2</v>
      </c>
      <c r="P4" s="460" t="str">
        <f>IF(N4=1,P6,IF(N4=2,P7,IF(N4=3,P8,IF(N4=4,P9,IF(N4=5,P10," ")))))</f>
        <v>MUŽI  II.A - SEVER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28" ht="14.25" customHeight="1">
      <c r="C6" s="80" t="s">
        <v>43</v>
      </c>
      <c r="D6" s="136" t="s">
        <v>247</v>
      </c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Sportsone</v>
      </c>
      <c r="AB6" s="302" t="s">
        <v>111</v>
      </c>
    </row>
    <row r="7" spans="3:28" ht="16.5" customHeight="1">
      <c r="C7" s="80" t="s">
        <v>46</v>
      </c>
      <c r="D7" s="186">
        <v>41091</v>
      </c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Jistebník</v>
      </c>
      <c r="AB7" s="302" t="s">
        <v>110</v>
      </c>
    </row>
    <row r="8" spans="3:28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Hrabůvka</v>
      </c>
      <c r="AB8" s="302" t="s">
        <v>121</v>
      </c>
    </row>
    <row r="9" spans="2:28" ht="18.75">
      <c r="B9" s="92">
        <v>1</v>
      </c>
      <c r="C9" s="76" t="s">
        <v>48</v>
      </c>
      <c r="D9" s="450" t="str">
        <f>IF(B9=1,X6,IF(B9=2,X7,IF(B9=3,X8,IF(B9=4,X9,IF(B9=5,X10,IF(B9=6,X11,IF(B9=7,X12,IF(B9=8,X13," "))))))))</f>
        <v>Sportsone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Nová Bělá  A</v>
      </c>
      <c r="AB9" s="302" t="s">
        <v>69</v>
      </c>
    </row>
    <row r="10" spans="2:28" ht="19.5" customHeight="1">
      <c r="B10" s="92">
        <v>6</v>
      </c>
      <c r="C10" s="76" t="s">
        <v>51</v>
      </c>
      <c r="D10" s="450" t="str">
        <f>IF(B10=1,X6,IF(B10=2,X7,IF(B10=3,X8,IF(B10=4,X9,IF(B10=5,X10,IF(B10=6,X11,IF(B10=7,X12,IF(B10=8,X13," "))))))))</f>
        <v>Vratimov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Výškovice C</v>
      </c>
      <c r="AB10" s="302" t="s">
        <v>103</v>
      </c>
    </row>
    <row r="11" spans="14:28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Vratimov</v>
      </c>
      <c r="AB11" s="302" t="s">
        <v>50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 t="s">
        <v>226</v>
      </c>
      <c r="D14" s="117" t="s">
        <v>245</v>
      </c>
      <c r="E14" s="105">
        <v>6</v>
      </c>
      <c r="F14" s="106" t="s">
        <v>17</v>
      </c>
      <c r="G14" s="107">
        <v>3</v>
      </c>
      <c r="H14" s="108">
        <v>6</v>
      </c>
      <c r="I14" s="106" t="s">
        <v>17</v>
      </c>
      <c r="J14" s="107">
        <v>3</v>
      </c>
      <c r="K14" s="108"/>
      <c r="L14" s="106" t="s">
        <v>17</v>
      </c>
      <c r="M14" s="109"/>
      <c r="N14" s="110">
        <f>E14+H14+K14</f>
        <v>12</v>
      </c>
      <c r="O14" s="111" t="s">
        <v>17</v>
      </c>
      <c r="P14" s="112">
        <f>G14+J14+M14</f>
        <v>6</v>
      </c>
      <c r="Q14" s="110">
        <f>SUM(AG14:AI14)</f>
        <v>2</v>
      </c>
      <c r="R14" s="111" t="s">
        <v>17</v>
      </c>
      <c r="S14" s="112">
        <f>SUM(AJ14:AL14)</f>
        <v>0</v>
      </c>
      <c r="T14" s="113">
        <f>IF(Q14&gt;S14,1,0)</f>
        <v>1</v>
      </c>
      <c r="U14" s="114">
        <f>IF(S14&gt;Q14,1,0)</f>
        <v>0</v>
      </c>
      <c r="V14" s="95"/>
      <c r="X14" s="115"/>
      <c r="Z14" s="52"/>
      <c r="AG14" s="116">
        <f>IF(E14&gt;G14,1,0)</f>
        <v>1</v>
      </c>
      <c r="AH14" s="116">
        <f>IF(H14&gt;J14,1,0)</f>
        <v>1</v>
      </c>
      <c r="AI14" s="116">
        <f>IF(K14+M14&gt;0,IF(K14&gt;M14,1,0),0)</f>
        <v>0</v>
      </c>
      <c r="AJ14" s="116">
        <f>IF(G14&gt;E14,1,0)</f>
        <v>0</v>
      </c>
      <c r="AK14" s="116">
        <f>IF(J14&gt;H14,1,0)</f>
        <v>0</v>
      </c>
      <c r="AL14" s="116">
        <f>IF(K14+M14&gt;0,IF(M14&gt;K14,1,0),0)</f>
        <v>0</v>
      </c>
    </row>
    <row r="15" spans="2:38" ht="24" customHeight="1">
      <c r="B15" s="103" t="s">
        <v>57</v>
      </c>
      <c r="C15" s="118" t="s">
        <v>248</v>
      </c>
      <c r="D15" s="104" t="s">
        <v>249</v>
      </c>
      <c r="E15" s="105">
        <v>6</v>
      </c>
      <c r="F15" s="106" t="s">
        <v>17</v>
      </c>
      <c r="G15" s="107">
        <v>2</v>
      </c>
      <c r="H15" s="108">
        <v>6</v>
      </c>
      <c r="I15" s="106" t="s">
        <v>17</v>
      </c>
      <c r="J15" s="107">
        <v>3</v>
      </c>
      <c r="K15" s="108"/>
      <c r="L15" s="106" t="s">
        <v>17</v>
      </c>
      <c r="M15" s="109"/>
      <c r="N15" s="110">
        <f>E15+H15+K15</f>
        <v>12</v>
      </c>
      <c r="O15" s="111" t="s">
        <v>17</v>
      </c>
      <c r="P15" s="112">
        <f>G15+J15+M15</f>
        <v>5</v>
      </c>
      <c r="Q15" s="110">
        <f>SUM(AG15:AI15)</f>
        <v>2</v>
      </c>
      <c r="R15" s="111" t="s">
        <v>17</v>
      </c>
      <c r="S15" s="112">
        <f>SUM(AJ15:AL15)</f>
        <v>0</v>
      </c>
      <c r="T15" s="113">
        <f>IF(Q15&gt;S15,1,0)</f>
        <v>1</v>
      </c>
      <c r="U15" s="114">
        <f>IF(S15&gt;Q15,1,0)</f>
        <v>0</v>
      </c>
      <c r="V15" s="95"/>
      <c r="AG15" s="116">
        <f>IF(E15&gt;G15,1,0)</f>
        <v>1</v>
      </c>
      <c r="AH15" s="116">
        <f>IF(H15&gt;J15,1,0)</f>
        <v>1</v>
      </c>
      <c r="AI15" s="116">
        <f>IF(K15+M15&gt;0,IF(K15&gt;M15,1,0),0)</f>
        <v>0</v>
      </c>
      <c r="AJ15" s="116">
        <f>IF(G15&gt;E15,1,0)</f>
        <v>0</v>
      </c>
      <c r="AK15" s="116">
        <f>IF(J15&gt;H15,1,0)</f>
        <v>0</v>
      </c>
      <c r="AL15" s="116">
        <f>IF(K15+M15&gt;0,IF(M15&gt;K15,1,0),0)</f>
        <v>0</v>
      </c>
    </row>
    <row r="16" spans="2:38" ht="20.25" customHeight="1">
      <c r="B16" s="473" t="s">
        <v>58</v>
      </c>
      <c r="C16" s="118" t="s">
        <v>227</v>
      </c>
      <c r="D16" s="117" t="s">
        <v>244</v>
      </c>
      <c r="E16" s="475">
        <v>6</v>
      </c>
      <c r="F16" s="463" t="s">
        <v>17</v>
      </c>
      <c r="G16" s="471">
        <v>1</v>
      </c>
      <c r="H16" s="469">
        <v>5</v>
      </c>
      <c r="I16" s="463" t="s">
        <v>17</v>
      </c>
      <c r="J16" s="471">
        <v>7</v>
      </c>
      <c r="K16" s="469">
        <v>6</v>
      </c>
      <c r="L16" s="463" t="s">
        <v>17</v>
      </c>
      <c r="M16" s="477">
        <v>10</v>
      </c>
      <c r="N16" s="479">
        <f>E16+H16+K16</f>
        <v>17</v>
      </c>
      <c r="O16" s="481" t="s">
        <v>17</v>
      </c>
      <c r="P16" s="483">
        <f>G16+J16+M16</f>
        <v>18</v>
      </c>
      <c r="Q16" s="479">
        <f>SUM(AG16:AI16)</f>
        <v>1</v>
      </c>
      <c r="R16" s="481" t="s">
        <v>17</v>
      </c>
      <c r="S16" s="483">
        <f>SUM(AJ16:AL16)</f>
        <v>2</v>
      </c>
      <c r="T16" s="487">
        <f>IF(Q16&gt;S16,1,0)</f>
        <v>0</v>
      </c>
      <c r="U16" s="485">
        <f>IF(S16&gt;Q16,1,0)</f>
        <v>1</v>
      </c>
      <c r="V16" s="119"/>
      <c r="AG16" s="116">
        <f>IF(E16&gt;G16,1,0)</f>
        <v>1</v>
      </c>
      <c r="AH16" s="116">
        <f>IF(H16&gt;J16,1,0)</f>
        <v>0</v>
      </c>
      <c r="AI16" s="116">
        <f>IF(K16+M16&gt;0,IF(K16&gt;M16,1,0),0)</f>
        <v>0</v>
      </c>
      <c r="AJ16" s="116">
        <f>IF(G16&gt;E16,1,0)</f>
        <v>0</v>
      </c>
      <c r="AK16" s="116">
        <f>IF(J16&gt;H16,1,0)</f>
        <v>1</v>
      </c>
      <c r="AL16" s="116">
        <f>IF(K16+M16&gt;0,IF(M16&gt;K16,1,0),0)</f>
        <v>1</v>
      </c>
    </row>
    <row r="17" spans="2:22" ht="21" customHeight="1">
      <c r="B17" s="474"/>
      <c r="C17" s="120" t="s">
        <v>250</v>
      </c>
      <c r="D17" s="121" t="s">
        <v>243</v>
      </c>
      <c r="E17" s="476"/>
      <c r="F17" s="464"/>
      <c r="G17" s="472"/>
      <c r="H17" s="470"/>
      <c r="I17" s="464"/>
      <c r="J17" s="472"/>
      <c r="K17" s="470"/>
      <c r="L17" s="464"/>
      <c r="M17" s="478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41</v>
      </c>
      <c r="O18" s="111" t="s">
        <v>17</v>
      </c>
      <c r="P18" s="126">
        <f>SUM(P14:P17)</f>
        <v>29</v>
      </c>
      <c r="Q18" s="125">
        <f>SUM(Q14:Q17)</f>
        <v>5</v>
      </c>
      <c r="R18" s="127" t="s">
        <v>17</v>
      </c>
      <c r="S18" s="126">
        <f>SUM(S14:S17)</f>
        <v>2</v>
      </c>
      <c r="T18" s="113">
        <f>SUM(T14:T17)</f>
        <v>2</v>
      </c>
      <c r="U18" s="114">
        <f>SUM(U14:U17)</f>
        <v>1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Sportsone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2</v>
      </c>
      <c r="P29" s="460" t="str">
        <f>IF(N29=1,P31,IF(N29=2,P32,IF(N29=3,P33,IF(N29=4,P34,IF(N29=5,P35," ")))))</f>
        <v>MUŽI  II.A - SEVER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 t="s">
        <v>149</v>
      </c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Sportsone</v>
      </c>
      <c r="AA31" s="1">
        <f aca="true" t="shared" si="2" ref="AA31:AE38">AA6</f>
        <v>0</v>
      </c>
      <c r="AB31" s="1" t="str">
        <f t="shared" si="2"/>
        <v>Sportsone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80" t="s">
        <v>46</v>
      </c>
      <c r="D32" s="186">
        <v>41035</v>
      </c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Jistebník</v>
      </c>
      <c r="AA32" s="1">
        <f t="shared" si="2"/>
        <v>0</v>
      </c>
      <c r="AB32" s="1" t="str">
        <f t="shared" si="2"/>
        <v>Jistebník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Hrabůvka</v>
      </c>
      <c r="AA33" s="1">
        <f t="shared" si="2"/>
        <v>0</v>
      </c>
      <c r="AB33" s="1" t="str">
        <f t="shared" si="2"/>
        <v>Hrabůvka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2</v>
      </c>
      <c r="C34" s="76" t="s">
        <v>48</v>
      </c>
      <c r="D34" s="489" t="str">
        <f>IF(B34=1,X31,IF(B34=2,X32,IF(B34=3,X33,IF(B34=4,X34,IF(B34=5,X35,IF(B34=6,X36,IF(B34=7,X37,IF(B34=8,X38," "))))))))</f>
        <v>Jistebník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Nová Bělá  A</v>
      </c>
      <c r="AA34" s="1">
        <f t="shared" si="2"/>
        <v>0</v>
      </c>
      <c r="AB34" s="1" t="str">
        <f t="shared" si="2"/>
        <v>Nová Bělá  A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5</v>
      </c>
      <c r="C35" s="76" t="s">
        <v>51</v>
      </c>
      <c r="D35" s="489" t="str">
        <f>IF(B35=1,X31,IF(B35=2,X32,IF(B35=3,X33,IF(B35=4,X34,IF(B35=5,X35,IF(B35=6,X36,IF(B35=7,X37,IF(B35=8,X38," "))))))))</f>
        <v>Výškovice C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Výškovice C</v>
      </c>
      <c r="AA35" s="1">
        <f t="shared" si="2"/>
        <v>0</v>
      </c>
      <c r="AB35" s="1" t="str">
        <f t="shared" si="2"/>
        <v>Výškovice C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Vratimov</v>
      </c>
      <c r="AA36" s="1">
        <f t="shared" si="2"/>
        <v>0</v>
      </c>
      <c r="AB36" s="1" t="str">
        <f t="shared" si="2"/>
        <v>Vratimov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150</v>
      </c>
      <c r="D39" s="117" t="s">
        <v>152</v>
      </c>
      <c r="E39" s="105">
        <v>1</v>
      </c>
      <c r="F39" s="106" t="s">
        <v>17</v>
      </c>
      <c r="G39" s="107">
        <v>6</v>
      </c>
      <c r="H39" s="108">
        <v>7</v>
      </c>
      <c r="I39" s="106" t="s">
        <v>17</v>
      </c>
      <c r="J39" s="107">
        <v>5</v>
      </c>
      <c r="K39" s="108">
        <v>6</v>
      </c>
      <c r="L39" s="106" t="s">
        <v>17</v>
      </c>
      <c r="M39" s="109">
        <v>7</v>
      </c>
      <c r="N39" s="110">
        <f>E39+H39+K39</f>
        <v>14</v>
      </c>
      <c r="O39" s="111" t="s">
        <v>17</v>
      </c>
      <c r="P39" s="112">
        <f>G39+J39+M39</f>
        <v>18</v>
      </c>
      <c r="Q39" s="110">
        <f>SUM(AG39:AI39)</f>
        <v>1</v>
      </c>
      <c r="R39" s="111" t="s">
        <v>17</v>
      </c>
      <c r="S39" s="112">
        <f>SUM(AJ39:AL39)</f>
        <v>2</v>
      </c>
      <c r="T39" s="113">
        <f>IF(Q39&gt;S39,1,0)</f>
        <v>0</v>
      </c>
      <c r="U39" s="114">
        <f>IF(S39&gt;Q39,1,0)</f>
        <v>1</v>
      </c>
      <c r="V39" s="95"/>
      <c r="X39" s="115"/>
      <c r="AG39" s="116">
        <f>IF(E39&gt;G39,1,0)</f>
        <v>0</v>
      </c>
      <c r="AH39" s="116">
        <f>IF(H39&gt;J39,1,0)</f>
        <v>1</v>
      </c>
      <c r="AI39" s="116">
        <f>IF(K39+M39&gt;0,IF(K39&gt;M39,1,0),0)</f>
        <v>0</v>
      </c>
      <c r="AJ39" s="116">
        <f>IF(G39&gt;E39,1,0)</f>
        <v>1</v>
      </c>
      <c r="AK39" s="116">
        <f>IF(J39&gt;H39,1,0)</f>
        <v>0</v>
      </c>
      <c r="AL39" s="116">
        <f>IF(K39+M39&gt;0,IF(M39&gt;K39,1,0),0)</f>
        <v>1</v>
      </c>
    </row>
    <row r="40" spans="2:38" ht="24.75" customHeight="1">
      <c r="B40" s="103" t="s">
        <v>57</v>
      </c>
      <c r="C40" s="118" t="s">
        <v>151</v>
      </c>
      <c r="D40" s="104" t="s">
        <v>153</v>
      </c>
      <c r="E40" s="105">
        <v>3</v>
      </c>
      <c r="F40" s="106" t="s">
        <v>17</v>
      </c>
      <c r="G40" s="107">
        <v>6</v>
      </c>
      <c r="H40" s="108">
        <v>5</v>
      </c>
      <c r="I40" s="106" t="s">
        <v>17</v>
      </c>
      <c r="J40" s="107">
        <v>7</v>
      </c>
      <c r="K40" s="108"/>
      <c r="L40" s="106" t="s">
        <v>17</v>
      </c>
      <c r="M40" s="109"/>
      <c r="N40" s="110">
        <f>E40+H40+K40</f>
        <v>8</v>
      </c>
      <c r="O40" s="111" t="s">
        <v>17</v>
      </c>
      <c r="P40" s="112">
        <f>G40+J40+M40</f>
        <v>13</v>
      </c>
      <c r="Q40" s="110">
        <f>SUM(AG40:AI40)</f>
        <v>0</v>
      </c>
      <c r="R40" s="111" t="s">
        <v>17</v>
      </c>
      <c r="S40" s="112">
        <f>SUM(AJ40:AL40)</f>
        <v>2</v>
      </c>
      <c r="T40" s="113">
        <f>IF(Q40&gt;S40,1,0)</f>
        <v>0</v>
      </c>
      <c r="U40" s="114">
        <f>IF(S40&gt;Q40,1,0)</f>
        <v>1</v>
      </c>
      <c r="V40" s="95"/>
      <c r="AG40" s="116">
        <f>IF(E40&gt;G40,1,0)</f>
        <v>0</v>
      </c>
      <c r="AH40" s="116">
        <f>IF(H40&gt;J40,1,0)</f>
        <v>0</v>
      </c>
      <c r="AI40" s="116">
        <f>IF(K40+M40&gt;0,IF(K40&gt;M40,1,0),0)</f>
        <v>0</v>
      </c>
      <c r="AJ40" s="116">
        <f>IF(G40&gt;E40,1,0)</f>
        <v>1</v>
      </c>
      <c r="AK40" s="116">
        <f>IF(J40&gt;H40,1,0)</f>
        <v>1</v>
      </c>
      <c r="AL40" s="116">
        <f>IF(K40+M40&gt;0,IF(M40&gt;K40,1,0),0)</f>
        <v>0</v>
      </c>
    </row>
    <row r="41" spans="2:38" ht="24.75" customHeight="1">
      <c r="B41" s="473" t="s">
        <v>58</v>
      </c>
      <c r="C41" s="118" t="s">
        <v>150</v>
      </c>
      <c r="D41" s="117" t="s">
        <v>152</v>
      </c>
      <c r="E41" s="475">
        <v>2</v>
      </c>
      <c r="F41" s="463" t="s">
        <v>17</v>
      </c>
      <c r="G41" s="471">
        <v>6</v>
      </c>
      <c r="H41" s="469">
        <v>5</v>
      </c>
      <c r="I41" s="463" t="s">
        <v>17</v>
      </c>
      <c r="J41" s="471">
        <v>7</v>
      </c>
      <c r="K41" s="469"/>
      <c r="L41" s="463" t="s">
        <v>17</v>
      </c>
      <c r="M41" s="477"/>
      <c r="N41" s="479">
        <f>E41+H41+K41</f>
        <v>7</v>
      </c>
      <c r="O41" s="481" t="s">
        <v>17</v>
      </c>
      <c r="P41" s="483">
        <f>G41+J41+M41</f>
        <v>13</v>
      </c>
      <c r="Q41" s="479">
        <f>SUM(AG41:AI41)</f>
        <v>0</v>
      </c>
      <c r="R41" s="481" t="s">
        <v>17</v>
      </c>
      <c r="S41" s="483">
        <f>SUM(AJ41:AL41)</f>
        <v>2</v>
      </c>
      <c r="T41" s="487">
        <f>IF(Q41&gt;S41,1,0)</f>
        <v>0</v>
      </c>
      <c r="U41" s="485">
        <f>IF(S41&gt;Q41,1,0)</f>
        <v>1</v>
      </c>
      <c r="V41" s="119"/>
      <c r="AG41" s="116">
        <f>IF(E41&gt;G41,1,0)</f>
        <v>0</v>
      </c>
      <c r="AH41" s="116">
        <f>IF(H41&gt;J41,1,0)</f>
        <v>0</v>
      </c>
      <c r="AI41" s="116">
        <f>IF(K41+M41&gt;0,IF(K41&gt;M41,1,0),0)</f>
        <v>0</v>
      </c>
      <c r="AJ41" s="116">
        <f>IF(G41&gt;E41,1,0)</f>
        <v>1</v>
      </c>
      <c r="AK41" s="116">
        <f>IF(J41&gt;H41,1,0)</f>
        <v>1</v>
      </c>
      <c r="AL41" s="116">
        <f>IF(K41+M41&gt;0,IF(M41&gt;K41,1,0),0)</f>
        <v>0</v>
      </c>
    </row>
    <row r="42" spans="2:22" ht="24.75" customHeight="1">
      <c r="B42" s="474"/>
      <c r="C42" s="120" t="s">
        <v>151</v>
      </c>
      <c r="D42" s="121" t="s">
        <v>153</v>
      </c>
      <c r="E42" s="476"/>
      <c r="F42" s="464"/>
      <c r="G42" s="472"/>
      <c r="H42" s="470"/>
      <c r="I42" s="464"/>
      <c r="J42" s="472"/>
      <c r="K42" s="470"/>
      <c r="L42" s="464"/>
      <c r="M42" s="478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29</v>
      </c>
      <c r="O43" s="111" t="s">
        <v>17</v>
      </c>
      <c r="P43" s="126">
        <f>SUM(P39:P42)</f>
        <v>44</v>
      </c>
      <c r="Q43" s="125">
        <f>SUM(Q39:Q42)</f>
        <v>1</v>
      </c>
      <c r="R43" s="127" t="s">
        <v>17</v>
      </c>
      <c r="S43" s="126">
        <f>SUM(S39:S42)</f>
        <v>6</v>
      </c>
      <c r="T43" s="113">
        <f>SUM(T39:T42)</f>
        <v>0</v>
      </c>
      <c r="U43" s="114">
        <f>SUM(U39:U42)</f>
        <v>3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Výškovice C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2</v>
      </c>
      <c r="P54" s="460" t="str">
        <f>IF(N54=1,P56,IF(N54=2,P57,IF(N54=3,P58,IF(N54=4,P59,IF(N54=5,P60," ")))))</f>
        <v>MUŽI  II.A - SEVER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 t="s">
        <v>121</v>
      </c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4" ref="X56:X63">IF($N$29=1,AA56,IF($N$29=2,AB56,IF($N$29=3,AC56,IF($N$29=4,AD56,IF($N$29=5,AE56," ")))))</f>
        <v>Sportsone</v>
      </c>
      <c r="AA56" s="1">
        <f aca="true" t="shared" si="5" ref="AA56:AE63">AA31</f>
        <v>0</v>
      </c>
      <c r="AB56" s="1" t="str">
        <f t="shared" si="5"/>
        <v>Sportsone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AF31</f>
        <v>0</v>
      </c>
    </row>
    <row r="57" spans="3:32" ht="15" customHeight="1">
      <c r="C57" s="80" t="s">
        <v>46</v>
      </c>
      <c r="D57" s="186">
        <v>41034</v>
      </c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4"/>
        <v>Jistebník</v>
      </c>
      <c r="AA57" s="1">
        <f t="shared" si="5"/>
        <v>0</v>
      </c>
      <c r="AB57" s="1" t="str">
        <f t="shared" si="5"/>
        <v>Jistebník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4"/>
        <v>Hrabůvka</v>
      </c>
      <c r="AA58" s="1">
        <f t="shared" si="5"/>
        <v>0</v>
      </c>
      <c r="AB58" s="1" t="str">
        <f t="shared" si="5"/>
        <v>Hrabůvka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3</v>
      </c>
      <c r="C59" s="76" t="s">
        <v>48</v>
      </c>
      <c r="D59" s="489" t="str">
        <f>IF(B59=1,X56,IF(B59=2,X57,IF(B59=3,X58,IF(B59=4,X59,IF(B59=5,X60,IF(B59=6,X61,IF(B59=7,X62,IF(B59=8,X63," "))))))))</f>
        <v>Hrabůvka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4"/>
        <v>Nová Bělá  A</v>
      </c>
      <c r="AA59" s="1">
        <f t="shared" si="5"/>
        <v>0</v>
      </c>
      <c r="AB59" s="1" t="str">
        <f t="shared" si="5"/>
        <v>Nová Bělá  A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4</v>
      </c>
      <c r="C60" s="76" t="s">
        <v>51</v>
      </c>
      <c r="D60" s="489" t="str">
        <f>IF(B60=1,X56,IF(B60=2,X57,IF(B60=3,X58,IF(B60=4,X59,IF(B60=5,X60,IF(B60=6,X61,IF(B60=7,X62,IF(B60=8,X63," "))))))))</f>
        <v>Nová Bělá  A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4"/>
        <v>Výškovice C</v>
      </c>
      <c r="AA60" s="1">
        <f t="shared" si="5"/>
        <v>0</v>
      </c>
      <c r="AB60" s="1" t="str">
        <f t="shared" si="5"/>
        <v>Výškovice C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4"/>
        <v>Vratimov</v>
      </c>
      <c r="AA61" s="1">
        <f t="shared" si="5"/>
        <v>0</v>
      </c>
      <c r="AB61" s="1" t="str">
        <f t="shared" si="5"/>
        <v>Vratimov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4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4"/>
        <v>0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15.75">
      <c r="B64" s="103" t="s">
        <v>56</v>
      </c>
      <c r="C64" s="104" t="s">
        <v>155</v>
      </c>
      <c r="D64" s="117" t="s">
        <v>156</v>
      </c>
      <c r="E64" s="105">
        <v>6</v>
      </c>
      <c r="F64" s="106" t="s">
        <v>17</v>
      </c>
      <c r="G64" s="107">
        <v>1</v>
      </c>
      <c r="H64" s="108">
        <v>6</v>
      </c>
      <c r="I64" s="106" t="s">
        <v>17</v>
      </c>
      <c r="J64" s="107">
        <v>4</v>
      </c>
      <c r="K64" s="108"/>
      <c r="L64" s="106" t="s">
        <v>17</v>
      </c>
      <c r="M64" s="109"/>
      <c r="N64" s="110">
        <f>E64+H64+K64</f>
        <v>12</v>
      </c>
      <c r="O64" s="111" t="s">
        <v>17</v>
      </c>
      <c r="P64" s="112">
        <f>G64+J64+M64</f>
        <v>5</v>
      </c>
      <c r="Q64" s="110">
        <f>SUM(AG64:AI64)</f>
        <v>2</v>
      </c>
      <c r="R64" s="111" t="s">
        <v>17</v>
      </c>
      <c r="S64" s="112">
        <f>SUM(AJ64:AL64)</f>
        <v>0</v>
      </c>
      <c r="T64" s="113">
        <f>IF(Q64&gt;S64,1,0)</f>
        <v>1</v>
      </c>
      <c r="U64" s="114">
        <f>IF(S64&gt;Q64,1,0)</f>
        <v>0</v>
      </c>
      <c r="V64" s="95"/>
      <c r="X64" s="115"/>
      <c r="AG64" s="116">
        <f>IF(E64&gt;G64,1,0)</f>
        <v>1</v>
      </c>
      <c r="AH64" s="116">
        <f>IF(H64&gt;J64,1,0)</f>
        <v>1</v>
      </c>
      <c r="AI64" s="116">
        <f>IF(K64+M64&gt;0,IF(K64&gt;M64,1,0),0)</f>
        <v>0</v>
      </c>
      <c r="AJ64" s="116">
        <f>IF(G64&gt;E64,1,0)</f>
        <v>0</v>
      </c>
      <c r="AK64" s="116">
        <f>IF(J64&gt;H64,1,0)</f>
        <v>0</v>
      </c>
      <c r="AL64" s="116">
        <f>IF(K64+M64&gt;0,IF(M64&gt;K64,1,0),0)</f>
        <v>0</v>
      </c>
    </row>
    <row r="65" spans="2:38" ht="15.75">
      <c r="B65" s="103" t="s">
        <v>57</v>
      </c>
      <c r="C65" s="118" t="s">
        <v>157</v>
      </c>
      <c r="D65" s="104" t="s">
        <v>158</v>
      </c>
      <c r="E65" s="105">
        <v>6</v>
      </c>
      <c r="F65" s="106" t="s">
        <v>17</v>
      </c>
      <c r="G65" s="107">
        <v>2</v>
      </c>
      <c r="H65" s="108">
        <v>6</v>
      </c>
      <c r="I65" s="106" t="s">
        <v>17</v>
      </c>
      <c r="J65" s="107">
        <v>0</v>
      </c>
      <c r="K65" s="108"/>
      <c r="L65" s="106" t="s">
        <v>17</v>
      </c>
      <c r="M65" s="109"/>
      <c r="N65" s="110">
        <f>E65+H65+K65</f>
        <v>12</v>
      </c>
      <c r="O65" s="111" t="s">
        <v>17</v>
      </c>
      <c r="P65" s="112">
        <f>G65+J65+M65</f>
        <v>2</v>
      </c>
      <c r="Q65" s="110">
        <f>SUM(AG65:AI65)</f>
        <v>2</v>
      </c>
      <c r="R65" s="111" t="s">
        <v>17</v>
      </c>
      <c r="S65" s="112">
        <f>SUM(AJ65:AL65)</f>
        <v>0</v>
      </c>
      <c r="T65" s="113">
        <f>IF(Q65&gt;S65,1,0)</f>
        <v>1</v>
      </c>
      <c r="U65" s="114">
        <f>IF(S65&gt;Q65,1,0)</f>
        <v>0</v>
      </c>
      <c r="V65" s="95"/>
      <c r="AG65" s="116">
        <f>IF(E65&gt;G65,1,0)</f>
        <v>1</v>
      </c>
      <c r="AH65" s="116">
        <f>IF(H65&gt;J65,1,0)</f>
        <v>1</v>
      </c>
      <c r="AI65" s="116">
        <f>IF(K65+M65&gt;0,IF(K65&gt;M65,1,0),0)</f>
        <v>0</v>
      </c>
      <c r="AJ65" s="116">
        <f>IF(G65&gt;E65,1,0)</f>
        <v>0</v>
      </c>
      <c r="AK65" s="116">
        <f>IF(J65&gt;H65,1,0)</f>
        <v>0</v>
      </c>
      <c r="AL65" s="116">
        <f>IF(K65+M65&gt;0,IF(M65&gt;K65,1,0),0)</f>
        <v>0</v>
      </c>
    </row>
    <row r="66" spans="2:38" ht="14.25" customHeight="1">
      <c r="B66" s="473" t="s">
        <v>58</v>
      </c>
      <c r="C66" s="118" t="s">
        <v>159</v>
      </c>
      <c r="D66" s="117" t="s">
        <v>156</v>
      </c>
      <c r="E66" s="475">
        <v>6</v>
      </c>
      <c r="F66" s="463" t="s">
        <v>17</v>
      </c>
      <c r="G66" s="471">
        <v>1</v>
      </c>
      <c r="H66" s="469">
        <v>6</v>
      </c>
      <c r="I66" s="463" t="s">
        <v>17</v>
      </c>
      <c r="J66" s="471">
        <v>1</v>
      </c>
      <c r="K66" s="469"/>
      <c r="L66" s="463" t="s">
        <v>17</v>
      </c>
      <c r="M66" s="477"/>
      <c r="N66" s="479">
        <f>E66+H66+K66</f>
        <v>12</v>
      </c>
      <c r="O66" s="481" t="s">
        <v>17</v>
      </c>
      <c r="P66" s="483">
        <f>G66+J66+M66</f>
        <v>2</v>
      </c>
      <c r="Q66" s="479">
        <f>SUM(AG66:AI66)</f>
        <v>2</v>
      </c>
      <c r="R66" s="481" t="s">
        <v>17</v>
      </c>
      <c r="S66" s="483">
        <f>SUM(AJ66:AL66)</f>
        <v>0</v>
      </c>
      <c r="T66" s="487">
        <f>IF(Q66&gt;S66,1,0)</f>
        <v>1</v>
      </c>
      <c r="U66" s="485">
        <f>IF(S66&gt;Q66,1,0)</f>
        <v>0</v>
      </c>
      <c r="V66" s="119"/>
      <c r="AG66" s="116">
        <f>IF(E66&gt;G66,1,0)</f>
        <v>1</v>
      </c>
      <c r="AH66" s="116">
        <f>IF(H66&gt;J66,1,0)</f>
        <v>1</v>
      </c>
      <c r="AI66" s="116">
        <f>IF(K66+M66&gt;0,IF(K66&gt;M66,1,0),0)</f>
        <v>0</v>
      </c>
      <c r="AJ66" s="116">
        <f>IF(G66&gt;E66,1,0)</f>
        <v>0</v>
      </c>
      <c r="AK66" s="116">
        <f>IF(J66&gt;H66,1,0)</f>
        <v>0</v>
      </c>
      <c r="AL66" s="116">
        <f>IF(K66+M66&gt;0,IF(M66&gt;K66,1,0),0)</f>
        <v>0</v>
      </c>
    </row>
    <row r="67" spans="2:22" ht="14.25" customHeight="1">
      <c r="B67" s="474"/>
      <c r="C67" s="120" t="s">
        <v>160</v>
      </c>
      <c r="D67" s="121" t="s">
        <v>161</v>
      </c>
      <c r="E67" s="476"/>
      <c r="F67" s="464"/>
      <c r="G67" s="472"/>
      <c r="H67" s="470"/>
      <c r="I67" s="464"/>
      <c r="J67" s="472"/>
      <c r="K67" s="470"/>
      <c r="L67" s="464"/>
      <c r="M67" s="478"/>
      <c r="N67" s="480"/>
      <c r="O67" s="482"/>
      <c r="P67" s="484"/>
      <c r="Q67" s="480"/>
      <c r="R67" s="482"/>
      <c r="S67" s="484"/>
      <c r="T67" s="488"/>
      <c r="U67" s="486"/>
      <c r="V67" s="119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36</v>
      </c>
      <c r="O68" s="111" t="s">
        <v>17</v>
      </c>
      <c r="P68" s="126">
        <f>SUM(P64:P67)</f>
        <v>9</v>
      </c>
      <c r="Q68" s="125">
        <f>SUM(Q64:Q67)</f>
        <v>6</v>
      </c>
      <c r="R68" s="127" t="s">
        <v>17</v>
      </c>
      <c r="S68" s="126">
        <f>SUM(S64:S67)</f>
        <v>0</v>
      </c>
      <c r="T68" s="113">
        <f>SUM(T64:T67)</f>
        <v>3</v>
      </c>
      <c r="U68" s="114">
        <f>SUM(U64:U67)</f>
        <v>0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Hrabůvka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H66:H67"/>
    <mergeCell ref="S66:S67"/>
    <mergeCell ref="T66:T67"/>
    <mergeCell ref="J66:J67"/>
    <mergeCell ref="K66:K67"/>
    <mergeCell ref="L66:L67"/>
    <mergeCell ref="M66:M67"/>
    <mergeCell ref="N66:N67"/>
    <mergeCell ref="B66:B67"/>
    <mergeCell ref="E66:E67"/>
    <mergeCell ref="F66:F67"/>
    <mergeCell ref="G66:G67"/>
    <mergeCell ref="U66:U67"/>
    <mergeCell ref="O66:O67"/>
    <mergeCell ref="P66:P67"/>
    <mergeCell ref="Q66:Q67"/>
    <mergeCell ref="R66:R67"/>
    <mergeCell ref="D59:I59"/>
    <mergeCell ref="P59:U59"/>
    <mergeCell ref="I66:I67"/>
    <mergeCell ref="E63:G63"/>
    <mergeCell ref="H63:J63"/>
    <mergeCell ref="K63:M63"/>
    <mergeCell ref="N63:P63"/>
    <mergeCell ref="D60:I60"/>
    <mergeCell ref="P60:U60"/>
    <mergeCell ref="E62:M62"/>
    <mergeCell ref="Q63:S63"/>
    <mergeCell ref="P56:U56"/>
    <mergeCell ref="P57:U57"/>
    <mergeCell ref="P58:U58"/>
    <mergeCell ref="N62:U62"/>
    <mergeCell ref="P61:U61"/>
    <mergeCell ref="P54:U54"/>
    <mergeCell ref="Q41:Q42"/>
    <mergeCell ref="J41:J42"/>
    <mergeCell ref="K41:K42"/>
    <mergeCell ref="L41:L42"/>
    <mergeCell ref="R41:R42"/>
    <mergeCell ref="S41:S42"/>
    <mergeCell ref="H41:H42"/>
    <mergeCell ref="U41:U42"/>
    <mergeCell ref="P53:Q53"/>
    <mergeCell ref="T53:U53"/>
    <mergeCell ref="T41:T42"/>
    <mergeCell ref="M41:M42"/>
    <mergeCell ref="N41:N42"/>
    <mergeCell ref="O41:O42"/>
    <mergeCell ref="P41:P42"/>
    <mergeCell ref="B41:B42"/>
    <mergeCell ref="E41:E42"/>
    <mergeCell ref="F41:F42"/>
    <mergeCell ref="G41:G42"/>
    <mergeCell ref="D34:I34"/>
    <mergeCell ref="P34:U34"/>
    <mergeCell ref="I41:I42"/>
    <mergeCell ref="E38:G38"/>
    <mergeCell ref="H38:J38"/>
    <mergeCell ref="K38:M38"/>
    <mergeCell ref="N38:P38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28:Q28"/>
    <mergeCell ref="T28:U28"/>
    <mergeCell ref="P29:U29"/>
    <mergeCell ref="Q16:Q17"/>
    <mergeCell ref="R16:R17"/>
    <mergeCell ref="S16:S17"/>
    <mergeCell ref="U16:U17"/>
    <mergeCell ref="T16:T17"/>
    <mergeCell ref="Q13:S13"/>
    <mergeCell ref="N13:P13"/>
    <mergeCell ref="B16:B17"/>
    <mergeCell ref="E16:E17"/>
    <mergeCell ref="F16:F17"/>
    <mergeCell ref="G16:G17"/>
    <mergeCell ref="M16:M17"/>
    <mergeCell ref="N16:N17"/>
    <mergeCell ref="O16:O17"/>
    <mergeCell ref="P16:P17"/>
    <mergeCell ref="I16:I17"/>
    <mergeCell ref="E13:G13"/>
    <mergeCell ref="H13:J13"/>
    <mergeCell ref="K13:M13"/>
    <mergeCell ref="H16:H17"/>
    <mergeCell ref="J16:J17"/>
    <mergeCell ref="K16:K17"/>
    <mergeCell ref="L16:L17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E12:M12"/>
    <mergeCell ref="N12:U12"/>
    <mergeCell ref="P11:U11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6">
      <selection activeCell="C64" sqref="C64:J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2</v>
      </c>
      <c r="P4" s="460" t="str">
        <f>IF(N4=1,P6,IF(N4=2,P7,IF(N4=3,P8,IF(N4=4,P9,IF(N4=5,P10," ")))))</f>
        <v>MUŽI  II.A - SEVER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43</v>
      </c>
      <c r="D6" s="256"/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Sportsone</v>
      </c>
      <c r="AA6" s="1">
        <f>1A!AA6</f>
        <v>0</v>
      </c>
      <c r="AB6" s="1" t="str">
        <f>1A!AB6</f>
        <v>Sportsone</v>
      </c>
      <c r="AC6" s="1">
        <f>1A!AC6</f>
        <v>0</v>
      </c>
      <c r="AD6" s="1">
        <f>1A!AD6</f>
        <v>0</v>
      </c>
      <c r="AE6" s="1">
        <f>1A!AE6</f>
        <v>0</v>
      </c>
    </row>
    <row r="7" spans="3:31" ht="16.5" customHeight="1">
      <c r="C7" s="80" t="s">
        <v>46</v>
      </c>
      <c r="D7" s="257"/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Jistebník</v>
      </c>
      <c r="AA7" s="1">
        <f>1A!AA7</f>
        <v>0</v>
      </c>
      <c r="AB7" s="1" t="str">
        <f>1A!AB7</f>
        <v>Jistebník</v>
      </c>
      <c r="AC7" s="1">
        <f>1A!AC7</f>
        <v>0</v>
      </c>
      <c r="AD7" s="1">
        <f>1A!AD7</f>
        <v>0</v>
      </c>
      <c r="AE7" s="1">
        <f>1A!AE7</f>
        <v>0</v>
      </c>
    </row>
    <row r="8" spans="3:31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Hrabůvka</v>
      </c>
      <c r="AA8" s="1">
        <f>1A!AA8</f>
        <v>0</v>
      </c>
      <c r="AB8" s="1" t="str">
        <f>1A!AB8</f>
        <v>Hrabůvka</v>
      </c>
      <c r="AC8" s="1">
        <f>1A!AC8</f>
        <v>0</v>
      </c>
      <c r="AD8" s="1">
        <f>1A!AD8</f>
        <v>0</v>
      </c>
      <c r="AE8" s="1">
        <f>1A!AE8</f>
        <v>0</v>
      </c>
    </row>
    <row r="9" spans="2:31" ht="18.75">
      <c r="B9" s="92">
        <v>6</v>
      </c>
      <c r="C9" s="76" t="s">
        <v>48</v>
      </c>
      <c r="D9" s="450" t="str">
        <f>IF(B9=1,X6,IF(B9=2,X7,IF(B9=3,X8,IF(B9=4,X9,IF(B9=5,X10,IF(B9=6,X11,IF(B9=7,X12,IF(B9=8,X13," "))))))))</f>
        <v>Vratimov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Nová Bělá  A</v>
      </c>
      <c r="AA9" s="1">
        <f>1A!AA9</f>
        <v>0</v>
      </c>
      <c r="AB9" s="1" t="str">
        <f>1A!AB9</f>
        <v>Nová Bělá  A</v>
      </c>
      <c r="AC9" s="1">
        <f>1A!AC9</f>
        <v>0</v>
      </c>
      <c r="AD9" s="1">
        <f>1A!AD9</f>
        <v>0</v>
      </c>
      <c r="AE9" s="1">
        <f>1A!AE9</f>
        <v>0</v>
      </c>
    </row>
    <row r="10" spans="2:31" ht="19.5" customHeight="1">
      <c r="B10" s="92">
        <v>4</v>
      </c>
      <c r="C10" s="76" t="s">
        <v>51</v>
      </c>
      <c r="D10" s="450" t="str">
        <f>IF(B10=1,X6,IF(B10=2,X7,IF(B10=3,X8,IF(B10=4,X9,IF(B10=5,X10,IF(B10=6,X11,IF(B10=7,X12,IF(B10=8,X13," "))))))))</f>
        <v>Nová Bělá  A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Výškovice C</v>
      </c>
      <c r="AA10" s="1">
        <f>1A!AA10</f>
        <v>0</v>
      </c>
      <c r="AB10" s="1" t="str">
        <f>1A!AB10</f>
        <v>Výškovice C</v>
      </c>
      <c r="AC10" s="1">
        <f>1A!AC10</f>
        <v>0</v>
      </c>
      <c r="AD10" s="1">
        <f>1A!AD10</f>
        <v>0</v>
      </c>
      <c r="AE10" s="1">
        <f>1A!AE10</f>
        <v>0</v>
      </c>
    </row>
    <row r="11" spans="14:31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Vratimov</v>
      </c>
      <c r="AA11" s="1">
        <f>1A!AA11</f>
        <v>0</v>
      </c>
      <c r="AB11" s="1" t="str">
        <f>1A!AB11</f>
        <v>Vratimov</v>
      </c>
      <c r="AC11" s="1">
        <f>1A!AC11</f>
        <v>0</v>
      </c>
      <c r="AD11" s="1">
        <f>1A!AD11</f>
        <v>0</v>
      </c>
      <c r="AE11" s="1">
        <f>1A!AE11</f>
        <v>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A12" s="1">
        <f>1A!AA12</f>
        <v>0</v>
      </c>
      <c r="AB12" s="1">
        <f>1A!AB12</f>
        <v>0</v>
      </c>
      <c r="AC12" s="1">
        <f>1A!AC12</f>
        <v>0</v>
      </c>
      <c r="AD12" s="1">
        <f>1A!AD12</f>
        <v>0</v>
      </c>
      <c r="AE12" s="1">
        <f>1A!AE12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A13" s="1">
        <f>1A!AA13</f>
        <v>0</v>
      </c>
      <c r="AB13" s="1">
        <f>1A!AB13</f>
        <v>0</v>
      </c>
      <c r="AC13" s="1">
        <f>1A!AC13</f>
        <v>0</v>
      </c>
      <c r="AD13" s="1">
        <f>1A!AD13</f>
        <v>0</v>
      </c>
      <c r="AE13" s="1">
        <f>1A!AE13</f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/>
      <c r="D14" s="117"/>
      <c r="E14" s="105"/>
      <c r="F14" s="106" t="s">
        <v>17</v>
      </c>
      <c r="G14" s="107"/>
      <c r="H14" s="108"/>
      <c r="I14" s="106" t="s">
        <v>17</v>
      </c>
      <c r="J14" s="107"/>
      <c r="K14" s="262"/>
      <c r="L14" s="260" t="s">
        <v>17</v>
      </c>
      <c r="M14" s="263"/>
      <c r="N14" s="110">
        <f>E14+H14+K14</f>
        <v>0</v>
      </c>
      <c r="O14" s="111" t="s">
        <v>17</v>
      </c>
      <c r="P14" s="112">
        <f>G14+J14+M14</f>
        <v>0</v>
      </c>
      <c r="Q14" s="110">
        <f>SUM(AG14:AI14)</f>
        <v>0</v>
      </c>
      <c r="R14" s="111" t="s">
        <v>17</v>
      </c>
      <c r="S14" s="112">
        <f>SUM(AJ14:AL14)</f>
        <v>0</v>
      </c>
      <c r="T14" s="113">
        <f>IF(Q14&gt;S14,1,0)</f>
        <v>0</v>
      </c>
      <c r="U14" s="114">
        <f>IF(S14&gt;Q14,1,0)</f>
        <v>0</v>
      </c>
      <c r="V14" s="95"/>
      <c r="X14" s="115"/>
      <c r="AG14" s="116">
        <f>IF(E14&gt;G14,1,0)</f>
        <v>0</v>
      </c>
      <c r="AH14" s="116">
        <f>IF(H14&gt;J14,1,0)</f>
        <v>0</v>
      </c>
      <c r="AI14" s="116">
        <f>IF(K14+M14&gt;0,IF(K14&gt;M14,1,0),0)</f>
        <v>0</v>
      </c>
      <c r="AJ14" s="116">
        <f>IF(G14&gt;E14,1,0)</f>
        <v>0</v>
      </c>
      <c r="AK14" s="116">
        <f>IF(J14&gt;H14,1,0)</f>
        <v>0</v>
      </c>
      <c r="AL14" s="116">
        <f>IF(K14+M14&gt;0,IF(M14&gt;K14,1,0),0)</f>
        <v>0</v>
      </c>
    </row>
    <row r="15" spans="2:38" ht="24" customHeight="1">
      <c r="B15" s="103" t="s">
        <v>57</v>
      </c>
      <c r="C15" s="118"/>
      <c r="D15" s="104"/>
      <c r="E15" s="105"/>
      <c r="F15" s="106" t="s">
        <v>17</v>
      </c>
      <c r="G15" s="107"/>
      <c r="H15" s="108"/>
      <c r="I15" s="106" t="s">
        <v>17</v>
      </c>
      <c r="J15" s="107"/>
      <c r="K15" s="262"/>
      <c r="L15" s="260" t="s">
        <v>17</v>
      </c>
      <c r="M15" s="263"/>
      <c r="N15" s="110">
        <f>E15+H15+K15</f>
        <v>0</v>
      </c>
      <c r="O15" s="111" t="s">
        <v>17</v>
      </c>
      <c r="P15" s="112">
        <f>G15+J15+M15</f>
        <v>0</v>
      </c>
      <c r="Q15" s="110">
        <f>SUM(AG15:AI15)</f>
        <v>0</v>
      </c>
      <c r="R15" s="111" t="s">
        <v>17</v>
      </c>
      <c r="S15" s="112">
        <f>SUM(AJ15:AL15)</f>
        <v>0</v>
      </c>
      <c r="T15" s="113">
        <f>IF(Q15&gt;S15,1,0)</f>
        <v>0</v>
      </c>
      <c r="U15" s="114">
        <f>IF(S15&gt;Q15,1,0)</f>
        <v>0</v>
      </c>
      <c r="V15" s="95"/>
      <c r="AG15" s="116">
        <f>IF(E15&gt;G15,1,0)</f>
        <v>0</v>
      </c>
      <c r="AH15" s="116">
        <f>IF(H15&gt;J15,1,0)</f>
        <v>0</v>
      </c>
      <c r="AI15" s="116">
        <f>IF(K15+M15&gt;0,IF(K15&gt;M15,1,0),0)</f>
        <v>0</v>
      </c>
      <c r="AJ15" s="116">
        <f>IF(G15&gt;E15,1,0)</f>
        <v>0</v>
      </c>
      <c r="AK15" s="116">
        <f>IF(J15&gt;H15,1,0)</f>
        <v>0</v>
      </c>
      <c r="AL15" s="116">
        <f>IF(K15+M15&gt;0,IF(M15&gt;K15,1,0),0)</f>
        <v>0</v>
      </c>
    </row>
    <row r="16" spans="2:38" ht="20.25" customHeight="1">
      <c r="B16" s="473" t="s">
        <v>58</v>
      </c>
      <c r="C16" s="104"/>
      <c r="D16" s="117"/>
      <c r="E16" s="475"/>
      <c r="F16" s="463" t="s">
        <v>17</v>
      </c>
      <c r="G16" s="471"/>
      <c r="H16" s="469"/>
      <c r="I16" s="463" t="s">
        <v>17</v>
      </c>
      <c r="J16" s="471"/>
      <c r="K16" s="492"/>
      <c r="L16" s="493" t="s">
        <v>17</v>
      </c>
      <c r="M16" s="494"/>
      <c r="N16" s="479">
        <f>E16+H16+K16</f>
        <v>0</v>
      </c>
      <c r="O16" s="481" t="s">
        <v>17</v>
      </c>
      <c r="P16" s="483">
        <f>G16+J16+M16</f>
        <v>0</v>
      </c>
      <c r="Q16" s="479">
        <f>SUM(AG16:AI16)</f>
        <v>0</v>
      </c>
      <c r="R16" s="481" t="s">
        <v>17</v>
      </c>
      <c r="S16" s="483">
        <f>SUM(AJ16:AL16)</f>
        <v>0</v>
      </c>
      <c r="T16" s="487">
        <f>IF(Q16&gt;S16,1,0)</f>
        <v>0</v>
      </c>
      <c r="U16" s="485">
        <f>IF(S16&gt;Q16,1,0)</f>
        <v>0</v>
      </c>
      <c r="V16" s="119"/>
      <c r="AG16" s="116">
        <f>IF(E16&gt;G16,1,0)</f>
        <v>0</v>
      </c>
      <c r="AH16" s="116">
        <f>IF(H16&gt;J16,1,0)</f>
        <v>0</v>
      </c>
      <c r="AI16" s="116">
        <f>IF(K16+M16&gt;0,IF(K16&gt;M16,1,0),0)</f>
        <v>0</v>
      </c>
      <c r="AJ16" s="116">
        <f>IF(G16&gt;E16,1,0)</f>
        <v>0</v>
      </c>
      <c r="AK16" s="116">
        <f>IF(J16&gt;H16,1,0)</f>
        <v>0</v>
      </c>
      <c r="AL16" s="116">
        <f>IF(K16+M16&gt;0,IF(M16&gt;K16,1,0),0)</f>
        <v>0</v>
      </c>
    </row>
    <row r="17" spans="2:22" ht="21" customHeight="1">
      <c r="B17" s="474"/>
      <c r="C17" s="118"/>
      <c r="D17" s="104"/>
      <c r="E17" s="476"/>
      <c r="F17" s="464"/>
      <c r="G17" s="472"/>
      <c r="H17" s="470"/>
      <c r="I17" s="464"/>
      <c r="J17" s="472"/>
      <c r="K17" s="492"/>
      <c r="L17" s="493"/>
      <c r="M17" s="494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0</v>
      </c>
      <c r="O18" s="111" t="s">
        <v>17</v>
      </c>
      <c r="P18" s="126">
        <f>SUM(P14:P17)</f>
        <v>0</v>
      </c>
      <c r="Q18" s="125">
        <f>SUM(Q14:Q17)</f>
        <v>0</v>
      </c>
      <c r="R18" s="127" t="s">
        <v>17</v>
      </c>
      <c r="S18" s="126">
        <f>SUM(S14:S17)</f>
        <v>0</v>
      </c>
      <c r="T18" s="113">
        <f>SUM(T14:T17)</f>
        <v>0</v>
      </c>
      <c r="U18" s="114">
        <f>SUM(U14:U17)</f>
        <v>0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 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2</v>
      </c>
      <c r="P29" s="460" t="str">
        <f>IF(N29=1,P31,IF(N29=2,P32,IF(N29=3,P33,IF(N29=4,P34,IF(N29=5,P35," ")))))</f>
        <v>MUŽI  II.A - SEVER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 t="s">
        <v>184</v>
      </c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Sportsone</v>
      </c>
      <c r="AA31" s="1">
        <f aca="true" t="shared" si="2" ref="AA31:AE38">AA6</f>
        <v>0</v>
      </c>
      <c r="AB31" s="1" t="str">
        <f t="shared" si="2"/>
        <v>Sportsone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80" t="s">
        <v>46</v>
      </c>
      <c r="D32" s="186">
        <v>41042</v>
      </c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Jistebník</v>
      </c>
      <c r="AA32" s="1">
        <f t="shared" si="2"/>
        <v>0</v>
      </c>
      <c r="AB32" s="1" t="str">
        <f t="shared" si="2"/>
        <v>Jistebník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Hrabůvka</v>
      </c>
      <c r="AA33" s="1">
        <f t="shared" si="2"/>
        <v>0</v>
      </c>
      <c r="AB33" s="1" t="str">
        <f t="shared" si="2"/>
        <v>Hrabůvka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5</v>
      </c>
      <c r="C34" s="76" t="s">
        <v>48</v>
      </c>
      <c r="D34" s="489" t="str">
        <f>IF(B34=1,X31,IF(B34=2,X32,IF(B34=3,X33,IF(B34=4,X34,IF(B34=5,X35,IF(B34=6,X36,IF(B34=7,X37,IF(B34=8,X38," "))))))))</f>
        <v>Výškovice C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Nová Bělá  A</v>
      </c>
      <c r="AA34" s="1">
        <f t="shared" si="2"/>
        <v>0</v>
      </c>
      <c r="AB34" s="1" t="str">
        <f t="shared" si="2"/>
        <v>Nová Bělá  A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3</v>
      </c>
      <c r="C35" s="76" t="s">
        <v>51</v>
      </c>
      <c r="D35" s="489" t="str">
        <f>IF(B35=1,X31,IF(B35=2,X32,IF(B35=3,X33,IF(B35=4,X34,IF(B35=5,X35,IF(B35=6,X36,IF(B35=7,X37,IF(B35=8,X38," "))))))))</f>
        <v>Hrabůvka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Výškovice C</v>
      </c>
      <c r="AA35" s="1">
        <f t="shared" si="2"/>
        <v>0</v>
      </c>
      <c r="AB35" s="1" t="str">
        <f t="shared" si="2"/>
        <v>Výškovice C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Vratimov</v>
      </c>
      <c r="AA36" s="1">
        <f t="shared" si="2"/>
        <v>0</v>
      </c>
      <c r="AB36" s="1" t="str">
        <f t="shared" si="2"/>
        <v>Vratimov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185</v>
      </c>
      <c r="D39" s="117" t="s">
        <v>186</v>
      </c>
      <c r="E39" s="105">
        <v>5</v>
      </c>
      <c r="F39" s="106" t="s">
        <v>17</v>
      </c>
      <c r="G39" s="107">
        <v>7</v>
      </c>
      <c r="H39" s="108">
        <v>6</v>
      </c>
      <c r="I39" s="106" t="s">
        <v>17</v>
      </c>
      <c r="J39" s="107">
        <v>7</v>
      </c>
      <c r="K39" s="108"/>
      <c r="L39" s="106" t="s">
        <v>17</v>
      </c>
      <c r="M39" s="109"/>
      <c r="N39" s="110">
        <f>E39+H39+K39</f>
        <v>11</v>
      </c>
      <c r="O39" s="111" t="s">
        <v>17</v>
      </c>
      <c r="P39" s="112">
        <f>G39+J39+M39</f>
        <v>14</v>
      </c>
      <c r="Q39" s="110">
        <f>SUM(AG39:AI39)</f>
        <v>0</v>
      </c>
      <c r="R39" s="111" t="s">
        <v>17</v>
      </c>
      <c r="S39" s="112">
        <f>SUM(AJ39:AL39)</f>
        <v>2</v>
      </c>
      <c r="T39" s="113">
        <f>IF(Q39&gt;S39,1,0)</f>
        <v>0</v>
      </c>
      <c r="U39" s="114">
        <f>IF(S39&gt;Q39,1,0)</f>
        <v>1</v>
      </c>
      <c r="V39" s="95"/>
      <c r="X39" s="115"/>
      <c r="AG39" s="116">
        <f>IF(E39&gt;G39,1,0)</f>
        <v>0</v>
      </c>
      <c r="AH39" s="116">
        <f>IF(H39&gt;J39,1,0)</f>
        <v>0</v>
      </c>
      <c r="AI39" s="116">
        <f>IF(K39+M39&gt;0,IF(K39&gt;M39,1,0),0)</f>
        <v>0</v>
      </c>
      <c r="AJ39" s="116">
        <f>IF(G39&gt;E39,1,0)</f>
        <v>1</v>
      </c>
      <c r="AK39" s="116">
        <f>IF(J39&gt;H39,1,0)</f>
        <v>1</v>
      </c>
      <c r="AL39" s="116">
        <f>IF(K39+M39&gt;0,IF(M39&gt;K39,1,0),0)</f>
        <v>0</v>
      </c>
    </row>
    <row r="40" spans="2:38" ht="24.75" customHeight="1">
      <c r="B40" s="103" t="s">
        <v>57</v>
      </c>
      <c r="C40" s="118" t="s">
        <v>153</v>
      </c>
      <c r="D40" s="104" t="s">
        <v>187</v>
      </c>
      <c r="E40" s="105">
        <v>6</v>
      </c>
      <c r="F40" s="106" t="s">
        <v>17</v>
      </c>
      <c r="G40" s="107">
        <v>4</v>
      </c>
      <c r="H40" s="108">
        <v>3</v>
      </c>
      <c r="I40" s="106" t="s">
        <v>17</v>
      </c>
      <c r="J40" s="107">
        <v>6</v>
      </c>
      <c r="K40" s="108">
        <v>6</v>
      </c>
      <c r="L40" s="106" t="s">
        <v>17</v>
      </c>
      <c r="M40" s="109">
        <v>2</v>
      </c>
      <c r="N40" s="110">
        <f>E40+H40+K40</f>
        <v>15</v>
      </c>
      <c r="O40" s="111" t="s">
        <v>17</v>
      </c>
      <c r="P40" s="112">
        <f>G40+J40+M40</f>
        <v>12</v>
      </c>
      <c r="Q40" s="110">
        <f>SUM(AG40:AI40)</f>
        <v>2</v>
      </c>
      <c r="R40" s="111" t="s">
        <v>17</v>
      </c>
      <c r="S40" s="112">
        <f>SUM(AJ40:AL40)</f>
        <v>1</v>
      </c>
      <c r="T40" s="113">
        <f>IF(Q40&gt;S40,1,0)</f>
        <v>1</v>
      </c>
      <c r="U40" s="114">
        <f>IF(S40&gt;Q40,1,0)</f>
        <v>0</v>
      </c>
      <c r="V40" s="95"/>
      <c r="AG40" s="116">
        <f>IF(E40&gt;G40,1,0)</f>
        <v>1</v>
      </c>
      <c r="AH40" s="116">
        <f>IF(H40&gt;J40,1,0)</f>
        <v>0</v>
      </c>
      <c r="AI40" s="116">
        <f>IF(K40+M40&gt;0,IF(K40&gt;M40,1,0),0)</f>
        <v>1</v>
      </c>
      <c r="AJ40" s="116">
        <f>IF(G40&gt;E40,1,0)</f>
        <v>0</v>
      </c>
      <c r="AK40" s="116">
        <f>IF(J40&gt;H40,1,0)</f>
        <v>1</v>
      </c>
      <c r="AL40" s="116">
        <f>IF(K40+M40&gt;0,IF(M40&gt;K40,1,0),0)</f>
        <v>0</v>
      </c>
    </row>
    <row r="41" spans="2:38" ht="24.75" customHeight="1">
      <c r="B41" s="473" t="s">
        <v>58</v>
      </c>
      <c r="C41" s="118" t="s">
        <v>185</v>
      </c>
      <c r="D41" s="117" t="s">
        <v>188</v>
      </c>
      <c r="E41" s="475">
        <v>6</v>
      </c>
      <c r="F41" s="463" t="s">
        <v>17</v>
      </c>
      <c r="G41" s="471">
        <v>1</v>
      </c>
      <c r="H41" s="469">
        <v>6</v>
      </c>
      <c r="I41" s="463" t="s">
        <v>17</v>
      </c>
      <c r="J41" s="471">
        <v>2</v>
      </c>
      <c r="K41" s="469"/>
      <c r="L41" s="463" t="s">
        <v>17</v>
      </c>
      <c r="M41" s="477"/>
      <c r="N41" s="479">
        <f>E41+H41+K41</f>
        <v>12</v>
      </c>
      <c r="O41" s="481" t="s">
        <v>17</v>
      </c>
      <c r="P41" s="483">
        <f>G41+J41+M41</f>
        <v>3</v>
      </c>
      <c r="Q41" s="479">
        <f>SUM(AG41:AI41)</f>
        <v>2</v>
      </c>
      <c r="R41" s="481" t="s">
        <v>17</v>
      </c>
      <c r="S41" s="483">
        <f>SUM(AJ41:AL41)</f>
        <v>0</v>
      </c>
      <c r="T41" s="487">
        <f>IF(Q41&gt;S41,1,0)</f>
        <v>1</v>
      </c>
      <c r="U41" s="485">
        <f>IF(S41&gt;Q41,1,0)</f>
        <v>0</v>
      </c>
      <c r="V41" s="119"/>
      <c r="AG41" s="116">
        <f>IF(E41&gt;G41,1,0)</f>
        <v>1</v>
      </c>
      <c r="AH41" s="116">
        <f>IF(H41&gt;J41,1,0)</f>
        <v>1</v>
      </c>
      <c r="AI41" s="116">
        <f>IF(K41+M41&gt;0,IF(K41&gt;M41,1,0),0)</f>
        <v>0</v>
      </c>
      <c r="AJ41" s="116">
        <f>IF(G41&gt;E41,1,0)</f>
        <v>0</v>
      </c>
      <c r="AK41" s="116">
        <f>IF(J41&gt;H41,1,0)</f>
        <v>0</v>
      </c>
      <c r="AL41" s="116">
        <f>IF(K41+M41&gt;0,IF(M41&gt;K41,1,0),0)</f>
        <v>0</v>
      </c>
    </row>
    <row r="42" spans="2:22" ht="24.75" customHeight="1">
      <c r="B42" s="474"/>
      <c r="C42" s="120" t="s">
        <v>153</v>
      </c>
      <c r="D42" s="121" t="s">
        <v>189</v>
      </c>
      <c r="E42" s="476"/>
      <c r="F42" s="464"/>
      <c r="G42" s="472"/>
      <c r="H42" s="470"/>
      <c r="I42" s="464"/>
      <c r="J42" s="472"/>
      <c r="K42" s="470"/>
      <c r="L42" s="464"/>
      <c r="M42" s="478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38</v>
      </c>
      <c r="O43" s="111" t="s">
        <v>17</v>
      </c>
      <c r="P43" s="126">
        <f>SUM(P39:P42)</f>
        <v>29</v>
      </c>
      <c r="Q43" s="142">
        <f>SUM(Q39:Q42)</f>
        <v>4</v>
      </c>
      <c r="R43" s="144" t="s">
        <v>17</v>
      </c>
      <c r="S43" s="143">
        <f>SUM(S39:S42)</f>
        <v>3</v>
      </c>
      <c r="T43" s="113">
        <f>SUM(T39:T42)</f>
        <v>2</v>
      </c>
      <c r="U43" s="114">
        <f>SUM(U39:U42)</f>
        <v>1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Výškovice C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2</v>
      </c>
      <c r="P54" s="460" t="str">
        <f>IF(N54=1,P56,IF(N54=2,P57,IF(N54=3,P58,IF(N54=4,P59,IF(N54=5,P60," ")))))</f>
        <v>MUŽI  II.A - SEVER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 t="s">
        <v>212</v>
      </c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4" ref="X56:X63">IF($N$29=1,AA56,IF($N$29=2,AB56,IF($N$29=3,AC56,IF($N$29=4,AD56,IF($N$29=5,AE56," ")))))</f>
        <v>Sportsone</v>
      </c>
      <c r="AA56" s="1">
        <f aca="true" t="shared" si="5" ref="AA56:AE63">AA31</f>
        <v>0</v>
      </c>
      <c r="AB56" s="1" t="str">
        <f t="shared" si="5"/>
        <v>Sportsone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AF31</f>
        <v>0</v>
      </c>
    </row>
    <row r="57" spans="3:32" ht="15" customHeight="1">
      <c r="C57" s="80" t="s">
        <v>46</v>
      </c>
      <c r="D57" s="186">
        <v>41041</v>
      </c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4"/>
        <v>Jistebník</v>
      </c>
      <c r="AA57" s="1">
        <f t="shared" si="5"/>
        <v>0</v>
      </c>
      <c r="AB57" s="1" t="str">
        <f t="shared" si="5"/>
        <v>Jistebník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4"/>
        <v>Hrabůvka</v>
      </c>
      <c r="AA58" s="1">
        <f t="shared" si="5"/>
        <v>0</v>
      </c>
      <c r="AB58" s="1" t="str">
        <f t="shared" si="5"/>
        <v>Hrabůvka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1</v>
      </c>
      <c r="C59" s="76" t="s">
        <v>48</v>
      </c>
      <c r="D59" s="489" t="str">
        <f>IF(B59=1,X56,IF(B59=2,X57,IF(B59=3,X58,IF(B59=4,X59,IF(B59=5,X60,IF(B59=6,X61,IF(B59=7,X62,IF(B59=8,X63," "))))))))</f>
        <v>Sportsone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4"/>
        <v>Nová Bělá  A</v>
      </c>
      <c r="AA59" s="1">
        <f t="shared" si="5"/>
        <v>0</v>
      </c>
      <c r="AB59" s="1" t="str">
        <f t="shared" si="5"/>
        <v>Nová Bělá  A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2</v>
      </c>
      <c r="C60" s="76" t="s">
        <v>51</v>
      </c>
      <c r="D60" s="489" t="str">
        <f>IF(B60=1,X56,IF(B60=2,X57,IF(B60=3,X58,IF(B60=4,X59,IF(B60=5,X60,IF(B60=6,X61,IF(B60=7,X62,IF(B60=8,X63," "))))))))</f>
        <v>Jistebník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4"/>
        <v>Výškovice C</v>
      </c>
      <c r="AA60" s="1">
        <f t="shared" si="5"/>
        <v>0</v>
      </c>
      <c r="AB60" s="1" t="str">
        <f t="shared" si="5"/>
        <v>Výškovice C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4"/>
        <v>Vratimov</v>
      </c>
      <c r="AA61" s="1">
        <f t="shared" si="5"/>
        <v>0</v>
      </c>
      <c r="AB61" s="1" t="str">
        <f t="shared" si="5"/>
        <v>Vratimov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4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4"/>
        <v>0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30" customHeight="1">
      <c r="B64" s="103" t="s">
        <v>56</v>
      </c>
      <c r="C64" s="104" t="s">
        <v>206</v>
      </c>
      <c r="D64" s="117" t="s">
        <v>138</v>
      </c>
      <c r="E64" s="105">
        <v>6</v>
      </c>
      <c r="F64" s="106" t="s">
        <v>17</v>
      </c>
      <c r="G64" s="107">
        <v>2</v>
      </c>
      <c r="H64" s="108">
        <v>6</v>
      </c>
      <c r="I64" s="106" t="s">
        <v>17</v>
      </c>
      <c r="J64" s="107">
        <v>4</v>
      </c>
      <c r="K64" s="262"/>
      <c r="L64" s="260" t="s">
        <v>17</v>
      </c>
      <c r="M64" s="263"/>
      <c r="N64" s="110">
        <f>E64+H64+K64</f>
        <v>12</v>
      </c>
      <c r="O64" s="111" t="s">
        <v>17</v>
      </c>
      <c r="P64" s="112">
        <f>G64+J64+M64</f>
        <v>6</v>
      </c>
      <c r="Q64" s="110">
        <f>SUM(AG64:AI64)</f>
        <v>2</v>
      </c>
      <c r="R64" s="111" t="s">
        <v>17</v>
      </c>
      <c r="S64" s="112">
        <f>SUM(AJ64:AL64)</f>
        <v>0</v>
      </c>
      <c r="T64" s="113">
        <f>IF(Q64&gt;S64,1,0)</f>
        <v>1</v>
      </c>
      <c r="U64" s="114">
        <f>IF(S64&gt;Q64,1,0)</f>
        <v>0</v>
      </c>
      <c r="V64" s="95"/>
      <c r="X64" s="115"/>
      <c r="AG64" s="116">
        <f>IF(E64&gt;G64,1,0)</f>
        <v>1</v>
      </c>
      <c r="AH64" s="116">
        <f>IF(H64&gt;J64,1,0)</f>
        <v>1</v>
      </c>
      <c r="AI64" s="116">
        <f>IF(K64+M64&gt;0,IF(K64&gt;M64,1,0),0)</f>
        <v>0</v>
      </c>
      <c r="AJ64" s="116">
        <f>IF(G64&gt;E64,1,0)</f>
        <v>0</v>
      </c>
      <c r="AK64" s="116">
        <f>IF(J64&gt;H64,1,0)</f>
        <v>0</v>
      </c>
      <c r="AL64" s="116">
        <f>IF(K64+M64&gt;0,IF(M64&gt;K64,1,0),0)</f>
        <v>0</v>
      </c>
    </row>
    <row r="65" spans="2:38" ht="21.75" customHeight="1">
      <c r="B65" s="103" t="s">
        <v>57</v>
      </c>
      <c r="C65" s="118" t="s">
        <v>211</v>
      </c>
      <c r="D65" s="104" t="s">
        <v>139</v>
      </c>
      <c r="E65" s="105">
        <v>7</v>
      </c>
      <c r="F65" s="106" t="s">
        <v>17</v>
      </c>
      <c r="G65" s="107">
        <v>5</v>
      </c>
      <c r="H65" s="108">
        <v>6</v>
      </c>
      <c r="I65" s="106" t="s">
        <v>17</v>
      </c>
      <c r="J65" s="107">
        <v>1</v>
      </c>
      <c r="K65" s="262"/>
      <c r="L65" s="260" t="s">
        <v>17</v>
      </c>
      <c r="M65" s="263"/>
      <c r="N65" s="110">
        <f>E65+H65+K65</f>
        <v>13</v>
      </c>
      <c r="O65" s="111" t="s">
        <v>17</v>
      </c>
      <c r="P65" s="112">
        <f>G65+J65+M65</f>
        <v>6</v>
      </c>
      <c r="Q65" s="110">
        <f>SUM(AG65:AI65)</f>
        <v>2</v>
      </c>
      <c r="R65" s="111" t="s">
        <v>17</v>
      </c>
      <c r="S65" s="112">
        <f>SUM(AJ65:AL65)</f>
        <v>0</v>
      </c>
      <c r="T65" s="113">
        <f>IF(Q65&gt;S65,1,0)</f>
        <v>1</v>
      </c>
      <c r="U65" s="114">
        <f>IF(S65&gt;Q65,1,0)</f>
        <v>0</v>
      </c>
      <c r="V65" s="95"/>
      <c r="AG65" s="116">
        <f>IF(E65&gt;G65,1,0)</f>
        <v>1</v>
      </c>
      <c r="AH65" s="116">
        <f>IF(H65&gt;J65,1,0)</f>
        <v>1</v>
      </c>
      <c r="AI65" s="116">
        <f>IF(K65+M65&gt;0,IF(K65&gt;M65,1,0),0)</f>
        <v>0</v>
      </c>
      <c r="AJ65" s="116">
        <f>IF(G65&gt;E65,1,0)</f>
        <v>0</v>
      </c>
      <c r="AK65" s="116">
        <f>IF(J65&gt;H65,1,0)</f>
        <v>0</v>
      </c>
      <c r="AL65" s="116">
        <f>IF(K65+M65&gt;0,IF(M65&gt;K65,1,0),0)</f>
        <v>0</v>
      </c>
    </row>
    <row r="66" spans="2:38" ht="23.25" customHeight="1">
      <c r="B66" s="473" t="s">
        <v>58</v>
      </c>
      <c r="C66" s="118" t="s">
        <v>206</v>
      </c>
      <c r="D66" s="117" t="s">
        <v>138</v>
      </c>
      <c r="E66" s="475">
        <v>6</v>
      </c>
      <c r="F66" s="463" t="s">
        <v>17</v>
      </c>
      <c r="G66" s="471">
        <v>0</v>
      </c>
      <c r="H66" s="469">
        <v>6</v>
      </c>
      <c r="I66" s="463" t="s">
        <v>17</v>
      </c>
      <c r="J66" s="471">
        <v>1</v>
      </c>
      <c r="K66" s="492"/>
      <c r="L66" s="493" t="s">
        <v>17</v>
      </c>
      <c r="M66" s="494"/>
      <c r="N66" s="479">
        <f>E66+H66+K66</f>
        <v>12</v>
      </c>
      <c r="O66" s="481" t="s">
        <v>17</v>
      </c>
      <c r="P66" s="483">
        <f>G66+J66+M66</f>
        <v>1</v>
      </c>
      <c r="Q66" s="479">
        <f>SUM(AG66:AI66)</f>
        <v>2</v>
      </c>
      <c r="R66" s="481" t="s">
        <v>17</v>
      </c>
      <c r="S66" s="483">
        <f>SUM(AJ66:AL66)</f>
        <v>0</v>
      </c>
      <c r="T66" s="487">
        <f>IF(Q66&gt;S66,1,0)</f>
        <v>1</v>
      </c>
      <c r="U66" s="485">
        <f>IF(S66&gt;Q66,1,0)</f>
        <v>0</v>
      </c>
      <c r="V66" s="119"/>
      <c r="AG66" s="116">
        <f>IF(E66&gt;G66,1,0)</f>
        <v>1</v>
      </c>
      <c r="AH66" s="116">
        <f>IF(H66&gt;J66,1,0)</f>
        <v>1</v>
      </c>
      <c r="AI66" s="116">
        <f>IF(K66+M66&gt;0,IF(K66&gt;M66,1,0),0)</f>
        <v>0</v>
      </c>
      <c r="AJ66" s="116">
        <f>IF(G66&gt;E66,1,0)</f>
        <v>0</v>
      </c>
      <c r="AK66" s="116">
        <f>IF(J66&gt;H66,1,0)</f>
        <v>0</v>
      </c>
      <c r="AL66" s="116">
        <f>IF(K66+M66&gt;0,IF(M66&gt;K66,1,0),0)</f>
        <v>0</v>
      </c>
    </row>
    <row r="67" spans="2:22" ht="27" customHeight="1">
      <c r="B67" s="474"/>
      <c r="C67" s="120" t="s">
        <v>205</v>
      </c>
      <c r="D67" s="121" t="s">
        <v>139</v>
      </c>
      <c r="E67" s="476"/>
      <c r="F67" s="464"/>
      <c r="G67" s="472"/>
      <c r="H67" s="470"/>
      <c r="I67" s="464"/>
      <c r="J67" s="472"/>
      <c r="K67" s="492"/>
      <c r="L67" s="493"/>
      <c r="M67" s="494"/>
      <c r="N67" s="480"/>
      <c r="O67" s="482"/>
      <c r="P67" s="484"/>
      <c r="Q67" s="480"/>
      <c r="R67" s="482"/>
      <c r="S67" s="484"/>
      <c r="T67" s="488"/>
      <c r="U67" s="486"/>
      <c r="V67" s="119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37</v>
      </c>
      <c r="O68" s="111" t="s">
        <v>17</v>
      </c>
      <c r="P68" s="126">
        <f>SUM(P64:P67)</f>
        <v>13</v>
      </c>
      <c r="Q68" s="142">
        <f>SUM(Q64:Q67)</f>
        <v>6</v>
      </c>
      <c r="R68" s="144" t="s">
        <v>17</v>
      </c>
      <c r="S68" s="143">
        <f>SUM(S64:S67)</f>
        <v>0</v>
      </c>
      <c r="T68" s="113">
        <f>SUM(T64:T67)</f>
        <v>3</v>
      </c>
      <c r="U68" s="114">
        <f>SUM(U64:U67)</f>
        <v>0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Sportsone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H66:H67"/>
    <mergeCell ref="S66:S67"/>
    <mergeCell ref="T66:T67"/>
    <mergeCell ref="J66:J67"/>
    <mergeCell ref="K66:K67"/>
    <mergeCell ref="L66:L67"/>
    <mergeCell ref="M66:M67"/>
    <mergeCell ref="N66:N67"/>
    <mergeCell ref="B66:B67"/>
    <mergeCell ref="E66:E67"/>
    <mergeCell ref="F66:F67"/>
    <mergeCell ref="G66:G67"/>
    <mergeCell ref="U66:U67"/>
    <mergeCell ref="O66:O67"/>
    <mergeCell ref="P66:P67"/>
    <mergeCell ref="Q66:Q67"/>
    <mergeCell ref="R66:R67"/>
    <mergeCell ref="D59:I59"/>
    <mergeCell ref="P59:U59"/>
    <mergeCell ref="I66:I67"/>
    <mergeCell ref="E63:G63"/>
    <mergeCell ref="H63:J63"/>
    <mergeCell ref="K63:M63"/>
    <mergeCell ref="N63:P63"/>
    <mergeCell ref="D60:I60"/>
    <mergeCell ref="P60:U60"/>
    <mergeCell ref="E62:M62"/>
    <mergeCell ref="Q63:S63"/>
    <mergeCell ref="P56:U56"/>
    <mergeCell ref="P57:U57"/>
    <mergeCell ref="P58:U58"/>
    <mergeCell ref="N62:U62"/>
    <mergeCell ref="P61:U61"/>
    <mergeCell ref="P54:U54"/>
    <mergeCell ref="Q41:Q42"/>
    <mergeCell ref="J41:J42"/>
    <mergeCell ref="K41:K42"/>
    <mergeCell ref="L41:L42"/>
    <mergeCell ref="R41:R42"/>
    <mergeCell ref="S41:S42"/>
    <mergeCell ref="H41:H42"/>
    <mergeCell ref="U41:U42"/>
    <mergeCell ref="P53:Q53"/>
    <mergeCell ref="T53:U53"/>
    <mergeCell ref="T41:T42"/>
    <mergeCell ref="M41:M42"/>
    <mergeCell ref="N41:N42"/>
    <mergeCell ref="O41:O42"/>
    <mergeCell ref="P41:P42"/>
    <mergeCell ref="B41:B42"/>
    <mergeCell ref="E41:E42"/>
    <mergeCell ref="F41:F42"/>
    <mergeCell ref="G41:G42"/>
    <mergeCell ref="D34:I34"/>
    <mergeCell ref="P34:U34"/>
    <mergeCell ref="I41:I42"/>
    <mergeCell ref="E38:G38"/>
    <mergeCell ref="H38:J38"/>
    <mergeCell ref="K38:M38"/>
    <mergeCell ref="N38:P38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28:Q28"/>
    <mergeCell ref="T28:U28"/>
    <mergeCell ref="P29:U29"/>
    <mergeCell ref="Q16:Q17"/>
    <mergeCell ref="R16:R17"/>
    <mergeCell ref="S16:S17"/>
    <mergeCell ref="U16:U17"/>
    <mergeCell ref="T16:T17"/>
    <mergeCell ref="Q13:S13"/>
    <mergeCell ref="N13:P13"/>
    <mergeCell ref="B16:B17"/>
    <mergeCell ref="E16:E17"/>
    <mergeCell ref="F16:F17"/>
    <mergeCell ref="G16:G17"/>
    <mergeCell ref="M16:M17"/>
    <mergeCell ref="N16:N17"/>
    <mergeCell ref="O16:O17"/>
    <mergeCell ref="P16:P17"/>
    <mergeCell ref="I16:I17"/>
    <mergeCell ref="E13:G13"/>
    <mergeCell ref="H13:J13"/>
    <mergeCell ref="K13:M13"/>
    <mergeCell ref="H16:H17"/>
    <mergeCell ref="J16:J17"/>
    <mergeCell ref="K16:K17"/>
    <mergeCell ref="L16:L17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E12:M12"/>
    <mergeCell ref="N12:U12"/>
    <mergeCell ref="P11:U11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">
      <selection activeCell="Y18" sqref="Y1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2</v>
      </c>
      <c r="P4" s="460" t="str">
        <f>IF(N4=1,P6,IF(N4=2,P7,IF(N4=3,P8,IF(N4=4,P9,IF(N4=5,P10," ")))))</f>
        <v>MUŽI  II.A - SEVER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43</v>
      </c>
      <c r="D6" s="145"/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Sportsone</v>
      </c>
      <c r="AA6" s="1">
        <f>1A!AA6</f>
        <v>0</v>
      </c>
      <c r="AB6" s="302" t="s">
        <v>111</v>
      </c>
      <c r="AC6" s="1">
        <f>1A!AC6</f>
        <v>0</v>
      </c>
      <c r="AD6" s="1">
        <f>1A!AD6</f>
        <v>0</v>
      </c>
      <c r="AE6" s="1">
        <f>1A!AE6</f>
        <v>0</v>
      </c>
    </row>
    <row r="7" spans="3:31" ht="16.5" customHeight="1">
      <c r="C7" s="80" t="s">
        <v>46</v>
      </c>
      <c r="D7" s="186"/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Jistebník</v>
      </c>
      <c r="AA7" s="1">
        <f>1A!AA7</f>
        <v>0</v>
      </c>
      <c r="AB7" s="302" t="s">
        <v>110</v>
      </c>
      <c r="AC7" s="1">
        <f>1A!AC7</f>
        <v>0</v>
      </c>
      <c r="AD7" s="1">
        <f>1A!AD7</f>
        <v>0</v>
      </c>
      <c r="AE7" s="1">
        <f>1A!AE7</f>
        <v>0</v>
      </c>
    </row>
    <row r="8" spans="3:31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Hrabůvka</v>
      </c>
      <c r="AA8" s="1">
        <f>1A!AA8</f>
        <v>0</v>
      </c>
      <c r="AB8" s="302" t="s">
        <v>121</v>
      </c>
      <c r="AC8" s="1">
        <f>1A!AC8</f>
        <v>0</v>
      </c>
      <c r="AD8" s="1">
        <f>1A!AD8</f>
        <v>0</v>
      </c>
      <c r="AE8" s="1">
        <f>1A!AE8</f>
        <v>0</v>
      </c>
    </row>
    <row r="9" spans="2:31" ht="18.75">
      <c r="B9" s="92">
        <v>2</v>
      </c>
      <c r="C9" s="76" t="s">
        <v>48</v>
      </c>
      <c r="D9" s="450" t="str">
        <f>IF(B9=1,X6,IF(B9=2,X7,IF(B9=3,X8,IF(B9=4,X9,IF(B9=5,X10,IF(B9=6,X11,IF(B9=7,X12,IF(B9=8,X13," "))))))))</f>
        <v>Jistebník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Nová Bělá  A</v>
      </c>
      <c r="AA9" s="1">
        <f>1A!AA9</f>
        <v>0</v>
      </c>
      <c r="AB9" s="302" t="s">
        <v>69</v>
      </c>
      <c r="AC9" s="1">
        <f>1A!AC9</f>
        <v>0</v>
      </c>
      <c r="AD9" s="1">
        <f>1A!AD9</f>
        <v>0</v>
      </c>
      <c r="AE9" s="1">
        <f>1A!AE9</f>
        <v>0</v>
      </c>
    </row>
    <row r="10" spans="2:31" ht="19.5" customHeight="1">
      <c r="B10" s="92">
        <v>6</v>
      </c>
      <c r="C10" s="76" t="s">
        <v>51</v>
      </c>
      <c r="D10" s="450" t="str">
        <f>IF(B10=1,X6,IF(B10=2,X7,IF(B10=3,X8,IF(B10=4,X9,IF(B10=5,X10,IF(B10=6,X11,IF(B10=7,X12,IF(B10=8,X13," "))))))))</f>
        <v>Vratimov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Výškovice C</v>
      </c>
      <c r="AA10" s="1">
        <f>1A!AA10</f>
        <v>0</v>
      </c>
      <c r="AB10" s="302" t="s">
        <v>103</v>
      </c>
      <c r="AC10" s="1">
        <f>1A!AC10</f>
        <v>0</v>
      </c>
      <c r="AD10" s="1">
        <f>1A!AD10</f>
        <v>0</v>
      </c>
      <c r="AE10" s="1">
        <f>1A!AE10</f>
        <v>0</v>
      </c>
    </row>
    <row r="11" spans="14:31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Vratimov</v>
      </c>
      <c r="AA11" s="1">
        <f>1A!AA11</f>
        <v>0</v>
      </c>
      <c r="AB11" s="302" t="s">
        <v>50</v>
      </c>
      <c r="AC11" s="1">
        <f>1A!AC11</f>
        <v>0</v>
      </c>
      <c r="AD11" s="1">
        <f>1A!AD11</f>
        <v>0</v>
      </c>
      <c r="AE11" s="1">
        <f>1A!AE11</f>
        <v>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A12" s="1">
        <f>1A!AA12</f>
        <v>0</v>
      </c>
      <c r="AB12" s="1">
        <f>1A!AB12</f>
        <v>0</v>
      </c>
      <c r="AC12" s="1">
        <f>1A!AC12</f>
        <v>0</v>
      </c>
      <c r="AD12" s="1">
        <f>1A!AD12</f>
        <v>0</v>
      </c>
      <c r="AE12" s="1">
        <f>1A!AE12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A13" s="1">
        <f>1A!AA13</f>
        <v>0</v>
      </c>
      <c r="AB13" s="1">
        <f>1A!AB13</f>
        <v>0</v>
      </c>
      <c r="AC13" s="1">
        <f>1A!AC13</f>
        <v>0</v>
      </c>
      <c r="AD13" s="1">
        <f>1A!AD13</f>
        <v>0</v>
      </c>
      <c r="AE13" s="1">
        <f>1A!AE13</f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 t="s">
        <v>150</v>
      </c>
      <c r="D14" s="315" t="s">
        <v>243</v>
      </c>
      <c r="E14" s="316">
        <v>4</v>
      </c>
      <c r="F14" s="260" t="s">
        <v>17</v>
      </c>
      <c r="G14" s="261">
        <v>6</v>
      </c>
      <c r="H14" s="262">
        <v>3</v>
      </c>
      <c r="I14" s="260" t="s">
        <v>17</v>
      </c>
      <c r="J14" s="261">
        <v>6</v>
      </c>
      <c r="K14" s="262"/>
      <c r="L14" s="260" t="s">
        <v>17</v>
      </c>
      <c r="M14" s="263"/>
      <c r="N14" s="110">
        <f>E14+H14+K14</f>
        <v>7</v>
      </c>
      <c r="O14" s="111" t="s">
        <v>17</v>
      </c>
      <c r="P14" s="112">
        <f>G14+J14+M14</f>
        <v>12</v>
      </c>
      <c r="Q14" s="110">
        <f>SUM(AG14:AI14)</f>
        <v>0</v>
      </c>
      <c r="R14" s="111" t="s">
        <v>17</v>
      </c>
      <c r="S14" s="112">
        <f>SUM(AJ14:AL14)</f>
        <v>2</v>
      </c>
      <c r="T14" s="113">
        <f>IF(Q14&gt;S14,1,0)</f>
        <v>0</v>
      </c>
      <c r="U14" s="114">
        <f>IF(S14&gt;Q14,1,0)</f>
        <v>1</v>
      </c>
      <c r="V14" s="95"/>
      <c r="X14" s="115"/>
      <c r="AG14" s="116">
        <f>IF(E14&gt;G14,1,0)</f>
        <v>0</v>
      </c>
      <c r="AH14" s="116">
        <f>IF(H14&gt;J14,1,0)</f>
        <v>0</v>
      </c>
      <c r="AI14" s="116">
        <f>IF(K14+M14&gt;0,IF(K14&gt;M14,1,0),0)</f>
        <v>0</v>
      </c>
      <c r="AJ14" s="116">
        <f>IF(G14&gt;E14,1,0)</f>
        <v>1</v>
      </c>
      <c r="AK14" s="116">
        <f>IF(J14&gt;H14,1,0)</f>
        <v>1</v>
      </c>
      <c r="AL14" s="116">
        <f>IF(K14+M14&gt;0,IF(M14&gt;K14,1,0),0)</f>
        <v>0</v>
      </c>
    </row>
    <row r="15" spans="2:38" ht="24" customHeight="1">
      <c r="B15" s="103" t="s">
        <v>57</v>
      </c>
      <c r="C15" s="118" t="s">
        <v>151</v>
      </c>
      <c r="D15" s="317" t="s">
        <v>244</v>
      </c>
      <c r="E15" s="318">
        <v>3</v>
      </c>
      <c r="F15" s="260" t="s">
        <v>17</v>
      </c>
      <c r="G15" s="261">
        <v>6</v>
      </c>
      <c r="H15" s="262">
        <v>5</v>
      </c>
      <c r="I15" s="260" t="s">
        <v>17</v>
      </c>
      <c r="J15" s="261">
        <v>7</v>
      </c>
      <c r="K15" s="262"/>
      <c r="L15" s="260" t="s">
        <v>17</v>
      </c>
      <c r="M15" s="263"/>
      <c r="N15" s="110">
        <f>E15+H15+K15</f>
        <v>8</v>
      </c>
      <c r="O15" s="111" t="s">
        <v>17</v>
      </c>
      <c r="P15" s="112">
        <f>G15+J15+M15</f>
        <v>13</v>
      </c>
      <c r="Q15" s="110">
        <f>SUM(AG15:AI15)</f>
        <v>0</v>
      </c>
      <c r="R15" s="111" t="s">
        <v>17</v>
      </c>
      <c r="S15" s="112">
        <f>SUM(AJ15:AL15)</f>
        <v>2</v>
      </c>
      <c r="T15" s="113">
        <f>IF(Q15&gt;S15,1,0)</f>
        <v>0</v>
      </c>
      <c r="U15" s="114">
        <f>IF(S15&gt;Q15,1,0)</f>
        <v>1</v>
      </c>
      <c r="V15" s="95"/>
      <c r="AG15" s="116">
        <f>IF(E15&gt;G15,1,0)</f>
        <v>0</v>
      </c>
      <c r="AH15" s="116">
        <f>IF(H15&gt;J15,1,0)</f>
        <v>0</v>
      </c>
      <c r="AI15" s="116">
        <f>IF(K15+M15&gt;0,IF(K15&gt;M15,1,0),0)</f>
        <v>0</v>
      </c>
      <c r="AJ15" s="116">
        <f>IF(G15&gt;E15,1,0)</f>
        <v>1</v>
      </c>
      <c r="AK15" s="116">
        <f>IF(J15&gt;H15,1,0)</f>
        <v>1</v>
      </c>
      <c r="AL15" s="116">
        <f>IF(K15+M15&gt;0,IF(M15&gt;K15,1,0),0)</f>
        <v>0</v>
      </c>
    </row>
    <row r="16" spans="2:38" ht="20.25" customHeight="1">
      <c r="B16" s="473" t="s">
        <v>58</v>
      </c>
      <c r="C16" s="118" t="s">
        <v>150</v>
      </c>
      <c r="D16" s="259" t="s">
        <v>243</v>
      </c>
      <c r="E16" s="497">
        <v>2</v>
      </c>
      <c r="F16" s="493" t="s">
        <v>17</v>
      </c>
      <c r="G16" s="496">
        <v>6</v>
      </c>
      <c r="H16" s="495">
        <v>5</v>
      </c>
      <c r="I16" s="493" t="s">
        <v>17</v>
      </c>
      <c r="J16" s="496">
        <v>7</v>
      </c>
      <c r="K16" s="492"/>
      <c r="L16" s="493" t="s">
        <v>17</v>
      </c>
      <c r="M16" s="494"/>
      <c r="N16" s="479">
        <f>E16+H16+K16</f>
        <v>7</v>
      </c>
      <c r="O16" s="481" t="s">
        <v>17</v>
      </c>
      <c r="P16" s="483">
        <f>G16+J16+M16</f>
        <v>13</v>
      </c>
      <c r="Q16" s="479">
        <f>SUM(AG16:AI16)</f>
        <v>0</v>
      </c>
      <c r="R16" s="481" t="s">
        <v>17</v>
      </c>
      <c r="S16" s="483">
        <f>SUM(AJ16:AL16)</f>
        <v>2</v>
      </c>
      <c r="T16" s="487">
        <f>IF(Q16&gt;S16,1,0)</f>
        <v>0</v>
      </c>
      <c r="U16" s="485">
        <f>IF(S16&gt;Q16,1,0)</f>
        <v>1</v>
      </c>
      <c r="V16" s="119"/>
      <c r="AG16" s="116">
        <f>IF(E16&gt;G16,1,0)</f>
        <v>0</v>
      </c>
      <c r="AH16" s="116">
        <f>IF(H16&gt;J16,1,0)</f>
        <v>0</v>
      </c>
      <c r="AI16" s="116">
        <f>IF(K16+M16&gt;0,IF(K16&gt;M16,1,0),0)</f>
        <v>0</v>
      </c>
      <c r="AJ16" s="116">
        <f>IF(G16&gt;E16,1,0)</f>
        <v>1</v>
      </c>
      <c r="AK16" s="116">
        <f>IF(J16&gt;H16,1,0)</f>
        <v>1</v>
      </c>
      <c r="AL16" s="116">
        <f>IF(K16+M16&gt;0,IF(M16&gt;K16,1,0),0)</f>
        <v>0</v>
      </c>
    </row>
    <row r="17" spans="2:22" ht="21" customHeight="1">
      <c r="B17" s="474"/>
      <c r="C17" s="120" t="s">
        <v>151</v>
      </c>
      <c r="D17" s="266" t="s">
        <v>244</v>
      </c>
      <c r="E17" s="497"/>
      <c r="F17" s="493"/>
      <c r="G17" s="496"/>
      <c r="H17" s="495"/>
      <c r="I17" s="493"/>
      <c r="J17" s="496"/>
      <c r="K17" s="492"/>
      <c r="L17" s="493"/>
      <c r="M17" s="494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22</v>
      </c>
      <c r="O18" s="111" t="s">
        <v>17</v>
      </c>
      <c r="P18" s="126">
        <f>SUM(P14:P17)</f>
        <v>38</v>
      </c>
      <c r="Q18" s="125">
        <f>SUM(Q14:Q17)</f>
        <v>0</v>
      </c>
      <c r="R18" s="127" t="s">
        <v>17</v>
      </c>
      <c r="S18" s="126">
        <f>SUM(S14:S17)</f>
        <v>6</v>
      </c>
      <c r="T18" s="113">
        <f>SUM(T14:T17)</f>
        <v>0</v>
      </c>
      <c r="U18" s="114">
        <f>SUM(U14:U17)</f>
        <v>3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Vratimov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2</v>
      </c>
      <c r="P29" s="460" t="str">
        <f>IF(N29=1,P31,IF(N29=2,P32,IF(N29=3,P33,IF(N29=4,P34,IF(N29=5,P35," ")))))</f>
        <v>MUŽI  II.A - SEVER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 t="s">
        <v>121</v>
      </c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Sportsone</v>
      </c>
      <c r="AA31" s="1">
        <f aca="true" t="shared" si="2" ref="AA31:AE38">AA6</f>
        <v>0</v>
      </c>
      <c r="AB31" s="1" t="str">
        <f t="shared" si="2"/>
        <v>Sportsone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80" t="s">
        <v>46</v>
      </c>
      <c r="D32" s="186">
        <v>41049</v>
      </c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Jistebník</v>
      </c>
      <c r="AA32" s="1">
        <f t="shared" si="2"/>
        <v>0</v>
      </c>
      <c r="AB32" s="1" t="str">
        <f t="shared" si="2"/>
        <v>Jistebník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Hrabůvka</v>
      </c>
      <c r="AA33" s="1">
        <f t="shared" si="2"/>
        <v>0</v>
      </c>
      <c r="AB33" s="1" t="str">
        <f t="shared" si="2"/>
        <v>Hrabůvka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3</v>
      </c>
      <c r="C34" s="76" t="s">
        <v>48</v>
      </c>
      <c r="D34" s="489" t="str">
        <f>IF(B34=1,X31,IF(B34=2,X32,IF(B34=3,X33,IF(B34=4,X34,IF(B34=5,X35,IF(B34=6,X36,IF(B34=7,X37,IF(B34=8,X38," "))))))))</f>
        <v>Hrabůvka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Nová Bělá  A</v>
      </c>
      <c r="AA34" s="1">
        <f t="shared" si="2"/>
        <v>0</v>
      </c>
      <c r="AB34" s="1" t="str">
        <f t="shared" si="2"/>
        <v>Nová Bělá  A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1</v>
      </c>
      <c r="C35" s="76" t="s">
        <v>51</v>
      </c>
      <c r="D35" s="489" t="str">
        <f>IF(B35=1,X31,IF(B35=2,X32,IF(B35=3,X33,IF(B35=4,X34,IF(B35=5,X35,IF(B35=6,X36,IF(B35=7,X37,IF(B35=8,X38," "))))))))</f>
        <v>Sportsone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Výškovice C</v>
      </c>
      <c r="AA35" s="1">
        <f t="shared" si="2"/>
        <v>0</v>
      </c>
      <c r="AB35" s="1" t="str">
        <f t="shared" si="2"/>
        <v>Výškovice C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Vratimov</v>
      </c>
      <c r="AA36" s="1">
        <f t="shared" si="2"/>
        <v>0</v>
      </c>
      <c r="AB36" s="1" t="str">
        <f t="shared" si="2"/>
        <v>Vratimov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155</v>
      </c>
      <c r="D39" s="117" t="s">
        <v>205</v>
      </c>
      <c r="E39" s="105">
        <v>4</v>
      </c>
      <c r="F39" s="106" t="s">
        <v>17</v>
      </c>
      <c r="G39" s="107">
        <v>6</v>
      </c>
      <c r="H39" s="108">
        <v>4</v>
      </c>
      <c r="I39" s="106" t="s">
        <v>17</v>
      </c>
      <c r="J39" s="107">
        <v>6</v>
      </c>
      <c r="K39" s="108"/>
      <c r="L39" s="106" t="s">
        <v>17</v>
      </c>
      <c r="M39" s="109"/>
      <c r="N39" s="110">
        <f>E39+H39+K39</f>
        <v>8</v>
      </c>
      <c r="O39" s="111" t="s">
        <v>17</v>
      </c>
      <c r="P39" s="112">
        <f>G39+J39+M39</f>
        <v>12</v>
      </c>
      <c r="Q39" s="110">
        <f>SUM(AG39:AI39)</f>
        <v>0</v>
      </c>
      <c r="R39" s="111" t="s">
        <v>17</v>
      </c>
      <c r="S39" s="112">
        <f>SUM(AJ39:AL39)</f>
        <v>2</v>
      </c>
      <c r="T39" s="113">
        <f>IF(Q39&gt;S39,1,0)</f>
        <v>0</v>
      </c>
      <c r="U39" s="114">
        <f>IF(S39&gt;Q39,1,0)</f>
        <v>1</v>
      </c>
      <c r="V39" s="95"/>
      <c r="X39" s="115"/>
      <c r="AG39" s="116">
        <f>IF(E39&gt;G39,1,0)</f>
        <v>0</v>
      </c>
      <c r="AH39" s="116">
        <f>IF(H39&gt;J39,1,0)</f>
        <v>0</v>
      </c>
      <c r="AI39" s="116">
        <f>IF(K39+M39&gt;0,IF(K39&gt;M39,1,0),0)</f>
        <v>0</v>
      </c>
      <c r="AJ39" s="116">
        <f>IF(G39&gt;E39,1,0)</f>
        <v>1</v>
      </c>
      <c r="AK39" s="116">
        <f>IF(J39&gt;H39,1,0)</f>
        <v>1</v>
      </c>
      <c r="AL39" s="116">
        <f>IF(K39+M39&gt;0,IF(M39&gt;K39,1,0),0)</f>
        <v>0</v>
      </c>
    </row>
    <row r="40" spans="2:38" ht="24.75" customHeight="1">
      <c r="B40" s="103" t="s">
        <v>57</v>
      </c>
      <c r="C40" s="118" t="s">
        <v>157</v>
      </c>
      <c r="D40" s="104" t="s">
        <v>206</v>
      </c>
      <c r="E40" s="105">
        <v>6</v>
      </c>
      <c r="F40" s="106" t="s">
        <v>17</v>
      </c>
      <c r="G40" s="107">
        <v>4</v>
      </c>
      <c r="H40" s="108">
        <v>1</v>
      </c>
      <c r="I40" s="106" t="s">
        <v>17</v>
      </c>
      <c r="J40" s="107">
        <v>6</v>
      </c>
      <c r="K40" s="108">
        <v>7</v>
      </c>
      <c r="L40" s="106" t="s">
        <v>17</v>
      </c>
      <c r="M40" s="109">
        <v>5</v>
      </c>
      <c r="N40" s="110">
        <f>E40+H40+K40</f>
        <v>14</v>
      </c>
      <c r="O40" s="111" t="s">
        <v>17</v>
      </c>
      <c r="P40" s="112">
        <f>G40+J40+M40</f>
        <v>15</v>
      </c>
      <c r="Q40" s="110">
        <f>SUM(AG40:AI40)</f>
        <v>2</v>
      </c>
      <c r="R40" s="111" t="s">
        <v>17</v>
      </c>
      <c r="S40" s="112">
        <f>SUM(AJ40:AL40)</f>
        <v>1</v>
      </c>
      <c r="T40" s="113">
        <f>IF(Q40&gt;S40,1,0)</f>
        <v>1</v>
      </c>
      <c r="U40" s="114">
        <f>IF(S40&gt;Q40,1,0)</f>
        <v>0</v>
      </c>
      <c r="V40" s="95"/>
      <c r="AG40" s="116">
        <f>IF(E40&gt;G40,1,0)</f>
        <v>1</v>
      </c>
      <c r="AH40" s="116">
        <f>IF(H40&gt;J40,1,0)</f>
        <v>0</v>
      </c>
      <c r="AI40" s="116">
        <f>IF(K40+M40&gt;0,IF(K40&gt;M40,1,0),0)</f>
        <v>1</v>
      </c>
      <c r="AJ40" s="116">
        <f>IF(G40&gt;E40,1,0)</f>
        <v>0</v>
      </c>
      <c r="AK40" s="116">
        <f>IF(J40&gt;H40,1,0)</f>
        <v>1</v>
      </c>
      <c r="AL40" s="116">
        <f>IF(K40+M40&gt;0,IF(M40&gt;K40,1,0),0)</f>
        <v>0</v>
      </c>
    </row>
    <row r="41" spans="2:38" ht="24.75" customHeight="1">
      <c r="B41" s="473" t="s">
        <v>58</v>
      </c>
      <c r="C41" s="118" t="s">
        <v>159</v>
      </c>
      <c r="D41" s="117" t="s">
        <v>205</v>
      </c>
      <c r="E41" s="475">
        <v>1</v>
      </c>
      <c r="F41" s="463" t="s">
        <v>17</v>
      </c>
      <c r="G41" s="471">
        <v>6</v>
      </c>
      <c r="H41" s="469">
        <v>6</v>
      </c>
      <c r="I41" s="463" t="s">
        <v>17</v>
      </c>
      <c r="J41" s="471">
        <v>4</v>
      </c>
      <c r="K41" s="469">
        <v>7</v>
      </c>
      <c r="L41" s="463" t="s">
        <v>17</v>
      </c>
      <c r="M41" s="477">
        <v>5</v>
      </c>
      <c r="N41" s="479">
        <f>E41+H41+K41</f>
        <v>14</v>
      </c>
      <c r="O41" s="481" t="s">
        <v>17</v>
      </c>
      <c r="P41" s="483">
        <f>G41+J41+M41</f>
        <v>15</v>
      </c>
      <c r="Q41" s="479">
        <f>SUM(AG41:AI41)</f>
        <v>2</v>
      </c>
      <c r="R41" s="481" t="s">
        <v>17</v>
      </c>
      <c r="S41" s="483">
        <f>SUM(AJ41:AL41)</f>
        <v>1</v>
      </c>
      <c r="T41" s="487">
        <f>IF(Q41&gt;S41,1,0)</f>
        <v>1</v>
      </c>
      <c r="U41" s="485">
        <f>IF(S41&gt;Q41,1,0)</f>
        <v>0</v>
      </c>
      <c r="V41" s="119"/>
      <c r="AG41" s="116">
        <f>IF(E41&gt;G41,1,0)</f>
        <v>0</v>
      </c>
      <c r="AH41" s="116">
        <f>IF(H41&gt;J41,1,0)</f>
        <v>1</v>
      </c>
      <c r="AI41" s="116">
        <f>IF(K41+M41&gt;0,IF(K41&gt;M41,1,0),0)</f>
        <v>1</v>
      </c>
      <c r="AJ41" s="116">
        <f>IF(G41&gt;E41,1,0)</f>
        <v>1</v>
      </c>
      <c r="AK41" s="116">
        <f>IF(J41&gt;H41,1,0)</f>
        <v>0</v>
      </c>
      <c r="AL41" s="116">
        <f>IF(K41+M41&gt;0,IF(M41&gt;K41,1,0),0)</f>
        <v>0</v>
      </c>
    </row>
    <row r="42" spans="2:22" ht="24.75" customHeight="1">
      <c r="B42" s="474"/>
      <c r="C42" s="120" t="s">
        <v>155</v>
      </c>
      <c r="D42" s="121" t="s">
        <v>206</v>
      </c>
      <c r="E42" s="476"/>
      <c r="F42" s="464"/>
      <c r="G42" s="472"/>
      <c r="H42" s="470"/>
      <c r="I42" s="464"/>
      <c r="J42" s="472"/>
      <c r="K42" s="470"/>
      <c r="L42" s="464"/>
      <c r="M42" s="478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36</v>
      </c>
      <c r="O43" s="111" t="s">
        <v>17</v>
      </c>
      <c r="P43" s="126">
        <f>SUM(P39:P42)</f>
        <v>42</v>
      </c>
      <c r="Q43" s="125">
        <f>SUM(Q39:Q42)</f>
        <v>4</v>
      </c>
      <c r="R43" s="127" t="s">
        <v>17</v>
      </c>
      <c r="S43" s="126">
        <f>SUM(S39:S42)</f>
        <v>4</v>
      </c>
      <c r="T43" s="113">
        <f>SUM(T39:T42)</f>
        <v>2</v>
      </c>
      <c r="U43" s="114">
        <f>SUM(U39:U42)</f>
        <v>1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Hrabůvka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2</v>
      </c>
      <c r="P54" s="460" t="str">
        <f>IF(N54=1,P56,IF(N54=2,P57,IF(N54=3,P58,IF(N54=4,P59,IF(N54=5,P60," ")))))</f>
        <v>MUŽI  II.A - SEVER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 t="s">
        <v>184</v>
      </c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4" ref="X56:X63">IF($N$29=1,AA56,IF($N$29=2,AB56,IF($N$29=3,AC56,IF($N$29=4,AD56,IF($N$29=5,AE56," ")))))</f>
        <v>Sportsone</v>
      </c>
      <c r="AA56" s="1">
        <f aca="true" t="shared" si="5" ref="AA56:AE63">AA31</f>
        <v>0</v>
      </c>
      <c r="AB56" s="1" t="str">
        <f t="shared" si="5"/>
        <v>Sportsone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AF31</f>
        <v>0</v>
      </c>
    </row>
    <row r="57" spans="3:32" ht="15" customHeight="1">
      <c r="C57" s="80" t="s">
        <v>46</v>
      </c>
      <c r="D57" s="186">
        <v>41050</v>
      </c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4"/>
        <v>Jistebník</v>
      </c>
      <c r="AA57" s="1">
        <f t="shared" si="5"/>
        <v>0</v>
      </c>
      <c r="AB57" s="1" t="str">
        <f t="shared" si="5"/>
        <v>Jistebník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4"/>
        <v>Hrabůvka</v>
      </c>
      <c r="AA58" s="1">
        <f t="shared" si="5"/>
        <v>0</v>
      </c>
      <c r="AB58" s="1" t="str">
        <f t="shared" si="5"/>
        <v>Hrabůvka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4</v>
      </c>
      <c r="C59" s="76" t="s">
        <v>48</v>
      </c>
      <c r="D59" s="489" t="str">
        <f>IF(B59=1,X56,IF(B59=2,X57,IF(B59=3,X58,IF(B59=4,X59,IF(B59=5,X60,IF(B59=6,X61,IF(B59=7,X62,IF(B59=8,X63," "))))))))</f>
        <v>Nová Bělá  A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4"/>
        <v>Nová Bělá  A</v>
      </c>
      <c r="AA59" s="1">
        <f t="shared" si="5"/>
        <v>0</v>
      </c>
      <c r="AB59" s="1" t="str">
        <f t="shared" si="5"/>
        <v>Nová Bělá  A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5</v>
      </c>
      <c r="C60" s="76" t="s">
        <v>51</v>
      </c>
      <c r="D60" s="489" t="str">
        <f>IF(B60=1,X56,IF(B60=2,X57,IF(B60=3,X58,IF(B60=4,X59,IF(B60=5,X60,IF(B60=6,X61,IF(B60=7,X62,IF(B60=8,X63," "))))))))</f>
        <v>Výškovice C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4"/>
        <v>Výškovice C</v>
      </c>
      <c r="AA60" s="1">
        <f t="shared" si="5"/>
        <v>0</v>
      </c>
      <c r="AB60" s="1" t="str">
        <f t="shared" si="5"/>
        <v>Výškovice C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4"/>
        <v>Vratimov</v>
      </c>
      <c r="AA61" s="1">
        <f t="shared" si="5"/>
        <v>0</v>
      </c>
      <c r="AB61" s="1" t="str">
        <f t="shared" si="5"/>
        <v>Vratimov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4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4"/>
        <v>0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15.75">
      <c r="B64" s="103" t="s">
        <v>56</v>
      </c>
      <c r="C64" s="104" t="s">
        <v>207</v>
      </c>
      <c r="D64" s="117" t="s">
        <v>185</v>
      </c>
      <c r="E64" s="105">
        <v>3</v>
      </c>
      <c r="F64" s="106" t="s">
        <v>17</v>
      </c>
      <c r="G64" s="107">
        <v>6</v>
      </c>
      <c r="H64" s="108">
        <v>1</v>
      </c>
      <c r="I64" s="106" t="s">
        <v>17</v>
      </c>
      <c r="J64" s="107">
        <v>6</v>
      </c>
      <c r="K64" s="108"/>
      <c r="L64" s="106" t="s">
        <v>17</v>
      </c>
      <c r="M64" s="109"/>
      <c r="N64" s="110">
        <f>E64+H64+K64</f>
        <v>4</v>
      </c>
      <c r="O64" s="111" t="s">
        <v>17</v>
      </c>
      <c r="P64" s="112">
        <f>G64+J64+M64</f>
        <v>12</v>
      </c>
      <c r="Q64" s="110">
        <f>SUM(AG64:AI64)</f>
        <v>0</v>
      </c>
      <c r="R64" s="111" t="s">
        <v>17</v>
      </c>
      <c r="S64" s="112">
        <f>SUM(AJ64:AL64)</f>
        <v>2</v>
      </c>
      <c r="T64" s="113">
        <f>IF(Q64&gt;S64,1,0)</f>
        <v>0</v>
      </c>
      <c r="U64" s="114">
        <f>IF(S64&gt;Q64,1,0)</f>
        <v>1</v>
      </c>
      <c r="V64" s="95"/>
      <c r="X64" s="115"/>
      <c r="AG64" s="116">
        <f>IF(E64&gt;G64,1,0)</f>
        <v>0</v>
      </c>
      <c r="AH64" s="116">
        <f>IF(H64&gt;J64,1,0)</f>
        <v>0</v>
      </c>
      <c r="AI64" s="116">
        <f>IF(K64+M64&gt;0,IF(K64&gt;M64,1,0),0)</f>
        <v>0</v>
      </c>
      <c r="AJ64" s="116">
        <f>IF(G64&gt;E64,1,0)</f>
        <v>1</v>
      </c>
      <c r="AK64" s="116">
        <f>IF(J64&gt;H64,1,0)</f>
        <v>1</v>
      </c>
      <c r="AL64" s="116">
        <f>IF(K64+M64&gt;0,IF(M64&gt;K64,1,0),0)</f>
        <v>0</v>
      </c>
    </row>
    <row r="65" spans="2:38" ht="15.75">
      <c r="B65" s="103" t="s">
        <v>57</v>
      </c>
      <c r="C65" s="118" t="s">
        <v>208</v>
      </c>
      <c r="D65" s="104" t="s">
        <v>153</v>
      </c>
      <c r="E65" s="105">
        <v>1</v>
      </c>
      <c r="F65" s="106" t="s">
        <v>17</v>
      </c>
      <c r="G65" s="107">
        <v>6</v>
      </c>
      <c r="H65" s="108">
        <v>6</v>
      </c>
      <c r="I65" s="106" t="s">
        <v>17</v>
      </c>
      <c r="J65" s="107">
        <v>7</v>
      </c>
      <c r="K65" s="108"/>
      <c r="L65" s="106" t="s">
        <v>17</v>
      </c>
      <c r="M65" s="109"/>
      <c r="N65" s="110">
        <f>E65+H65+K65</f>
        <v>7</v>
      </c>
      <c r="O65" s="111" t="s">
        <v>17</v>
      </c>
      <c r="P65" s="112">
        <f>G65+J65+M65</f>
        <v>13</v>
      </c>
      <c r="Q65" s="110">
        <f>SUM(AG65:AI65)</f>
        <v>0</v>
      </c>
      <c r="R65" s="111" t="s">
        <v>17</v>
      </c>
      <c r="S65" s="112">
        <f>SUM(AJ65:AL65)</f>
        <v>2</v>
      </c>
      <c r="T65" s="113">
        <f>IF(Q65&gt;S65,1,0)</f>
        <v>0</v>
      </c>
      <c r="U65" s="114">
        <f>IF(S65&gt;Q65,1,0)</f>
        <v>1</v>
      </c>
      <c r="V65" s="95"/>
      <c r="AG65" s="116">
        <f>IF(E65&gt;G65,1,0)</f>
        <v>0</v>
      </c>
      <c r="AH65" s="116">
        <f>IF(H65&gt;J65,1,0)</f>
        <v>0</v>
      </c>
      <c r="AI65" s="116">
        <f>IF(K65+M65&gt;0,IF(K65&gt;M65,1,0),0)</f>
        <v>0</v>
      </c>
      <c r="AJ65" s="116">
        <f>IF(G65&gt;E65,1,0)</f>
        <v>1</v>
      </c>
      <c r="AK65" s="116">
        <f>IF(J65&gt;H65,1,0)</f>
        <v>1</v>
      </c>
      <c r="AL65" s="116">
        <f>IF(K65+M65&gt;0,IF(M65&gt;K65,1,0),0)</f>
        <v>0</v>
      </c>
    </row>
    <row r="66" spans="2:38" ht="14.25" customHeight="1">
      <c r="B66" s="473" t="s">
        <v>58</v>
      </c>
      <c r="C66" s="104" t="s">
        <v>207</v>
      </c>
      <c r="D66" s="117" t="s">
        <v>185</v>
      </c>
      <c r="E66" s="475">
        <v>2</v>
      </c>
      <c r="F66" s="463" t="s">
        <v>17</v>
      </c>
      <c r="G66" s="471">
        <v>6</v>
      </c>
      <c r="H66" s="469">
        <v>7</v>
      </c>
      <c r="I66" s="463" t="s">
        <v>17</v>
      </c>
      <c r="J66" s="471">
        <v>6</v>
      </c>
      <c r="K66" s="469">
        <v>5</v>
      </c>
      <c r="L66" s="463" t="s">
        <v>17</v>
      </c>
      <c r="M66" s="477">
        <v>7</v>
      </c>
      <c r="N66" s="479">
        <f>E66+H66+K66</f>
        <v>14</v>
      </c>
      <c r="O66" s="481" t="s">
        <v>17</v>
      </c>
      <c r="P66" s="483">
        <f>G66+J66+M66</f>
        <v>19</v>
      </c>
      <c r="Q66" s="479">
        <f>SUM(AG66:AI66)</f>
        <v>1</v>
      </c>
      <c r="R66" s="481" t="s">
        <v>17</v>
      </c>
      <c r="S66" s="483">
        <f>SUM(AJ66:AL66)</f>
        <v>2</v>
      </c>
      <c r="T66" s="487">
        <f>IF(Q66&gt;S66,1,0)</f>
        <v>0</v>
      </c>
      <c r="U66" s="485">
        <f>IF(S66&gt;Q66,1,0)</f>
        <v>1</v>
      </c>
      <c r="V66" s="119"/>
      <c r="AG66" s="116">
        <f>IF(E66&gt;G66,1,0)</f>
        <v>0</v>
      </c>
      <c r="AH66" s="116">
        <f>IF(H66&gt;J66,1,0)</f>
        <v>1</v>
      </c>
      <c r="AI66" s="116">
        <f>IF(K66+M66&gt;0,IF(K66&gt;M66,1,0),0)</f>
        <v>0</v>
      </c>
      <c r="AJ66" s="116">
        <f>IF(G66&gt;E66,1,0)</f>
        <v>1</v>
      </c>
      <c r="AK66" s="116">
        <f>IF(J66&gt;H66,1,0)</f>
        <v>0</v>
      </c>
      <c r="AL66" s="116">
        <f>IF(K66+M66&gt;0,IF(M66&gt;K66,1,0),0)</f>
        <v>1</v>
      </c>
    </row>
    <row r="67" spans="2:22" ht="14.25" customHeight="1">
      <c r="B67" s="474"/>
      <c r="C67" s="118" t="s">
        <v>208</v>
      </c>
      <c r="D67" s="121" t="s">
        <v>209</v>
      </c>
      <c r="E67" s="476"/>
      <c r="F67" s="464"/>
      <c r="G67" s="472"/>
      <c r="H67" s="470"/>
      <c r="I67" s="464"/>
      <c r="J67" s="472"/>
      <c r="K67" s="470"/>
      <c r="L67" s="464"/>
      <c r="M67" s="478"/>
      <c r="N67" s="480"/>
      <c r="O67" s="482"/>
      <c r="P67" s="484"/>
      <c r="Q67" s="480"/>
      <c r="R67" s="482"/>
      <c r="S67" s="484"/>
      <c r="T67" s="488"/>
      <c r="U67" s="486"/>
      <c r="V67" s="119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25</v>
      </c>
      <c r="O68" s="111" t="s">
        <v>17</v>
      </c>
      <c r="P68" s="126">
        <f>SUM(P64:P67)</f>
        <v>44</v>
      </c>
      <c r="Q68" s="125">
        <f>SUM(Q64:Q67)</f>
        <v>1</v>
      </c>
      <c r="R68" s="127" t="s">
        <v>17</v>
      </c>
      <c r="S68" s="126">
        <f>SUM(S64:S67)</f>
        <v>6</v>
      </c>
      <c r="T68" s="113">
        <f>SUM(T64:T67)</f>
        <v>0</v>
      </c>
      <c r="U68" s="114">
        <f>SUM(U64:U67)</f>
        <v>3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Výškovice C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H66:H67"/>
    <mergeCell ref="S66:S67"/>
    <mergeCell ref="T66:T67"/>
    <mergeCell ref="J66:J67"/>
    <mergeCell ref="K66:K67"/>
    <mergeCell ref="L66:L67"/>
    <mergeCell ref="M66:M67"/>
    <mergeCell ref="N66:N67"/>
    <mergeCell ref="B66:B67"/>
    <mergeCell ref="E66:E67"/>
    <mergeCell ref="F66:F67"/>
    <mergeCell ref="G66:G67"/>
    <mergeCell ref="U66:U67"/>
    <mergeCell ref="O66:O67"/>
    <mergeCell ref="P66:P67"/>
    <mergeCell ref="Q66:Q67"/>
    <mergeCell ref="R66:R67"/>
    <mergeCell ref="D59:I59"/>
    <mergeCell ref="P59:U59"/>
    <mergeCell ref="I66:I67"/>
    <mergeCell ref="E63:G63"/>
    <mergeCell ref="H63:J63"/>
    <mergeCell ref="K63:M63"/>
    <mergeCell ref="N63:P63"/>
    <mergeCell ref="D60:I60"/>
    <mergeCell ref="P60:U60"/>
    <mergeCell ref="E62:M62"/>
    <mergeCell ref="Q63:S63"/>
    <mergeCell ref="P56:U56"/>
    <mergeCell ref="P57:U57"/>
    <mergeCell ref="P58:U58"/>
    <mergeCell ref="N62:U62"/>
    <mergeCell ref="P61:U61"/>
    <mergeCell ref="P54:U54"/>
    <mergeCell ref="Q41:Q42"/>
    <mergeCell ref="J41:J42"/>
    <mergeCell ref="K41:K42"/>
    <mergeCell ref="L41:L42"/>
    <mergeCell ref="R41:R42"/>
    <mergeCell ref="S41:S42"/>
    <mergeCell ref="H41:H42"/>
    <mergeCell ref="U41:U42"/>
    <mergeCell ref="P53:Q53"/>
    <mergeCell ref="T53:U53"/>
    <mergeCell ref="T41:T42"/>
    <mergeCell ref="M41:M42"/>
    <mergeCell ref="N41:N42"/>
    <mergeCell ref="O41:O42"/>
    <mergeCell ref="P41:P42"/>
    <mergeCell ref="B41:B42"/>
    <mergeCell ref="E41:E42"/>
    <mergeCell ref="F41:F42"/>
    <mergeCell ref="G41:G42"/>
    <mergeCell ref="D34:I34"/>
    <mergeCell ref="P34:U34"/>
    <mergeCell ref="I41:I42"/>
    <mergeCell ref="E38:G38"/>
    <mergeCell ref="H38:J38"/>
    <mergeCell ref="K38:M38"/>
    <mergeCell ref="N38:P38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28:Q28"/>
    <mergeCell ref="T28:U28"/>
    <mergeCell ref="P29:U29"/>
    <mergeCell ref="Q16:Q17"/>
    <mergeCell ref="R16:R17"/>
    <mergeCell ref="S16:S17"/>
    <mergeCell ref="U16:U17"/>
    <mergeCell ref="T16:T17"/>
    <mergeCell ref="Q13:S13"/>
    <mergeCell ref="N13:P13"/>
    <mergeCell ref="B16:B17"/>
    <mergeCell ref="E16:E17"/>
    <mergeCell ref="F16:F17"/>
    <mergeCell ref="G16:G17"/>
    <mergeCell ref="M16:M17"/>
    <mergeCell ref="N16:N17"/>
    <mergeCell ref="O16:O17"/>
    <mergeCell ref="P16:P17"/>
    <mergeCell ref="I16:I17"/>
    <mergeCell ref="E13:G13"/>
    <mergeCell ref="H13:J13"/>
    <mergeCell ref="K13:M13"/>
    <mergeCell ref="H16:H17"/>
    <mergeCell ref="J16:J17"/>
    <mergeCell ref="K16:K17"/>
    <mergeCell ref="L16:L17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E12:M12"/>
    <mergeCell ref="N12:U12"/>
    <mergeCell ref="P11:U11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C39" sqref="C39:J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2</v>
      </c>
      <c r="P4" s="460" t="str">
        <f>IF(N4=1,P6,IF(N4=2,P7,IF(N4=3,P8,IF(N4=4,P9,IF(N4=5,P10," ")))))</f>
        <v>MUŽI  II.A - SEVER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43</v>
      </c>
      <c r="D6" s="136" t="s">
        <v>50</v>
      </c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Sportsone</v>
      </c>
      <c r="AA6" s="1">
        <f>1A!AA6</f>
        <v>0</v>
      </c>
      <c r="AB6" s="302" t="s">
        <v>111</v>
      </c>
      <c r="AC6" s="1">
        <f>1A!AC6</f>
        <v>0</v>
      </c>
      <c r="AD6" s="1">
        <f>1A!AD6</f>
        <v>0</v>
      </c>
      <c r="AE6" s="1">
        <f>1A!AE6</f>
        <v>0</v>
      </c>
    </row>
    <row r="7" spans="3:31" ht="16.5" customHeight="1">
      <c r="C7" s="80" t="s">
        <v>46</v>
      </c>
      <c r="D7" s="186">
        <v>41071</v>
      </c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Jistebník</v>
      </c>
      <c r="AA7" s="1">
        <f>1A!AA7</f>
        <v>0</v>
      </c>
      <c r="AB7" s="302" t="s">
        <v>110</v>
      </c>
      <c r="AC7" s="1">
        <f>1A!AC7</f>
        <v>0</v>
      </c>
      <c r="AD7" s="1">
        <f>1A!AD7</f>
        <v>0</v>
      </c>
      <c r="AE7" s="1">
        <f>1A!AE7</f>
        <v>0</v>
      </c>
    </row>
    <row r="8" spans="3:31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Hrabůvka</v>
      </c>
      <c r="AA8" s="1">
        <f>1A!AA8</f>
        <v>0</v>
      </c>
      <c r="AB8" s="302" t="s">
        <v>121</v>
      </c>
      <c r="AC8" s="1">
        <f>1A!AC8</f>
        <v>0</v>
      </c>
      <c r="AD8" s="1">
        <f>1A!AD8</f>
        <v>0</v>
      </c>
      <c r="AE8" s="1">
        <f>1A!AE8</f>
        <v>0</v>
      </c>
    </row>
    <row r="9" spans="2:31" ht="18.75">
      <c r="B9" s="92">
        <v>6</v>
      </c>
      <c r="C9" s="76" t="s">
        <v>48</v>
      </c>
      <c r="D9" s="450" t="str">
        <f>IF(B9=1,X6,IF(B9=2,X7,IF(B9=3,X8,IF(B9=4,X9,IF(B9=5,X10,IF(B9=6,X11,IF(B9=7,X12,IF(B9=8,X13," "))))))))</f>
        <v>Vratimov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Nová Bělá  A</v>
      </c>
      <c r="AA9" s="1">
        <f>1A!AA9</f>
        <v>0</v>
      </c>
      <c r="AB9" s="302" t="s">
        <v>69</v>
      </c>
      <c r="AC9" s="1">
        <f>1A!AC9</f>
        <v>0</v>
      </c>
      <c r="AD9" s="1">
        <f>1A!AD9</f>
        <v>0</v>
      </c>
      <c r="AE9" s="1">
        <f>1A!AE9</f>
        <v>0</v>
      </c>
    </row>
    <row r="10" spans="2:31" ht="19.5" customHeight="1">
      <c r="B10" s="92">
        <v>5</v>
      </c>
      <c r="C10" s="76" t="s">
        <v>51</v>
      </c>
      <c r="D10" s="450" t="str">
        <f>IF(B10=1,X6,IF(B10=2,X7,IF(B10=3,X8,IF(B10=4,X9,IF(B10=5,X10,IF(B10=6,X11,IF(B10=7,X12,IF(B10=8,X13," "))))))))</f>
        <v>Výškovice C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Výškovice C</v>
      </c>
      <c r="AA10" s="1">
        <f>1A!AA10</f>
        <v>0</v>
      </c>
      <c r="AB10" s="302" t="s">
        <v>103</v>
      </c>
      <c r="AC10" s="1">
        <f>1A!AC10</f>
        <v>0</v>
      </c>
      <c r="AD10" s="1">
        <f>1A!AD10</f>
        <v>0</v>
      </c>
      <c r="AE10" s="1">
        <f>1A!AE10</f>
        <v>0</v>
      </c>
    </row>
    <row r="11" spans="14:31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Vratimov</v>
      </c>
      <c r="AA11" s="1">
        <f>1A!AA11</f>
        <v>0</v>
      </c>
      <c r="AB11" s="302" t="s">
        <v>50</v>
      </c>
      <c r="AC11" s="1">
        <f>1A!AC11</f>
        <v>0</v>
      </c>
      <c r="AD11" s="1">
        <f>1A!AD11</f>
        <v>0</v>
      </c>
      <c r="AE11" s="1">
        <f>1A!AE11</f>
        <v>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A12" s="1">
        <f>1A!AA12</f>
        <v>0</v>
      </c>
      <c r="AB12" s="1">
        <f>1A!AB12</f>
        <v>0</v>
      </c>
      <c r="AC12" s="1">
        <f>1A!AC12</f>
        <v>0</v>
      </c>
      <c r="AD12" s="1">
        <f>1A!AD12</f>
        <v>0</v>
      </c>
      <c r="AE12" s="1">
        <f>1A!AE12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A13" s="1">
        <f>1A!AA13</f>
        <v>0</v>
      </c>
      <c r="AB13" s="1">
        <f>1A!AB13</f>
        <v>0</v>
      </c>
      <c r="AC13" s="1">
        <f>1A!AC13</f>
        <v>0</v>
      </c>
      <c r="AD13" s="1">
        <f>1A!AD13</f>
        <v>0</v>
      </c>
      <c r="AE13" s="1">
        <f>1A!AE13</f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 t="s">
        <v>245</v>
      </c>
      <c r="D14" s="117" t="s">
        <v>185</v>
      </c>
      <c r="E14" s="105">
        <v>6</v>
      </c>
      <c r="F14" s="106" t="s">
        <v>17</v>
      </c>
      <c r="G14" s="107">
        <v>0</v>
      </c>
      <c r="H14" s="108">
        <v>6</v>
      </c>
      <c r="I14" s="106" t="s">
        <v>17</v>
      </c>
      <c r="J14" s="107">
        <v>0</v>
      </c>
      <c r="K14" s="108"/>
      <c r="L14" s="106" t="s">
        <v>17</v>
      </c>
      <c r="M14" s="109"/>
      <c r="N14" s="110">
        <f>E14+H14+K14</f>
        <v>12</v>
      </c>
      <c r="O14" s="111" t="s">
        <v>17</v>
      </c>
      <c r="P14" s="112">
        <f>G14+J14+M14</f>
        <v>0</v>
      </c>
      <c r="Q14" s="110">
        <f>SUM(AG14:AI14)</f>
        <v>2</v>
      </c>
      <c r="R14" s="111" t="s">
        <v>17</v>
      </c>
      <c r="S14" s="112">
        <f>SUM(AJ14:AL14)</f>
        <v>0</v>
      </c>
      <c r="T14" s="113">
        <f>IF(Q14&gt;S14,1,0)</f>
        <v>1</v>
      </c>
      <c r="U14" s="114">
        <f>IF(S14&gt;Q14,1,0)</f>
        <v>0</v>
      </c>
      <c r="V14" s="95"/>
      <c r="X14" s="115"/>
      <c r="AG14" s="116">
        <f>IF(E14&gt;G14,1,0)</f>
        <v>1</v>
      </c>
      <c r="AH14" s="116">
        <f>IF(H14&gt;J14,1,0)</f>
        <v>1</v>
      </c>
      <c r="AI14" s="116">
        <f>IF(K14+M14&gt;0,IF(K14&gt;M14,1,0),0)</f>
        <v>0</v>
      </c>
      <c r="AJ14" s="116">
        <f>IF(G14&gt;E14,1,0)</f>
        <v>0</v>
      </c>
      <c r="AK14" s="116">
        <f>IF(J14&gt;H14,1,0)</f>
        <v>0</v>
      </c>
      <c r="AL14" s="116">
        <f>IF(K14+M14&gt;0,IF(M14&gt;K14,1,0),0)</f>
        <v>0</v>
      </c>
    </row>
    <row r="15" spans="2:38" ht="24" customHeight="1">
      <c r="B15" s="103" t="s">
        <v>57</v>
      </c>
      <c r="C15" s="118" t="s">
        <v>246</v>
      </c>
      <c r="D15" s="104" t="s">
        <v>153</v>
      </c>
      <c r="E15" s="105">
        <v>6</v>
      </c>
      <c r="F15" s="106" t="s">
        <v>17</v>
      </c>
      <c r="G15" s="107">
        <v>4</v>
      </c>
      <c r="H15" s="108">
        <v>1</v>
      </c>
      <c r="I15" s="106" t="s">
        <v>17</v>
      </c>
      <c r="J15" s="107">
        <v>6</v>
      </c>
      <c r="K15" s="108">
        <v>3</v>
      </c>
      <c r="L15" s="106" t="s">
        <v>17</v>
      </c>
      <c r="M15" s="109">
        <v>6</v>
      </c>
      <c r="N15" s="110">
        <f>E15+H15+K15</f>
        <v>10</v>
      </c>
      <c r="O15" s="111" t="s">
        <v>17</v>
      </c>
      <c r="P15" s="112">
        <f>G15+J15+M15</f>
        <v>16</v>
      </c>
      <c r="Q15" s="110">
        <f>SUM(AG15:AI15)</f>
        <v>1</v>
      </c>
      <c r="R15" s="111" t="s">
        <v>17</v>
      </c>
      <c r="S15" s="112">
        <f>SUM(AJ15:AL15)</f>
        <v>2</v>
      </c>
      <c r="T15" s="113">
        <f>IF(Q15&gt;S15,1,0)</f>
        <v>0</v>
      </c>
      <c r="U15" s="114">
        <f>IF(S15&gt;Q15,1,0)</f>
        <v>1</v>
      </c>
      <c r="V15" s="95"/>
      <c r="AG15" s="116">
        <f>IF(E15&gt;G15,1,0)</f>
        <v>1</v>
      </c>
      <c r="AH15" s="116">
        <f>IF(H15&gt;J15,1,0)</f>
        <v>0</v>
      </c>
      <c r="AI15" s="116">
        <f>IF(K15+M15&gt;0,IF(K15&gt;M15,1,0),0)</f>
        <v>0</v>
      </c>
      <c r="AJ15" s="116">
        <f>IF(G15&gt;E15,1,0)</f>
        <v>0</v>
      </c>
      <c r="AK15" s="116">
        <f>IF(J15&gt;H15,1,0)</f>
        <v>1</v>
      </c>
      <c r="AL15" s="116">
        <f>IF(K15+M15&gt;0,IF(M15&gt;K15,1,0),0)</f>
        <v>1</v>
      </c>
    </row>
    <row r="16" spans="2:38" ht="20.25" customHeight="1">
      <c r="B16" s="473" t="s">
        <v>58</v>
      </c>
      <c r="C16" s="118" t="s">
        <v>245</v>
      </c>
      <c r="D16" s="117" t="s">
        <v>185</v>
      </c>
      <c r="E16" s="475">
        <v>3</v>
      </c>
      <c r="F16" s="463" t="s">
        <v>17</v>
      </c>
      <c r="G16" s="471">
        <v>6</v>
      </c>
      <c r="H16" s="469">
        <v>4</v>
      </c>
      <c r="I16" s="463" t="s">
        <v>17</v>
      </c>
      <c r="J16" s="471">
        <v>6</v>
      </c>
      <c r="K16" s="469"/>
      <c r="L16" s="463" t="s">
        <v>17</v>
      </c>
      <c r="M16" s="477"/>
      <c r="N16" s="479">
        <f>E16+H16+K16</f>
        <v>7</v>
      </c>
      <c r="O16" s="481" t="s">
        <v>17</v>
      </c>
      <c r="P16" s="483">
        <f>G16+J16+M16</f>
        <v>12</v>
      </c>
      <c r="Q16" s="479">
        <f>SUM(AG16:AI16)</f>
        <v>0</v>
      </c>
      <c r="R16" s="481" t="s">
        <v>17</v>
      </c>
      <c r="S16" s="483">
        <f>SUM(AJ16:AL16)</f>
        <v>2</v>
      </c>
      <c r="T16" s="487">
        <f>IF(Q16&gt;S16,1,0)</f>
        <v>0</v>
      </c>
      <c r="U16" s="485">
        <f>IF(S16&gt;Q16,1,0)</f>
        <v>1</v>
      </c>
      <c r="V16" s="119"/>
      <c r="AG16" s="116">
        <f>IF(E16&gt;G16,1,0)</f>
        <v>0</v>
      </c>
      <c r="AH16" s="116">
        <f>IF(H16&gt;J16,1,0)</f>
        <v>0</v>
      </c>
      <c r="AI16" s="116">
        <f>IF(K16+M16&gt;0,IF(K16&gt;M16,1,0),0)</f>
        <v>0</v>
      </c>
      <c r="AJ16" s="116">
        <f>IF(G16&gt;E16,1,0)</f>
        <v>1</v>
      </c>
      <c r="AK16" s="116">
        <f>IF(J16&gt;H16,1,0)</f>
        <v>1</v>
      </c>
      <c r="AL16" s="116">
        <f>IF(K16+M16&gt;0,IF(M16&gt;K16,1,0),0)</f>
        <v>0</v>
      </c>
    </row>
    <row r="17" spans="2:22" ht="21" customHeight="1">
      <c r="B17" s="474"/>
      <c r="C17" s="120" t="s">
        <v>246</v>
      </c>
      <c r="D17" s="121" t="s">
        <v>153</v>
      </c>
      <c r="E17" s="476"/>
      <c r="F17" s="464"/>
      <c r="G17" s="472"/>
      <c r="H17" s="470"/>
      <c r="I17" s="464"/>
      <c r="J17" s="472"/>
      <c r="K17" s="470"/>
      <c r="L17" s="464"/>
      <c r="M17" s="478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29</v>
      </c>
      <c r="O18" s="111" t="s">
        <v>17</v>
      </c>
      <c r="P18" s="126">
        <f>SUM(P14:P17)</f>
        <v>28</v>
      </c>
      <c r="Q18" s="125">
        <f>SUM(Q14:Q17)</f>
        <v>3</v>
      </c>
      <c r="R18" s="127" t="s">
        <v>17</v>
      </c>
      <c r="S18" s="126">
        <f>SUM(S14:S17)</f>
        <v>4</v>
      </c>
      <c r="T18" s="113">
        <f>SUM(T14:T17)</f>
        <v>1</v>
      </c>
      <c r="U18" s="114">
        <f>SUM(U14:U17)</f>
        <v>2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Výškovice C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2</v>
      </c>
      <c r="P29" s="460" t="str">
        <f>IF(N29=1,P31,IF(N29=2,P32,IF(N29=3,P33,IF(N29=4,P34,IF(N29=5,P35," ")))))</f>
        <v>MUŽI  II.A - SEVER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 t="s">
        <v>252</v>
      </c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Sportsone</v>
      </c>
      <c r="AA31" s="1">
        <f aca="true" t="shared" si="2" ref="AA31:AE38">AA6</f>
        <v>0</v>
      </c>
      <c r="AB31" s="1" t="str">
        <f t="shared" si="2"/>
        <v>Sportsone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80" t="s">
        <v>46</v>
      </c>
      <c r="D32" s="186">
        <v>41103</v>
      </c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Jistebník</v>
      </c>
      <c r="AA32" s="1">
        <f t="shared" si="2"/>
        <v>0</v>
      </c>
      <c r="AB32" s="1" t="str">
        <f t="shared" si="2"/>
        <v>Jistebník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Hrabůvka</v>
      </c>
      <c r="AA33" s="1">
        <f t="shared" si="2"/>
        <v>0</v>
      </c>
      <c r="AB33" s="1" t="str">
        <f t="shared" si="2"/>
        <v>Hrabůvka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1</v>
      </c>
      <c r="C34" s="76" t="s">
        <v>48</v>
      </c>
      <c r="D34" s="489" t="str">
        <f>IF(B34=1,X31,IF(B34=2,X32,IF(B34=3,X33,IF(B34=4,X34,IF(B34=5,X35,IF(B34=6,X36,IF(B34=7,X37,IF(B34=8,X38," "))))))))</f>
        <v>Sportsone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Nová Bělá  A</v>
      </c>
      <c r="AA34" s="1">
        <f t="shared" si="2"/>
        <v>0</v>
      </c>
      <c r="AB34" s="1" t="str">
        <f t="shared" si="2"/>
        <v>Nová Bělá  A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4</v>
      </c>
      <c r="C35" s="76" t="s">
        <v>51</v>
      </c>
      <c r="D35" s="489" t="str">
        <f>IF(B35=1,X31,IF(B35=2,X32,IF(B35=3,X33,IF(B35=4,X34,IF(B35=5,X35,IF(B35=6,X36,IF(B35=7,X37,IF(B35=8,X38," "))))))))</f>
        <v>Nová Bělá  A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Výškovice C</v>
      </c>
      <c r="AA35" s="1">
        <f t="shared" si="2"/>
        <v>0</v>
      </c>
      <c r="AB35" s="1" t="str">
        <f t="shared" si="2"/>
        <v>Výškovice C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Vratimov</v>
      </c>
      <c r="AA36" s="1">
        <f t="shared" si="2"/>
        <v>0</v>
      </c>
      <c r="AB36" s="1" t="str">
        <f t="shared" si="2"/>
        <v>Vratimov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226</v>
      </c>
      <c r="D39" s="117" t="s">
        <v>208</v>
      </c>
      <c r="E39" s="105">
        <v>6</v>
      </c>
      <c r="F39" s="106" t="s">
        <v>17</v>
      </c>
      <c r="G39" s="107">
        <v>3</v>
      </c>
      <c r="H39" s="108">
        <v>6</v>
      </c>
      <c r="I39" s="106" t="s">
        <v>17</v>
      </c>
      <c r="J39" s="107">
        <v>3</v>
      </c>
      <c r="K39" s="108"/>
      <c r="L39" s="106" t="s">
        <v>17</v>
      </c>
      <c r="M39" s="109"/>
      <c r="N39" s="110">
        <f>E39+H39+K39</f>
        <v>12</v>
      </c>
      <c r="O39" s="111" t="s">
        <v>17</v>
      </c>
      <c r="P39" s="112">
        <f>G39+J39+M39</f>
        <v>6</v>
      </c>
      <c r="Q39" s="110">
        <f>SUM(AG39:AI39)</f>
        <v>2</v>
      </c>
      <c r="R39" s="111" t="s">
        <v>17</v>
      </c>
      <c r="S39" s="112">
        <f>SUM(AJ39:AL39)</f>
        <v>0</v>
      </c>
      <c r="T39" s="113">
        <f>IF(Q39&gt;S39,1,0)</f>
        <v>1</v>
      </c>
      <c r="U39" s="114">
        <f>IF(S39&gt;Q39,1,0)</f>
        <v>0</v>
      </c>
      <c r="V39" s="95"/>
      <c r="X39" s="115"/>
      <c r="AG39" s="116">
        <f>IF(E39&gt;G39,1,0)</f>
        <v>1</v>
      </c>
      <c r="AH39" s="116">
        <f>IF(H39&gt;J39,1,0)</f>
        <v>1</v>
      </c>
      <c r="AI39" s="116">
        <f>IF(K39+M39&gt;0,IF(K39&gt;M39,1,0),0)</f>
        <v>0</v>
      </c>
      <c r="AJ39" s="116">
        <f>IF(G39&gt;E39,1,0)</f>
        <v>0</v>
      </c>
      <c r="AK39" s="116">
        <f>IF(J39&gt;H39,1,0)</f>
        <v>0</v>
      </c>
      <c r="AL39" s="116">
        <f>IF(K39+M39&gt;0,IF(M39&gt;K39,1,0),0)</f>
        <v>0</v>
      </c>
    </row>
    <row r="40" spans="2:38" ht="24.75" customHeight="1">
      <c r="B40" s="103" t="s">
        <v>57</v>
      </c>
      <c r="C40" s="118" t="s">
        <v>227</v>
      </c>
      <c r="D40" s="104" t="s">
        <v>207</v>
      </c>
      <c r="E40" s="105">
        <v>6</v>
      </c>
      <c r="F40" s="106" t="s">
        <v>17</v>
      </c>
      <c r="G40" s="107">
        <v>0</v>
      </c>
      <c r="H40" s="108">
        <v>6</v>
      </c>
      <c r="I40" s="106" t="s">
        <v>17</v>
      </c>
      <c r="J40" s="107">
        <v>3</v>
      </c>
      <c r="K40" s="108"/>
      <c r="L40" s="106" t="s">
        <v>17</v>
      </c>
      <c r="M40" s="109"/>
      <c r="N40" s="110">
        <f>E40+H40+K40</f>
        <v>12</v>
      </c>
      <c r="O40" s="111" t="s">
        <v>17</v>
      </c>
      <c r="P40" s="112">
        <f>G40+J40+M40</f>
        <v>3</v>
      </c>
      <c r="Q40" s="110">
        <f>SUM(AG40:AI40)</f>
        <v>2</v>
      </c>
      <c r="R40" s="111" t="s">
        <v>17</v>
      </c>
      <c r="S40" s="112">
        <f>SUM(AJ40:AL40)</f>
        <v>0</v>
      </c>
      <c r="T40" s="113">
        <f>IF(Q40&gt;S40,1,0)</f>
        <v>1</v>
      </c>
      <c r="U40" s="114">
        <f>IF(S40&gt;Q40,1,0)</f>
        <v>0</v>
      </c>
      <c r="V40" s="95"/>
      <c r="AG40" s="116">
        <f>IF(E40&gt;G40,1,0)</f>
        <v>1</v>
      </c>
      <c r="AH40" s="116">
        <f>IF(H40&gt;J40,1,0)</f>
        <v>1</v>
      </c>
      <c r="AI40" s="116">
        <f>IF(K40+M40&gt;0,IF(K40&gt;M40,1,0),0)</f>
        <v>0</v>
      </c>
      <c r="AJ40" s="116">
        <f>IF(G40&gt;E40,1,0)</f>
        <v>0</v>
      </c>
      <c r="AK40" s="116">
        <f>IF(J40&gt;H40,1,0)</f>
        <v>0</v>
      </c>
      <c r="AL40" s="116">
        <f>IF(K40+M40&gt;0,IF(M40&gt;K40,1,0),0)</f>
        <v>0</v>
      </c>
    </row>
    <row r="41" spans="2:38" ht="24.75" customHeight="1">
      <c r="B41" s="473" t="s">
        <v>58</v>
      </c>
      <c r="C41" s="118" t="s">
        <v>227</v>
      </c>
      <c r="D41" s="117" t="s">
        <v>79</v>
      </c>
      <c r="E41" s="475">
        <v>6</v>
      </c>
      <c r="F41" s="463" t="s">
        <v>17</v>
      </c>
      <c r="G41" s="471">
        <v>1</v>
      </c>
      <c r="H41" s="469">
        <v>6</v>
      </c>
      <c r="I41" s="463" t="s">
        <v>17</v>
      </c>
      <c r="J41" s="471">
        <v>2</v>
      </c>
      <c r="K41" s="469"/>
      <c r="L41" s="463" t="s">
        <v>17</v>
      </c>
      <c r="M41" s="477"/>
      <c r="N41" s="479">
        <f>E41+H41+K41</f>
        <v>12</v>
      </c>
      <c r="O41" s="481" t="s">
        <v>17</v>
      </c>
      <c r="P41" s="483">
        <f>G41+J41+M41</f>
        <v>3</v>
      </c>
      <c r="Q41" s="479">
        <f>SUM(AG41:AI41)</f>
        <v>2</v>
      </c>
      <c r="R41" s="481" t="s">
        <v>17</v>
      </c>
      <c r="S41" s="483">
        <f>SUM(AJ41:AL41)</f>
        <v>0</v>
      </c>
      <c r="T41" s="487">
        <f>IF(Q41&gt;S41,1,0)</f>
        <v>1</v>
      </c>
      <c r="U41" s="485">
        <f>IF(S41&gt;Q41,1,0)</f>
        <v>0</v>
      </c>
      <c r="V41" s="119"/>
      <c r="AG41" s="116">
        <f>IF(E41&gt;G41,1,0)</f>
        <v>1</v>
      </c>
      <c r="AH41" s="116">
        <f>IF(H41&gt;J41,1,0)</f>
        <v>1</v>
      </c>
      <c r="AI41" s="116">
        <f>IF(K41+M41&gt;0,IF(K41&gt;M41,1,0),0)</f>
        <v>0</v>
      </c>
      <c r="AJ41" s="116">
        <f>IF(G41&gt;E41,1,0)</f>
        <v>0</v>
      </c>
      <c r="AK41" s="116">
        <f>IF(J41&gt;H41,1,0)</f>
        <v>0</v>
      </c>
      <c r="AL41" s="116">
        <f>IF(K41+M41&gt;0,IF(M41&gt;K41,1,0),0)</f>
        <v>0</v>
      </c>
    </row>
    <row r="42" spans="2:22" ht="24.75" customHeight="1">
      <c r="B42" s="474"/>
      <c r="C42" s="120" t="s">
        <v>226</v>
      </c>
      <c r="D42" s="121" t="s">
        <v>80</v>
      </c>
      <c r="E42" s="476"/>
      <c r="F42" s="464"/>
      <c r="G42" s="472"/>
      <c r="H42" s="470"/>
      <c r="I42" s="464"/>
      <c r="J42" s="472"/>
      <c r="K42" s="470"/>
      <c r="L42" s="464"/>
      <c r="M42" s="478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36</v>
      </c>
      <c r="O43" s="111" t="s">
        <v>17</v>
      </c>
      <c r="P43" s="126">
        <f>SUM(P39:P42)</f>
        <v>12</v>
      </c>
      <c r="Q43" s="142">
        <f>SUM(Q39:Q42)</f>
        <v>6</v>
      </c>
      <c r="R43" s="144" t="s">
        <v>17</v>
      </c>
      <c r="S43" s="143">
        <f>SUM(S39:S42)</f>
        <v>0</v>
      </c>
      <c r="T43" s="113">
        <f>SUM(T39:T42)</f>
        <v>3</v>
      </c>
      <c r="U43" s="114">
        <f>SUM(U39:U42)</f>
        <v>0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Sportsone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2</v>
      </c>
      <c r="P54" s="460" t="str">
        <f>IF(N54=1,P56,IF(N54=2,P57,IF(N54=3,P58,IF(N54=4,P59,IF(N54=5,P60," ")))))</f>
        <v>MUŽI  II.A - SEVER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 t="s">
        <v>149</v>
      </c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4" ref="X56:X63">IF($N$29=1,AA56,IF($N$29=2,AB56,IF($N$29=3,AC56,IF($N$29=4,AD56,IF($N$29=5,AE56," ")))))</f>
        <v>Sportsone</v>
      </c>
      <c r="AA56" s="1">
        <f aca="true" t="shared" si="5" ref="AA56:AE63">AA31</f>
        <v>0</v>
      </c>
      <c r="AB56" s="1" t="str">
        <f t="shared" si="5"/>
        <v>Sportsone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AF31</f>
        <v>0</v>
      </c>
    </row>
    <row r="57" spans="3:32" ht="15" customHeight="1">
      <c r="C57" s="80" t="s">
        <v>46</v>
      </c>
      <c r="D57" s="186">
        <v>41078</v>
      </c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4"/>
        <v>Jistebník</v>
      </c>
      <c r="AA57" s="1">
        <f t="shared" si="5"/>
        <v>0</v>
      </c>
      <c r="AB57" s="1" t="str">
        <f t="shared" si="5"/>
        <v>Jistebník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4"/>
        <v>Hrabůvka</v>
      </c>
      <c r="AA58" s="1">
        <f t="shared" si="5"/>
        <v>0</v>
      </c>
      <c r="AB58" s="1" t="str">
        <f t="shared" si="5"/>
        <v>Hrabůvka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2</v>
      </c>
      <c r="C59" s="76" t="s">
        <v>48</v>
      </c>
      <c r="D59" s="489" t="str">
        <f>IF(B59=1,X56,IF(B59=2,X57,IF(B59=3,X58,IF(B59=4,X59,IF(B59=5,X60,IF(B59=6,X61,IF(B59=7,X62,IF(B59=8,X63," "))))))))</f>
        <v>Jistebník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4"/>
        <v>Nová Bělá  A</v>
      </c>
      <c r="AA59" s="1">
        <f t="shared" si="5"/>
        <v>0</v>
      </c>
      <c r="AB59" s="1" t="str">
        <f t="shared" si="5"/>
        <v>Nová Bělá  A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3</v>
      </c>
      <c r="C60" s="76" t="s">
        <v>51</v>
      </c>
      <c r="D60" s="489" t="str">
        <f>IF(B60=1,X56,IF(B60=2,X57,IF(B60=3,X58,IF(B60=4,X59,IF(B60=5,X60,IF(B60=6,X61,IF(B60=7,X62,IF(B60=8,X63," "))))))))</f>
        <v>Hrabůvka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4"/>
        <v>Výškovice C</v>
      </c>
      <c r="AA60" s="1">
        <f t="shared" si="5"/>
        <v>0</v>
      </c>
      <c r="AB60" s="1" t="str">
        <f t="shared" si="5"/>
        <v>Výškovice C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4"/>
        <v>Vratimov</v>
      </c>
      <c r="AA61" s="1">
        <f t="shared" si="5"/>
        <v>0</v>
      </c>
      <c r="AB61" s="1" t="str">
        <f t="shared" si="5"/>
        <v>Vratimov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4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4"/>
        <v>0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22.5" customHeight="1">
      <c r="B64" s="103" t="s">
        <v>56</v>
      </c>
      <c r="C64" s="104" t="s">
        <v>150</v>
      </c>
      <c r="D64" s="117" t="s">
        <v>188</v>
      </c>
      <c r="E64" s="105">
        <v>3</v>
      </c>
      <c r="F64" s="106" t="s">
        <v>17</v>
      </c>
      <c r="G64" s="107">
        <v>6</v>
      </c>
      <c r="H64" s="108">
        <v>6</v>
      </c>
      <c r="I64" s="106" t="s">
        <v>17</v>
      </c>
      <c r="J64" s="107">
        <v>0</v>
      </c>
      <c r="K64" s="108">
        <v>6</v>
      </c>
      <c r="L64" s="106" t="s">
        <v>17</v>
      </c>
      <c r="M64" s="109">
        <v>3</v>
      </c>
      <c r="N64" s="110">
        <f>E64+H64+K64</f>
        <v>15</v>
      </c>
      <c r="O64" s="111" t="s">
        <v>17</v>
      </c>
      <c r="P64" s="112">
        <f>G64+J64+M64</f>
        <v>9</v>
      </c>
      <c r="Q64" s="110">
        <f>SUM(AG64:AI64)</f>
        <v>2</v>
      </c>
      <c r="R64" s="111" t="s">
        <v>17</v>
      </c>
      <c r="S64" s="112">
        <f>SUM(AJ64:AL64)</f>
        <v>1</v>
      </c>
      <c r="T64" s="113">
        <f>IF(Q64&gt;S64,1,0)</f>
        <v>1</v>
      </c>
      <c r="U64" s="114">
        <f>IF(S64&gt;Q64,1,0)</f>
        <v>0</v>
      </c>
      <c r="V64" s="95"/>
      <c r="X64" s="115"/>
      <c r="AG64" s="116">
        <f>IF(E64&gt;G64,1,0)</f>
        <v>0</v>
      </c>
      <c r="AH64" s="116">
        <f>IF(H64&gt;J64,1,0)</f>
        <v>1</v>
      </c>
      <c r="AI64" s="116">
        <f>IF(K64+M64&gt;0,IF(K64&gt;M64,1,0),0)</f>
        <v>1</v>
      </c>
      <c r="AJ64" s="116">
        <f>IF(G64&gt;E64,1,0)</f>
        <v>1</v>
      </c>
      <c r="AK64" s="116">
        <f>IF(J64&gt;H64,1,0)</f>
        <v>0</v>
      </c>
      <c r="AL64" s="116">
        <f>IF(K64+M64&gt;0,IF(M64&gt;K64,1,0),0)</f>
        <v>0</v>
      </c>
    </row>
    <row r="65" spans="2:38" ht="22.5" customHeight="1">
      <c r="B65" s="103" t="s">
        <v>57</v>
      </c>
      <c r="C65" s="118" t="s">
        <v>151</v>
      </c>
      <c r="D65" s="104" t="s">
        <v>186</v>
      </c>
      <c r="E65" s="105">
        <v>1</v>
      </c>
      <c r="F65" s="106" t="s">
        <v>17</v>
      </c>
      <c r="G65" s="107">
        <v>6</v>
      </c>
      <c r="H65" s="108">
        <v>3</v>
      </c>
      <c r="I65" s="106" t="s">
        <v>17</v>
      </c>
      <c r="J65" s="107">
        <v>6</v>
      </c>
      <c r="K65" s="108"/>
      <c r="L65" s="106" t="s">
        <v>17</v>
      </c>
      <c r="M65" s="109"/>
      <c r="N65" s="110">
        <f>E65+H65+K65</f>
        <v>4</v>
      </c>
      <c r="O65" s="111" t="s">
        <v>17</v>
      </c>
      <c r="P65" s="112">
        <f>G65+J65+M65</f>
        <v>12</v>
      </c>
      <c r="Q65" s="110">
        <f>SUM(AG65:AI65)</f>
        <v>0</v>
      </c>
      <c r="R65" s="111" t="s">
        <v>17</v>
      </c>
      <c r="S65" s="112">
        <f>SUM(AJ65:AL65)</f>
        <v>2</v>
      </c>
      <c r="T65" s="113">
        <f>IF(Q65&gt;S65,1,0)</f>
        <v>0</v>
      </c>
      <c r="U65" s="114">
        <f>IF(S65&gt;Q65,1,0)</f>
        <v>1</v>
      </c>
      <c r="V65" s="95"/>
      <c r="X65" s="320"/>
      <c r="AG65" s="116">
        <f>IF(E65&gt;G65,1,0)</f>
        <v>0</v>
      </c>
      <c r="AH65" s="116">
        <f>IF(H65&gt;J65,1,0)</f>
        <v>0</v>
      </c>
      <c r="AI65" s="116">
        <f>IF(K65+M65&gt;0,IF(K65&gt;M65,1,0),0)</f>
        <v>0</v>
      </c>
      <c r="AJ65" s="116">
        <f>IF(G65&gt;E65,1,0)</f>
        <v>1</v>
      </c>
      <c r="AK65" s="116">
        <f>IF(J65&gt;H65,1,0)</f>
        <v>1</v>
      </c>
      <c r="AL65" s="116">
        <f>IF(K65+M65&gt;0,IF(M65&gt;K65,1,0),0)</f>
        <v>0</v>
      </c>
    </row>
    <row r="66" spans="2:38" ht="22.5" customHeight="1">
      <c r="B66" s="473" t="s">
        <v>58</v>
      </c>
      <c r="C66" s="118" t="s">
        <v>150</v>
      </c>
      <c r="D66" s="117" t="s">
        <v>188</v>
      </c>
      <c r="E66" s="475">
        <v>0</v>
      </c>
      <c r="F66" s="463" t="s">
        <v>17</v>
      </c>
      <c r="G66" s="471">
        <v>6</v>
      </c>
      <c r="H66" s="469">
        <v>6</v>
      </c>
      <c r="I66" s="463" t="s">
        <v>17</v>
      </c>
      <c r="J66" s="471">
        <v>1</v>
      </c>
      <c r="K66" s="469">
        <v>4</v>
      </c>
      <c r="L66" s="463" t="s">
        <v>17</v>
      </c>
      <c r="M66" s="477">
        <v>6</v>
      </c>
      <c r="N66" s="479">
        <f>E66+H66+K66</f>
        <v>10</v>
      </c>
      <c r="O66" s="481" t="s">
        <v>17</v>
      </c>
      <c r="P66" s="483">
        <f>G66+J66+M66</f>
        <v>13</v>
      </c>
      <c r="Q66" s="479">
        <f>SUM(AG66:AI66)</f>
        <v>1</v>
      </c>
      <c r="R66" s="481" t="s">
        <v>17</v>
      </c>
      <c r="S66" s="483">
        <f>SUM(AJ66:AL66)</f>
        <v>2</v>
      </c>
      <c r="T66" s="487">
        <f>IF(Q66&gt;S66,1,0)</f>
        <v>0</v>
      </c>
      <c r="U66" s="485">
        <f>IF(S66&gt;Q66,1,0)</f>
        <v>1</v>
      </c>
      <c r="V66" s="119"/>
      <c r="X66" s="320"/>
      <c r="AG66" s="116">
        <f>IF(E66&gt;G66,1,0)</f>
        <v>0</v>
      </c>
      <c r="AH66" s="116">
        <f>IF(H66&gt;J66,1,0)</f>
        <v>1</v>
      </c>
      <c r="AI66" s="116">
        <f>IF(K66+M66&gt;0,IF(K66&gt;M66,1,0),0)</f>
        <v>0</v>
      </c>
      <c r="AJ66" s="116">
        <f>IF(G66&gt;E66,1,0)</f>
        <v>1</v>
      </c>
      <c r="AK66" s="116">
        <f>IF(J66&gt;H66,1,0)</f>
        <v>0</v>
      </c>
      <c r="AL66" s="116">
        <f>IF(K66+M66&gt;0,IF(M66&gt;K66,1,0),0)</f>
        <v>1</v>
      </c>
    </row>
    <row r="67" spans="2:24" ht="25.5" customHeight="1">
      <c r="B67" s="474"/>
      <c r="C67" s="120" t="s">
        <v>151</v>
      </c>
      <c r="D67" s="121" t="s">
        <v>186</v>
      </c>
      <c r="E67" s="476"/>
      <c r="F67" s="464"/>
      <c r="G67" s="472"/>
      <c r="H67" s="470"/>
      <c r="I67" s="464"/>
      <c r="J67" s="472"/>
      <c r="K67" s="470"/>
      <c r="L67" s="464"/>
      <c r="M67" s="478"/>
      <c r="N67" s="480"/>
      <c r="O67" s="482"/>
      <c r="P67" s="484"/>
      <c r="Q67" s="480"/>
      <c r="R67" s="482"/>
      <c r="S67" s="484"/>
      <c r="T67" s="488"/>
      <c r="U67" s="486"/>
      <c r="V67" s="119"/>
      <c r="X67" s="321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29</v>
      </c>
      <c r="O68" s="111" t="s">
        <v>17</v>
      </c>
      <c r="P68" s="126">
        <f>SUM(P64:P67)</f>
        <v>34</v>
      </c>
      <c r="Q68" s="142">
        <f>SUM(Q64:Q67)</f>
        <v>3</v>
      </c>
      <c r="R68" s="144" t="s">
        <v>17</v>
      </c>
      <c r="S68" s="143">
        <f>SUM(S64:S67)</f>
        <v>5</v>
      </c>
      <c r="T68" s="113">
        <f>SUM(T64:T67)</f>
        <v>1</v>
      </c>
      <c r="U68" s="114">
        <f>SUM(U64:U67)</f>
        <v>2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Hrabůvka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H66:H67"/>
    <mergeCell ref="S66:S67"/>
    <mergeCell ref="T66:T67"/>
    <mergeCell ref="J66:J67"/>
    <mergeCell ref="K66:K67"/>
    <mergeCell ref="L66:L67"/>
    <mergeCell ref="M66:M67"/>
    <mergeCell ref="N66:N67"/>
    <mergeCell ref="B66:B67"/>
    <mergeCell ref="E66:E67"/>
    <mergeCell ref="F66:F67"/>
    <mergeCell ref="G66:G67"/>
    <mergeCell ref="U66:U67"/>
    <mergeCell ref="O66:O67"/>
    <mergeCell ref="P66:P67"/>
    <mergeCell ref="Q66:Q67"/>
    <mergeCell ref="R66:R67"/>
    <mergeCell ref="D59:I59"/>
    <mergeCell ref="P59:U59"/>
    <mergeCell ref="I66:I67"/>
    <mergeCell ref="E63:G63"/>
    <mergeCell ref="H63:J63"/>
    <mergeCell ref="K63:M63"/>
    <mergeCell ref="N63:P63"/>
    <mergeCell ref="D60:I60"/>
    <mergeCell ref="P60:U60"/>
    <mergeCell ref="E62:M62"/>
    <mergeCell ref="Q63:S63"/>
    <mergeCell ref="P56:U56"/>
    <mergeCell ref="P57:U57"/>
    <mergeCell ref="P58:U58"/>
    <mergeCell ref="N62:U62"/>
    <mergeCell ref="P61:U61"/>
    <mergeCell ref="P54:U54"/>
    <mergeCell ref="Q41:Q42"/>
    <mergeCell ref="J41:J42"/>
    <mergeCell ref="K41:K42"/>
    <mergeCell ref="L41:L42"/>
    <mergeCell ref="R41:R42"/>
    <mergeCell ref="S41:S42"/>
    <mergeCell ref="H41:H42"/>
    <mergeCell ref="U41:U42"/>
    <mergeCell ref="P53:Q53"/>
    <mergeCell ref="T53:U53"/>
    <mergeCell ref="T41:T42"/>
    <mergeCell ref="M41:M42"/>
    <mergeCell ref="N41:N42"/>
    <mergeCell ref="O41:O42"/>
    <mergeCell ref="P41:P42"/>
    <mergeCell ref="B41:B42"/>
    <mergeCell ref="E41:E42"/>
    <mergeCell ref="F41:F42"/>
    <mergeCell ref="G41:G42"/>
    <mergeCell ref="D34:I34"/>
    <mergeCell ref="P34:U34"/>
    <mergeCell ref="I41:I42"/>
    <mergeCell ref="E38:G38"/>
    <mergeCell ref="H38:J38"/>
    <mergeCell ref="K38:M38"/>
    <mergeCell ref="N38:P38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28:Q28"/>
    <mergeCell ref="T28:U28"/>
    <mergeCell ref="P29:U29"/>
    <mergeCell ref="Q16:Q17"/>
    <mergeCell ref="R16:R17"/>
    <mergeCell ref="S16:S17"/>
    <mergeCell ref="U16:U17"/>
    <mergeCell ref="T16:T17"/>
    <mergeCell ref="Q13:S13"/>
    <mergeCell ref="N13:P13"/>
    <mergeCell ref="B16:B17"/>
    <mergeCell ref="E16:E17"/>
    <mergeCell ref="F16:F17"/>
    <mergeCell ref="G16:G17"/>
    <mergeCell ref="M16:M17"/>
    <mergeCell ref="N16:N17"/>
    <mergeCell ref="O16:O17"/>
    <mergeCell ref="P16:P17"/>
    <mergeCell ref="I16:I17"/>
    <mergeCell ref="E13:G13"/>
    <mergeCell ref="H13:J13"/>
    <mergeCell ref="K13:M13"/>
    <mergeCell ref="H16:H17"/>
    <mergeCell ref="J16:J17"/>
    <mergeCell ref="K16:K17"/>
    <mergeCell ref="L16:L17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E12:M12"/>
    <mergeCell ref="N12:U12"/>
    <mergeCell ref="P11:U11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">
      <selection activeCell="Y22" sqref="Y2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34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35</v>
      </c>
      <c r="D3" s="77" t="s">
        <v>36</v>
      </c>
      <c r="E3" s="76"/>
      <c r="F3" s="76"/>
      <c r="G3" s="76"/>
      <c r="H3" s="76"/>
      <c r="I3" s="76"/>
      <c r="J3" s="76"/>
      <c r="K3" s="76"/>
      <c r="L3" s="76"/>
      <c r="P3" s="458" t="s">
        <v>37</v>
      </c>
      <c r="Q3" s="458"/>
      <c r="R3" s="78"/>
      <c r="S3" s="78"/>
      <c r="T3" s="459">
        <f>'Utkání-výsledky'!K33</f>
        <v>2012</v>
      </c>
      <c r="U3" s="459"/>
      <c r="X3" s="79" t="s">
        <v>0</v>
      </c>
    </row>
    <row r="4" spans="3:32" ht="18.75">
      <c r="C4" s="80" t="s">
        <v>38</v>
      </c>
      <c r="D4" s="81"/>
      <c r="N4" s="82">
        <v>2</v>
      </c>
      <c r="P4" s="460" t="str">
        <f>IF(N4=1,P6,IF(N4=2,P7,IF(N4=3,P8,IF(N4=4,P9,IF(N4=5,P10," ")))))</f>
        <v>MUŽI  II.A - SEVER</v>
      </c>
      <c r="Q4" s="461"/>
      <c r="R4" s="461"/>
      <c r="S4" s="461"/>
      <c r="T4" s="461"/>
      <c r="U4" s="462"/>
      <c r="W4" s="83" t="s">
        <v>1</v>
      </c>
      <c r="X4" s="84" t="s">
        <v>2</v>
      </c>
      <c r="AA4" s="1" t="s">
        <v>39</v>
      </c>
      <c r="AB4" s="52" t="s">
        <v>142</v>
      </c>
      <c r="AC4" s="52" t="s">
        <v>143</v>
      </c>
      <c r="AD4" s="1" t="s">
        <v>40</v>
      </c>
      <c r="AE4" s="1" t="s">
        <v>41</v>
      </c>
      <c r="AF4" s="1" t="s">
        <v>42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43</v>
      </c>
      <c r="D6" s="136"/>
      <c r="E6" s="87"/>
      <c r="F6" s="87"/>
      <c r="N6" s="88">
        <v>1</v>
      </c>
      <c r="P6" s="457" t="s">
        <v>44</v>
      </c>
      <c r="Q6" s="457"/>
      <c r="R6" s="457"/>
      <c r="S6" s="457"/>
      <c r="T6" s="457"/>
      <c r="U6" s="457"/>
      <c r="W6" s="89">
        <v>1</v>
      </c>
      <c r="X6" s="90" t="str">
        <f aca="true" t="shared" si="0" ref="X6:X13">IF($N$4=1,AA6,IF($N$4=2,AB6,IF($N$4=3,AC6,IF($N$4=4,AD6,IF($N$4=5,AE6," ")))))</f>
        <v>Sportsone</v>
      </c>
      <c r="AA6" s="1">
        <f>1A!AA6</f>
        <v>0</v>
      </c>
      <c r="AB6" s="302" t="s">
        <v>111</v>
      </c>
      <c r="AC6" s="1">
        <f>1A!AC6</f>
        <v>0</v>
      </c>
      <c r="AD6" s="1">
        <f>1A!AD6</f>
        <v>0</v>
      </c>
      <c r="AE6" s="1">
        <f>1A!AE6</f>
        <v>0</v>
      </c>
    </row>
    <row r="7" spans="3:31" ht="16.5" customHeight="1">
      <c r="C7" s="80" t="s">
        <v>46</v>
      </c>
      <c r="D7" s="186"/>
      <c r="E7" s="91"/>
      <c r="F7" s="91"/>
      <c r="N7" s="88">
        <v>2</v>
      </c>
      <c r="P7" s="456" t="s">
        <v>140</v>
      </c>
      <c r="Q7" s="457"/>
      <c r="R7" s="457"/>
      <c r="S7" s="457"/>
      <c r="T7" s="457"/>
      <c r="U7" s="457"/>
      <c r="W7" s="89">
        <v>2</v>
      </c>
      <c r="X7" s="90" t="str">
        <f t="shared" si="0"/>
        <v>Jistebník</v>
      </c>
      <c r="AA7" s="1">
        <f>1A!AA7</f>
        <v>0</v>
      </c>
      <c r="AB7" s="302" t="s">
        <v>110</v>
      </c>
      <c r="AC7" s="1">
        <f>1A!AC7</f>
        <v>0</v>
      </c>
      <c r="AD7" s="1">
        <f>1A!AD7</f>
        <v>0</v>
      </c>
      <c r="AE7" s="1">
        <f>1A!AE7</f>
        <v>0</v>
      </c>
    </row>
    <row r="8" spans="3:31" ht="15" customHeight="1">
      <c r="C8" s="80"/>
      <c r="N8" s="88">
        <v>3</v>
      </c>
      <c r="P8" s="456" t="s">
        <v>141</v>
      </c>
      <c r="Q8" s="457"/>
      <c r="R8" s="457"/>
      <c r="S8" s="457"/>
      <c r="T8" s="457"/>
      <c r="U8" s="457"/>
      <c r="W8" s="89">
        <v>3</v>
      </c>
      <c r="X8" s="90" t="str">
        <f t="shared" si="0"/>
        <v>Hrabůvka</v>
      </c>
      <c r="AA8" s="1">
        <f>1A!AA8</f>
        <v>0</v>
      </c>
      <c r="AB8" s="302" t="s">
        <v>121</v>
      </c>
      <c r="AC8" s="1">
        <f>1A!AC8</f>
        <v>0</v>
      </c>
      <c r="AD8" s="1">
        <f>1A!AD8</f>
        <v>0</v>
      </c>
      <c r="AE8" s="1">
        <f>1A!AE8</f>
        <v>0</v>
      </c>
    </row>
    <row r="9" spans="2:31" ht="18.75">
      <c r="B9" s="92">
        <v>3</v>
      </c>
      <c r="C9" s="76" t="s">
        <v>48</v>
      </c>
      <c r="D9" s="450" t="str">
        <f>IF(B9=1,X6,IF(B9=2,X7,IF(B9=3,X8,IF(B9=4,X9,IF(B9=5,X10,IF(B9=6,X11,IF(B9=7,X12,IF(B9=8,X13," "))))))))</f>
        <v>Hrabůvka</v>
      </c>
      <c r="E9" s="451"/>
      <c r="F9" s="451"/>
      <c r="G9" s="451"/>
      <c r="H9" s="451"/>
      <c r="I9" s="452"/>
      <c r="N9" s="88">
        <v>4</v>
      </c>
      <c r="P9" s="453" t="s">
        <v>47</v>
      </c>
      <c r="Q9" s="453"/>
      <c r="R9" s="453"/>
      <c r="S9" s="453"/>
      <c r="T9" s="453"/>
      <c r="U9" s="453"/>
      <c r="W9" s="89">
        <v>4</v>
      </c>
      <c r="X9" s="90" t="str">
        <f t="shared" si="0"/>
        <v>Nová Bělá  A</v>
      </c>
      <c r="AA9" s="1">
        <f>1A!AA9</f>
        <v>0</v>
      </c>
      <c r="AB9" s="302" t="s">
        <v>69</v>
      </c>
      <c r="AC9" s="1">
        <f>1A!AC9</f>
        <v>0</v>
      </c>
      <c r="AD9" s="1">
        <f>1A!AD9</f>
        <v>0</v>
      </c>
      <c r="AE9" s="1">
        <f>1A!AE9</f>
        <v>0</v>
      </c>
    </row>
    <row r="10" spans="2:31" ht="19.5" customHeight="1">
      <c r="B10" s="92">
        <v>6</v>
      </c>
      <c r="C10" s="76" t="s">
        <v>51</v>
      </c>
      <c r="D10" s="450" t="str">
        <f>IF(B10=1,X6,IF(B10=2,X7,IF(B10=3,X8,IF(B10=4,X9,IF(B10=5,X10,IF(B10=6,X11,IF(B10=7,X12,IF(B10=8,X13," "))))))))</f>
        <v>Vratimov</v>
      </c>
      <c r="E10" s="451"/>
      <c r="F10" s="451"/>
      <c r="G10" s="451"/>
      <c r="H10" s="451"/>
      <c r="I10" s="452"/>
      <c r="N10" s="88">
        <v>5</v>
      </c>
      <c r="P10" s="453" t="s">
        <v>49</v>
      </c>
      <c r="Q10" s="453"/>
      <c r="R10" s="453"/>
      <c r="S10" s="453"/>
      <c r="T10" s="453"/>
      <c r="U10" s="453"/>
      <c r="W10" s="89">
        <v>5</v>
      </c>
      <c r="X10" s="90" t="str">
        <f t="shared" si="0"/>
        <v>Výškovice C</v>
      </c>
      <c r="AA10" s="1">
        <f>1A!AA10</f>
        <v>0</v>
      </c>
      <c r="AB10" s="302" t="s">
        <v>103</v>
      </c>
      <c r="AC10" s="1">
        <f>1A!AC10</f>
        <v>0</v>
      </c>
      <c r="AD10" s="1">
        <f>1A!AD10</f>
        <v>0</v>
      </c>
      <c r="AE10" s="1">
        <f>1A!AE10</f>
        <v>0</v>
      </c>
    </row>
    <row r="11" spans="14:31" ht="15.75" customHeight="1">
      <c r="N11" s="88">
        <v>6</v>
      </c>
      <c r="P11" s="453" t="s">
        <v>52</v>
      </c>
      <c r="Q11" s="453"/>
      <c r="R11" s="453"/>
      <c r="S11" s="453"/>
      <c r="T11" s="453"/>
      <c r="U11" s="453"/>
      <c r="W11" s="89">
        <v>6</v>
      </c>
      <c r="X11" s="90" t="str">
        <f t="shared" si="0"/>
        <v>Vratimov</v>
      </c>
      <c r="AA11" s="1">
        <f>1A!AA11</f>
        <v>0</v>
      </c>
      <c r="AB11" s="302" t="s">
        <v>50</v>
      </c>
      <c r="AC11" s="1">
        <f>1A!AC11</f>
        <v>0</v>
      </c>
      <c r="AD11" s="1">
        <f>1A!AD11</f>
        <v>0</v>
      </c>
      <c r="AE11" s="1">
        <f>1A!AE11</f>
        <v>0</v>
      </c>
    </row>
    <row r="12" spans="3:38" ht="15">
      <c r="C12" s="93" t="s">
        <v>53</v>
      </c>
      <c r="D12" s="94"/>
      <c r="E12" s="454" t="s">
        <v>54</v>
      </c>
      <c r="F12" s="455"/>
      <c r="G12" s="455"/>
      <c r="H12" s="455"/>
      <c r="I12" s="455"/>
      <c r="J12" s="455"/>
      <c r="K12" s="455"/>
      <c r="L12" s="455"/>
      <c r="M12" s="455"/>
      <c r="N12" s="455" t="s">
        <v>55</v>
      </c>
      <c r="O12" s="455"/>
      <c r="P12" s="455"/>
      <c r="Q12" s="455"/>
      <c r="R12" s="455"/>
      <c r="S12" s="455"/>
      <c r="T12" s="455"/>
      <c r="U12" s="455"/>
      <c r="V12" s="95"/>
      <c r="W12" s="89">
        <v>7</v>
      </c>
      <c r="X12" s="90">
        <f t="shared" si="0"/>
        <v>0</v>
      </c>
      <c r="AA12" s="1">
        <f>1A!AA12</f>
        <v>0</v>
      </c>
      <c r="AB12" s="1">
        <f>1A!AB12</f>
        <v>0</v>
      </c>
      <c r="AC12" s="1">
        <f>1A!AC12</f>
        <v>0</v>
      </c>
      <c r="AD12" s="1">
        <f>1A!AD12</f>
        <v>0</v>
      </c>
      <c r="AE12" s="1">
        <f>1A!AE12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5" t="s">
        <v>56</v>
      </c>
      <c r="F13" s="466"/>
      <c r="G13" s="467"/>
      <c r="H13" s="468" t="s">
        <v>57</v>
      </c>
      <c r="I13" s="466"/>
      <c r="J13" s="467" t="s">
        <v>57</v>
      </c>
      <c r="K13" s="468" t="s">
        <v>58</v>
      </c>
      <c r="L13" s="466"/>
      <c r="M13" s="466" t="s">
        <v>58</v>
      </c>
      <c r="N13" s="468" t="s">
        <v>59</v>
      </c>
      <c r="O13" s="466"/>
      <c r="P13" s="467"/>
      <c r="Q13" s="468" t="s">
        <v>60</v>
      </c>
      <c r="R13" s="466"/>
      <c r="S13" s="467"/>
      <c r="T13" s="100" t="s">
        <v>61</v>
      </c>
      <c r="U13" s="101"/>
      <c r="V13" s="102"/>
      <c r="W13" s="89">
        <v>8</v>
      </c>
      <c r="X13" s="90">
        <f t="shared" si="0"/>
        <v>0</v>
      </c>
      <c r="AA13" s="1">
        <f>1A!AA13</f>
        <v>0</v>
      </c>
      <c r="AB13" s="1">
        <f>1A!AB13</f>
        <v>0</v>
      </c>
      <c r="AC13" s="1">
        <f>1A!AC13</f>
        <v>0</v>
      </c>
      <c r="AD13" s="1">
        <f>1A!AD13</f>
        <v>0</v>
      </c>
      <c r="AE13" s="1">
        <f>1A!AE13</f>
        <v>0</v>
      </c>
      <c r="AG13" s="7" t="s">
        <v>56</v>
      </c>
      <c r="AH13" s="7" t="s">
        <v>57</v>
      </c>
      <c r="AI13" s="7" t="s">
        <v>58</v>
      </c>
      <c r="AJ13" s="7" t="s">
        <v>56</v>
      </c>
      <c r="AK13" s="7" t="s">
        <v>57</v>
      </c>
      <c r="AL13" s="7" t="s">
        <v>58</v>
      </c>
    </row>
    <row r="14" spans="2:38" ht="24.75" customHeight="1">
      <c r="B14" s="103" t="s">
        <v>56</v>
      </c>
      <c r="C14" s="104" t="s">
        <v>155</v>
      </c>
      <c r="D14" s="315" t="s">
        <v>243</v>
      </c>
      <c r="E14" s="316">
        <v>4</v>
      </c>
      <c r="F14" s="260" t="s">
        <v>17</v>
      </c>
      <c r="G14" s="261">
        <v>6</v>
      </c>
      <c r="H14" s="262">
        <v>3</v>
      </c>
      <c r="I14" s="260" t="s">
        <v>17</v>
      </c>
      <c r="J14" s="261">
        <v>6</v>
      </c>
      <c r="K14" s="262"/>
      <c r="L14" s="260" t="s">
        <v>17</v>
      </c>
      <c r="M14" s="263"/>
      <c r="N14" s="110">
        <f>E14+H14+K14</f>
        <v>7</v>
      </c>
      <c r="O14" s="111" t="s">
        <v>17</v>
      </c>
      <c r="P14" s="112">
        <f>G14+J14+M14</f>
        <v>12</v>
      </c>
      <c r="Q14" s="110">
        <f>SUM(AG14:AI14)</f>
        <v>0</v>
      </c>
      <c r="R14" s="111" t="s">
        <v>17</v>
      </c>
      <c r="S14" s="112">
        <f>SUM(AJ14:AL14)</f>
        <v>2</v>
      </c>
      <c r="T14" s="113">
        <f>IF(Q14&gt;S14,1,0)</f>
        <v>0</v>
      </c>
      <c r="U14" s="114">
        <f>IF(S14&gt;Q14,1,0)</f>
        <v>1</v>
      </c>
      <c r="V14" s="95"/>
      <c r="X14" s="115"/>
      <c r="AG14" s="116">
        <f>IF(E14&gt;G14,1,0)</f>
        <v>0</v>
      </c>
      <c r="AH14" s="116">
        <f>IF(H14&gt;J14,1,0)</f>
        <v>0</v>
      </c>
      <c r="AI14" s="116">
        <f>IF(K14+M14&gt;0,IF(K14&gt;M14,1,0),0)</f>
        <v>0</v>
      </c>
      <c r="AJ14" s="116">
        <f>IF(G14&gt;E14,1,0)</f>
        <v>1</v>
      </c>
      <c r="AK14" s="116">
        <f>IF(J14&gt;H14,1,0)</f>
        <v>1</v>
      </c>
      <c r="AL14" s="116">
        <f>IF(K14+M14&gt;0,IF(M14&gt;K14,1,0),0)</f>
        <v>0</v>
      </c>
    </row>
    <row r="15" spans="2:38" ht="24" customHeight="1">
      <c r="B15" s="103" t="s">
        <v>57</v>
      </c>
      <c r="C15" s="118" t="s">
        <v>157</v>
      </c>
      <c r="D15" s="317" t="s">
        <v>244</v>
      </c>
      <c r="E15" s="318">
        <v>4</v>
      </c>
      <c r="F15" s="260" t="s">
        <v>17</v>
      </c>
      <c r="G15" s="261">
        <v>6</v>
      </c>
      <c r="H15" s="262">
        <v>3</v>
      </c>
      <c r="I15" s="260" t="s">
        <v>17</v>
      </c>
      <c r="J15" s="261">
        <v>6</v>
      </c>
      <c r="K15" s="262"/>
      <c r="L15" s="260" t="s">
        <v>17</v>
      </c>
      <c r="M15" s="263"/>
      <c r="N15" s="110">
        <f>E15+H15+K15</f>
        <v>7</v>
      </c>
      <c r="O15" s="111" t="s">
        <v>17</v>
      </c>
      <c r="P15" s="112">
        <f>G15+J15+M15</f>
        <v>12</v>
      </c>
      <c r="Q15" s="110">
        <f>SUM(AG15:AI15)</f>
        <v>0</v>
      </c>
      <c r="R15" s="111" t="s">
        <v>17</v>
      </c>
      <c r="S15" s="112">
        <f>SUM(AJ15:AL15)</f>
        <v>2</v>
      </c>
      <c r="T15" s="113">
        <f>IF(Q15&gt;S15,1,0)</f>
        <v>0</v>
      </c>
      <c r="U15" s="114">
        <f>IF(S15&gt;Q15,1,0)</f>
        <v>1</v>
      </c>
      <c r="V15" s="95"/>
      <c r="AG15" s="116">
        <f>IF(E15&gt;G15,1,0)</f>
        <v>0</v>
      </c>
      <c r="AH15" s="116">
        <f>IF(H15&gt;J15,1,0)</f>
        <v>0</v>
      </c>
      <c r="AI15" s="116">
        <f>IF(K15+M15&gt;0,IF(K15&gt;M15,1,0),0)</f>
        <v>0</v>
      </c>
      <c r="AJ15" s="116">
        <f>IF(G15&gt;E15,1,0)</f>
        <v>1</v>
      </c>
      <c r="AK15" s="116">
        <f>IF(J15&gt;H15,1,0)</f>
        <v>1</v>
      </c>
      <c r="AL15" s="116">
        <f>IF(K15+M15&gt;0,IF(M15&gt;K15,1,0),0)</f>
        <v>0</v>
      </c>
    </row>
    <row r="16" spans="2:38" ht="20.25" customHeight="1">
      <c r="B16" s="473" t="s">
        <v>58</v>
      </c>
      <c r="C16" s="264" t="s">
        <v>241</v>
      </c>
      <c r="D16" s="259" t="s">
        <v>243</v>
      </c>
      <c r="E16" s="497">
        <v>1</v>
      </c>
      <c r="F16" s="493" t="s">
        <v>17</v>
      </c>
      <c r="G16" s="496">
        <v>6</v>
      </c>
      <c r="H16" s="495">
        <v>7</v>
      </c>
      <c r="I16" s="493" t="s">
        <v>17</v>
      </c>
      <c r="J16" s="496">
        <v>5</v>
      </c>
      <c r="K16" s="492">
        <v>6</v>
      </c>
      <c r="L16" s="493" t="s">
        <v>17</v>
      </c>
      <c r="M16" s="494">
        <v>7</v>
      </c>
      <c r="N16" s="479">
        <f>E16+H16+K16</f>
        <v>14</v>
      </c>
      <c r="O16" s="481" t="s">
        <v>17</v>
      </c>
      <c r="P16" s="483">
        <f>G16+J16+M16</f>
        <v>18</v>
      </c>
      <c r="Q16" s="479">
        <f>SUM(AG16:AI16)</f>
        <v>1</v>
      </c>
      <c r="R16" s="481" t="s">
        <v>17</v>
      </c>
      <c r="S16" s="483">
        <f>SUM(AJ16:AL16)</f>
        <v>2</v>
      </c>
      <c r="T16" s="487">
        <f>IF(Q16&gt;S16,1,0)</f>
        <v>0</v>
      </c>
      <c r="U16" s="485">
        <f>IF(S16&gt;Q16,1,0)</f>
        <v>1</v>
      </c>
      <c r="V16" s="119"/>
      <c r="AG16" s="116">
        <f>IF(E16&gt;G16,1,0)</f>
        <v>0</v>
      </c>
      <c r="AH16" s="116">
        <f>IF(H16&gt;J16,1,0)</f>
        <v>1</v>
      </c>
      <c r="AI16" s="116">
        <f>IF(K16+M16&gt;0,IF(K16&gt;M16,1,0),0)</f>
        <v>0</v>
      </c>
      <c r="AJ16" s="116">
        <f>IF(G16&gt;E16,1,0)</f>
        <v>1</v>
      </c>
      <c r="AK16" s="116">
        <f>IF(J16&gt;H16,1,0)</f>
        <v>0</v>
      </c>
      <c r="AL16" s="116">
        <f>IF(K16+M16&gt;0,IF(M16&gt;K16,1,0),0)</f>
        <v>1</v>
      </c>
    </row>
    <row r="17" spans="2:22" ht="21" customHeight="1">
      <c r="B17" s="474"/>
      <c r="C17" s="265" t="s">
        <v>242</v>
      </c>
      <c r="D17" s="266" t="s">
        <v>244</v>
      </c>
      <c r="E17" s="497"/>
      <c r="F17" s="493"/>
      <c r="G17" s="496"/>
      <c r="H17" s="495"/>
      <c r="I17" s="493"/>
      <c r="J17" s="496"/>
      <c r="K17" s="492"/>
      <c r="L17" s="493"/>
      <c r="M17" s="494"/>
      <c r="N17" s="480"/>
      <c r="O17" s="482"/>
      <c r="P17" s="484"/>
      <c r="Q17" s="480"/>
      <c r="R17" s="482"/>
      <c r="S17" s="484"/>
      <c r="T17" s="488"/>
      <c r="U17" s="486"/>
      <c r="V17" s="119"/>
    </row>
    <row r="18" spans="2:22" ht="23.25" customHeight="1">
      <c r="B18" s="122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>
        <f>SUM(N14:N17)</f>
        <v>28</v>
      </c>
      <c r="O18" s="111" t="s">
        <v>17</v>
      </c>
      <c r="P18" s="126">
        <f>SUM(P14:P17)</f>
        <v>42</v>
      </c>
      <c r="Q18" s="142">
        <f>SUM(Q14:Q17)</f>
        <v>1</v>
      </c>
      <c r="R18" s="144" t="s">
        <v>17</v>
      </c>
      <c r="S18" s="143">
        <f>SUM(S14:S17)</f>
        <v>6</v>
      </c>
      <c r="T18" s="113">
        <f>SUM(T14:T17)</f>
        <v>0</v>
      </c>
      <c r="U18" s="114">
        <f>SUM(U14:U17)</f>
        <v>3</v>
      </c>
      <c r="V18" s="95"/>
    </row>
    <row r="19" spans="2:27" ht="21" customHeight="1">
      <c r="B19" s="122"/>
      <c r="C19" s="6" t="s">
        <v>63</v>
      </c>
      <c r="D19" s="128" t="str">
        <f>IF(T18&gt;U18,D9,IF(U18&gt;T18,D10,IF(U18+T18=0," ","CHYBA ZADÁNÍ")))</f>
        <v>Vratimov</v>
      </c>
      <c r="E19" s="123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6"/>
      <c r="V19" s="129"/>
      <c r="AA19" s="130"/>
    </row>
    <row r="20" spans="2:22" ht="19.5" customHeight="1">
      <c r="B20" s="122"/>
      <c r="C20" s="6" t="s">
        <v>64</v>
      </c>
      <c r="G20" s="131"/>
      <c r="H20" s="131"/>
      <c r="I20" s="131"/>
      <c r="J20" s="131"/>
      <c r="K20" s="131"/>
      <c r="L20" s="131"/>
      <c r="M20" s="131"/>
      <c r="N20" s="129"/>
      <c r="O20" s="129"/>
      <c r="Q20" s="132"/>
      <c r="R20" s="132"/>
      <c r="S20" s="131"/>
      <c r="T20" s="131"/>
      <c r="U20" s="131"/>
      <c r="V20" s="129"/>
    </row>
    <row r="21" spans="10:20" ht="15">
      <c r="J21" s="5" t="s">
        <v>48</v>
      </c>
      <c r="K21" s="5"/>
      <c r="L21" s="5"/>
      <c r="T21" s="5" t="s">
        <v>51</v>
      </c>
    </row>
    <row r="22" spans="3:21" ht="15">
      <c r="C22" s="80" t="s">
        <v>65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</row>
    <row r="23" spans="3:21" ht="15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</row>
    <row r="24" spans="3:21" ht="15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</row>
    <row r="25" spans="3:21" ht="15"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</row>
    <row r="26" spans="2:21" ht="28.5" customHeight="1">
      <c r="B26" s="94"/>
      <c r="C26" s="94"/>
      <c r="D26" s="94"/>
      <c r="E26" s="94"/>
      <c r="F26" s="133" t="s">
        <v>34</v>
      </c>
      <c r="G26" s="94"/>
      <c r="H26" s="134"/>
      <c r="I26" s="13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35</v>
      </c>
      <c r="D28" s="77" t="s">
        <v>36</v>
      </c>
      <c r="E28" s="76"/>
      <c r="F28" s="76"/>
      <c r="G28" s="76"/>
      <c r="H28" s="76"/>
      <c r="I28" s="76"/>
      <c r="J28" s="76"/>
      <c r="K28" s="76"/>
      <c r="L28" s="76"/>
      <c r="P28" s="458" t="s">
        <v>37</v>
      </c>
      <c r="Q28" s="458"/>
      <c r="R28" s="78"/>
      <c r="S28" s="78"/>
      <c r="T28" s="459">
        <f>T3</f>
        <v>2012</v>
      </c>
      <c r="U28" s="459"/>
      <c r="X28" s="79" t="s">
        <v>0</v>
      </c>
    </row>
    <row r="29" spans="3:32" ht="18.75">
      <c r="C29" s="80" t="s">
        <v>38</v>
      </c>
      <c r="D29" s="135"/>
      <c r="N29" s="82">
        <v>2</v>
      </c>
      <c r="P29" s="460" t="str">
        <f>IF(N29=1,P31,IF(N29=2,P32,IF(N29=3,P33,IF(N29=4,P34,IF(N29=5,P35," ")))))</f>
        <v>MUŽI  II.A - SEVER</v>
      </c>
      <c r="Q29" s="461"/>
      <c r="R29" s="461"/>
      <c r="S29" s="461"/>
      <c r="T29" s="461"/>
      <c r="U29" s="462"/>
      <c r="W29" s="83" t="s">
        <v>1</v>
      </c>
      <c r="X29" s="80" t="s">
        <v>2</v>
      </c>
      <c r="AA29" s="1" t="s">
        <v>39</v>
      </c>
      <c r="AB29" s="52" t="s">
        <v>142</v>
      </c>
      <c r="AC29" s="52" t="s">
        <v>143</v>
      </c>
      <c r="AD29" s="1" t="s">
        <v>40</v>
      </c>
      <c r="AE29" s="1" t="s">
        <v>41</v>
      </c>
      <c r="AF29" s="1" t="s">
        <v>42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43</v>
      </c>
      <c r="D31" s="136"/>
      <c r="E31" s="87"/>
      <c r="F31" s="87"/>
      <c r="N31" s="88">
        <v>1</v>
      </c>
      <c r="P31" s="457" t="s">
        <v>44</v>
      </c>
      <c r="Q31" s="457"/>
      <c r="R31" s="457"/>
      <c r="S31" s="457"/>
      <c r="T31" s="457"/>
      <c r="U31" s="457"/>
      <c r="W31" s="89">
        <v>1</v>
      </c>
      <c r="X31" s="90" t="str">
        <f aca="true" t="shared" si="1" ref="X31:X38">IF($N$29=1,AA31,IF($N$29=2,AB31,IF($N$29=3,AC31,IF($N$29=4,AD31,IF($N$29=5,AE31," ")))))</f>
        <v>Sportsone</v>
      </c>
      <c r="AA31" s="1">
        <f aca="true" t="shared" si="2" ref="AA31:AE38">AA6</f>
        <v>0</v>
      </c>
      <c r="AB31" s="1" t="str">
        <f t="shared" si="2"/>
        <v>Sportsone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80" t="s">
        <v>46</v>
      </c>
      <c r="D32" s="186"/>
      <c r="E32" s="91"/>
      <c r="F32" s="91"/>
      <c r="N32" s="88">
        <v>2</v>
      </c>
      <c r="P32" s="456" t="s">
        <v>140</v>
      </c>
      <c r="Q32" s="457"/>
      <c r="R32" s="457"/>
      <c r="S32" s="457"/>
      <c r="T32" s="457"/>
      <c r="U32" s="457"/>
      <c r="W32" s="89">
        <v>2</v>
      </c>
      <c r="X32" s="90" t="str">
        <f t="shared" si="1"/>
        <v>Jistebník</v>
      </c>
      <c r="AA32" s="1">
        <f t="shared" si="2"/>
        <v>0</v>
      </c>
      <c r="AB32" s="1" t="str">
        <f t="shared" si="2"/>
        <v>Jistebník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80"/>
      <c r="N33" s="88">
        <v>3</v>
      </c>
      <c r="P33" s="456" t="s">
        <v>141</v>
      </c>
      <c r="Q33" s="457"/>
      <c r="R33" s="457"/>
      <c r="S33" s="457"/>
      <c r="T33" s="457"/>
      <c r="U33" s="457"/>
      <c r="W33" s="89">
        <v>3</v>
      </c>
      <c r="X33" s="90" t="str">
        <f t="shared" si="1"/>
        <v>Hrabůvka</v>
      </c>
      <c r="AA33" s="1">
        <f t="shared" si="2"/>
        <v>0</v>
      </c>
      <c r="AB33" s="1" t="str">
        <f t="shared" si="2"/>
        <v>Hrabůvka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4</v>
      </c>
      <c r="C34" s="76" t="s">
        <v>48</v>
      </c>
      <c r="D34" s="489" t="str">
        <f>IF(B34=1,X31,IF(B34=2,X32,IF(B34=3,X33,IF(B34=4,X34,IF(B34=5,X35,IF(B34=6,X36,IF(B34=7,X37,IF(B34=8,X38," "))))))))</f>
        <v>Nová Bělá  A</v>
      </c>
      <c r="E34" s="490"/>
      <c r="F34" s="490"/>
      <c r="G34" s="490"/>
      <c r="H34" s="490"/>
      <c r="I34" s="491"/>
      <c r="N34" s="88">
        <v>4</v>
      </c>
      <c r="P34" s="453" t="s">
        <v>47</v>
      </c>
      <c r="Q34" s="453"/>
      <c r="R34" s="453"/>
      <c r="S34" s="453"/>
      <c r="T34" s="453"/>
      <c r="U34" s="453"/>
      <c r="W34" s="89">
        <v>4</v>
      </c>
      <c r="X34" s="90" t="str">
        <f t="shared" si="1"/>
        <v>Nová Bělá  A</v>
      </c>
      <c r="AA34" s="1">
        <f t="shared" si="2"/>
        <v>0</v>
      </c>
      <c r="AB34" s="1" t="str">
        <f t="shared" si="2"/>
        <v>Nová Bělá  A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2</v>
      </c>
      <c r="C35" s="76" t="s">
        <v>51</v>
      </c>
      <c r="D35" s="489" t="str">
        <f>IF(B35=1,X31,IF(B35=2,X32,IF(B35=3,X33,IF(B35=4,X34,IF(B35=5,X35,IF(B35=6,X36,IF(B35=7,X37,IF(B35=8,X38," "))))))))</f>
        <v>Jistebník</v>
      </c>
      <c r="E35" s="490"/>
      <c r="F35" s="490"/>
      <c r="G35" s="490"/>
      <c r="H35" s="490"/>
      <c r="I35" s="491"/>
      <c r="N35" s="88">
        <v>5</v>
      </c>
      <c r="P35" s="453" t="s">
        <v>49</v>
      </c>
      <c r="Q35" s="453"/>
      <c r="R35" s="453"/>
      <c r="S35" s="453"/>
      <c r="T35" s="453"/>
      <c r="U35" s="453"/>
      <c r="W35" s="89">
        <v>5</v>
      </c>
      <c r="X35" s="90" t="str">
        <f t="shared" si="1"/>
        <v>Výškovice C</v>
      </c>
      <c r="AA35" s="1">
        <f t="shared" si="2"/>
        <v>0</v>
      </c>
      <c r="AB35" s="1" t="str">
        <f t="shared" si="2"/>
        <v>Výškovice C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53" t="s">
        <v>52</v>
      </c>
      <c r="Q36" s="453"/>
      <c r="R36" s="453"/>
      <c r="S36" s="453"/>
      <c r="T36" s="453"/>
      <c r="U36" s="453"/>
      <c r="W36" s="89">
        <v>6</v>
      </c>
      <c r="X36" s="90" t="str">
        <f t="shared" si="1"/>
        <v>Vratimov</v>
      </c>
      <c r="AA36" s="1">
        <f t="shared" si="2"/>
        <v>0</v>
      </c>
      <c r="AB36" s="1" t="str">
        <f t="shared" si="2"/>
        <v>Vratimov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93" t="s">
        <v>53</v>
      </c>
      <c r="D37" s="94"/>
      <c r="E37" s="454" t="s">
        <v>54</v>
      </c>
      <c r="F37" s="455"/>
      <c r="G37" s="455"/>
      <c r="H37" s="455"/>
      <c r="I37" s="455"/>
      <c r="J37" s="455"/>
      <c r="K37" s="455"/>
      <c r="L37" s="455"/>
      <c r="M37" s="455"/>
      <c r="N37" s="455" t="s">
        <v>55</v>
      </c>
      <c r="O37" s="455"/>
      <c r="P37" s="455"/>
      <c r="Q37" s="455"/>
      <c r="R37" s="455"/>
      <c r="S37" s="455"/>
      <c r="T37" s="455"/>
      <c r="U37" s="455"/>
      <c r="V37" s="95"/>
      <c r="W37" s="89">
        <v>7</v>
      </c>
      <c r="X37" s="90">
        <f t="shared" si="1"/>
        <v>0</v>
      </c>
      <c r="AA37" s="1">
        <f t="shared" si="2"/>
        <v>0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97"/>
      <c r="C38" s="98" t="s">
        <v>7</v>
      </c>
      <c r="D38" s="99" t="s">
        <v>8</v>
      </c>
      <c r="E38" s="465" t="s">
        <v>56</v>
      </c>
      <c r="F38" s="466"/>
      <c r="G38" s="467"/>
      <c r="H38" s="468" t="s">
        <v>57</v>
      </c>
      <c r="I38" s="466"/>
      <c r="J38" s="467" t="s">
        <v>57</v>
      </c>
      <c r="K38" s="468" t="s">
        <v>58</v>
      </c>
      <c r="L38" s="466"/>
      <c r="M38" s="466" t="s">
        <v>58</v>
      </c>
      <c r="N38" s="468" t="s">
        <v>59</v>
      </c>
      <c r="O38" s="466"/>
      <c r="P38" s="467"/>
      <c r="Q38" s="468" t="s">
        <v>60</v>
      </c>
      <c r="R38" s="466"/>
      <c r="S38" s="467"/>
      <c r="T38" s="100" t="s">
        <v>61</v>
      </c>
      <c r="U38" s="101"/>
      <c r="V38" s="102"/>
      <c r="W38" s="89">
        <v>8</v>
      </c>
      <c r="X38" s="90">
        <f t="shared" si="1"/>
        <v>0</v>
      </c>
      <c r="AA38" s="1">
        <f t="shared" si="2"/>
        <v>0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7" t="s">
        <v>56</v>
      </c>
      <c r="AH38" s="7" t="s">
        <v>57</v>
      </c>
      <c r="AI38" s="7" t="s">
        <v>58</v>
      </c>
      <c r="AJ38" s="7" t="s">
        <v>56</v>
      </c>
      <c r="AK38" s="7" t="s">
        <v>57</v>
      </c>
      <c r="AL38" s="7" t="s">
        <v>58</v>
      </c>
    </row>
    <row r="39" spans="2:38" ht="24.75" customHeight="1">
      <c r="B39" s="103" t="s">
        <v>56</v>
      </c>
      <c r="C39" s="104" t="s">
        <v>79</v>
      </c>
      <c r="D39" s="117" t="s">
        <v>138</v>
      </c>
      <c r="E39" s="105">
        <v>1</v>
      </c>
      <c r="F39" s="106" t="s">
        <v>17</v>
      </c>
      <c r="G39" s="107">
        <v>6</v>
      </c>
      <c r="H39" s="108">
        <v>2</v>
      </c>
      <c r="I39" s="106" t="s">
        <v>17</v>
      </c>
      <c r="J39" s="107">
        <v>6</v>
      </c>
      <c r="K39" s="108"/>
      <c r="L39" s="106" t="s">
        <v>17</v>
      </c>
      <c r="M39" s="109"/>
      <c r="N39" s="110">
        <f>E39+H39+K39</f>
        <v>3</v>
      </c>
      <c r="O39" s="111" t="s">
        <v>17</v>
      </c>
      <c r="P39" s="112">
        <f>G39+J39+M39</f>
        <v>12</v>
      </c>
      <c r="Q39" s="110">
        <f>SUM(AG39:AI39)</f>
        <v>0</v>
      </c>
      <c r="R39" s="111" t="s">
        <v>17</v>
      </c>
      <c r="S39" s="112">
        <f>SUM(AJ39:AL39)</f>
        <v>2</v>
      </c>
      <c r="T39" s="113">
        <f>IF(Q39&gt;S39,1,0)</f>
        <v>0</v>
      </c>
      <c r="U39" s="114">
        <f>IF(S39&gt;Q39,1,0)</f>
        <v>1</v>
      </c>
      <c r="V39" s="95"/>
      <c r="X39" s="115"/>
      <c r="AG39" s="116">
        <f>IF(E39&gt;G39,1,0)</f>
        <v>0</v>
      </c>
      <c r="AH39" s="116">
        <f>IF(H39&gt;J39,1,0)</f>
        <v>0</v>
      </c>
      <c r="AI39" s="116">
        <f>IF(K39+M39&gt;0,IF(K39&gt;M39,1,0),0)</f>
        <v>0</v>
      </c>
      <c r="AJ39" s="116">
        <f>IF(G39&gt;E39,1,0)</f>
        <v>1</v>
      </c>
      <c r="AK39" s="116">
        <f>IF(J39&gt;H39,1,0)</f>
        <v>1</v>
      </c>
      <c r="AL39" s="116">
        <f>IF(K39+M39&gt;0,IF(M39&gt;K39,1,0),0)</f>
        <v>0</v>
      </c>
    </row>
    <row r="40" spans="2:38" ht="24.75" customHeight="1">
      <c r="B40" s="103" t="s">
        <v>57</v>
      </c>
      <c r="C40" s="118" t="s">
        <v>80</v>
      </c>
      <c r="D40" s="104" t="s">
        <v>139</v>
      </c>
      <c r="E40" s="105">
        <v>6</v>
      </c>
      <c r="F40" s="106" t="s">
        <v>17</v>
      </c>
      <c r="G40" s="107">
        <v>7</v>
      </c>
      <c r="H40" s="108">
        <v>3</v>
      </c>
      <c r="I40" s="106" t="s">
        <v>17</v>
      </c>
      <c r="J40" s="107">
        <v>6</v>
      </c>
      <c r="K40" s="108"/>
      <c r="L40" s="106" t="s">
        <v>17</v>
      </c>
      <c r="M40" s="109"/>
      <c r="N40" s="110">
        <f>E40+H40+K40</f>
        <v>9</v>
      </c>
      <c r="O40" s="111" t="s">
        <v>17</v>
      </c>
      <c r="P40" s="112">
        <f>G40+J40+M40</f>
        <v>13</v>
      </c>
      <c r="Q40" s="110">
        <f>SUM(AG40:AI40)</f>
        <v>0</v>
      </c>
      <c r="R40" s="111" t="s">
        <v>17</v>
      </c>
      <c r="S40" s="112">
        <f>SUM(AJ40:AL40)</f>
        <v>2</v>
      </c>
      <c r="T40" s="113">
        <f>IF(Q40&gt;S40,1,0)</f>
        <v>0</v>
      </c>
      <c r="U40" s="114">
        <f>IF(S40&gt;Q40,1,0)</f>
        <v>1</v>
      </c>
      <c r="V40" s="95"/>
      <c r="AG40" s="116">
        <f>IF(E40&gt;G40,1,0)</f>
        <v>0</v>
      </c>
      <c r="AH40" s="116">
        <f>IF(H40&gt;J40,1,0)</f>
        <v>0</v>
      </c>
      <c r="AI40" s="116">
        <f>IF(K40+M40&gt;0,IF(K40&gt;M40,1,0),0)</f>
        <v>0</v>
      </c>
      <c r="AJ40" s="116">
        <f>IF(G40&gt;E40,1,0)</f>
        <v>1</v>
      </c>
      <c r="AK40" s="116">
        <f>IF(J40&gt;H40,1,0)</f>
        <v>1</v>
      </c>
      <c r="AL40" s="116">
        <f>IF(K40+M40&gt;0,IF(M40&gt;K40,1,0),0)</f>
        <v>0</v>
      </c>
    </row>
    <row r="41" spans="2:38" ht="24.75" customHeight="1">
      <c r="B41" s="473" t="s">
        <v>58</v>
      </c>
      <c r="C41" s="118" t="s">
        <v>79</v>
      </c>
      <c r="D41" s="117" t="s">
        <v>138</v>
      </c>
      <c r="E41" s="475">
        <v>6</v>
      </c>
      <c r="F41" s="463" t="s">
        <v>17</v>
      </c>
      <c r="G41" s="471">
        <v>0</v>
      </c>
      <c r="H41" s="469">
        <v>2</v>
      </c>
      <c r="I41" s="463" t="s">
        <v>17</v>
      </c>
      <c r="J41" s="471">
        <v>6</v>
      </c>
      <c r="K41" s="469">
        <v>8</v>
      </c>
      <c r="L41" s="463" t="s">
        <v>17</v>
      </c>
      <c r="M41" s="477">
        <v>6</v>
      </c>
      <c r="N41" s="479">
        <f>E41+H41+K41</f>
        <v>16</v>
      </c>
      <c r="O41" s="481" t="s">
        <v>17</v>
      </c>
      <c r="P41" s="483">
        <f>G41+J41+M41</f>
        <v>12</v>
      </c>
      <c r="Q41" s="479">
        <f>SUM(AG41:AI41)</f>
        <v>2</v>
      </c>
      <c r="R41" s="481" t="s">
        <v>17</v>
      </c>
      <c r="S41" s="483">
        <f>SUM(AJ41:AL41)</f>
        <v>1</v>
      </c>
      <c r="T41" s="487">
        <f>IF(Q41&gt;S41,1,0)</f>
        <v>1</v>
      </c>
      <c r="U41" s="485">
        <f>IF(S41&gt;Q41,1,0)</f>
        <v>0</v>
      </c>
      <c r="V41" s="119"/>
      <c r="AG41" s="116">
        <f>IF(E41&gt;G41,1,0)</f>
        <v>1</v>
      </c>
      <c r="AH41" s="116">
        <f>IF(H41&gt;J41,1,0)</f>
        <v>0</v>
      </c>
      <c r="AI41" s="116">
        <f>IF(K41+M41&gt;0,IF(K41&gt;M41,1,0),0)</f>
        <v>1</v>
      </c>
      <c r="AJ41" s="116">
        <f>IF(G41&gt;E41,1,0)</f>
        <v>0</v>
      </c>
      <c r="AK41" s="116">
        <f>IF(J41&gt;H41,1,0)</f>
        <v>1</v>
      </c>
      <c r="AL41" s="116">
        <f>IF(K41+M41&gt;0,IF(M41&gt;K41,1,0),0)</f>
        <v>0</v>
      </c>
    </row>
    <row r="42" spans="2:22" ht="24.75" customHeight="1">
      <c r="B42" s="474"/>
      <c r="C42" s="120" t="s">
        <v>80</v>
      </c>
      <c r="D42" s="121" t="s">
        <v>139</v>
      </c>
      <c r="E42" s="476"/>
      <c r="F42" s="464"/>
      <c r="G42" s="472"/>
      <c r="H42" s="470"/>
      <c r="I42" s="464"/>
      <c r="J42" s="472"/>
      <c r="K42" s="470"/>
      <c r="L42" s="464"/>
      <c r="M42" s="478"/>
      <c r="N42" s="480"/>
      <c r="O42" s="482"/>
      <c r="P42" s="484"/>
      <c r="Q42" s="480"/>
      <c r="R42" s="482"/>
      <c r="S42" s="484"/>
      <c r="T42" s="488"/>
      <c r="U42" s="486"/>
      <c r="V42" s="119"/>
    </row>
    <row r="43" spans="2:22" ht="24.75" customHeight="1">
      <c r="B43" s="122"/>
      <c r="C43" s="123" t="s">
        <v>62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>
        <f>SUM(N39:N42)</f>
        <v>28</v>
      </c>
      <c r="O43" s="111" t="s">
        <v>17</v>
      </c>
      <c r="P43" s="126">
        <f>SUM(P39:P42)</f>
        <v>37</v>
      </c>
      <c r="Q43" s="142">
        <f>SUM(Q39:Q42)</f>
        <v>2</v>
      </c>
      <c r="R43" s="144" t="s">
        <v>17</v>
      </c>
      <c r="S43" s="143">
        <f>SUM(S39:S42)</f>
        <v>5</v>
      </c>
      <c r="T43" s="113">
        <f>SUM(T39:T42)</f>
        <v>1</v>
      </c>
      <c r="U43" s="114">
        <f>SUM(U39:U42)</f>
        <v>2</v>
      </c>
      <c r="V43" s="95"/>
    </row>
    <row r="44" spans="2:22" ht="24.75" customHeight="1">
      <c r="B44" s="122"/>
      <c r="C44" s="6" t="s">
        <v>63</v>
      </c>
      <c r="D44" s="128" t="str">
        <f>IF(T43&gt;U43,D34,IF(U43&gt;T43,D35,IF(U43+T43=0," ","CHYBA ZADÁNÍ")))</f>
        <v>Jistebník</v>
      </c>
      <c r="E44" s="123"/>
      <c r="F44" s="123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6"/>
      <c r="V44" s="129"/>
    </row>
    <row r="45" spans="2:22" ht="15">
      <c r="B45" s="122"/>
      <c r="C45" s="6" t="s">
        <v>64</v>
      </c>
      <c r="G45" s="131"/>
      <c r="H45" s="131"/>
      <c r="I45" s="131"/>
      <c r="J45" s="131"/>
      <c r="K45" s="131"/>
      <c r="L45" s="131"/>
      <c r="M45" s="131"/>
      <c r="N45" s="129"/>
      <c r="O45" s="129"/>
      <c r="Q45" s="132"/>
      <c r="R45" s="132"/>
      <c r="S45" s="131"/>
      <c r="T45" s="131"/>
      <c r="U45" s="131"/>
      <c r="V45" s="129"/>
    </row>
    <row r="46" spans="3:21" ht="15">
      <c r="C46" s="132"/>
      <c r="D46" s="132"/>
      <c r="E46" s="132"/>
      <c r="F46" s="132"/>
      <c r="G46" s="132"/>
      <c r="H46" s="132"/>
      <c r="I46" s="132"/>
      <c r="J46" s="137" t="s">
        <v>48</v>
      </c>
      <c r="K46" s="137"/>
      <c r="L46" s="137"/>
      <c r="M46" s="132"/>
      <c r="N46" s="132"/>
      <c r="O46" s="132"/>
      <c r="P46" s="132"/>
      <c r="Q46" s="132"/>
      <c r="R46" s="132"/>
      <c r="S46" s="132"/>
      <c r="T46" s="137" t="s">
        <v>51</v>
      </c>
      <c r="U46" s="132"/>
    </row>
    <row r="47" spans="3:21" ht="15">
      <c r="C47" s="138" t="s">
        <v>65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</row>
    <row r="48" spans="3:21" ht="15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</row>
    <row r="49" spans="3:21" ht="15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</row>
    <row r="51" spans="2:21" ht="26.25">
      <c r="B51" s="94"/>
      <c r="C51" s="94"/>
      <c r="D51" s="94"/>
      <c r="E51" s="94"/>
      <c r="F51" s="133" t="s">
        <v>34</v>
      </c>
      <c r="G51" s="94"/>
      <c r="H51" s="134"/>
      <c r="I51" s="13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35</v>
      </c>
      <c r="D53" s="77" t="s">
        <v>36</v>
      </c>
      <c r="E53" s="76"/>
      <c r="F53" s="76"/>
      <c r="G53" s="76"/>
      <c r="H53" s="76"/>
      <c r="I53" s="76"/>
      <c r="J53" s="76"/>
      <c r="K53" s="76"/>
      <c r="L53" s="76"/>
      <c r="P53" s="458" t="s">
        <v>37</v>
      </c>
      <c r="Q53" s="458"/>
      <c r="R53" s="78"/>
      <c r="S53" s="78"/>
      <c r="T53" s="459">
        <f>T3</f>
        <v>2012</v>
      </c>
      <c r="U53" s="459"/>
      <c r="X53" s="79" t="s">
        <v>0</v>
      </c>
    </row>
    <row r="54" spans="3:32" ht="18.75">
      <c r="C54" s="80" t="s">
        <v>38</v>
      </c>
      <c r="D54" s="135"/>
      <c r="N54" s="82">
        <v>2</v>
      </c>
      <c r="P54" s="460" t="str">
        <f>IF(N54=1,P56,IF(N54=2,P57,IF(N54=3,P58,IF(N54=4,P59,IF(N54=5,P60," ")))))</f>
        <v>MUŽI  II.A - SEVER</v>
      </c>
      <c r="Q54" s="461"/>
      <c r="R54" s="461"/>
      <c r="S54" s="461"/>
      <c r="T54" s="461"/>
      <c r="U54" s="462"/>
      <c r="W54" s="83" t="s">
        <v>1</v>
      </c>
      <c r="X54" s="80" t="s">
        <v>2</v>
      </c>
      <c r="AA54" s="1" t="s">
        <v>39</v>
      </c>
      <c r="AB54" s="52" t="s">
        <v>142</v>
      </c>
      <c r="AC54" s="52" t="s">
        <v>143</v>
      </c>
      <c r="AD54" s="1" t="s">
        <v>40</v>
      </c>
      <c r="AE54" s="1" t="s">
        <v>41</v>
      </c>
      <c r="AF54" s="1" t="s">
        <v>42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43</v>
      </c>
      <c r="D56" s="136" t="s">
        <v>184</v>
      </c>
      <c r="E56" s="87"/>
      <c r="F56" s="87"/>
      <c r="N56" s="88">
        <v>1</v>
      </c>
      <c r="P56" s="457" t="s">
        <v>44</v>
      </c>
      <c r="Q56" s="457"/>
      <c r="R56" s="457"/>
      <c r="S56" s="457"/>
      <c r="T56" s="457"/>
      <c r="U56" s="457"/>
      <c r="W56" s="89">
        <v>1</v>
      </c>
      <c r="X56" s="90" t="str">
        <f aca="true" t="shared" si="4" ref="X56:X63">IF($N$29=1,AA56,IF($N$29=2,AB56,IF($N$29=3,AC56,IF($N$29=4,AD56,IF($N$29=5,AE56," ")))))</f>
        <v>Sportsone</v>
      </c>
      <c r="AA56" s="1">
        <f aca="true" t="shared" si="5" ref="AA56:AE63">AA31</f>
        <v>0</v>
      </c>
      <c r="AB56" s="1" t="str">
        <f t="shared" si="5"/>
        <v>Sportsone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AF31</f>
        <v>0</v>
      </c>
    </row>
    <row r="57" spans="3:32" ht="15" customHeight="1">
      <c r="C57" s="80" t="s">
        <v>46</v>
      </c>
      <c r="D57" s="186">
        <v>41063</v>
      </c>
      <c r="E57" s="91"/>
      <c r="F57" s="91"/>
      <c r="N57" s="88">
        <v>2</v>
      </c>
      <c r="P57" s="456" t="s">
        <v>140</v>
      </c>
      <c r="Q57" s="457"/>
      <c r="R57" s="457"/>
      <c r="S57" s="457"/>
      <c r="T57" s="457"/>
      <c r="U57" s="457"/>
      <c r="W57" s="89">
        <v>2</v>
      </c>
      <c r="X57" s="90" t="str">
        <f t="shared" si="4"/>
        <v>Jistebník</v>
      </c>
      <c r="AA57" s="1">
        <f t="shared" si="5"/>
        <v>0</v>
      </c>
      <c r="AB57" s="1" t="str">
        <f t="shared" si="5"/>
        <v>Jistebník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80"/>
      <c r="N58" s="88">
        <v>3</v>
      </c>
      <c r="P58" s="456" t="s">
        <v>141</v>
      </c>
      <c r="Q58" s="457"/>
      <c r="R58" s="457"/>
      <c r="S58" s="457"/>
      <c r="T58" s="457"/>
      <c r="U58" s="457"/>
      <c r="W58" s="89">
        <v>3</v>
      </c>
      <c r="X58" s="90" t="str">
        <f t="shared" si="4"/>
        <v>Hrabůvka</v>
      </c>
      <c r="AA58" s="1">
        <f t="shared" si="5"/>
        <v>0</v>
      </c>
      <c r="AB58" s="1" t="str">
        <f t="shared" si="5"/>
        <v>Hrabůvka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5</v>
      </c>
      <c r="C59" s="76" t="s">
        <v>48</v>
      </c>
      <c r="D59" s="489" t="str">
        <f>IF(B59=1,X56,IF(B59=2,X57,IF(B59=3,X58,IF(B59=4,X59,IF(B59=5,X60,IF(B59=6,X61,IF(B59=7,X62,IF(B59=8,X63," "))))))))</f>
        <v>Výškovice C</v>
      </c>
      <c r="E59" s="490"/>
      <c r="F59" s="490"/>
      <c r="G59" s="490"/>
      <c r="H59" s="490"/>
      <c r="I59" s="491"/>
      <c r="N59" s="88">
        <v>4</v>
      </c>
      <c r="P59" s="453" t="s">
        <v>47</v>
      </c>
      <c r="Q59" s="453"/>
      <c r="R59" s="453"/>
      <c r="S59" s="453"/>
      <c r="T59" s="453"/>
      <c r="U59" s="453"/>
      <c r="W59" s="89">
        <v>4</v>
      </c>
      <c r="X59" s="90" t="str">
        <f t="shared" si="4"/>
        <v>Nová Bělá  A</v>
      </c>
      <c r="AA59" s="1">
        <f t="shared" si="5"/>
        <v>0</v>
      </c>
      <c r="AB59" s="1" t="str">
        <f t="shared" si="5"/>
        <v>Nová Bělá  A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1</v>
      </c>
      <c r="C60" s="76" t="s">
        <v>51</v>
      </c>
      <c r="D60" s="489" t="str">
        <f>IF(B60=1,X56,IF(B60=2,X57,IF(B60=3,X58,IF(B60=4,X59,IF(B60=5,X60,IF(B60=6,X61,IF(B60=7,X62,IF(B60=8,X63," "))))))))</f>
        <v>Sportsone</v>
      </c>
      <c r="E60" s="490"/>
      <c r="F60" s="490"/>
      <c r="G60" s="490"/>
      <c r="H60" s="490"/>
      <c r="I60" s="491"/>
      <c r="N60" s="88">
        <v>5</v>
      </c>
      <c r="P60" s="453" t="s">
        <v>49</v>
      </c>
      <c r="Q60" s="453"/>
      <c r="R60" s="453"/>
      <c r="S60" s="453"/>
      <c r="T60" s="453"/>
      <c r="U60" s="453"/>
      <c r="W60" s="89">
        <v>5</v>
      </c>
      <c r="X60" s="90" t="str">
        <f t="shared" si="4"/>
        <v>Výškovice C</v>
      </c>
      <c r="AA60" s="1">
        <f t="shared" si="5"/>
        <v>0</v>
      </c>
      <c r="AB60" s="1" t="str">
        <f t="shared" si="5"/>
        <v>Výškovice C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53" t="s">
        <v>52</v>
      </c>
      <c r="Q61" s="453"/>
      <c r="R61" s="453"/>
      <c r="S61" s="453"/>
      <c r="T61" s="453"/>
      <c r="U61" s="453"/>
      <c r="W61" s="89">
        <v>6</v>
      </c>
      <c r="X61" s="90" t="str">
        <f t="shared" si="4"/>
        <v>Vratimov</v>
      </c>
      <c r="AA61" s="1">
        <f t="shared" si="5"/>
        <v>0</v>
      </c>
      <c r="AB61" s="1" t="str">
        <f t="shared" si="5"/>
        <v>Vratimov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2" ht="15">
      <c r="C62" s="93" t="s">
        <v>53</v>
      </c>
      <c r="D62" s="94"/>
      <c r="E62" s="454" t="s">
        <v>54</v>
      </c>
      <c r="F62" s="455"/>
      <c r="G62" s="455"/>
      <c r="H62" s="455"/>
      <c r="I62" s="455"/>
      <c r="J62" s="455"/>
      <c r="K62" s="455"/>
      <c r="L62" s="455"/>
      <c r="M62" s="455"/>
      <c r="N62" s="455" t="s">
        <v>55</v>
      </c>
      <c r="O62" s="455"/>
      <c r="P62" s="455"/>
      <c r="Q62" s="455"/>
      <c r="R62" s="455"/>
      <c r="S62" s="455"/>
      <c r="T62" s="455"/>
      <c r="U62" s="455"/>
      <c r="V62" s="95"/>
      <c r="W62" s="89">
        <v>7</v>
      </c>
      <c r="X62" s="90">
        <f t="shared" si="4"/>
        <v>0</v>
      </c>
      <c r="AA62" s="1">
        <f t="shared" si="5"/>
        <v>0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</row>
    <row r="63" spans="2:38" ht="15">
      <c r="B63" s="97"/>
      <c r="C63" s="98" t="s">
        <v>7</v>
      </c>
      <c r="D63" s="99" t="s">
        <v>8</v>
      </c>
      <c r="E63" s="465" t="s">
        <v>56</v>
      </c>
      <c r="F63" s="466"/>
      <c r="G63" s="467"/>
      <c r="H63" s="468" t="s">
        <v>57</v>
      </c>
      <c r="I63" s="466"/>
      <c r="J63" s="467" t="s">
        <v>57</v>
      </c>
      <c r="K63" s="468" t="s">
        <v>58</v>
      </c>
      <c r="L63" s="466"/>
      <c r="M63" s="466" t="s">
        <v>58</v>
      </c>
      <c r="N63" s="468" t="s">
        <v>59</v>
      </c>
      <c r="O63" s="466"/>
      <c r="P63" s="467"/>
      <c r="Q63" s="468" t="s">
        <v>60</v>
      </c>
      <c r="R63" s="466"/>
      <c r="S63" s="467"/>
      <c r="T63" s="100" t="s">
        <v>61</v>
      </c>
      <c r="U63" s="101"/>
      <c r="V63" s="102"/>
      <c r="W63" s="89">
        <v>8</v>
      </c>
      <c r="X63" s="90">
        <f t="shared" si="4"/>
        <v>0</v>
      </c>
      <c r="AA63" s="1">
        <f t="shared" si="5"/>
        <v>0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7" t="s">
        <v>56</v>
      </c>
      <c r="AH63" s="7" t="s">
        <v>57</v>
      </c>
      <c r="AI63" s="7" t="s">
        <v>58</v>
      </c>
      <c r="AJ63" s="7" t="s">
        <v>56</v>
      </c>
      <c r="AK63" s="7" t="s">
        <v>57</v>
      </c>
      <c r="AL63" s="7" t="s">
        <v>58</v>
      </c>
    </row>
    <row r="64" spans="2:38" ht="15.75">
      <c r="B64" s="103" t="s">
        <v>56</v>
      </c>
      <c r="C64" s="104" t="s">
        <v>185</v>
      </c>
      <c r="D64" s="117" t="s">
        <v>226</v>
      </c>
      <c r="E64" s="105">
        <v>4</v>
      </c>
      <c r="F64" s="106" t="s">
        <v>17</v>
      </c>
      <c r="G64" s="107">
        <v>6</v>
      </c>
      <c r="H64" s="108">
        <v>3</v>
      </c>
      <c r="I64" s="106" t="s">
        <v>17</v>
      </c>
      <c r="J64" s="107">
        <v>6</v>
      </c>
      <c r="K64" s="262"/>
      <c r="L64" s="260" t="s">
        <v>17</v>
      </c>
      <c r="M64" s="263"/>
      <c r="N64" s="110">
        <f>E64+H64+K64</f>
        <v>7</v>
      </c>
      <c r="O64" s="111" t="s">
        <v>17</v>
      </c>
      <c r="P64" s="112">
        <f>G64+J64+M64</f>
        <v>12</v>
      </c>
      <c r="Q64" s="110">
        <f>SUM(AG64:AI64)</f>
        <v>0</v>
      </c>
      <c r="R64" s="111" t="s">
        <v>17</v>
      </c>
      <c r="S64" s="112">
        <f>SUM(AJ64:AL64)</f>
        <v>2</v>
      </c>
      <c r="T64" s="113">
        <f>IF(Q64&gt;S64,1,0)</f>
        <v>0</v>
      </c>
      <c r="U64" s="114">
        <f>IF(S64&gt;Q64,1,0)</f>
        <v>1</v>
      </c>
      <c r="V64" s="95"/>
      <c r="X64" s="115"/>
      <c r="AG64" s="116">
        <f>IF(E64&gt;G64,1,0)</f>
        <v>0</v>
      </c>
      <c r="AH64" s="116">
        <f>IF(H64&gt;J64,1,0)</f>
        <v>0</v>
      </c>
      <c r="AI64" s="116">
        <f>IF(K64+M64&gt;0,IF(K64&gt;M64,1,0),0)</f>
        <v>0</v>
      </c>
      <c r="AJ64" s="116">
        <f>IF(G64&gt;E64,1,0)</f>
        <v>1</v>
      </c>
      <c r="AK64" s="116">
        <f>IF(J64&gt;H64,1,0)</f>
        <v>1</v>
      </c>
      <c r="AL64" s="116">
        <f>IF(K64+M64&gt;0,IF(M64&gt;K64,1,0),0)</f>
        <v>0</v>
      </c>
    </row>
    <row r="65" spans="2:38" ht="15.75">
      <c r="B65" s="103" t="s">
        <v>57</v>
      </c>
      <c r="C65" s="118" t="s">
        <v>153</v>
      </c>
      <c r="D65" s="104" t="s">
        <v>227</v>
      </c>
      <c r="E65" s="105">
        <v>3</v>
      </c>
      <c r="F65" s="106" t="s">
        <v>17</v>
      </c>
      <c r="G65" s="107">
        <v>6</v>
      </c>
      <c r="H65" s="108">
        <v>3</v>
      </c>
      <c r="I65" s="106" t="s">
        <v>17</v>
      </c>
      <c r="J65" s="107">
        <v>6</v>
      </c>
      <c r="K65" s="262"/>
      <c r="L65" s="260" t="s">
        <v>17</v>
      </c>
      <c r="M65" s="263"/>
      <c r="N65" s="110">
        <f>E65+H65+K65</f>
        <v>6</v>
      </c>
      <c r="O65" s="111" t="s">
        <v>17</v>
      </c>
      <c r="P65" s="112">
        <f>G65+J65+M65</f>
        <v>12</v>
      </c>
      <c r="Q65" s="110">
        <f>SUM(AG65:AI65)</f>
        <v>0</v>
      </c>
      <c r="R65" s="111" t="s">
        <v>17</v>
      </c>
      <c r="S65" s="112">
        <f>SUM(AJ65:AL65)</f>
        <v>2</v>
      </c>
      <c r="T65" s="113">
        <f>IF(Q65&gt;S65,1,0)</f>
        <v>0</v>
      </c>
      <c r="U65" s="114">
        <f>IF(S65&gt;Q65,1,0)</f>
        <v>1</v>
      </c>
      <c r="V65" s="95"/>
      <c r="AG65" s="116">
        <f>IF(E65&gt;G65,1,0)</f>
        <v>0</v>
      </c>
      <c r="AH65" s="116">
        <f>IF(H65&gt;J65,1,0)</f>
        <v>0</v>
      </c>
      <c r="AI65" s="116">
        <f>IF(K65+M65&gt;0,IF(K65&gt;M65,1,0),0)</f>
        <v>0</v>
      </c>
      <c r="AJ65" s="116">
        <f>IF(G65&gt;E65,1,0)</f>
        <v>1</v>
      </c>
      <c r="AK65" s="116">
        <f>IF(J65&gt;H65,1,0)</f>
        <v>1</v>
      </c>
      <c r="AL65" s="116">
        <f>IF(K65+M65&gt;0,IF(M65&gt;K65,1,0),0)</f>
        <v>0</v>
      </c>
    </row>
    <row r="66" spans="2:38" ht="14.25" customHeight="1">
      <c r="B66" s="473" t="s">
        <v>58</v>
      </c>
      <c r="C66" s="118" t="s">
        <v>185</v>
      </c>
      <c r="D66" s="117" t="s">
        <v>226</v>
      </c>
      <c r="E66" s="475">
        <v>6</v>
      </c>
      <c r="F66" s="463" t="s">
        <v>17</v>
      </c>
      <c r="G66" s="471">
        <v>1</v>
      </c>
      <c r="H66" s="469">
        <v>6</v>
      </c>
      <c r="I66" s="463" t="s">
        <v>17</v>
      </c>
      <c r="J66" s="471">
        <v>2</v>
      </c>
      <c r="K66" s="492"/>
      <c r="L66" s="493" t="s">
        <v>17</v>
      </c>
      <c r="M66" s="494"/>
      <c r="N66" s="479">
        <f>E66+H66+K66</f>
        <v>12</v>
      </c>
      <c r="O66" s="481" t="s">
        <v>17</v>
      </c>
      <c r="P66" s="483">
        <f>G66+J66+M66</f>
        <v>3</v>
      </c>
      <c r="Q66" s="479">
        <f>SUM(AG66:AI66)</f>
        <v>2</v>
      </c>
      <c r="R66" s="481" t="s">
        <v>17</v>
      </c>
      <c r="S66" s="483">
        <f>SUM(AJ66:AL66)</f>
        <v>0</v>
      </c>
      <c r="T66" s="487">
        <f>IF(Q66&gt;S66,1,0)</f>
        <v>1</v>
      </c>
      <c r="U66" s="485">
        <f>IF(S66&gt;Q66,1,0)</f>
        <v>0</v>
      </c>
      <c r="V66" s="119"/>
      <c r="AG66" s="116">
        <f>IF(E66&gt;G66,1,0)</f>
        <v>1</v>
      </c>
      <c r="AH66" s="116">
        <f>IF(H66&gt;J66,1,0)</f>
        <v>1</v>
      </c>
      <c r="AI66" s="116">
        <f>IF(K66+M66&gt;0,IF(K66&gt;M66,1,0),0)</f>
        <v>0</v>
      </c>
      <c r="AJ66" s="116">
        <f>IF(G66&gt;E66,1,0)</f>
        <v>0</v>
      </c>
      <c r="AK66" s="116">
        <f>IF(J66&gt;H66,1,0)</f>
        <v>0</v>
      </c>
      <c r="AL66" s="116">
        <f>IF(K66+M66&gt;0,IF(M66&gt;K66,1,0),0)</f>
        <v>0</v>
      </c>
    </row>
    <row r="67" spans="2:22" ht="14.25" customHeight="1">
      <c r="B67" s="474"/>
      <c r="C67" s="120" t="s">
        <v>153</v>
      </c>
      <c r="D67" s="121" t="s">
        <v>227</v>
      </c>
      <c r="E67" s="476"/>
      <c r="F67" s="464"/>
      <c r="G67" s="472"/>
      <c r="H67" s="470"/>
      <c r="I67" s="464"/>
      <c r="J67" s="472"/>
      <c r="K67" s="492"/>
      <c r="L67" s="493"/>
      <c r="M67" s="494"/>
      <c r="N67" s="480"/>
      <c r="O67" s="482"/>
      <c r="P67" s="484"/>
      <c r="Q67" s="480"/>
      <c r="R67" s="482"/>
      <c r="S67" s="484"/>
      <c r="T67" s="488"/>
      <c r="U67" s="486"/>
      <c r="V67" s="119"/>
    </row>
    <row r="68" spans="2:22" ht="15.75">
      <c r="B68" s="122"/>
      <c r="C68" s="123" t="s">
        <v>62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5">
        <f>SUM(N64:N67)</f>
        <v>25</v>
      </c>
      <c r="O68" s="111" t="s">
        <v>17</v>
      </c>
      <c r="P68" s="126">
        <f>SUM(P64:P67)</f>
        <v>27</v>
      </c>
      <c r="Q68" s="142">
        <f>SUM(Q64:Q67)</f>
        <v>2</v>
      </c>
      <c r="R68" s="144" t="s">
        <v>17</v>
      </c>
      <c r="S68" s="143">
        <f>SUM(S64:S67)</f>
        <v>4</v>
      </c>
      <c r="T68" s="113">
        <f>SUM(T64:T67)</f>
        <v>1</v>
      </c>
      <c r="U68" s="114">
        <f>SUM(U64:U67)</f>
        <v>2</v>
      </c>
      <c r="V68" s="95"/>
    </row>
    <row r="69" spans="2:22" ht="15">
      <c r="B69" s="122"/>
      <c r="C69" s="6" t="s">
        <v>63</v>
      </c>
      <c r="D69" s="128" t="str">
        <f>IF(T68&gt;U68,D59,IF(U68&gt;T68,D60,IF(U68+T68=0," ","CHYBA ZADÁNÍ")))</f>
        <v>Sportsone</v>
      </c>
      <c r="E69" s="123"/>
      <c r="F69" s="123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6"/>
      <c r="V69" s="129"/>
    </row>
    <row r="70" spans="2:22" ht="15">
      <c r="B70" s="122"/>
      <c r="C70" s="6" t="s">
        <v>64</v>
      </c>
      <c r="G70" s="131"/>
      <c r="H70" s="131"/>
      <c r="I70" s="131"/>
      <c r="J70" s="131"/>
      <c r="K70" s="131"/>
      <c r="L70" s="131"/>
      <c r="M70" s="131"/>
      <c r="N70" s="129"/>
      <c r="O70" s="129"/>
      <c r="Q70" s="132"/>
      <c r="R70" s="132"/>
      <c r="S70" s="131"/>
      <c r="T70" s="131"/>
      <c r="U70" s="131"/>
      <c r="V70" s="129"/>
    </row>
    <row r="71" spans="3:21" ht="15">
      <c r="C71" s="132"/>
      <c r="D71" s="132"/>
      <c r="E71" s="132"/>
      <c r="F71" s="132"/>
      <c r="G71" s="132"/>
      <c r="H71" s="132"/>
      <c r="I71" s="132"/>
      <c r="J71" s="137" t="s">
        <v>48</v>
      </c>
      <c r="K71" s="137"/>
      <c r="L71" s="137"/>
      <c r="M71" s="132"/>
      <c r="N71" s="132"/>
      <c r="O71" s="132"/>
      <c r="P71" s="132"/>
      <c r="Q71" s="132"/>
      <c r="R71" s="132"/>
      <c r="S71" s="132"/>
      <c r="T71" s="137" t="s">
        <v>51</v>
      </c>
      <c r="U71" s="132"/>
    </row>
    <row r="72" spans="3:21" ht="15">
      <c r="C72" s="138" t="s">
        <v>65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</row>
  </sheetData>
  <sheetProtection selectLockedCells="1"/>
  <mergeCells count="108">
    <mergeCell ref="H66:H67"/>
    <mergeCell ref="S66:S67"/>
    <mergeCell ref="T66:T67"/>
    <mergeCell ref="J66:J67"/>
    <mergeCell ref="K66:K67"/>
    <mergeCell ref="L66:L67"/>
    <mergeCell ref="M66:M67"/>
    <mergeCell ref="N66:N67"/>
    <mergeCell ref="B66:B67"/>
    <mergeCell ref="E66:E67"/>
    <mergeCell ref="F66:F67"/>
    <mergeCell ref="G66:G67"/>
    <mergeCell ref="U66:U67"/>
    <mergeCell ref="O66:O67"/>
    <mergeCell ref="P66:P67"/>
    <mergeCell ref="Q66:Q67"/>
    <mergeCell ref="R66:R67"/>
    <mergeCell ref="D59:I59"/>
    <mergeCell ref="P59:U59"/>
    <mergeCell ref="I66:I67"/>
    <mergeCell ref="E63:G63"/>
    <mergeCell ref="H63:J63"/>
    <mergeCell ref="K63:M63"/>
    <mergeCell ref="N63:P63"/>
    <mergeCell ref="D60:I60"/>
    <mergeCell ref="P60:U60"/>
    <mergeCell ref="E62:M62"/>
    <mergeCell ref="Q63:S63"/>
    <mergeCell ref="P56:U56"/>
    <mergeCell ref="P57:U57"/>
    <mergeCell ref="P58:U58"/>
    <mergeCell ref="N62:U62"/>
    <mergeCell ref="P61:U61"/>
    <mergeCell ref="P54:U54"/>
    <mergeCell ref="Q41:Q42"/>
    <mergeCell ref="J41:J42"/>
    <mergeCell ref="K41:K42"/>
    <mergeCell ref="L41:L42"/>
    <mergeCell ref="R41:R42"/>
    <mergeCell ref="S41:S42"/>
    <mergeCell ref="H41:H42"/>
    <mergeCell ref="U41:U42"/>
    <mergeCell ref="P53:Q53"/>
    <mergeCell ref="T53:U53"/>
    <mergeCell ref="T41:T42"/>
    <mergeCell ref="M41:M42"/>
    <mergeCell ref="N41:N42"/>
    <mergeCell ref="O41:O42"/>
    <mergeCell ref="P41:P42"/>
    <mergeCell ref="B41:B42"/>
    <mergeCell ref="E41:E42"/>
    <mergeCell ref="F41:F42"/>
    <mergeCell ref="G41:G42"/>
    <mergeCell ref="D34:I34"/>
    <mergeCell ref="P34:U34"/>
    <mergeCell ref="I41:I42"/>
    <mergeCell ref="E38:G38"/>
    <mergeCell ref="H38:J38"/>
    <mergeCell ref="K38:M38"/>
    <mergeCell ref="N38:P38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28:Q28"/>
    <mergeCell ref="T28:U28"/>
    <mergeCell ref="P29:U29"/>
    <mergeCell ref="Q16:Q17"/>
    <mergeCell ref="R16:R17"/>
    <mergeCell ref="S16:S17"/>
    <mergeCell ref="U16:U17"/>
    <mergeCell ref="T16:T17"/>
    <mergeCell ref="Q13:S13"/>
    <mergeCell ref="N13:P13"/>
    <mergeCell ref="B16:B17"/>
    <mergeCell ref="E16:E17"/>
    <mergeCell ref="F16:F17"/>
    <mergeCell ref="G16:G17"/>
    <mergeCell ref="M16:M17"/>
    <mergeCell ref="N16:N17"/>
    <mergeCell ref="O16:O17"/>
    <mergeCell ref="P16:P17"/>
    <mergeCell ref="I16:I17"/>
    <mergeCell ref="E13:G13"/>
    <mergeCell ref="H13:J13"/>
    <mergeCell ref="K13:M13"/>
    <mergeCell ref="H16:H17"/>
    <mergeCell ref="J16:J17"/>
    <mergeCell ref="K16:K17"/>
    <mergeCell ref="L16:L17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E12:M12"/>
    <mergeCell ref="N12:U12"/>
    <mergeCell ref="P11:U11"/>
  </mergeCells>
  <conditionalFormatting sqref="X6:X13 X31:X38 X56:X6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2012-04-20T08:53:06Z</cp:lastPrinted>
  <dcterms:created xsi:type="dcterms:W3CDTF">2009-04-19T05:45:52Z</dcterms:created>
  <dcterms:modified xsi:type="dcterms:W3CDTF">2012-10-20T06:10:57Z</dcterms:modified>
  <cp:category/>
  <cp:version/>
  <cp:contentType/>
  <cp:contentStatus/>
</cp:coreProperties>
</file>