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'Hráči'!$A$1:$AE$23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'Utkání-výsledky'!$A$1:$AA$41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<sst xmlns="http://schemas.openxmlformats.org/spreadsheetml/2006/main" count="2603" uniqueCount="244">
  <si>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</si>
  <si>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</si>
  <si>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</si>
  <si>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</si>
  <si>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</si>
  <si>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</si>
  <si>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</si>
  <si>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</si>
  <si>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</si>
  <si>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</si>
  <si>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</si>
  <si>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</si>
  <si>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</si>
  <si>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</si>
  <si>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</si>
  <si>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</si>
  <si>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</si>
  <si>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</si>
  <si>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</si>
  <si>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</si>
  <si>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</si>
  <si>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</si>
  <si>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</si>
  <si>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</si>
  <si>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</si>
  <si>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</si>
  <si>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</si>
  <si>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</si>
  <si>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</si>
  <si>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</si>
  <si>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</si>
  <si>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</si>
  <si>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</si>
  <si>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</si>
  <si>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</si>
  <si>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</si>
  <si>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</si>
  <si>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</si>
  <si>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</si>
  <si>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</si>
  <si>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</si>
  <si>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</si>
  <si>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</si>
  <si>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</si>
  <si>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</si>
  <si>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</si>
  <si>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</si>
  <si>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</si>
  <si>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</si>
  <si>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</si>
  <si>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</si>
  <si>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</si>
  <si>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</si>
  <si>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</si>
  <si>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</si>
  <si>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</si>
  <si>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</si>
  <si>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</si>
  <si>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</si>
  <si>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</si>
  <si>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</si>
  <si>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</si>
  <si>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</si>
  <si>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</si>
  <si>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</si>
  <si>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</si>
  <si>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</si>
  <si>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</si>
  <si>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</si>
  <si>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</si>
  <si>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</si>
  <si>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</si>
  <si>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</si>
  <si>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</si>
  <si>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</si>
  <si>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</si>
  <si>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</si>
  <si>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</si>
  <si>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</si>
  <si>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</si>
  <si>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</si>
  <si>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</si>
  <si>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</si>
  <si>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</si>
  <si>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</si>
  <si>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</si>
  <si>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</si>
  <si>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</si>
  <si>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</si>
  <si>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</si>
  <si>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</si>
  <si>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</si>
  <si>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</si>
  <si>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</si>
  <si>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</si>
  <si>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</si>
  <si>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</si>
  <si>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</si>
  <si>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 xml:space="preserve">   Zápasy</t>
  </si>
  <si>
    <t>2 družstva</t>
  </si>
  <si>
    <t>skreč</t>
  </si>
  <si>
    <t>Neobsazeno</t>
  </si>
  <si>
    <t xml:space="preserve">Muži II. </t>
  </si>
  <si>
    <t>střídavě doma - venku</t>
  </si>
  <si>
    <t>Proskovice B</t>
  </si>
  <si>
    <t>Krmelín B</t>
  </si>
  <si>
    <t>hráno na 1.set (tma)</t>
  </si>
  <si>
    <t>20.</t>
  </si>
  <si>
    <t>21.</t>
  </si>
  <si>
    <t>7</t>
  </si>
  <si>
    <t>1</t>
  </si>
  <si>
    <t>2</t>
  </si>
  <si>
    <t>3</t>
  </si>
  <si>
    <t>7.5.</t>
  </si>
  <si>
    <t>14.5.</t>
  </si>
  <si>
    <t>21.5.</t>
  </si>
  <si>
    <t>28.5.</t>
  </si>
  <si>
    <t>11.6.</t>
  </si>
  <si>
    <t>18.6.</t>
  </si>
  <si>
    <t>4.6.</t>
  </si>
  <si>
    <t>Paskov</t>
  </si>
  <si>
    <t>Hukvaldy</t>
  </si>
  <si>
    <t>Nová Bělá</t>
  </si>
  <si>
    <t>25.6.</t>
  </si>
  <si>
    <t>Havířov</t>
  </si>
  <si>
    <t xml:space="preserve">Hrabůvka </t>
  </si>
  <si>
    <t>VC Mexico B</t>
  </si>
  <si>
    <t>MUŽI  II. tř.</t>
  </si>
  <si>
    <t>Havířov-kurty v Těrlicku, Promenádní 9</t>
  </si>
  <si>
    <t>Němčík</t>
  </si>
  <si>
    <t>Forgáč</t>
  </si>
  <si>
    <t>Vyhlídal</t>
  </si>
  <si>
    <t>Myška</t>
  </si>
  <si>
    <t>oficiální</t>
  </si>
  <si>
    <t>MUŽI  II.třída - ÚSPĚŠNOST  HRÁČŮ</t>
  </si>
  <si>
    <t>Strakoš  Ondřej</t>
  </si>
  <si>
    <t>Hložanka Zdeněk</t>
  </si>
  <si>
    <t>Kosa Jan</t>
  </si>
  <si>
    <t>Šindel Ivo</t>
  </si>
  <si>
    <t>Boček Tomáš</t>
  </si>
  <si>
    <t>Mácha Pavel</t>
  </si>
  <si>
    <t>Lanča Tomáš</t>
  </si>
  <si>
    <t>Šindel Jaroslav</t>
  </si>
  <si>
    <t>Mlýnek Roman</t>
  </si>
  <si>
    <t>Zaoral Jakub</t>
  </si>
  <si>
    <t>Proskovice  B</t>
  </si>
  <si>
    <t>Janša Vladimír</t>
  </si>
  <si>
    <t>Pavlačka Radim</t>
  </si>
  <si>
    <t>Poledník Tomáš</t>
  </si>
  <si>
    <t>Kudela Lukáš</t>
  </si>
  <si>
    <t>Knop</t>
  </si>
  <si>
    <t>Vyhlídal Jan</t>
  </si>
  <si>
    <t>VC MEXICO B</t>
  </si>
  <si>
    <t>Němčík Pavel</t>
  </si>
  <si>
    <t>Forgáč Vladimír</t>
  </si>
  <si>
    <t>Hrabůvka</t>
  </si>
  <si>
    <t>Milerský Tomáš</t>
  </si>
  <si>
    <t>Milerský Lukáš</t>
  </si>
  <si>
    <t>Kubina</t>
  </si>
  <si>
    <t>Šrámek</t>
  </si>
  <si>
    <t>Bavlšík</t>
  </si>
  <si>
    <t>Poledník</t>
  </si>
  <si>
    <t>Kunz Martin</t>
  </si>
  <si>
    <t>Pavlačka</t>
  </si>
  <si>
    <t>Kubina Pavel</t>
  </si>
  <si>
    <t>Šrámek Lukáš</t>
  </si>
  <si>
    <t>Jantos</t>
  </si>
  <si>
    <t>Forgač Vladimír</t>
  </si>
  <si>
    <t>Jantoš</t>
  </si>
  <si>
    <t>TABULKA  SOUTĚŽE  -  MUŽI   II. tř.  -  r.</t>
  </si>
  <si>
    <t>Postup do I.tř.</t>
  </si>
  <si>
    <t>MUŽI  II.tř.</t>
  </si>
  <si>
    <t>Valošek</t>
  </si>
  <si>
    <t>Lukáš Milerský</t>
  </si>
  <si>
    <t>Tomáš Lanča</t>
  </si>
  <si>
    <t>Radek Jantoš</t>
  </si>
  <si>
    <t>Ivo Šindel</t>
  </si>
  <si>
    <t>KAČEROVSKÝ Antonín</t>
  </si>
  <si>
    <t>MLÝNEK Roman</t>
  </si>
  <si>
    <t>VALOŠEK Tomáš</t>
  </si>
  <si>
    <t>ZAORAL Jakub</t>
  </si>
  <si>
    <t>Kačerovský</t>
  </si>
  <si>
    <t>Z. Hložanka</t>
  </si>
  <si>
    <t>M. Kunz</t>
  </si>
  <si>
    <t>V. Vašenda</t>
  </si>
  <si>
    <t>T. Polednik</t>
  </si>
  <si>
    <t>J. Kosa</t>
  </si>
  <si>
    <t>HUKVALDY</t>
  </si>
  <si>
    <t>Vašenda V.</t>
  </si>
  <si>
    <t>ŠINDEL Ivo</t>
  </si>
  <si>
    <t>ŠRÁMEK Lukáš</t>
  </si>
  <si>
    <t>LANČA Tomáš</t>
  </si>
  <si>
    <t>MÁCHA Pavel</t>
  </si>
  <si>
    <t>Strakoš</t>
  </si>
  <si>
    <t>Vašenda</t>
  </si>
  <si>
    <t>Kosa</t>
  </si>
  <si>
    <t>Hložanka</t>
  </si>
  <si>
    <t>II.tř.</t>
  </si>
  <si>
    <t>Mlýnek</t>
  </si>
  <si>
    <t>Zaoral</t>
  </si>
  <si>
    <t>Mikula</t>
  </si>
  <si>
    <t>David Machač</t>
  </si>
  <si>
    <t>Jaroslav Šindel</t>
  </si>
  <si>
    <t>Roman Mlýnek</t>
  </si>
  <si>
    <t>Jakub Zaoral</t>
  </si>
  <si>
    <t>Machač David</t>
  </si>
  <si>
    <t>O. Strakoš</t>
  </si>
  <si>
    <t>Valigura</t>
  </si>
  <si>
    <t>Milerský T.</t>
  </si>
  <si>
    <t>Milerský L.</t>
  </si>
  <si>
    <t>Tomáš Milerský</t>
  </si>
  <si>
    <t>Jantoš Radek</t>
  </si>
  <si>
    <t>Vojtěch Myška</t>
  </si>
  <si>
    <t>Pavel Mácha</t>
  </si>
  <si>
    <t>Jan Vyhlídal</t>
  </si>
  <si>
    <t>Krmelín</t>
  </si>
  <si>
    <t>17.8.</t>
  </si>
  <si>
    <t>T.Milerský</t>
  </si>
  <si>
    <t>L.Milerský</t>
  </si>
  <si>
    <t>Ondřej Strakoš</t>
  </si>
  <si>
    <t>Zdeněk Hložanka</t>
  </si>
  <si>
    <t>Green park, Ostrava </t>
  </si>
  <si>
    <t>Pavel Němčík</t>
  </si>
  <si>
    <t>Boris Kubánek</t>
  </si>
  <si>
    <t>Michal Žáček</t>
  </si>
  <si>
    <t>Žáček Michal</t>
  </si>
  <si>
    <t>Kubánek Boris</t>
  </si>
  <si>
    <t>Tomáš Poledník</t>
  </si>
  <si>
    <t>Marin Kunz</t>
  </si>
  <si>
    <t>Petr Maušínský</t>
  </si>
  <si>
    <t>Martin Kunc</t>
  </si>
  <si>
    <t>MILERSKÝ Lukáš</t>
  </si>
  <si>
    <t>KUBINA Pavel</t>
  </si>
  <si>
    <t>JANTOŠ Radek</t>
  </si>
  <si>
    <t>Myska</t>
  </si>
  <si>
    <t>Janša</t>
  </si>
  <si>
    <t>Myška Vojtěch</t>
  </si>
  <si>
    <t>O pořadí na 4 - 6   místě  rozhodla mikrotabulka těchto družstev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</si>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</sst>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sz val="10.5"/>
      <color indexed="8"/>
      <name val="Arial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medium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 style="dotted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8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9" fillId="0" borderId="18" xfId="51" applyFont="1" applyBorder="1">
      <alignment/>
      <protection/>
    </xf>
    <xf numFmtId="0" fontId="29" fillId="0" borderId="0" xfId="51" applyFont="1" applyBorder="1">
      <alignment/>
      <protection/>
    </xf>
    <xf numFmtId="0" fontId="29" fillId="0" borderId="19" xfId="51" applyFont="1" applyBorder="1">
      <alignment/>
      <protection/>
    </xf>
    <xf numFmtId="165" fontId="1" fillId="0" borderId="17" xfId="51" applyNumberFormat="1" applyFont="1" applyBorder="1" applyAlignment="1">
      <alignment horizontal="center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165" fontId="30" fillId="0" borderId="17" xfId="51" applyNumberFormat="1" applyFont="1" applyBorder="1">
      <alignment/>
      <protection/>
    </xf>
    <xf numFmtId="0" fontId="29" fillId="0" borderId="23" xfId="51" applyNumberFormat="1" applyFont="1" applyBorder="1" applyAlignment="1">
      <alignment horizontal="left"/>
      <protection/>
    </xf>
    <xf numFmtId="49" fontId="29" fillId="0" borderId="24" xfId="51" applyNumberFormat="1" applyFont="1" applyBorder="1" applyAlignment="1">
      <alignment horizontal="center"/>
      <protection/>
    </xf>
    <xf numFmtId="0" fontId="29" fillId="0" borderId="25" xfId="51" applyNumberFormat="1" applyFont="1" applyBorder="1" applyAlignment="1">
      <alignment horizontal="left"/>
      <protection/>
    </xf>
    <xf numFmtId="0" fontId="29" fillId="0" borderId="26" xfId="51" applyNumberFormat="1" applyFont="1" applyBorder="1" applyAlignment="1">
      <alignment horizontal="left"/>
      <protection/>
    </xf>
    <xf numFmtId="49" fontId="29" fillId="0" borderId="27" xfId="51" applyNumberFormat="1" applyFont="1" applyBorder="1" applyAlignment="1">
      <alignment horizontal="center"/>
      <protection/>
    </xf>
    <xf numFmtId="0" fontId="29" fillId="0" borderId="28" xfId="51" applyNumberFormat="1" applyFont="1" applyBorder="1" applyAlignment="1">
      <alignment horizontal="left"/>
      <protection/>
    </xf>
    <xf numFmtId="0" fontId="30" fillId="0" borderId="29" xfId="51" applyFont="1" applyBorder="1">
      <alignment/>
      <protection/>
    </xf>
    <xf numFmtId="3" fontId="29" fillId="0" borderId="18" xfId="51" applyNumberFormat="1" applyFont="1" applyBorder="1" applyAlignment="1">
      <alignment horizontal="center"/>
      <protection/>
    </xf>
    <xf numFmtId="0" fontId="29" fillId="0" borderId="18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 applyAlignment="1">
      <alignment horizontal="center"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 applyAlignment="1">
      <alignment horizontal="center"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>
      <alignment/>
      <protection/>
    </xf>
    <xf numFmtId="0" fontId="27" fillId="0" borderId="47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8" xfId="47" applyBorder="1">
      <alignment/>
      <protection/>
    </xf>
    <xf numFmtId="0" fontId="12" fillId="0" borderId="49" xfId="47" applyBorder="1">
      <alignment/>
      <protection/>
    </xf>
    <xf numFmtId="0" fontId="21" fillId="0" borderId="48" xfId="47" applyFont="1" applyFill="1" applyBorder="1" applyAlignment="1">
      <alignment textRotation="90"/>
      <protection/>
    </xf>
    <xf numFmtId="0" fontId="34" fillId="0" borderId="50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50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51" xfId="51" applyNumberFormat="1" applyFont="1" applyFill="1" applyBorder="1" applyAlignment="1" applyProtection="1">
      <alignment horizontal="center"/>
      <protection locked="0"/>
    </xf>
    <xf numFmtId="0" fontId="36" fillId="2" borderId="51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8" xfId="47" applyNumberFormat="1" applyFont="1" applyFill="1" applyBorder="1" applyAlignment="1">
      <alignment horizontal="center" textRotation="90"/>
      <protection/>
    </xf>
    <xf numFmtId="0" fontId="21" fillId="0" borderId="52" xfId="47" applyNumberFormat="1" applyFont="1" applyFill="1" applyBorder="1" applyAlignment="1">
      <alignment horizontal="center" textRotation="90"/>
      <protection/>
    </xf>
    <xf numFmtId="0" fontId="21" fillId="0" borderId="53" xfId="47" applyNumberFormat="1" applyFont="1" applyBorder="1" applyAlignment="1">
      <alignment textRotation="90"/>
      <protection/>
    </xf>
    <xf numFmtId="0" fontId="21" fillId="0" borderId="54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0" fontId="42" fillId="0" borderId="56" xfId="47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0" fontId="42" fillId="0" borderId="59" xfId="47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3" fontId="42" fillId="0" borderId="59" xfId="47" applyNumberFormat="1" applyFont="1" applyFill="1" applyBorder="1" applyAlignment="1">
      <alignment horizontal="center" vertical="center"/>
      <protection/>
    </xf>
    <xf numFmtId="0" fontId="42" fillId="0" borderId="61" xfId="47" applyNumberFormat="1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51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63" xfId="51" applyNumberFormat="1" applyBorder="1" applyAlignment="1" applyProtection="1">
      <alignment horizontal="left"/>
      <protection locked="0"/>
    </xf>
    <xf numFmtId="14" fontId="1" fillId="0" borderId="0" xfId="51" applyNumberFormat="1" applyBorder="1" applyAlignment="1">
      <alignment horizontal="left"/>
      <protection/>
    </xf>
    <xf numFmtId="0" fontId="1" fillId="0" borderId="51" xfId="51" applyBorder="1" applyProtection="1">
      <alignment/>
      <protection locked="0"/>
    </xf>
    <xf numFmtId="0" fontId="1" fillId="0" borderId="64" xfId="51" applyBorder="1">
      <alignment/>
      <protection/>
    </xf>
    <xf numFmtId="0" fontId="1" fillId="0" borderId="65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6" xfId="5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1" xfId="51" applyFont="1" applyBorder="1" applyAlignment="1">
      <alignment horizontal="left"/>
      <protection/>
    </xf>
    <xf numFmtId="0" fontId="3" fillId="0" borderId="51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51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7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8" xfId="51" applyFont="1" applyBorder="1">
      <alignment/>
      <protection/>
    </xf>
    <xf numFmtId="0" fontId="1" fillId="0" borderId="68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7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9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5" xfId="51" applyFont="1" applyBorder="1" applyAlignment="1">
      <alignment horizontal="center"/>
      <protection/>
    </xf>
    <xf numFmtId="0" fontId="44" fillId="0" borderId="65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3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7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7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8" xfId="51" applyFont="1" applyBorder="1">
      <alignment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7" xfId="51" applyFont="1" applyFill="1" applyBorder="1" applyAlignment="1">
      <alignment horizontal="center" vertical="center"/>
      <protection/>
    </xf>
    <xf numFmtId="3" fontId="51" fillId="0" borderId="71" xfId="51" applyNumberFormat="1" applyFont="1" applyBorder="1" applyAlignment="1">
      <alignment horizontal="center"/>
      <protection/>
    </xf>
    <xf numFmtId="3" fontId="51" fillId="0" borderId="72" xfId="51" applyNumberFormat="1" applyFont="1" applyBorder="1" applyAlignment="1">
      <alignment horizontal="center"/>
      <protection/>
    </xf>
    <xf numFmtId="3" fontId="51" fillId="0" borderId="73" xfId="51" applyNumberFormat="1" applyFont="1" applyBorder="1" applyAlignment="1">
      <alignment horizontal="center"/>
      <protection/>
    </xf>
    <xf numFmtId="3" fontId="51" fillId="0" borderId="74" xfId="51" applyNumberFormat="1" applyFont="1" applyBorder="1" applyAlignment="1">
      <alignment horizontal="center"/>
      <protection/>
    </xf>
    <xf numFmtId="3" fontId="51" fillId="0" borderId="75" xfId="51" applyNumberFormat="1" applyFont="1" applyBorder="1" applyAlignment="1">
      <alignment horizontal="center"/>
      <protection/>
    </xf>
    <xf numFmtId="3" fontId="51" fillId="0" borderId="76" xfId="51" applyNumberFormat="1" applyFont="1" applyBorder="1" applyAlignment="1">
      <alignment horizontal="center"/>
      <protection/>
    </xf>
    <xf numFmtId="3" fontId="51" fillId="0" borderId="18" xfId="51" applyNumberFormat="1" applyFont="1" applyBorder="1" applyAlignment="1">
      <alignment horizontal="center"/>
      <protection/>
    </xf>
    <xf numFmtId="0" fontId="30" fillId="0" borderId="21" xfId="51" applyFont="1" applyBorder="1" applyAlignment="1">
      <alignment horizontal="center"/>
      <protection/>
    </xf>
    <xf numFmtId="0" fontId="30" fillId="0" borderId="24" xfId="51" applyFont="1" applyBorder="1" applyAlignment="1">
      <alignment horizontal="center"/>
      <protection/>
    </xf>
    <xf numFmtId="0" fontId="30" fillId="0" borderId="27" xfId="51" applyFont="1" applyBorder="1" applyAlignment="1">
      <alignment horizontal="center"/>
      <protection/>
    </xf>
    <xf numFmtId="3" fontId="30" fillId="0" borderId="18" xfId="51" applyNumberFormat="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7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8" xfId="51" applyFont="1" applyBorder="1">
      <alignment/>
      <protection/>
    </xf>
    <xf numFmtId="0" fontId="52" fillId="0" borderId="68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7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0" fontId="42" fillId="25" borderId="59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14" fontId="1" fillId="0" borderId="63" xfId="51" applyNumberFormat="1" applyFont="1" applyBorder="1" applyAlignment="1" applyProtection="1">
      <alignment horizontal="left"/>
      <protection locked="0"/>
    </xf>
    <xf numFmtId="0" fontId="30" fillId="0" borderId="23" xfId="51" applyNumberFormat="1" applyFont="1" applyBorder="1" applyAlignment="1">
      <alignment horizontal="center"/>
      <protection/>
    </xf>
    <xf numFmtId="0" fontId="30" fillId="0" borderId="77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8" xfId="51" applyNumberFormat="1" applyFont="1" applyBorder="1" applyAlignment="1">
      <alignment horizontal="center"/>
      <protection/>
    </xf>
    <xf numFmtId="0" fontId="30" fillId="0" borderId="26" xfId="51" applyNumberFormat="1" applyFont="1" applyBorder="1" applyAlignment="1">
      <alignment horizontal="center"/>
      <protection/>
    </xf>
    <xf numFmtId="0" fontId="30" fillId="0" borderId="79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56" fillId="0" borderId="80" xfId="0" applyFont="1" applyBorder="1" applyAlignment="1">
      <alignment horizontal="center"/>
    </xf>
    <xf numFmtId="0" fontId="56" fillId="24" borderId="51" xfId="0" applyFont="1" applyFill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51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8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8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82" xfId="0" applyFont="1" applyFill="1" applyBorder="1" applyAlignment="1">
      <alignment/>
    </xf>
    <xf numFmtId="0" fontId="56" fillId="0" borderId="83" xfId="0" applyFont="1" applyBorder="1" applyAlignment="1">
      <alignment/>
    </xf>
    <xf numFmtId="0" fontId="56" fillId="7" borderId="84" xfId="0" applyFont="1" applyFill="1" applyBorder="1" applyAlignment="1">
      <alignment horizontal="center"/>
    </xf>
    <xf numFmtId="0" fontId="56" fillId="7" borderId="78" xfId="0" applyFont="1" applyFill="1" applyBorder="1" applyAlignment="1">
      <alignment horizontal="center"/>
    </xf>
    <xf numFmtId="9" fontId="56" fillId="0" borderId="82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77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77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85" xfId="0" applyFont="1" applyFill="1" applyBorder="1" applyAlignment="1">
      <alignment/>
    </xf>
    <xf numFmtId="0" fontId="56" fillId="0" borderId="86" xfId="0" applyFont="1" applyBorder="1" applyAlignment="1">
      <alignment/>
    </xf>
    <xf numFmtId="0" fontId="56" fillId="7" borderId="87" xfId="0" applyFont="1" applyFill="1" applyBorder="1" applyAlignment="1">
      <alignment horizontal="center"/>
    </xf>
    <xf numFmtId="0" fontId="56" fillId="7" borderId="77" xfId="0" applyFont="1" applyFill="1" applyBorder="1" applyAlignment="1">
      <alignment horizontal="center"/>
    </xf>
    <xf numFmtId="9" fontId="56" fillId="0" borderId="85" xfId="54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79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79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88" xfId="0" applyFont="1" applyFill="1" applyBorder="1" applyAlignment="1">
      <alignment/>
    </xf>
    <xf numFmtId="0" fontId="56" fillId="0" borderId="89" xfId="0" applyFont="1" applyBorder="1" applyAlignment="1">
      <alignment/>
    </xf>
    <xf numFmtId="0" fontId="56" fillId="7" borderId="90" xfId="0" applyFont="1" applyFill="1" applyBorder="1" applyAlignment="1">
      <alignment horizontal="center"/>
    </xf>
    <xf numFmtId="0" fontId="56" fillId="7" borderId="79" xfId="0" applyFont="1" applyFill="1" applyBorder="1" applyAlignment="1">
      <alignment horizontal="center"/>
    </xf>
    <xf numFmtId="9" fontId="56" fillId="0" borderId="88" xfId="54" applyFont="1" applyFill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0" fillId="0" borderId="93" xfId="0" applyFont="1" applyBorder="1" applyAlignment="1">
      <alignment/>
    </xf>
    <xf numFmtId="0" fontId="58" fillId="0" borderId="94" xfId="0" applyFont="1" applyBorder="1" applyAlignment="1">
      <alignment/>
    </xf>
    <xf numFmtId="0" fontId="30" fillId="0" borderId="95" xfId="51" applyFont="1" applyBorder="1" applyProtection="1">
      <alignment/>
      <protection locked="0"/>
    </xf>
    <xf numFmtId="14" fontId="1" fillId="0" borderId="95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7" xfId="51" applyFont="1" applyBorder="1" applyAlignment="1">
      <alignment horizontal="center"/>
      <protection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30" fillId="7" borderId="67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0" fontId="50" fillId="0" borderId="96" xfId="0" applyFont="1" applyBorder="1" applyAlignment="1">
      <alignment/>
    </xf>
    <xf numFmtId="0" fontId="50" fillId="0" borderId="97" xfId="0" applyFont="1" applyBorder="1" applyAlignment="1">
      <alignment/>
    </xf>
    <xf numFmtId="0" fontId="50" fillId="0" borderId="98" xfId="0" applyFont="1" applyBorder="1" applyAlignment="1">
      <alignment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99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100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27" fillId="0" borderId="0" xfId="47" applyFont="1" applyAlignment="1">
      <alignment horizontal="center"/>
      <protection/>
    </xf>
    <xf numFmtId="0" fontId="60" fillId="0" borderId="0" xfId="0" applyFont="1" applyAlignment="1">
      <alignment horizontal="left" indent="10"/>
    </xf>
    <xf numFmtId="0" fontId="21" fillId="0" borderId="0" xfId="47" applyFont="1">
      <alignment/>
      <protection/>
    </xf>
    <xf numFmtId="0" fontId="42" fillId="0" borderId="101" xfId="47" applyFont="1" applyFill="1" applyBorder="1" applyAlignment="1">
      <alignment horizontal="center" vertical="center"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29" fillId="24" borderId="0" xfId="51" applyFont="1" applyFill="1">
      <alignment/>
      <protection/>
    </xf>
    <xf numFmtId="0" fontId="16" fillId="0" borderId="0" xfId="0" applyFont="1" applyAlignment="1">
      <alignment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165" fontId="61" fillId="25" borderId="17" xfId="51" applyNumberFormat="1" applyFont="1" applyFill="1" applyBorder="1" applyAlignment="1">
      <alignment horizontal="center"/>
      <protection/>
    </xf>
    <xf numFmtId="165" fontId="1" fillId="25" borderId="17" xfId="51" applyNumberFormat="1" applyFont="1" applyFill="1" applyBorder="1" applyAlignment="1">
      <alignment horizontal="center"/>
      <protection/>
    </xf>
    <xf numFmtId="0" fontId="30" fillId="25" borderId="29" xfId="51" applyFont="1" applyFill="1" applyBorder="1">
      <alignment/>
      <protection/>
    </xf>
    <xf numFmtId="165" fontId="30" fillId="25" borderId="17" xfId="51" applyNumberFormat="1" applyFont="1" applyFill="1" applyBorder="1">
      <alignment/>
      <protection/>
    </xf>
    <xf numFmtId="165" fontId="30" fillId="25" borderId="102" xfId="51" applyNumberFormat="1" applyFont="1" applyFill="1" applyBorder="1">
      <alignment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23" xfId="51" applyNumberFormat="1" applyFont="1" applyFill="1" applyBorder="1" applyAlignment="1">
      <alignment horizontal="left"/>
      <protection/>
    </xf>
    <xf numFmtId="0" fontId="29" fillId="25" borderId="26" xfId="51" applyNumberFormat="1" applyFont="1" applyFill="1" applyBorder="1" applyAlignment="1">
      <alignment horizontal="left"/>
      <protection/>
    </xf>
    <xf numFmtId="0" fontId="29" fillId="25" borderId="18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35" fillId="0" borderId="103" xfId="47" applyFont="1" applyBorder="1" applyAlignment="1">
      <alignment horizontal="center"/>
      <protection/>
    </xf>
    <xf numFmtId="0" fontId="35" fillId="0" borderId="104" xfId="47" applyFont="1" applyBorder="1" applyAlignment="1">
      <alignment horizontal="center"/>
      <protection/>
    </xf>
    <xf numFmtId="0" fontId="35" fillId="0" borderId="105" xfId="47" applyFont="1" applyBorder="1" applyAlignment="1">
      <alignment horizontal="center"/>
      <protection/>
    </xf>
    <xf numFmtId="0" fontId="35" fillId="0" borderId="106" xfId="47" applyFont="1" applyBorder="1" applyAlignment="1">
      <alignment horizontal="center"/>
      <protection/>
    </xf>
    <xf numFmtId="165" fontId="35" fillId="0" borderId="103" xfId="47" applyNumberFormat="1" applyFont="1" applyBorder="1" applyAlignment="1">
      <alignment horizont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6" fillId="0" borderId="0" xfId="47" applyFont="1">
      <alignment/>
      <protection/>
    </xf>
    <xf numFmtId="0" fontId="1" fillId="0" borderId="0" xfId="51" applyFont="1" applyFill="1" applyProtection="1">
      <alignment/>
      <protection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0" fontId="21" fillId="24" borderId="0" xfId="47" applyFont="1" applyFill="1" applyBorder="1">
      <alignment/>
      <protection/>
    </xf>
    <xf numFmtId="0" fontId="21" fillId="24" borderId="0" xfId="47" applyFont="1" applyFill="1">
      <alignment/>
      <protection/>
    </xf>
    <xf numFmtId="0" fontId="16" fillId="0" borderId="0" xfId="0" applyFont="1" applyAlignment="1">
      <alignment wrapText="1"/>
    </xf>
    <xf numFmtId="0" fontId="29" fillId="0" borderId="107" xfId="51" applyFont="1" applyBorder="1" applyProtection="1">
      <alignment/>
      <protection locked="0"/>
    </xf>
    <xf numFmtId="0" fontId="29" fillId="0" borderId="108" xfId="51" applyFont="1" applyBorder="1" applyProtection="1">
      <alignment/>
      <protection locked="0"/>
    </xf>
    <xf numFmtId="0" fontId="29" fillId="0" borderId="109" xfId="51" applyFont="1" applyBorder="1" applyAlignment="1" applyProtection="1">
      <alignment horizontal="center"/>
      <protection locked="0"/>
    </xf>
    <xf numFmtId="0" fontId="30" fillId="0" borderId="110" xfId="51" applyFont="1" applyBorder="1" applyAlignment="1">
      <alignment horizontal="center"/>
      <protection/>
    </xf>
    <xf numFmtId="3" fontId="29" fillId="0" borderId="111" xfId="51" applyNumberFormat="1" applyFont="1" applyBorder="1" applyAlignment="1" applyProtection="1">
      <alignment horizontal="center"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30" fillId="0" borderId="110" xfId="51" applyFont="1" applyBorder="1" applyAlignment="1">
      <alignment horizontal="center"/>
      <protection/>
    </xf>
    <xf numFmtId="3" fontId="29" fillId="0" borderId="111" xfId="51" applyNumberFormat="1" applyFont="1" applyBorder="1" applyAlignment="1" applyProtection="1">
      <alignment horizontal="center"/>
      <protection locked="0"/>
    </xf>
    <xf numFmtId="0" fontId="29" fillId="0" borderId="113" xfId="51" applyFont="1" applyBorder="1" applyProtection="1">
      <alignment/>
      <protection locked="0"/>
    </xf>
    <xf numFmtId="0" fontId="29" fillId="0" borderId="107" xfId="51" applyFont="1" applyBorder="1" applyProtection="1">
      <alignment/>
      <protection locked="0"/>
    </xf>
    <xf numFmtId="0" fontId="29" fillId="0" borderId="109" xfId="51" applyFont="1" applyBorder="1" applyAlignment="1" applyProtection="1">
      <alignment horizontal="center"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29" fillId="0" borderId="113" xfId="51" applyFont="1" applyBorder="1" applyProtection="1">
      <alignment/>
      <protection locked="0"/>
    </xf>
    <xf numFmtId="0" fontId="29" fillId="0" borderId="114" xfId="51" applyFont="1" applyBorder="1" applyProtection="1">
      <alignment/>
      <protection locked="0"/>
    </xf>
    <xf numFmtId="0" fontId="29" fillId="0" borderId="115" xfId="51" applyFont="1" applyBorder="1" applyProtection="1">
      <alignment/>
      <protection locked="0"/>
    </xf>
    <xf numFmtId="0" fontId="29" fillId="0" borderId="103" xfId="51" applyFont="1" applyBorder="1" applyProtection="1">
      <alignment/>
      <protection locked="0"/>
    </xf>
    <xf numFmtId="0" fontId="29" fillId="0" borderId="116" xfId="5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51" xfId="51" applyFont="1" applyBorder="1" applyProtection="1">
      <alignment/>
      <protection locked="0"/>
    </xf>
    <xf numFmtId="0" fontId="29" fillId="0" borderId="116" xfId="51" applyFont="1" applyBorder="1" applyAlignment="1" applyProtection="1">
      <alignment horizontal="center"/>
      <protection locked="0"/>
    </xf>
    <xf numFmtId="0" fontId="29" fillId="0" borderId="117" xfId="51" applyFont="1" applyBorder="1" applyProtection="1">
      <alignment/>
      <protection locked="0"/>
    </xf>
    <xf numFmtId="0" fontId="29" fillId="0" borderId="118" xfId="51" applyFont="1" applyBorder="1" applyProtection="1">
      <alignment/>
      <protection locked="0"/>
    </xf>
    <xf numFmtId="0" fontId="29" fillId="0" borderId="119" xfId="51" applyFont="1" applyBorder="1" applyProtection="1">
      <alignment/>
      <protection locked="0"/>
    </xf>
    <xf numFmtId="0" fontId="29" fillId="0" borderId="120" xfId="51" applyFont="1" applyBorder="1" applyProtection="1">
      <alignment/>
      <protection locked="0"/>
    </xf>
    <xf numFmtId="0" fontId="29" fillId="0" borderId="51" xfId="51" applyFont="1" applyBorder="1" applyProtection="1">
      <alignment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2" xfId="51" applyFont="1" applyBorder="1" applyProtection="1">
      <alignment/>
      <protection locked="0"/>
    </xf>
    <xf numFmtId="0" fontId="29" fillId="0" borderId="106" xfId="51" applyFont="1" applyBorder="1" applyProtection="1">
      <alignment/>
      <protection locked="0"/>
    </xf>
    <xf numFmtId="0" fontId="65" fillId="0" borderId="0" xfId="0" applyFont="1" applyAlignment="1">
      <alignment/>
    </xf>
    <xf numFmtId="0" fontId="1" fillId="0" borderId="51" xfId="51" applyFont="1" applyBorder="1" applyProtection="1">
      <alignment/>
      <protection locked="0"/>
    </xf>
    <xf numFmtId="0" fontId="1" fillId="0" borderId="103" xfId="51" applyFont="1" applyBorder="1" applyProtection="1">
      <alignment/>
      <protection locked="0"/>
    </xf>
    <xf numFmtId="0" fontId="1" fillId="0" borderId="116" xfId="51" applyBorder="1" applyAlignment="1" applyProtection="1">
      <alignment horizontal="center"/>
      <protection locked="0"/>
    </xf>
    <xf numFmtId="0" fontId="3" fillId="0" borderId="67" xfId="51" applyFont="1" applyBorder="1" applyAlignment="1">
      <alignment horizontal="center"/>
      <protection/>
    </xf>
    <xf numFmtId="3" fontId="1" fillId="0" borderId="16" xfId="51" applyNumberFormat="1" applyBorder="1" applyAlignment="1" applyProtection="1">
      <alignment horizontal="center"/>
      <protection locked="0"/>
    </xf>
    <xf numFmtId="0" fontId="1" fillId="0" borderId="15" xfId="51" applyBorder="1" applyAlignment="1" applyProtection="1">
      <alignment horizontal="center"/>
      <protection locked="0"/>
    </xf>
    <xf numFmtId="3" fontId="1" fillId="0" borderId="70" xfId="51" applyNumberFormat="1" applyBorder="1" applyAlignment="1" applyProtection="1">
      <alignment horizontal="center"/>
      <protection locked="0"/>
    </xf>
    <xf numFmtId="0" fontId="1" fillId="0" borderId="121" xfId="51" applyFont="1" applyBorder="1" applyProtection="1">
      <alignment/>
      <protection locked="0"/>
    </xf>
    <xf numFmtId="0" fontId="1" fillId="0" borderId="122" xfId="51" applyFont="1" applyBorder="1" applyProtection="1">
      <alignment/>
      <protection locked="0"/>
    </xf>
    <xf numFmtId="0" fontId="1" fillId="0" borderId="106" xfId="51" applyFont="1" applyBorder="1" applyProtection="1">
      <alignment/>
      <protection locked="0"/>
    </xf>
    <xf numFmtId="0" fontId="6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6" fillId="0" borderId="0" xfId="0" applyFont="1" applyAlignment="1">
      <alignment/>
    </xf>
    <xf numFmtId="0" fontId="29" fillId="0" borderId="123" xfId="51" applyFont="1" applyFill="1" applyBorder="1">
      <alignment/>
      <protection/>
    </xf>
    <xf numFmtId="49" fontId="1" fillId="0" borderId="0" xfId="51" applyNumberFormat="1" applyFont="1">
      <alignment/>
      <protection/>
    </xf>
    <xf numFmtId="16" fontId="1" fillId="0" borderId="0" xfId="51" applyNumberFormat="1" applyFont="1" applyFill="1">
      <alignment/>
      <protection/>
    </xf>
    <xf numFmtId="0" fontId="30" fillId="0" borderId="124" xfId="51" applyFont="1" applyBorder="1" applyAlignment="1">
      <alignment horizontal="center" vertical="center"/>
      <protection/>
    </xf>
    <xf numFmtId="0" fontId="30" fillId="0" borderId="125" xfId="51" applyFont="1" applyBorder="1" applyAlignment="1">
      <alignment horizontal="center" vertical="center"/>
      <protection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0" fontId="30" fillId="0" borderId="124" xfId="51" applyFont="1" applyBorder="1" applyAlignment="1">
      <alignment horizontal="center" vertical="center"/>
      <protection/>
    </xf>
    <xf numFmtId="0" fontId="30" fillId="0" borderId="125" xfId="51" applyFont="1" applyBorder="1" applyAlignment="1">
      <alignment horizontal="center" vertical="center"/>
      <protection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0" fontId="1" fillId="24" borderId="132" xfId="0" applyFont="1" applyFill="1" applyBorder="1" applyAlignment="1">
      <alignment/>
    </xf>
    <xf numFmtId="0" fontId="58" fillId="0" borderId="133" xfId="0" applyFont="1" applyBorder="1" applyAlignment="1">
      <alignment/>
    </xf>
    <xf numFmtId="0" fontId="29" fillId="24" borderId="134" xfId="51" applyFont="1" applyFill="1" applyBorder="1">
      <alignment/>
      <protection/>
    </xf>
    <xf numFmtId="0" fontId="42" fillId="0" borderId="101" xfId="47" applyFont="1" applyFill="1" applyBorder="1" applyAlignment="1">
      <alignment horizontal="center" vertical="center"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55" fillId="0" borderId="49" xfId="47" applyFont="1" applyFill="1" applyBorder="1">
      <alignment/>
      <protection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0" fontId="30" fillId="0" borderId="110" xfId="51" applyFont="1" applyBorder="1" applyAlignment="1">
      <alignment horizontal="center" vertical="center"/>
      <protection/>
    </xf>
    <xf numFmtId="0" fontId="30" fillId="0" borderId="110" xfId="51" applyFont="1" applyBorder="1" applyAlignment="1">
      <alignment horizontal="center" vertical="center"/>
      <protection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0" fontId="29" fillId="24" borderId="123" xfId="51" applyFont="1" applyFill="1" applyBorder="1">
      <alignment/>
      <protection/>
    </xf>
    <xf numFmtId="0" fontId="58" fillId="0" borderId="137" xfId="0" applyFont="1" applyBorder="1" applyAlignment="1">
      <alignment/>
    </xf>
    <xf numFmtId="0" fontId="56" fillId="0" borderId="138" xfId="0" applyFont="1" applyBorder="1" applyAlignment="1">
      <alignment/>
    </xf>
    <xf numFmtId="0" fontId="50" fillId="0" borderId="139" xfId="0" applyFont="1" applyBorder="1" applyAlignment="1">
      <alignment horizontal="center"/>
    </xf>
    <xf numFmtId="0" fontId="56" fillId="0" borderId="140" xfId="0" applyFont="1" applyBorder="1" applyAlignment="1">
      <alignment/>
    </xf>
    <xf numFmtId="0" fontId="56" fillId="7" borderId="138" xfId="0" applyFont="1" applyFill="1" applyBorder="1" applyAlignment="1">
      <alignment/>
    </xf>
    <xf numFmtId="0" fontId="50" fillId="7" borderId="139" xfId="0" applyFont="1" applyFill="1" applyBorder="1" applyAlignment="1">
      <alignment horizontal="center"/>
    </xf>
    <xf numFmtId="0" fontId="56" fillId="7" borderId="141" xfId="0" applyFont="1" applyFill="1" applyBorder="1" applyAlignment="1">
      <alignment/>
    </xf>
    <xf numFmtId="0" fontId="56" fillId="0" borderId="141" xfId="0" applyFont="1" applyBorder="1" applyAlignment="1">
      <alignment/>
    </xf>
    <xf numFmtId="3" fontId="1" fillId="0" borderId="135" xfId="51" applyNumberForma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0" fontId="3" fillId="0" borderId="124" xfId="51" applyFont="1" applyBorder="1" applyAlignment="1">
      <alignment horizontal="center" vertical="center"/>
      <protection/>
    </xf>
    <xf numFmtId="0" fontId="3" fillId="0" borderId="125" xfId="51" applyFont="1" applyBorder="1" applyAlignment="1">
      <alignment horizontal="center" vertical="center"/>
      <protection/>
    </xf>
    <xf numFmtId="3" fontId="1" fillId="0" borderId="126" xfId="51" applyNumberFormat="1" applyBorder="1" applyAlignment="1" applyProtection="1">
      <alignment horizontal="center" vertical="center"/>
      <protection locked="0"/>
    </xf>
    <xf numFmtId="3" fontId="1" fillId="0" borderId="127" xfId="51" applyNumberFormat="1" applyBorder="1" applyAlignment="1" applyProtection="1">
      <alignment horizontal="center" vertical="center"/>
      <protection locked="0"/>
    </xf>
    <xf numFmtId="3" fontId="1" fillId="0" borderId="128" xfId="51" applyNumberFormat="1" applyBorder="1" applyAlignment="1" applyProtection="1">
      <alignment horizontal="center" vertical="center"/>
      <protection locked="0"/>
    </xf>
    <xf numFmtId="3" fontId="1" fillId="0" borderId="129" xfId="51" applyNumberFormat="1" applyBorder="1" applyAlignment="1" applyProtection="1">
      <alignment horizontal="center" vertical="center"/>
      <protection locked="0"/>
    </xf>
    <xf numFmtId="3" fontId="1" fillId="0" borderId="130" xfId="51" applyNumberFormat="1" applyBorder="1" applyAlignment="1" applyProtection="1">
      <alignment horizontal="center" vertical="center"/>
      <protection locked="0"/>
    </xf>
    <xf numFmtId="3" fontId="1" fillId="0" borderId="131" xfId="51" applyNumberFormat="1" applyBorder="1" applyAlignment="1" applyProtection="1">
      <alignment horizontal="center" vertical="center"/>
      <protection locked="0"/>
    </xf>
    <xf numFmtId="0" fontId="56" fillId="0" borderId="142" xfId="0" applyFont="1" applyBorder="1" applyAlignment="1">
      <alignment/>
    </xf>
    <xf numFmtId="0" fontId="30" fillId="0" borderId="110" xfId="51" applyFont="1" applyBorder="1" applyAlignment="1">
      <alignment horizontal="center" vertical="center"/>
      <protection/>
    </xf>
    <xf numFmtId="0" fontId="54" fillId="24" borderId="100" xfId="47" applyFont="1" applyFill="1" applyBorder="1" applyAlignment="1">
      <alignment vertical="center"/>
      <protection/>
    </xf>
    <xf numFmtId="0" fontId="42" fillId="24" borderId="101" xfId="47" applyFont="1" applyFill="1" applyBorder="1" applyAlignment="1">
      <alignment horizontal="center" vertical="center"/>
      <protection/>
    </xf>
    <xf numFmtId="0" fontId="30" fillId="0" borderId="124" xfId="51" applyFont="1" applyBorder="1" applyAlignment="1">
      <alignment horizontal="center" vertical="center"/>
      <protection/>
    </xf>
    <xf numFmtId="0" fontId="30" fillId="0" borderId="125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80" xfId="51" applyBorder="1" applyAlignment="1">
      <alignment horizontal="center"/>
      <protection/>
    </xf>
    <xf numFmtId="0" fontId="1" fillId="0" borderId="51" xfId="51" applyBorder="1" applyAlignment="1">
      <alignment horizontal="center"/>
      <protection/>
    </xf>
    <xf numFmtId="0" fontId="45" fillId="7" borderId="11" xfId="51" applyFont="1" applyFill="1" applyBorder="1" applyAlignment="1">
      <alignment horizontal="left"/>
      <protection/>
    </xf>
    <xf numFmtId="0" fontId="45" fillId="7" borderId="68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6" fillId="0" borderId="143" xfId="0" applyFont="1" applyBorder="1" applyAlignment="1">
      <alignment vertical="center" textRotation="90"/>
    </xf>
    <xf numFmtId="0" fontId="56" fillId="0" borderId="144" xfId="0" applyFont="1" applyBorder="1" applyAlignment="1">
      <alignment vertical="center" textRotation="90"/>
    </xf>
    <xf numFmtId="0" fontId="56" fillId="0" borderId="145" xfId="0" applyFont="1" applyBorder="1" applyAlignment="1">
      <alignment vertical="center" textRotation="90"/>
    </xf>
    <xf numFmtId="0" fontId="50" fillId="0" borderId="146" xfId="0" applyFont="1" applyBorder="1" applyAlignment="1">
      <alignment horizontal="center"/>
    </xf>
    <xf numFmtId="0" fontId="50" fillId="0" borderId="147" xfId="0" applyFont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50" fillId="7" borderId="146" xfId="0" applyFont="1" applyFill="1" applyBorder="1" applyAlignment="1">
      <alignment horizontal="center"/>
    </xf>
    <xf numFmtId="0" fontId="50" fillId="7" borderId="147" xfId="0" applyFont="1" applyFill="1" applyBorder="1" applyAlignment="1">
      <alignment horizontal="center"/>
    </xf>
    <xf numFmtId="0" fontId="50" fillId="7" borderId="148" xfId="0" applyFont="1" applyFill="1" applyBorder="1" applyAlignment="1">
      <alignment horizontal="center"/>
    </xf>
    <xf numFmtId="0" fontId="50" fillId="0" borderId="149" xfId="0" applyFont="1" applyBorder="1" applyAlignment="1">
      <alignment horizontal="center"/>
    </xf>
    <xf numFmtId="0" fontId="50" fillId="7" borderId="150" xfId="0" applyFont="1" applyFill="1" applyBorder="1" applyAlignment="1">
      <alignment horizontal="center"/>
    </xf>
    <xf numFmtId="0" fontId="56" fillId="0" borderId="102" xfId="0" applyFont="1" applyBorder="1" applyAlignment="1">
      <alignment vertical="center" textRotation="90"/>
    </xf>
    <xf numFmtId="0" fontId="3" fillId="0" borderId="151" xfId="51" applyFont="1" applyBorder="1" applyAlignment="1">
      <alignment horizontal="center"/>
      <protection/>
    </xf>
    <xf numFmtId="0" fontId="3" fillId="0" borderId="68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0" fontId="56" fillId="0" borderId="121" xfId="0" applyFont="1" applyBorder="1" applyAlignment="1">
      <alignment horizontal="center"/>
    </xf>
    <xf numFmtId="0" fontId="50" fillId="0" borderId="121" xfId="0" applyFont="1" applyBorder="1" applyAlignment="1">
      <alignment/>
    </xf>
    <xf numFmtId="0" fontId="56" fillId="0" borderId="121" xfId="0" applyFont="1" applyBorder="1" applyAlignment="1">
      <alignment horizontal="center"/>
    </xf>
    <xf numFmtId="10" fontId="50" fillId="0" borderId="121" xfId="0" applyNumberFormat="1" applyFont="1" applyBorder="1" applyAlignment="1">
      <alignment/>
    </xf>
    <xf numFmtId="170" fontId="50" fillId="0" borderId="121" xfId="53" applyNumberFormat="1" applyFont="1" applyBorder="1" applyAlignment="1">
      <alignment/>
    </xf>
    <xf numFmtId="0" fontId="56" fillId="0" borderId="152" xfId="0" applyFont="1" applyBorder="1" applyAlignment="1">
      <alignment horizontal="center"/>
    </xf>
    <xf numFmtId="0" fontId="50" fillId="0" borderId="152" xfId="0" applyFont="1" applyBorder="1" applyAlignment="1">
      <alignment/>
    </xf>
    <xf numFmtId="10" fontId="50" fillId="0" borderId="152" xfId="0" applyNumberFormat="1" applyFont="1" applyBorder="1" applyAlignment="1">
      <alignment/>
    </xf>
    <xf numFmtId="170" fontId="50" fillId="0" borderId="152" xfId="53" applyNumberFormat="1" applyFont="1" applyBorder="1" applyAlignment="1">
      <alignment/>
    </xf>
    <xf numFmtId="0" fontId="58" fillId="0" borderId="152" xfId="0" applyFont="1" applyBorder="1" applyAlignment="1">
      <alignment/>
    </xf>
    <xf numFmtId="0" fontId="56" fillId="0" borderId="152" xfId="0" applyFont="1" applyFill="1" applyBorder="1" applyAlignment="1">
      <alignment horizontal="center"/>
    </xf>
    <xf numFmtId="0" fontId="56" fillId="0" borderId="153" xfId="0" applyFont="1" applyFill="1" applyBorder="1" applyAlignment="1">
      <alignment horizontal="center"/>
    </xf>
    <xf numFmtId="0" fontId="58" fillId="0" borderId="153" xfId="0" applyFont="1" applyBorder="1" applyAlignment="1">
      <alignment/>
    </xf>
    <xf numFmtId="0" fontId="56" fillId="0" borderId="153" xfId="0" applyFont="1" applyBorder="1" applyAlignment="1">
      <alignment horizontal="center"/>
    </xf>
    <xf numFmtId="10" fontId="50" fillId="0" borderId="153" xfId="0" applyNumberFormat="1" applyFont="1" applyBorder="1" applyAlignment="1">
      <alignment/>
    </xf>
    <xf numFmtId="170" fontId="50" fillId="0" borderId="153" xfId="53" applyNumberFormat="1" applyFont="1" applyBorder="1" applyAlignment="1">
      <alignment/>
    </xf>
    <xf numFmtId="3" fontId="41" fillId="25" borderId="154" xfId="47" applyNumberFormat="1" applyFont="1" applyFill="1" applyBorder="1" applyAlignment="1">
      <alignment horizontal="center"/>
      <protection/>
    </xf>
    <xf numFmtId="3" fontId="41" fillId="25" borderId="155" xfId="47" applyNumberFormat="1" applyFont="1" applyFill="1" applyBorder="1" applyAlignment="1">
      <alignment horizontal="center"/>
      <protection/>
    </xf>
    <xf numFmtId="3" fontId="41" fillId="25" borderId="156" xfId="47" applyNumberFormat="1" applyFont="1" applyFill="1" applyBorder="1" applyAlignment="1">
      <alignment horizontal="center"/>
      <protection/>
    </xf>
    <xf numFmtId="3" fontId="41" fillId="25" borderId="157" xfId="47" applyNumberFormat="1" applyFont="1" applyFill="1" applyBorder="1" applyAlignment="1">
      <alignment horizontal="center"/>
      <protection/>
    </xf>
    <xf numFmtId="3" fontId="41" fillId="25" borderId="158" xfId="47" applyNumberFormat="1" applyFont="1" applyFill="1" applyBorder="1" applyAlignment="1">
      <alignment horizontal="center"/>
      <protection/>
    </xf>
    <xf numFmtId="3" fontId="41" fillId="0" borderId="158" xfId="47" applyNumberFormat="1" applyFont="1" applyFill="1" applyBorder="1" applyAlignment="1">
      <alignment horizontal="center"/>
      <protection/>
    </xf>
    <xf numFmtId="3" fontId="41" fillId="0" borderId="159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0" fontId="30" fillId="0" borderId="12" xfId="51" applyFont="1" applyBorder="1" applyAlignment="1">
      <alignment horizontal="center"/>
      <protection/>
    </xf>
    <xf numFmtId="0" fontId="56" fillId="0" borderId="160" xfId="0" applyFont="1" applyBorder="1" applyAlignment="1">
      <alignment horizontal="center"/>
    </xf>
    <xf numFmtId="0" fontId="58" fillId="0" borderId="160" xfId="0" applyFont="1" applyBorder="1" applyAlignment="1">
      <alignment/>
    </xf>
    <xf numFmtId="10" fontId="50" fillId="0" borderId="160" xfId="0" applyNumberFormat="1" applyFont="1" applyBorder="1" applyAlignment="1">
      <alignment/>
    </xf>
    <xf numFmtId="170" fontId="50" fillId="0" borderId="160" xfId="53" applyNumberFormat="1" applyFont="1" applyBorder="1" applyAlignment="1">
      <alignment/>
    </xf>
    <xf numFmtId="0" fontId="56" fillId="0" borderId="161" xfId="0" applyFont="1" applyBorder="1" applyAlignment="1">
      <alignment horizontal="center"/>
    </xf>
    <xf numFmtId="0" fontId="58" fillId="0" borderId="161" xfId="0" applyFont="1" applyBorder="1" applyAlignment="1">
      <alignment/>
    </xf>
    <xf numFmtId="10" fontId="50" fillId="0" borderId="161" xfId="0" applyNumberFormat="1" applyFont="1" applyBorder="1" applyAlignment="1">
      <alignment/>
    </xf>
    <xf numFmtId="170" fontId="50" fillId="0" borderId="161" xfId="53" applyNumberFormat="1" applyFont="1" applyBorder="1" applyAlignment="1">
      <alignment/>
    </xf>
    <xf numFmtId="0" fontId="27" fillId="0" borderId="0" xfId="47" applyFont="1">
      <alignment/>
      <protection/>
    </xf>
    <xf numFmtId="3" fontId="42" fillId="24" borderId="58" xfId="47" applyNumberFormat="1" applyFont="1" applyFill="1" applyBorder="1" applyAlignment="1">
      <alignment horizontal="center" vertical="center"/>
      <protection/>
    </xf>
    <xf numFmtId="0" fontId="42" fillId="24" borderId="56" xfId="47" applyFont="1" applyFill="1" applyBorder="1" applyAlignment="1">
      <alignment horizontal="center" vertical="center"/>
      <protection/>
    </xf>
    <xf numFmtId="3" fontId="42" fillId="24" borderId="57" xfId="47" applyNumberFormat="1" applyFont="1" applyFill="1" applyBorder="1" applyAlignment="1">
      <alignment horizontal="center" vertical="center"/>
      <protection/>
    </xf>
    <xf numFmtId="3" fontId="42" fillId="24" borderId="55" xfId="47" applyNumberFormat="1" applyFont="1" applyFill="1" applyBorder="1" applyAlignment="1">
      <alignment horizontal="center" vertical="center"/>
      <protection/>
    </xf>
    <xf numFmtId="3" fontId="42" fillId="24" borderId="59" xfId="47" applyNumberFormat="1" applyFont="1" applyFill="1" applyBorder="1" applyAlignment="1">
      <alignment horizontal="center" vertical="center"/>
      <protection/>
    </xf>
    <xf numFmtId="0" fontId="42" fillId="24" borderId="59" xfId="47" applyFont="1" applyFill="1" applyBorder="1" applyAlignment="1">
      <alignment horizontal="center" vertical="center"/>
      <protection/>
    </xf>
    <xf numFmtId="3" fontId="42" fillId="24" borderId="60" xfId="47" applyNumberFormat="1" applyFont="1" applyFill="1" applyBorder="1" applyAlignment="1">
      <alignment horizontal="center" vertical="center"/>
      <protection/>
    </xf>
    <xf numFmtId="0" fontId="34" fillId="0" borderId="162" xfId="47" applyFont="1" applyBorder="1" applyAlignment="1">
      <alignment horizontal="center" textRotation="90"/>
      <protection/>
    </xf>
    <xf numFmtId="0" fontId="34" fillId="0" borderId="163" xfId="47" applyFont="1" applyBorder="1" applyAlignment="1">
      <alignment horizontal="center" textRotation="90"/>
      <protection/>
    </xf>
    <xf numFmtId="0" fontId="34" fillId="0" borderId="164" xfId="47" applyFont="1" applyBorder="1" applyAlignment="1">
      <alignment horizontal="center" textRotation="90"/>
      <protection/>
    </xf>
    <xf numFmtId="3" fontId="41" fillId="0" borderId="154" xfId="47" applyNumberFormat="1" applyFont="1" applyFill="1" applyBorder="1" applyAlignment="1">
      <alignment horizontal="center"/>
      <protection/>
    </xf>
    <xf numFmtId="3" fontId="41" fillId="0" borderId="155" xfId="47" applyNumberFormat="1" applyFont="1" applyFill="1" applyBorder="1" applyAlignment="1">
      <alignment horizontal="center"/>
      <protection/>
    </xf>
    <xf numFmtId="3" fontId="41" fillId="0" borderId="156" xfId="47" applyNumberFormat="1" applyFont="1" applyFill="1" applyBorder="1" applyAlignment="1">
      <alignment horizontal="center"/>
      <protection/>
    </xf>
    <xf numFmtId="0" fontId="34" fillId="0" borderId="165" xfId="47" applyFont="1" applyBorder="1" applyAlignment="1">
      <alignment horizontal="center" textRotation="90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0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3" fontId="41" fillId="0" borderId="166" xfId="47" applyNumberFormat="1" applyFont="1" applyFill="1" applyBorder="1" applyAlignment="1">
      <alignment horizontal="center"/>
      <protection/>
    </xf>
    <xf numFmtId="3" fontId="41" fillId="0" borderId="157" xfId="47" applyNumberFormat="1" applyFont="1" applyFill="1" applyBorder="1" applyAlignment="1">
      <alignment horizontal="center"/>
      <protection/>
    </xf>
    <xf numFmtId="0" fontId="34" fillId="0" borderId="167" xfId="47" applyFont="1" applyBorder="1" applyAlignment="1">
      <alignment horizontal="center" textRotation="90"/>
      <protection/>
    </xf>
    <xf numFmtId="0" fontId="39" fillId="2" borderId="101" xfId="47" applyFont="1" applyFill="1" applyBorder="1" applyAlignment="1">
      <alignment horizontal="center" vertical="center"/>
      <protection/>
    </xf>
    <xf numFmtId="0" fontId="30" fillId="0" borderId="110" xfId="51" applyFont="1" applyBorder="1" applyAlignment="1">
      <alignment horizontal="center" vertical="center"/>
      <protection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49" fontId="45" fillId="7" borderId="11" xfId="51" applyNumberFormat="1" applyFont="1" applyFill="1" applyBorder="1" applyAlignment="1">
      <alignment horizontal="left"/>
      <protection/>
    </xf>
    <xf numFmtId="49" fontId="45" fillId="7" borderId="68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8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0" fontId="30" fillId="7" borderId="126" xfId="51" applyFont="1" applyFill="1" applyBorder="1" applyAlignment="1">
      <alignment horizontal="center" vertical="center"/>
      <protection/>
    </xf>
    <xf numFmtId="0" fontId="30" fillId="7" borderId="127" xfId="51" applyFont="1" applyFill="1" applyBorder="1" applyAlignment="1">
      <alignment horizontal="center" vertical="center"/>
      <protection/>
    </xf>
    <xf numFmtId="0" fontId="45" fillId="0" borderId="168" xfId="51" applyFont="1" applyBorder="1" applyAlignment="1">
      <alignment horizontal="center"/>
      <protection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0" fontId="30" fillId="0" borderId="168" xfId="51" applyFont="1" applyBorder="1" applyAlignment="1">
      <alignment horizontal="center"/>
      <protection/>
    </xf>
    <xf numFmtId="0" fontId="1" fillId="0" borderId="143" xfId="51" applyBorder="1" applyAlignment="1">
      <alignment vertical="center"/>
      <protection/>
    </xf>
    <xf numFmtId="0" fontId="1" fillId="0" borderId="102" xfId="51" applyBorder="1" applyAlignment="1">
      <alignment vertical="center"/>
      <protection/>
    </xf>
    <xf numFmtId="0" fontId="30" fillId="7" borderId="124" xfId="51" applyFont="1" applyFill="1" applyBorder="1" applyAlignment="1">
      <alignment horizontal="center" vertical="center"/>
      <protection/>
    </xf>
    <xf numFmtId="0" fontId="30" fillId="7" borderId="125" xfId="51" applyFont="1" applyFill="1" applyBorder="1" applyAlignment="1">
      <alignment horizontal="center" vertical="center"/>
      <protection/>
    </xf>
    <xf numFmtId="3" fontId="29" fillId="7" borderId="126" xfId="51" applyNumberFormat="1" applyFont="1" applyFill="1" applyBorder="1" applyAlignment="1">
      <alignment horizontal="center" vertical="center"/>
      <protection/>
    </xf>
    <xf numFmtId="3" fontId="29" fillId="7" borderId="127" xfId="51" applyNumberFormat="1" applyFont="1" applyFill="1" applyBorder="1" applyAlignment="1">
      <alignment horizontal="center" vertical="center"/>
      <protection/>
    </xf>
    <xf numFmtId="3" fontId="30" fillId="7" borderId="128" xfId="51" applyNumberFormat="1" applyFont="1" applyFill="1" applyBorder="1" applyAlignment="1">
      <alignment horizontal="center" vertical="center"/>
      <protection/>
    </xf>
    <xf numFmtId="3" fontId="30" fillId="7" borderId="129" xfId="51" applyNumberFormat="1" applyFon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3" fontId="29" fillId="7" borderId="128" xfId="51" applyNumberFormat="1" applyFont="1" applyFill="1" applyBorder="1" applyAlignment="1">
      <alignment horizontal="center" vertic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0" fontId="30" fillId="7" borderId="124" xfId="51" applyFont="1" applyFill="1" applyBorder="1" applyAlignment="1">
      <alignment horizontal="center" vertical="center"/>
      <protection/>
    </xf>
    <xf numFmtId="0" fontId="30" fillId="7" borderId="125" xfId="51" applyFont="1" applyFill="1" applyBorder="1" applyAlignment="1">
      <alignment horizontal="center" vertical="center"/>
      <protection/>
    </xf>
    <xf numFmtId="3" fontId="29" fillId="7" borderId="126" xfId="51" applyNumberFormat="1" applyFont="1" applyFill="1" applyBorder="1" applyAlignment="1">
      <alignment horizontal="center" vertical="center"/>
      <protection/>
    </xf>
    <xf numFmtId="3" fontId="29" fillId="7" borderId="127" xfId="51" applyNumberFormat="1" applyFont="1" applyFill="1" applyBorder="1" applyAlignment="1">
      <alignment horizontal="center" vertical="center"/>
      <protection/>
    </xf>
    <xf numFmtId="3" fontId="29" fillId="7" borderId="128" xfId="51" applyNumberFormat="1" applyFont="1" applyFill="1" applyBorder="1" applyAlignment="1">
      <alignment horizontal="center" vertic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1" fillId="7" borderId="128" xfId="51" applyNumberFormat="1" applyFill="1" applyBorder="1" applyAlignment="1">
      <alignment horizontal="center" vertical="center"/>
      <protection/>
    </xf>
    <xf numFmtId="3" fontId="1" fillId="7" borderId="129" xfId="51" applyNumberFormat="1" applyFill="1" applyBorder="1" applyAlignment="1">
      <alignment horizontal="center" vertical="center"/>
      <protection/>
    </xf>
    <xf numFmtId="0" fontId="3" fillId="7" borderId="124" xfId="51" applyFont="1" applyFill="1" applyBorder="1" applyAlignment="1">
      <alignment horizontal="center" vertical="center"/>
      <protection/>
    </xf>
    <xf numFmtId="0" fontId="3" fillId="7" borderId="125" xfId="51" applyFont="1" applyFill="1" applyBorder="1" applyAlignment="1">
      <alignment horizontal="center" vertical="center"/>
      <protection/>
    </xf>
    <xf numFmtId="3" fontId="1" fillId="7" borderId="126" xfId="51" applyNumberFormat="1" applyFill="1" applyBorder="1" applyAlignment="1">
      <alignment horizontal="center" vertical="center"/>
      <protection/>
    </xf>
    <xf numFmtId="3" fontId="1" fillId="7" borderId="127" xfId="51" applyNumberFormat="1" applyFill="1" applyBorder="1" applyAlignment="1">
      <alignment horizontal="center" vertical="center"/>
      <protection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0" fontId="30" fillId="0" borderId="124" xfId="51" applyFont="1" applyBorder="1" applyAlignment="1">
      <alignment horizontal="center" vertical="center"/>
      <protection/>
    </xf>
    <xf numFmtId="0" fontId="30" fillId="0" borderId="125" xfId="51" applyFont="1" applyBorder="1" applyAlignment="1">
      <alignment horizontal="center" vertical="center"/>
      <protection/>
    </xf>
    <xf numFmtId="3" fontId="52" fillId="7" borderId="126" xfId="51" applyNumberFormat="1" applyFont="1" applyFill="1" applyBorder="1" applyAlignment="1">
      <alignment horizontal="center" vertical="center"/>
      <protection/>
    </xf>
    <xf numFmtId="3" fontId="52" fillId="7" borderId="127" xfId="51" applyNumberFormat="1" applyFont="1" applyFill="1" applyBorder="1" applyAlignment="1">
      <alignment horizontal="center" vertical="center"/>
      <protection/>
    </xf>
    <xf numFmtId="3" fontId="52" fillId="7" borderId="128" xfId="51" applyNumberFormat="1" applyFont="1" applyFill="1" applyBorder="1" applyAlignment="1">
      <alignment horizontal="center" vertical="center"/>
      <protection/>
    </xf>
    <xf numFmtId="3" fontId="52" fillId="7" borderId="129" xfId="51" applyNumberFormat="1" applyFont="1" applyFill="1" applyBorder="1" applyAlignment="1">
      <alignment horizontal="center" vertical="center"/>
      <protection/>
    </xf>
    <xf numFmtId="0" fontId="45" fillId="7" borderId="126" xfId="51" applyFont="1" applyFill="1" applyBorder="1" applyAlignment="1">
      <alignment horizontal="center" vertical="center"/>
      <protection/>
    </xf>
    <xf numFmtId="0" fontId="45" fillId="7" borderId="127" xfId="51" applyFont="1" applyFill="1" applyBorder="1" applyAlignment="1">
      <alignment horizontal="center" vertical="center"/>
      <protection/>
    </xf>
    <xf numFmtId="0" fontId="45" fillId="7" borderId="124" xfId="51" applyFont="1" applyFill="1" applyBorder="1" applyAlignment="1">
      <alignment horizontal="center" vertical="center"/>
      <protection/>
    </xf>
    <xf numFmtId="0" fontId="45" fillId="7" borderId="125" xfId="51" applyFont="1" applyFill="1" applyBorder="1" applyAlignment="1">
      <alignment horizontal="center" vertical="center"/>
      <protection/>
    </xf>
    <xf numFmtId="3" fontId="45" fillId="7" borderId="128" xfId="51" applyNumberFormat="1" applyFont="1" applyFill="1" applyBorder="1" applyAlignment="1">
      <alignment horizontal="center" vertical="center"/>
      <protection/>
    </xf>
    <xf numFmtId="3" fontId="45" fillId="7" borderId="129" xfId="51" applyNumberFormat="1" applyFont="1" applyFill="1" applyBorder="1" applyAlignment="1">
      <alignment horizontal="center" vertical="center"/>
      <protection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3" fontId="1" fillId="0" borderId="130" xfId="51" applyNumberFormat="1" applyBorder="1" applyAlignment="1" applyProtection="1">
      <alignment horizontal="center" vertical="center"/>
      <protection locked="0"/>
    </xf>
    <xf numFmtId="3" fontId="1" fillId="0" borderId="131" xfId="51" applyNumberFormat="1" applyBorder="1" applyAlignment="1" applyProtection="1">
      <alignment horizontal="center" vertical="center"/>
      <protection locked="0"/>
    </xf>
    <xf numFmtId="0" fontId="3" fillId="0" borderId="124" xfId="51" applyFont="1" applyBorder="1" applyAlignment="1">
      <alignment horizontal="center" vertical="center"/>
      <protection/>
    </xf>
    <xf numFmtId="0" fontId="3" fillId="0" borderId="125" xfId="51" applyFont="1" applyBorder="1" applyAlignment="1">
      <alignment horizontal="center" vertical="center"/>
      <protection/>
    </xf>
    <xf numFmtId="3" fontId="1" fillId="0" borderId="126" xfId="51" applyNumberFormat="1" applyBorder="1" applyAlignment="1" applyProtection="1">
      <alignment horizontal="center" vertical="center"/>
      <protection locked="0"/>
    </xf>
    <xf numFmtId="3" fontId="1" fillId="0" borderId="127" xfId="51" applyNumberFormat="1" applyBorder="1" applyAlignment="1" applyProtection="1">
      <alignment horizontal="center" vertical="center"/>
      <protection locked="0"/>
    </xf>
    <xf numFmtId="3" fontId="1" fillId="0" borderId="135" xfId="51" applyNumberForma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3" fontId="1" fillId="0" borderId="128" xfId="51" applyNumberFormat="1" applyBorder="1" applyAlignment="1" applyProtection="1">
      <alignment horizontal="center" vertical="center"/>
      <protection locked="0"/>
    </xf>
    <xf numFmtId="3" fontId="1" fillId="0" borderId="129" xfId="51" applyNumberFormat="1" applyBorder="1" applyAlignment="1" applyProtection="1">
      <alignment horizontal="center" vertical="center"/>
      <protection locked="0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3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8"/>
  <sheetViews>
    <sheetView tabSelected="1" zoomScalePageLayoutView="0" workbookViewId="0" topLeftCell="A1">
      <selection activeCell="AF19" sqref="AF19"/>
    </sheetView>
  </sheetViews>
  <sheetFormatPr defaultColWidth="10.421875" defaultRowHeight="12.75"/>
  <cols>
    <col min="1" max="1" width="2.57421875" style="40" customWidth="1"/>
    <col min="2" max="2" width="19.421875" style="40" customWidth="1"/>
    <col min="3" max="3" width="5.421875" style="40" customWidth="1"/>
    <col min="4" max="4" width="2.00390625" style="40" customWidth="1"/>
    <col min="5" max="6" width="5.421875" style="40" customWidth="1"/>
    <col min="7" max="7" width="2.00390625" style="40" customWidth="1"/>
    <col min="8" max="9" width="5.421875" style="40" customWidth="1"/>
    <col min="10" max="10" width="2.00390625" style="40" customWidth="1"/>
    <col min="11" max="12" width="5.421875" style="40" customWidth="1"/>
    <col min="13" max="13" width="2.00390625" style="40" customWidth="1"/>
    <col min="14" max="15" width="5.421875" style="40" customWidth="1"/>
    <col min="16" max="16" width="2.00390625" style="40" customWidth="1"/>
    <col min="17" max="18" width="5.421875" style="40" customWidth="1"/>
    <col min="19" max="19" width="2.00390625" style="40" customWidth="1"/>
    <col min="20" max="21" width="5.421875" style="40" customWidth="1"/>
    <col min="22" max="22" width="2.00390625" style="40" customWidth="1"/>
    <col min="23" max="24" width="5.421875" style="40" customWidth="1"/>
    <col min="25" max="25" width="2.00390625" style="40" customWidth="1"/>
    <col min="26" max="26" width="5.421875" style="40" customWidth="1"/>
    <col min="27" max="27" width="8.28125" style="40" customWidth="1"/>
    <col min="28" max="28" width="5.57421875" style="40" customWidth="1"/>
    <col min="29" max="29" width="1.28515625" style="40" customWidth="1"/>
    <col min="30" max="30" width="6.421875" style="40" customWidth="1"/>
    <col min="31" max="31" width="5.7109375" style="40" customWidth="1"/>
    <col min="32" max="32" width="11.421875" style="40" customWidth="1"/>
    <col min="33" max="33" width="5.421875" style="40" customWidth="1"/>
    <col min="34" max="34" width="2.57421875" style="40" customWidth="1"/>
    <col min="35" max="36" width="5.421875" style="40" customWidth="1"/>
    <col min="37" max="37" width="1.8515625" style="40" customWidth="1"/>
    <col min="38" max="39" width="5.421875" style="40" customWidth="1"/>
    <col min="40" max="40" width="2.28125" style="40" customWidth="1"/>
    <col min="41" max="42" width="5.421875" style="40" customWidth="1"/>
    <col min="43" max="43" width="2.28125" style="40" customWidth="1"/>
    <col min="44" max="45" width="5.421875" style="40" customWidth="1"/>
    <col min="46" max="46" width="2.28125" style="40" customWidth="1"/>
    <col min="47" max="47" width="5.421875" style="40" customWidth="1"/>
    <col min="48" max="48" width="6.57421875" style="40" customWidth="1"/>
    <col min="49" max="49" width="5.00390625" style="40" customWidth="1"/>
    <col min="50" max="50" width="1.7109375" style="40" customWidth="1"/>
    <col min="51" max="51" width="4.421875" style="40" customWidth="1"/>
    <col min="52" max="52" width="7.140625" style="40" customWidth="1"/>
    <col min="53" max="53" width="15.7109375" style="40" customWidth="1"/>
    <col min="54" max="56" width="7.140625" style="40" customWidth="1"/>
    <col min="57" max="57" width="55.28125" style="40" customWidth="1"/>
    <col min="58" max="59" width="5.00390625" style="40" customWidth="1"/>
    <col min="60" max="60" width="3.00390625" style="40" customWidth="1"/>
    <col min="61" max="62" width="4.28125" style="40" customWidth="1"/>
    <col min="63" max="16384" width="10.421875" style="40" customWidth="1"/>
  </cols>
  <sheetData>
    <row r="1" spans="7:28" ht="23.25">
      <c r="G1" s="64" t="s">
        <v>169</v>
      </c>
      <c r="H1" s="64"/>
      <c r="I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479">
        <f>'Rozlosování-přehled'!L1</f>
        <v>2016</v>
      </c>
      <c r="X1" s="480"/>
      <c r="Y1" s="65"/>
      <c r="Z1" s="65"/>
      <c r="AA1" s="65"/>
      <c r="AB1" s="65"/>
    </row>
    <row r="2" ht="13.5" thickBot="1"/>
    <row r="3" spans="2:58" ht="96.75" customHeight="1" thickBot="1">
      <c r="B3" s="66"/>
      <c r="C3" s="512" t="str">
        <f>B5</f>
        <v>Havířov</v>
      </c>
      <c r="D3" s="499"/>
      <c r="E3" s="500"/>
      <c r="F3" s="498" t="str">
        <f>B7</f>
        <v>Paskov</v>
      </c>
      <c r="G3" s="499"/>
      <c r="H3" s="500"/>
      <c r="I3" s="498" t="str">
        <f>B9</f>
        <v>Hrabůvka </v>
      </c>
      <c r="J3" s="499"/>
      <c r="K3" s="500"/>
      <c r="L3" s="498" t="str">
        <f>B11</f>
        <v>VC Mexico B</v>
      </c>
      <c r="M3" s="499"/>
      <c r="N3" s="500"/>
      <c r="O3" s="498" t="str">
        <f>B13</f>
        <v>Hukvaldy</v>
      </c>
      <c r="P3" s="499"/>
      <c r="Q3" s="500"/>
      <c r="R3" s="498" t="str">
        <f>B15</f>
        <v>Proskovice B</v>
      </c>
      <c r="S3" s="499"/>
      <c r="T3" s="500"/>
      <c r="U3" s="498" t="str">
        <f>B17</f>
        <v>Nová Bělá</v>
      </c>
      <c r="V3" s="499"/>
      <c r="W3" s="500"/>
      <c r="X3" s="498" t="str">
        <f>B19</f>
        <v>Krmelín B</v>
      </c>
      <c r="Y3" s="499"/>
      <c r="Z3" s="504"/>
      <c r="AA3" s="70" t="s">
        <v>29</v>
      </c>
      <c r="AB3" s="498" t="s">
        <v>30</v>
      </c>
      <c r="AC3" s="499"/>
      <c r="AD3" s="500"/>
      <c r="AE3" s="71" t="s">
        <v>31</v>
      </c>
      <c r="AN3" s="286"/>
      <c r="BF3" s="40" t="s">
        <v>37</v>
      </c>
    </row>
    <row r="4" spans="2:40" ht="9.75" customHeight="1">
      <c r="B4" s="67"/>
      <c r="C4" s="505" t="s">
        <v>32</v>
      </c>
      <c r="D4" s="506"/>
      <c r="E4" s="507"/>
      <c r="F4" s="510">
        <f>'Utkání-výsledky'!I15</f>
        <v>1</v>
      </c>
      <c r="G4" s="502"/>
      <c r="H4" s="511"/>
      <c r="I4" s="501">
        <f>'Utkání-výsledky'!J18</f>
        <v>1</v>
      </c>
      <c r="J4" s="502"/>
      <c r="K4" s="511"/>
      <c r="L4" s="501">
        <f>'Utkání-výsledky'!I24</f>
        <v>2</v>
      </c>
      <c r="M4" s="502"/>
      <c r="N4" s="511"/>
      <c r="O4" s="501">
        <f>'Utkání-výsledky'!J29</f>
        <v>2</v>
      </c>
      <c r="P4" s="502"/>
      <c r="Q4" s="511"/>
      <c r="R4" s="501">
        <f>'Utkání-výsledky'!I33</f>
        <v>2</v>
      </c>
      <c r="S4" s="502"/>
      <c r="T4" s="511"/>
      <c r="U4" s="501">
        <f>'Utkání-výsledky'!J40</f>
        <v>2</v>
      </c>
      <c r="V4" s="502"/>
      <c r="W4" s="511"/>
      <c r="X4" s="501">
        <f>'Utkání-výsledky'!I7</f>
        <v>1</v>
      </c>
      <c r="Y4" s="502"/>
      <c r="Z4" s="503"/>
      <c r="AA4" s="68"/>
      <c r="AB4" s="79" t="str">
        <f>IF(BJ4&gt;0,BF4," ")</f>
        <v> </v>
      </c>
      <c r="AC4" s="80" t="s">
        <v>17</v>
      </c>
      <c r="AD4" s="81" t="str">
        <f>IF(BJ4&gt;0,BI4," ")</f>
        <v> </v>
      </c>
      <c r="AE4" s="69"/>
      <c r="AN4" s="286"/>
    </row>
    <row r="5" spans="2:62" ht="30" customHeight="1" thickBot="1">
      <c r="B5" s="284" t="str">
        <f>'Utkání-výsledky'!N4</f>
        <v>Havířov</v>
      </c>
      <c r="C5" s="508"/>
      <c r="D5" s="509"/>
      <c r="E5" s="509"/>
      <c r="F5" s="85">
        <f>'Utkání-výsledky'!F15</f>
        <v>1</v>
      </c>
      <c r="G5" s="86" t="s">
        <v>17</v>
      </c>
      <c r="H5" s="87">
        <f>'Utkání-výsledky'!H15</f>
        <v>2</v>
      </c>
      <c r="I5" s="88">
        <f>'Utkání-výsledky'!H18</f>
        <v>1</v>
      </c>
      <c r="J5" s="86" t="s">
        <v>17</v>
      </c>
      <c r="K5" s="87">
        <f>'Utkání-výsledky'!F18</f>
        <v>2</v>
      </c>
      <c r="L5" s="88">
        <f>'Utkání-výsledky'!F24</f>
        <v>2</v>
      </c>
      <c r="M5" s="86" t="s">
        <v>17</v>
      </c>
      <c r="N5" s="87">
        <f>'Utkání-výsledky'!H24</f>
        <v>1</v>
      </c>
      <c r="O5" s="88">
        <f>'Utkání-výsledky'!H29</f>
        <v>2</v>
      </c>
      <c r="P5" s="86" t="s">
        <v>17</v>
      </c>
      <c r="Q5" s="87">
        <f>'Utkání-výsledky'!F29</f>
        <v>1</v>
      </c>
      <c r="R5" s="88">
        <f>'Utkání-výsledky'!F33</f>
        <v>2</v>
      </c>
      <c r="S5" s="86" t="s">
        <v>17</v>
      </c>
      <c r="T5" s="87">
        <f>'Utkání-výsledky'!H33</f>
        <v>1</v>
      </c>
      <c r="U5" s="88">
        <f>'Utkání-výsledky'!H40</f>
        <v>2</v>
      </c>
      <c r="V5" s="86" t="s">
        <v>17</v>
      </c>
      <c r="W5" s="87">
        <f>'Utkání-výsledky'!F40</f>
        <v>1</v>
      </c>
      <c r="X5" s="88">
        <f>'Utkání-výsledky'!F7</f>
        <v>1</v>
      </c>
      <c r="Y5" s="86" t="s">
        <v>17</v>
      </c>
      <c r="Z5" s="87">
        <f>'Utkání-výsledky'!H7</f>
        <v>2</v>
      </c>
      <c r="AA5" s="92">
        <f aca="true" t="shared" si="0" ref="AA5:AA19">IF(BJ5&gt;0,BF5," ")</f>
        <v>11</v>
      </c>
      <c r="AB5" s="93">
        <f>IF(BJ5&gt;0,BG5," ")</f>
        <v>11</v>
      </c>
      <c r="AC5" s="94" t="s">
        <v>17</v>
      </c>
      <c r="AD5" s="90">
        <f aca="true" t="shared" si="1" ref="AD5:AD19">IF(BJ5&gt;0,BI5," ")</f>
        <v>10</v>
      </c>
      <c r="AE5" s="391" t="s">
        <v>61</v>
      </c>
      <c r="AN5" s="286"/>
      <c r="BF5" s="75">
        <f>SUM(F4:Z4)</f>
        <v>11</v>
      </c>
      <c r="BG5" s="76">
        <f>SUM(F5,I5,L5,O5,R5,U5,X5)</f>
        <v>11</v>
      </c>
      <c r="BH5" s="77" t="s">
        <v>17</v>
      </c>
      <c r="BI5" s="76">
        <f>SUM(H5,K5,N5,Q5,T5,W5,Z5)</f>
        <v>10</v>
      </c>
      <c r="BJ5" s="76">
        <f>BG5+BI5</f>
        <v>21</v>
      </c>
    </row>
    <row r="6" spans="2:62" ht="9.75" customHeight="1">
      <c r="B6" s="393"/>
      <c r="C6" s="510">
        <f>'Utkání-výsledky'!J15</f>
        <v>2</v>
      </c>
      <c r="D6" s="502"/>
      <c r="E6" s="511"/>
      <c r="F6" s="505" t="s">
        <v>33</v>
      </c>
      <c r="G6" s="506"/>
      <c r="H6" s="507"/>
      <c r="I6" s="501">
        <f>'Utkání-výsledky'!I25</f>
        <v>1</v>
      </c>
      <c r="J6" s="502"/>
      <c r="K6" s="511"/>
      <c r="L6" s="501">
        <f>'Utkání-výsledky'!J28</f>
        <v>2</v>
      </c>
      <c r="M6" s="502"/>
      <c r="N6" s="511"/>
      <c r="O6" s="501">
        <f>'Utkání-výsledky'!I34</f>
        <v>1</v>
      </c>
      <c r="P6" s="502"/>
      <c r="Q6" s="511"/>
      <c r="R6" s="501">
        <f>'Utkání-výsledky'!J39</f>
        <v>1</v>
      </c>
      <c r="S6" s="502"/>
      <c r="T6" s="511"/>
      <c r="U6" s="501">
        <f>'Utkání-výsledky'!I8</f>
        <v>2</v>
      </c>
      <c r="V6" s="502"/>
      <c r="W6" s="511"/>
      <c r="X6" s="501">
        <f>'Utkání-výsledky'!I17</f>
        <v>1</v>
      </c>
      <c r="Y6" s="502"/>
      <c r="Z6" s="503"/>
      <c r="AA6" s="78" t="str">
        <f t="shared" si="0"/>
        <v> </v>
      </c>
      <c r="AB6" s="79" t="str">
        <f>IF(BJ6&gt;0,BF6," ")</f>
        <v> </v>
      </c>
      <c r="AC6" s="80" t="s">
        <v>17</v>
      </c>
      <c r="AD6" s="81" t="str">
        <f t="shared" si="1"/>
        <v> </v>
      </c>
      <c r="AE6" s="392"/>
      <c r="AN6" s="286"/>
      <c r="BF6" s="82"/>
      <c r="BG6" s="83"/>
      <c r="BH6" s="84"/>
      <c r="BI6" s="84"/>
      <c r="BJ6" s="83"/>
    </row>
    <row r="7" spans="2:62" ht="30" customHeight="1" thickBot="1">
      <c r="B7" s="284" t="str">
        <f>'Utkání-výsledky'!N5</f>
        <v>Paskov</v>
      </c>
      <c r="C7" s="85">
        <f>H5</f>
        <v>2</v>
      </c>
      <c r="D7" s="86" t="s">
        <v>17</v>
      </c>
      <c r="E7" s="87">
        <f>F5</f>
        <v>1</v>
      </c>
      <c r="F7" s="508"/>
      <c r="G7" s="509" t="s">
        <v>33</v>
      </c>
      <c r="H7" s="513"/>
      <c r="I7" s="85">
        <f>'Utkání-výsledky'!F25</f>
        <v>0</v>
      </c>
      <c r="J7" s="86" t="s">
        <v>17</v>
      </c>
      <c r="K7" s="87">
        <f>'Utkání-výsledky'!H25</f>
        <v>3</v>
      </c>
      <c r="L7" s="88">
        <f>'Utkání-výsledky'!H28</f>
        <v>3</v>
      </c>
      <c r="M7" s="86" t="s">
        <v>17</v>
      </c>
      <c r="N7" s="87">
        <f>'Utkání-výsledky'!F28</f>
        <v>0</v>
      </c>
      <c r="O7" s="491">
        <f>'Utkání-výsledky'!F34</f>
        <v>1</v>
      </c>
      <c r="P7" s="492" t="s">
        <v>17</v>
      </c>
      <c r="Q7" s="493">
        <f>'Utkání-výsledky'!H34</f>
        <v>2</v>
      </c>
      <c r="R7" s="491">
        <f>'Utkání-výsledky'!H39</f>
        <v>1</v>
      </c>
      <c r="S7" s="492" t="s">
        <v>17</v>
      </c>
      <c r="T7" s="493">
        <f>'Utkání-výsledky'!F39</f>
        <v>2</v>
      </c>
      <c r="U7" s="296">
        <f>'Utkání-výsledky'!F8</f>
        <v>3</v>
      </c>
      <c r="V7" s="297" t="s">
        <v>17</v>
      </c>
      <c r="W7" s="298">
        <f>'Utkání-výsledky'!H8</f>
        <v>0</v>
      </c>
      <c r="X7" s="296">
        <f>'Utkání-výsledky'!F17</f>
        <v>1</v>
      </c>
      <c r="Y7" s="297" t="s">
        <v>17</v>
      </c>
      <c r="Z7" s="298">
        <f>'Utkání-výsledky'!H17</f>
        <v>2</v>
      </c>
      <c r="AA7" s="92">
        <f t="shared" si="0"/>
        <v>10</v>
      </c>
      <c r="AB7" s="93">
        <f>IF(BJ7&gt;0,BG7," ")</f>
        <v>11</v>
      </c>
      <c r="AC7" s="94" t="s">
        <v>17</v>
      </c>
      <c r="AD7" s="90">
        <f t="shared" si="1"/>
        <v>10</v>
      </c>
      <c r="AE7" s="391" t="s">
        <v>81</v>
      </c>
      <c r="AF7" s="490">
        <v>2</v>
      </c>
      <c r="AG7" s="40">
        <v>2</v>
      </c>
      <c r="AH7" s="40">
        <v>4</v>
      </c>
      <c r="AN7" s="286"/>
      <c r="BF7" s="75">
        <f>SUM(C6:C6)+SUM(I6:Z6)</f>
        <v>10</v>
      </c>
      <c r="BG7" s="76">
        <f>SUM(C7,I7,L7,O7,R7,U7,X7)</f>
        <v>11</v>
      </c>
      <c r="BH7" s="77" t="s">
        <v>17</v>
      </c>
      <c r="BI7" s="76">
        <f>SUM(E7,K7,N7,Q7,T7,W7,Z7)</f>
        <v>10</v>
      </c>
      <c r="BJ7" s="76">
        <f>BG7+BI7</f>
        <v>21</v>
      </c>
    </row>
    <row r="8" spans="2:62" ht="9.75" customHeight="1">
      <c r="B8" s="393"/>
      <c r="C8" s="510">
        <f>'Utkání-výsledky'!I18</f>
        <v>2</v>
      </c>
      <c r="D8" s="502"/>
      <c r="E8" s="511"/>
      <c r="F8" s="477">
        <f>'Utkání-výsledky'!J25</f>
        <v>2</v>
      </c>
      <c r="G8" s="477"/>
      <c r="H8" s="478"/>
      <c r="I8" s="505" t="s">
        <v>34</v>
      </c>
      <c r="J8" s="506"/>
      <c r="K8" s="507"/>
      <c r="L8" s="501">
        <f>'Utkání-výsledky'!I35</f>
        <v>2</v>
      </c>
      <c r="M8" s="502"/>
      <c r="N8" s="511"/>
      <c r="O8" s="472">
        <f>'Utkání-výsledky'!J38</f>
        <v>2</v>
      </c>
      <c r="P8" s="473"/>
      <c r="Q8" s="475"/>
      <c r="R8" s="472">
        <f>'Utkání-výsledky'!I9</f>
        <v>2</v>
      </c>
      <c r="S8" s="473"/>
      <c r="T8" s="475"/>
      <c r="U8" s="472">
        <f>'Utkání-výsledky'!J14</f>
        <v>1</v>
      </c>
      <c r="V8" s="473"/>
      <c r="W8" s="475"/>
      <c r="X8" s="472">
        <f>'Utkání-výsledky'!I27</f>
        <v>2</v>
      </c>
      <c r="Y8" s="473"/>
      <c r="Z8" s="474"/>
      <c r="AA8" s="78" t="str">
        <f t="shared" si="0"/>
        <v> </v>
      </c>
      <c r="AB8" s="79" t="str">
        <f>IF(BJ8&gt;0,BF8," ")</f>
        <v> </v>
      </c>
      <c r="AC8" s="80" t="s">
        <v>17</v>
      </c>
      <c r="AD8" s="81" t="str">
        <f t="shared" si="1"/>
        <v> </v>
      </c>
      <c r="AE8" s="392"/>
      <c r="AF8" s="490"/>
      <c r="AN8" s="286"/>
      <c r="BF8" s="82"/>
      <c r="BG8" s="83"/>
      <c r="BH8" s="84"/>
      <c r="BI8" s="84"/>
      <c r="BJ8" s="83"/>
    </row>
    <row r="9" spans="2:62" ht="30" customHeight="1" thickBot="1">
      <c r="B9" s="427" t="str">
        <f>'Utkání-výsledky'!N6</f>
        <v>Hrabůvka </v>
      </c>
      <c r="C9" s="85">
        <f>K5</f>
        <v>2</v>
      </c>
      <c r="D9" s="86" t="s">
        <v>17</v>
      </c>
      <c r="E9" s="87">
        <f>I5</f>
        <v>1</v>
      </c>
      <c r="F9" s="91">
        <f>K7</f>
        <v>3</v>
      </c>
      <c r="G9" s="89" t="s">
        <v>17</v>
      </c>
      <c r="H9" s="90">
        <f>I7</f>
        <v>0</v>
      </c>
      <c r="I9" s="508"/>
      <c r="J9" s="509" t="s">
        <v>34</v>
      </c>
      <c r="K9" s="513"/>
      <c r="L9" s="302">
        <f>'Utkání-výsledky'!F35</f>
        <v>3</v>
      </c>
      <c r="M9" s="297" t="s">
        <v>17</v>
      </c>
      <c r="N9" s="298">
        <f>'Utkání-výsledky'!H35</f>
        <v>0</v>
      </c>
      <c r="O9" s="296">
        <f>'Utkání-výsledky'!H38</f>
        <v>3</v>
      </c>
      <c r="P9" s="297" t="s">
        <v>17</v>
      </c>
      <c r="Q9" s="298">
        <f>'Utkání-výsledky'!F38</f>
        <v>0</v>
      </c>
      <c r="R9" s="296">
        <f>'Utkání-výsledky'!F9</f>
        <v>2</v>
      </c>
      <c r="S9" s="297" t="s">
        <v>17</v>
      </c>
      <c r="T9" s="298">
        <f>'Utkání-výsledky'!H9</f>
        <v>1</v>
      </c>
      <c r="U9" s="296">
        <f>'Utkání-výsledky'!H14</f>
        <v>0</v>
      </c>
      <c r="V9" s="297" t="s">
        <v>17</v>
      </c>
      <c r="W9" s="298">
        <f>'Utkání-výsledky'!F14</f>
        <v>3</v>
      </c>
      <c r="X9" s="296">
        <f>'Utkání-výsledky'!F27</f>
        <v>3</v>
      </c>
      <c r="Y9" s="297" t="s">
        <v>17</v>
      </c>
      <c r="Z9" s="298">
        <f>'Utkání-výsledky'!H27</f>
        <v>0</v>
      </c>
      <c r="AA9" s="92">
        <f t="shared" si="0"/>
        <v>13</v>
      </c>
      <c r="AB9" s="93">
        <f>IF(BJ9&gt;0,BG9," ")</f>
        <v>16</v>
      </c>
      <c r="AC9" s="94" t="s">
        <v>17</v>
      </c>
      <c r="AD9" s="90">
        <f t="shared" si="1"/>
        <v>5</v>
      </c>
      <c r="AE9" s="428" t="s">
        <v>59</v>
      </c>
      <c r="AF9" s="490"/>
      <c r="AN9" s="286"/>
      <c r="BF9" s="75">
        <f>SUM(C8:F8)+SUM(L8:Z8)</f>
        <v>13</v>
      </c>
      <c r="BG9" s="76">
        <f>SUM(F9,C9,L9,O9,R9,U9,X9)</f>
        <v>16</v>
      </c>
      <c r="BH9" s="77" t="s">
        <v>17</v>
      </c>
      <c r="BI9" s="76">
        <f>SUM(H9,E9,N9,Q9,T9,W9,Z9)</f>
        <v>5</v>
      </c>
      <c r="BJ9" s="76">
        <f>BG9+BI9</f>
        <v>21</v>
      </c>
    </row>
    <row r="10" spans="2:62" ht="9.75" customHeight="1">
      <c r="B10" s="393"/>
      <c r="C10" s="510">
        <f>'Utkání-výsledky'!J24</f>
        <v>1</v>
      </c>
      <c r="D10" s="502"/>
      <c r="E10" s="511"/>
      <c r="F10" s="477">
        <f>'Utkání-výsledky'!I28</f>
        <v>1</v>
      </c>
      <c r="G10" s="477"/>
      <c r="H10" s="477"/>
      <c r="I10" s="477">
        <f>'Utkání-výsledky'!J35</f>
        <v>1</v>
      </c>
      <c r="J10" s="477"/>
      <c r="K10" s="478"/>
      <c r="L10" s="505" t="s">
        <v>197</v>
      </c>
      <c r="M10" s="506"/>
      <c r="N10" s="507"/>
      <c r="O10" s="472">
        <f>'Utkání-výsledky'!I10</f>
        <v>2</v>
      </c>
      <c r="P10" s="473"/>
      <c r="Q10" s="475"/>
      <c r="R10" s="472">
        <f>'Utkání-výsledky'!J13</f>
        <v>1</v>
      </c>
      <c r="S10" s="473"/>
      <c r="T10" s="475"/>
      <c r="U10" s="472">
        <f>'Utkání-výsledky'!I19</f>
        <v>1</v>
      </c>
      <c r="V10" s="473"/>
      <c r="W10" s="475"/>
      <c r="X10" s="472">
        <f>'Utkání-výsledky'!I37</f>
        <v>1</v>
      </c>
      <c r="Y10" s="473"/>
      <c r="Z10" s="474"/>
      <c r="AA10" s="78" t="str">
        <f t="shared" si="0"/>
        <v> </v>
      </c>
      <c r="AB10" s="79" t="str">
        <f>IF(BJ10&gt;0,BF10," ")</f>
        <v> </v>
      </c>
      <c r="AC10" s="80" t="s">
        <v>17</v>
      </c>
      <c r="AD10" s="81" t="str">
        <f t="shared" si="1"/>
        <v> </v>
      </c>
      <c r="AE10" s="392"/>
      <c r="AF10" s="490"/>
      <c r="AN10" s="286"/>
      <c r="BF10" s="82"/>
      <c r="BG10" s="83"/>
      <c r="BH10" s="84"/>
      <c r="BI10" s="84"/>
      <c r="BJ10" s="83"/>
    </row>
    <row r="11" spans="2:62" ht="30" customHeight="1" thickBot="1">
      <c r="B11" s="284" t="str">
        <f>'Utkání-výsledky'!N7</f>
        <v>VC Mexico B</v>
      </c>
      <c r="C11" s="85">
        <f>N5</f>
        <v>1</v>
      </c>
      <c r="D11" s="86" t="s">
        <v>17</v>
      </c>
      <c r="E11" s="87">
        <f>L5</f>
        <v>2</v>
      </c>
      <c r="F11" s="296">
        <f>N7</f>
        <v>0</v>
      </c>
      <c r="G11" s="297" t="s">
        <v>17</v>
      </c>
      <c r="H11" s="298">
        <f>L7</f>
        <v>3</v>
      </c>
      <c r="I11" s="299">
        <f>N9</f>
        <v>0</v>
      </c>
      <c r="J11" s="300" t="s">
        <v>17</v>
      </c>
      <c r="K11" s="301">
        <f>L9</f>
        <v>3</v>
      </c>
      <c r="L11" s="508"/>
      <c r="M11" s="509" t="s">
        <v>35</v>
      </c>
      <c r="N11" s="513"/>
      <c r="O11" s="302">
        <f>'Utkání-výsledky'!F10</f>
        <v>2</v>
      </c>
      <c r="P11" s="297" t="s">
        <v>17</v>
      </c>
      <c r="Q11" s="298">
        <f>'Utkání-výsledky'!H10</f>
        <v>1</v>
      </c>
      <c r="R11" s="296">
        <f>'Utkání-výsledky'!H13</f>
        <v>0</v>
      </c>
      <c r="S11" s="297" t="s">
        <v>17</v>
      </c>
      <c r="T11" s="298">
        <f>'Utkání-výsledky'!F13</f>
        <v>3</v>
      </c>
      <c r="U11" s="299">
        <f>'Utkání-výsledky'!F19</f>
        <v>1</v>
      </c>
      <c r="V11" s="300" t="s">
        <v>17</v>
      </c>
      <c r="W11" s="301">
        <f>'Utkání-výsledky'!H19</f>
        <v>2</v>
      </c>
      <c r="X11" s="296">
        <f>'Utkání-výsledky'!F37</f>
        <v>1</v>
      </c>
      <c r="Y11" s="297" t="s">
        <v>17</v>
      </c>
      <c r="Z11" s="298">
        <f>'Utkání-výsledky'!H37</f>
        <v>2</v>
      </c>
      <c r="AA11" s="92">
        <f t="shared" si="0"/>
        <v>8</v>
      </c>
      <c r="AB11" s="93">
        <f>IF(BJ11&gt;0,BG11," ")</f>
        <v>5</v>
      </c>
      <c r="AC11" s="94" t="s">
        <v>17</v>
      </c>
      <c r="AD11" s="90">
        <f t="shared" si="1"/>
        <v>16</v>
      </c>
      <c r="AE11" s="391" t="s">
        <v>83</v>
      </c>
      <c r="AF11" s="490"/>
      <c r="AN11" s="286"/>
      <c r="BF11" s="75">
        <f>SUM(C10:I10)+SUM(O10:Z10)</f>
        <v>8</v>
      </c>
      <c r="BG11" s="76">
        <f>SUM(F11,I11,C11,O11,R11,U11,X11)</f>
        <v>5</v>
      </c>
      <c r="BH11" s="77" t="s">
        <v>17</v>
      </c>
      <c r="BI11" s="76">
        <f>SUM(H11,K11,E11,Q11,T11,W11,Z11)</f>
        <v>16</v>
      </c>
      <c r="BJ11" s="76">
        <f>BG11+BI11</f>
        <v>21</v>
      </c>
    </row>
    <row r="12" spans="2:62" ht="9.75" customHeight="1">
      <c r="B12" s="393"/>
      <c r="C12" s="510">
        <f>'Utkání-výsledky'!I29</f>
        <v>1</v>
      </c>
      <c r="D12" s="502"/>
      <c r="E12" s="511"/>
      <c r="F12" s="476">
        <f>'Utkání-výsledky'!J34</f>
        <v>2</v>
      </c>
      <c r="G12" s="476"/>
      <c r="H12" s="476"/>
      <c r="I12" s="476">
        <f>'Utkání-výsledky'!I38</f>
        <v>1</v>
      </c>
      <c r="J12" s="476"/>
      <c r="K12" s="476"/>
      <c r="L12" s="477">
        <f>'Utkání-výsledky'!J10</f>
        <v>1</v>
      </c>
      <c r="M12" s="477"/>
      <c r="N12" s="478"/>
      <c r="O12" s="505">
        <v>2</v>
      </c>
      <c r="P12" s="506"/>
      <c r="Q12" s="507"/>
      <c r="R12" s="501">
        <f>'Utkání-výsledky'!I20</f>
        <v>2</v>
      </c>
      <c r="S12" s="502"/>
      <c r="T12" s="511"/>
      <c r="U12" s="501">
        <f>'Utkání-výsledky'!J23</f>
        <v>1</v>
      </c>
      <c r="V12" s="502"/>
      <c r="W12" s="511"/>
      <c r="X12" s="501">
        <f>'Utkání-výsledky'!J12</f>
        <v>2</v>
      </c>
      <c r="Y12" s="502"/>
      <c r="Z12" s="503"/>
      <c r="AA12" s="78" t="str">
        <f t="shared" si="0"/>
        <v> </v>
      </c>
      <c r="AB12" s="79" t="str">
        <f>IF(BJ12&gt;0,BF12," ")</f>
        <v> </v>
      </c>
      <c r="AC12" s="80" t="s">
        <v>17</v>
      </c>
      <c r="AD12" s="81" t="str">
        <f t="shared" si="1"/>
        <v> </v>
      </c>
      <c r="AE12" s="392"/>
      <c r="AF12" s="490"/>
      <c r="AN12" s="286"/>
      <c r="BF12" s="82"/>
      <c r="BG12" s="83"/>
      <c r="BH12" s="84"/>
      <c r="BI12" s="84"/>
      <c r="BJ12" s="83"/>
    </row>
    <row r="13" spans="2:62" ht="30" customHeight="1" thickBot="1">
      <c r="B13" s="284" t="str">
        <f>'Utkání-výsledky'!N8</f>
        <v>Hukvaldy</v>
      </c>
      <c r="C13" s="85">
        <f>Q5</f>
        <v>1</v>
      </c>
      <c r="D13" s="86" t="s">
        <v>17</v>
      </c>
      <c r="E13" s="87">
        <f>O5</f>
        <v>2</v>
      </c>
      <c r="F13" s="491">
        <f>Q7</f>
        <v>2</v>
      </c>
      <c r="G13" s="492" t="s">
        <v>17</v>
      </c>
      <c r="H13" s="493">
        <f>O7</f>
        <v>1</v>
      </c>
      <c r="I13" s="296">
        <f>Q9</f>
        <v>0</v>
      </c>
      <c r="J13" s="297" t="s">
        <v>17</v>
      </c>
      <c r="K13" s="298">
        <f>O9</f>
        <v>3</v>
      </c>
      <c r="L13" s="91">
        <f>Q11</f>
        <v>1</v>
      </c>
      <c r="M13" s="89" t="s">
        <v>17</v>
      </c>
      <c r="N13" s="90">
        <f>O11</f>
        <v>2</v>
      </c>
      <c r="O13" s="508"/>
      <c r="P13" s="509">
        <v>2</v>
      </c>
      <c r="Q13" s="513"/>
      <c r="R13" s="494">
        <f>'Utkání-výsledky'!F20</f>
        <v>2</v>
      </c>
      <c r="S13" s="492" t="s">
        <v>17</v>
      </c>
      <c r="T13" s="493">
        <f>'Utkání-výsledky'!H20</f>
        <v>1</v>
      </c>
      <c r="U13" s="323">
        <f>'Utkání-výsledky'!H23</f>
        <v>1</v>
      </c>
      <c r="V13" s="324" t="s">
        <v>17</v>
      </c>
      <c r="W13" s="325">
        <f>'Utkání-výsledky'!F23</f>
        <v>2</v>
      </c>
      <c r="X13" s="88">
        <f>'Utkání-výsledky'!H12</f>
        <v>3</v>
      </c>
      <c r="Y13" s="86" t="s">
        <v>17</v>
      </c>
      <c r="Z13" s="87">
        <f>'Utkání-výsledky'!F12</f>
        <v>0</v>
      </c>
      <c r="AA13" s="92">
        <f t="shared" si="0"/>
        <v>10</v>
      </c>
      <c r="AB13" s="93">
        <f>IF(BJ13&gt;0,BG13," ")</f>
        <v>10</v>
      </c>
      <c r="AC13" s="94" t="s">
        <v>17</v>
      </c>
      <c r="AD13" s="90">
        <f t="shared" si="1"/>
        <v>11</v>
      </c>
      <c r="AE13" s="391" t="s">
        <v>79</v>
      </c>
      <c r="AF13" s="490">
        <v>4</v>
      </c>
      <c r="AG13" s="40">
        <v>4</v>
      </c>
      <c r="AH13" s="40">
        <v>2</v>
      </c>
      <c r="AN13" s="286"/>
      <c r="BF13" s="75">
        <f>SUM(C12:L12)+SUM(R12:Z12)</f>
        <v>10</v>
      </c>
      <c r="BG13" s="76">
        <f>SUM(F13,I13,L13,C13,R13,U13,X13)</f>
        <v>10</v>
      </c>
      <c r="BH13" s="77" t="s">
        <v>17</v>
      </c>
      <c r="BI13" s="76">
        <f>SUM(H13,K13,N13,E13,T13,W13,Z13)</f>
        <v>11</v>
      </c>
      <c r="BJ13" s="76">
        <f>BG13+BI13</f>
        <v>21</v>
      </c>
    </row>
    <row r="14" spans="2:62" ht="9.75" customHeight="1">
      <c r="B14" s="393"/>
      <c r="C14" s="510">
        <f>'Utkání-výsledky'!J33</f>
        <v>1</v>
      </c>
      <c r="D14" s="502"/>
      <c r="E14" s="511"/>
      <c r="F14" s="476">
        <f>'Utkání-výsledky'!I39</f>
        <v>2</v>
      </c>
      <c r="G14" s="476"/>
      <c r="H14" s="476"/>
      <c r="I14" s="476">
        <f>'Utkání-výsledky'!J9</f>
        <v>1</v>
      </c>
      <c r="J14" s="476"/>
      <c r="K14" s="476"/>
      <c r="L14" s="477">
        <f>'Utkání-výsledky'!I13</f>
        <v>2</v>
      </c>
      <c r="M14" s="477"/>
      <c r="N14" s="477"/>
      <c r="O14" s="477">
        <f>'Utkání-výsledky'!J20</f>
        <v>1</v>
      </c>
      <c r="P14" s="477"/>
      <c r="Q14" s="478"/>
      <c r="R14" s="505">
        <v>0</v>
      </c>
      <c r="S14" s="506"/>
      <c r="T14" s="507"/>
      <c r="U14" s="501">
        <f>'Utkání-výsledky'!I30</f>
        <v>1</v>
      </c>
      <c r="V14" s="502"/>
      <c r="W14" s="511"/>
      <c r="X14" s="501">
        <f>'Utkání-výsledky'!J22</f>
        <v>2</v>
      </c>
      <c r="Y14" s="502"/>
      <c r="Z14" s="503"/>
      <c r="AA14" s="78" t="str">
        <f t="shared" si="0"/>
        <v> </v>
      </c>
      <c r="AB14" s="79" t="str">
        <f>IF(BJ14&gt;0,BF14," ")</f>
        <v> </v>
      </c>
      <c r="AC14" s="80" t="s">
        <v>17</v>
      </c>
      <c r="AD14" s="81" t="str">
        <f t="shared" si="1"/>
        <v> </v>
      </c>
      <c r="AE14" s="392"/>
      <c r="AF14" s="490"/>
      <c r="AN14" s="286"/>
      <c r="BF14" s="82"/>
      <c r="BG14" s="83"/>
      <c r="BH14" s="84"/>
      <c r="BI14" s="84"/>
      <c r="BJ14" s="83"/>
    </row>
    <row r="15" spans="2:62" ht="30" customHeight="1" thickBot="1">
      <c r="B15" s="284" t="str">
        <f>'Utkání-výsledky'!N9</f>
        <v>Proskovice B</v>
      </c>
      <c r="C15" s="85">
        <f>T5</f>
        <v>1</v>
      </c>
      <c r="D15" s="86" t="s">
        <v>17</v>
      </c>
      <c r="E15" s="87">
        <f>R5</f>
        <v>2</v>
      </c>
      <c r="F15" s="491">
        <f>T7</f>
        <v>2</v>
      </c>
      <c r="G15" s="492" t="s">
        <v>17</v>
      </c>
      <c r="H15" s="493">
        <f>R7</f>
        <v>1</v>
      </c>
      <c r="I15" s="296">
        <f>T9</f>
        <v>1</v>
      </c>
      <c r="J15" s="297" t="s">
        <v>17</v>
      </c>
      <c r="K15" s="298">
        <f>R9</f>
        <v>2</v>
      </c>
      <c r="L15" s="296">
        <f>T11</f>
        <v>3</v>
      </c>
      <c r="M15" s="297" t="s">
        <v>17</v>
      </c>
      <c r="N15" s="298">
        <f>R11</f>
        <v>0</v>
      </c>
      <c r="O15" s="495">
        <f>T13</f>
        <v>1</v>
      </c>
      <c r="P15" s="496" t="s">
        <v>17</v>
      </c>
      <c r="Q15" s="497">
        <f>R13</f>
        <v>2</v>
      </c>
      <c r="R15" s="508"/>
      <c r="S15" s="509">
        <v>0</v>
      </c>
      <c r="T15" s="513"/>
      <c r="U15" s="85">
        <f>'Utkání-výsledky'!F30</f>
        <v>1</v>
      </c>
      <c r="V15" s="86" t="s">
        <v>17</v>
      </c>
      <c r="W15" s="87">
        <f>'Utkání-výsledky'!H30</f>
        <v>2</v>
      </c>
      <c r="X15" s="88">
        <f>'Utkání-výsledky'!H22</f>
        <v>2</v>
      </c>
      <c r="Y15" s="86" t="s">
        <v>17</v>
      </c>
      <c r="Z15" s="87">
        <f>'Utkání-výsledky'!F22</f>
        <v>1</v>
      </c>
      <c r="AA15" s="92">
        <f t="shared" si="0"/>
        <v>10</v>
      </c>
      <c r="AB15" s="93">
        <f>IF(BJ15&gt;0,BG15," ")</f>
        <v>11</v>
      </c>
      <c r="AC15" s="94" t="s">
        <v>17</v>
      </c>
      <c r="AD15" s="90">
        <f t="shared" si="1"/>
        <v>10</v>
      </c>
      <c r="AE15" s="391" t="s">
        <v>80</v>
      </c>
      <c r="AF15" s="490">
        <v>3</v>
      </c>
      <c r="AG15" s="40">
        <v>3</v>
      </c>
      <c r="AH15" s="40">
        <v>3</v>
      </c>
      <c r="AN15" s="286"/>
      <c r="BF15" s="75">
        <f>SUM(C14:O14)+SUM(U14:Z14)</f>
        <v>10</v>
      </c>
      <c r="BG15" s="76">
        <f>SUM(F15,I15,L15,O15,C15,U15,X15)</f>
        <v>11</v>
      </c>
      <c r="BH15" s="77" t="s">
        <v>17</v>
      </c>
      <c r="BI15" s="76">
        <f>SUM(H15,K15,N15,Q15,E15,W15,Z15)</f>
        <v>10</v>
      </c>
      <c r="BJ15" s="76">
        <f>BG15+BI15</f>
        <v>21</v>
      </c>
    </row>
    <row r="16" spans="2:62" ht="9.75" customHeight="1">
      <c r="B16" s="393"/>
      <c r="C16" s="510">
        <f>'Utkání-výsledky'!I40</f>
        <v>1</v>
      </c>
      <c r="D16" s="502"/>
      <c r="E16" s="511"/>
      <c r="F16" s="476">
        <f>'Utkání-výsledky'!J8</f>
        <v>1</v>
      </c>
      <c r="G16" s="476"/>
      <c r="H16" s="476"/>
      <c r="I16" s="476">
        <f>'Utkání-výsledky'!I14</f>
        <v>2</v>
      </c>
      <c r="J16" s="476"/>
      <c r="K16" s="476"/>
      <c r="L16" s="476">
        <f>'Utkání-výsledky'!J19</f>
        <v>2</v>
      </c>
      <c r="M16" s="476"/>
      <c r="N16" s="476"/>
      <c r="O16" s="476">
        <f>'Utkání-výsledky'!I23</f>
        <v>2</v>
      </c>
      <c r="P16" s="476"/>
      <c r="Q16" s="476"/>
      <c r="R16" s="477">
        <f>'Utkání-výsledky'!J30</f>
        <v>2</v>
      </c>
      <c r="S16" s="477"/>
      <c r="T16" s="478"/>
      <c r="U16" s="505">
        <v>1</v>
      </c>
      <c r="V16" s="506"/>
      <c r="W16" s="507"/>
      <c r="X16" s="501">
        <f>'Utkání-výsledky'!J32</f>
        <v>2</v>
      </c>
      <c r="Y16" s="502"/>
      <c r="Z16" s="503"/>
      <c r="AA16" s="78" t="str">
        <f t="shared" si="0"/>
        <v> </v>
      </c>
      <c r="AB16" s="79" t="str">
        <f>IF(BJ16&gt;0,BF16," ")</f>
        <v> </v>
      </c>
      <c r="AC16" s="80" t="s">
        <v>17</v>
      </c>
      <c r="AD16" s="81" t="str">
        <f t="shared" si="1"/>
        <v> </v>
      </c>
      <c r="AE16" s="392"/>
      <c r="AN16" s="286"/>
      <c r="BF16" s="82"/>
      <c r="BG16" s="83"/>
      <c r="BH16" s="84"/>
      <c r="BI16" s="84"/>
      <c r="BJ16" s="83"/>
    </row>
    <row r="17" spans="2:62" ht="30" customHeight="1" thickBot="1">
      <c r="B17" s="427" t="str">
        <f>'Utkání-výsledky'!N10</f>
        <v>Nová Bělá</v>
      </c>
      <c r="C17" s="85">
        <f>W5</f>
        <v>1</v>
      </c>
      <c r="D17" s="86" t="s">
        <v>17</v>
      </c>
      <c r="E17" s="87">
        <f>U5</f>
        <v>2</v>
      </c>
      <c r="F17" s="296">
        <f>W7</f>
        <v>0</v>
      </c>
      <c r="G17" s="297" t="s">
        <v>17</v>
      </c>
      <c r="H17" s="298">
        <f>U7</f>
        <v>3</v>
      </c>
      <c r="I17" s="296">
        <f>W9</f>
        <v>3</v>
      </c>
      <c r="J17" s="297" t="s">
        <v>17</v>
      </c>
      <c r="K17" s="298">
        <f>U9</f>
        <v>0</v>
      </c>
      <c r="L17" s="299">
        <f>W11</f>
        <v>2</v>
      </c>
      <c r="M17" s="300" t="s">
        <v>17</v>
      </c>
      <c r="N17" s="301">
        <f>U11</f>
        <v>1</v>
      </c>
      <c r="O17" s="296">
        <f>W13</f>
        <v>2</v>
      </c>
      <c r="P17" s="297" t="s">
        <v>17</v>
      </c>
      <c r="Q17" s="298">
        <f>U13</f>
        <v>1</v>
      </c>
      <c r="R17" s="91">
        <f>W15</f>
        <v>2</v>
      </c>
      <c r="S17" s="89" t="s">
        <v>17</v>
      </c>
      <c r="T17" s="90">
        <f>U15</f>
        <v>1</v>
      </c>
      <c r="U17" s="508"/>
      <c r="V17" s="509">
        <v>0</v>
      </c>
      <c r="W17" s="513"/>
      <c r="X17" s="302">
        <f>'Utkání-výsledky'!H32</f>
        <v>3</v>
      </c>
      <c r="Y17" s="297" t="s">
        <v>17</v>
      </c>
      <c r="Z17" s="298">
        <f>'Utkání-výsledky'!F32</f>
        <v>0</v>
      </c>
      <c r="AA17" s="92">
        <f t="shared" si="0"/>
        <v>12</v>
      </c>
      <c r="AB17" s="93">
        <f>IF(BJ17&gt;0,BG17," ")</f>
        <v>13</v>
      </c>
      <c r="AC17" s="94" t="s">
        <v>17</v>
      </c>
      <c r="AD17" s="90">
        <f t="shared" si="1"/>
        <v>8</v>
      </c>
      <c r="AE17" s="428" t="s">
        <v>60</v>
      </c>
      <c r="AN17" s="286"/>
      <c r="BF17" s="75">
        <f>SUM(C16:R16)+SUM(X16:Z16)</f>
        <v>12</v>
      </c>
      <c r="BG17" s="76">
        <f>SUM(F17,I17,L17,O17,R17,C17,X17)</f>
        <v>13</v>
      </c>
      <c r="BH17" s="77" t="s">
        <v>17</v>
      </c>
      <c r="BI17" s="76">
        <f>SUM(H17,K17,N17,Q17,T17,E17,Z17)</f>
        <v>8</v>
      </c>
      <c r="BJ17" s="76">
        <f>BG17+BI17</f>
        <v>21</v>
      </c>
    </row>
    <row r="18" spans="2:62" ht="9.75" customHeight="1">
      <c r="B18" s="393"/>
      <c r="C18" s="510">
        <f>'Utkání-výsledky'!J7</f>
        <v>2</v>
      </c>
      <c r="D18" s="502"/>
      <c r="E18" s="511"/>
      <c r="F18" s="476">
        <f>'Utkání-výsledky'!J17</f>
        <v>2</v>
      </c>
      <c r="G18" s="476"/>
      <c r="H18" s="476"/>
      <c r="I18" s="476">
        <f>'Utkání-výsledky'!J27</f>
        <v>1</v>
      </c>
      <c r="J18" s="476"/>
      <c r="K18" s="476"/>
      <c r="L18" s="476">
        <f>'Utkání-výsledky'!J37</f>
        <v>2</v>
      </c>
      <c r="M18" s="476"/>
      <c r="N18" s="476"/>
      <c r="O18" s="472">
        <f>'Utkání-výsledky'!I12</f>
        <v>0</v>
      </c>
      <c r="P18" s="473"/>
      <c r="Q18" s="475"/>
      <c r="R18" s="477">
        <f>'Utkání-výsledky'!I22</f>
        <v>1</v>
      </c>
      <c r="S18" s="477"/>
      <c r="T18" s="477"/>
      <c r="U18" s="477">
        <f>'Utkání-výsledky'!I32</f>
        <v>1</v>
      </c>
      <c r="V18" s="477"/>
      <c r="W18" s="478"/>
      <c r="X18" s="505">
        <v>6</v>
      </c>
      <c r="Y18" s="506"/>
      <c r="Z18" s="507"/>
      <c r="AA18" s="78" t="str">
        <f t="shared" si="0"/>
        <v> </v>
      </c>
      <c r="AB18" s="79" t="str">
        <f>IF(BJ18&gt;0,BF18," ")</f>
        <v> </v>
      </c>
      <c r="AC18" s="80" t="s">
        <v>17</v>
      </c>
      <c r="AD18" s="81" t="str">
        <f t="shared" si="1"/>
        <v> </v>
      </c>
      <c r="AE18" s="290"/>
      <c r="AN18" s="286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F18" s="82"/>
      <c r="BG18" s="83"/>
      <c r="BH18" s="84"/>
      <c r="BI18" s="84"/>
      <c r="BJ18" s="83"/>
    </row>
    <row r="19" spans="2:62" ht="30" customHeight="1" thickBot="1">
      <c r="B19" s="284" t="str">
        <f>'Utkání-výsledky'!N11</f>
        <v>Krmelín B</v>
      </c>
      <c r="C19" s="85">
        <f>Z5</f>
        <v>2</v>
      </c>
      <c r="D19" s="86" t="s">
        <v>17</v>
      </c>
      <c r="E19" s="87">
        <f>X5</f>
        <v>1</v>
      </c>
      <c r="F19" s="296">
        <f>Z7</f>
        <v>2</v>
      </c>
      <c r="G19" s="297" t="s">
        <v>17</v>
      </c>
      <c r="H19" s="298">
        <f>X7</f>
        <v>1</v>
      </c>
      <c r="I19" s="296">
        <f>Z9</f>
        <v>0</v>
      </c>
      <c r="J19" s="297" t="s">
        <v>17</v>
      </c>
      <c r="K19" s="298">
        <f>X9</f>
        <v>3</v>
      </c>
      <c r="L19" s="296">
        <f>Z11</f>
        <v>2</v>
      </c>
      <c r="M19" s="297" t="s">
        <v>17</v>
      </c>
      <c r="N19" s="298">
        <f>X11</f>
        <v>1</v>
      </c>
      <c r="O19" s="299">
        <f>Z13</f>
        <v>0</v>
      </c>
      <c r="P19" s="300" t="s">
        <v>17</v>
      </c>
      <c r="Q19" s="301">
        <f>X13</f>
        <v>3</v>
      </c>
      <c r="R19" s="193">
        <f>Z15</f>
        <v>1</v>
      </c>
      <c r="S19" s="194" t="s">
        <v>17</v>
      </c>
      <c r="T19" s="195">
        <f>X15</f>
        <v>2</v>
      </c>
      <c r="U19" s="299">
        <f>Z17</f>
        <v>0</v>
      </c>
      <c r="V19" s="300" t="s">
        <v>17</v>
      </c>
      <c r="W19" s="301">
        <f>X17</f>
        <v>3</v>
      </c>
      <c r="X19" s="508"/>
      <c r="Y19" s="509">
        <v>9</v>
      </c>
      <c r="Z19" s="513"/>
      <c r="AA19" s="92">
        <f t="shared" si="0"/>
        <v>9</v>
      </c>
      <c r="AB19" s="196">
        <f>IF(BJ19&gt;0,BG19," ")</f>
        <v>7</v>
      </c>
      <c r="AC19" s="197" t="s">
        <v>17</v>
      </c>
      <c r="AD19" s="195">
        <f t="shared" si="1"/>
        <v>14</v>
      </c>
      <c r="AE19" s="289" t="s">
        <v>82</v>
      </c>
      <c r="AN19" s="286"/>
      <c r="AT19" s="265"/>
      <c r="AU19" s="265"/>
      <c r="AV19" s="265"/>
      <c r="AW19" s="265"/>
      <c r="AX19" s="265"/>
      <c r="AY19" s="269" t="s">
        <v>36</v>
      </c>
      <c r="AZ19" s="265"/>
      <c r="BA19" s="265"/>
      <c r="BB19" s="265"/>
      <c r="BC19" s="265"/>
      <c r="BD19" s="265"/>
      <c r="BF19" s="75">
        <f>SUM(C18:U18)</f>
        <v>9</v>
      </c>
      <c r="BG19" s="76">
        <f>SUM(F19,I19,L19,O19,R19,U19,C19)</f>
        <v>7</v>
      </c>
      <c r="BH19" s="77" t="s">
        <v>17</v>
      </c>
      <c r="BI19" s="76">
        <f>SUM(H19,K19,N19,Q19,T19,W19,E19)</f>
        <v>14</v>
      </c>
      <c r="BJ19" s="76">
        <f>BG19+BI19</f>
        <v>21</v>
      </c>
    </row>
    <row r="21" spans="2:20" ht="23.25">
      <c r="B21" s="270" t="s">
        <v>170</v>
      </c>
      <c r="C21" s="270"/>
      <c r="D21" s="271"/>
      <c r="E21" s="285" t="s">
        <v>99</v>
      </c>
      <c r="F21" s="271"/>
      <c r="G21" s="272"/>
      <c r="H21" s="272"/>
      <c r="I21" s="273"/>
      <c r="J21" s="274"/>
      <c r="K21" s="274"/>
      <c r="L21" s="283"/>
      <c r="M21" s="283"/>
      <c r="N21" s="321" t="s">
        <v>237</v>
      </c>
      <c r="O21" s="283"/>
      <c r="P21" s="283"/>
      <c r="Q21" s="283"/>
      <c r="R21" s="283"/>
      <c r="S21" s="283"/>
      <c r="T21" s="283"/>
    </row>
    <row r="22" spans="5:14" ht="18">
      <c r="E22" s="283" t="s">
        <v>155</v>
      </c>
      <c r="N22" s="321"/>
    </row>
    <row r="23" spans="2:14" ht="18">
      <c r="B23" s="288"/>
      <c r="E23" s="283" t="s">
        <v>122</v>
      </c>
      <c r="N23" s="288"/>
    </row>
    <row r="24" spans="2:26" ht="15.75">
      <c r="B24" s="288"/>
      <c r="C24" s="294"/>
      <c r="D24" s="294"/>
      <c r="E24" s="294"/>
      <c r="F24" s="294"/>
      <c r="G24" s="294"/>
      <c r="H24" s="294"/>
      <c r="U24" s="294"/>
      <c r="X24" s="294"/>
      <c r="Y24" s="294"/>
      <c r="Z24" s="294"/>
    </row>
    <row r="25" spans="2:26" ht="12.75">
      <c r="B25" s="295"/>
      <c r="C25" s="294"/>
      <c r="D25" s="294"/>
      <c r="E25" s="294"/>
      <c r="F25" s="294"/>
      <c r="G25" s="294"/>
      <c r="H25" s="294"/>
      <c r="N25" s="295"/>
      <c r="U25" s="294"/>
      <c r="X25" s="294"/>
      <c r="Y25" s="294"/>
      <c r="Z25" s="294"/>
    </row>
    <row r="26" spans="2:26" ht="12.75">
      <c r="B26" s="295"/>
      <c r="C26" s="294"/>
      <c r="D26" s="294"/>
      <c r="E26" s="294"/>
      <c r="F26" s="294"/>
      <c r="G26" s="294"/>
      <c r="H26" s="294"/>
      <c r="N26" s="295"/>
      <c r="U26" s="294"/>
      <c r="X26" s="294"/>
      <c r="Y26" s="294"/>
      <c r="Z26" s="294"/>
    </row>
    <row r="27" spans="2:21" ht="12.75">
      <c r="B27" s="295"/>
      <c r="C27" s="294"/>
      <c r="D27" s="294"/>
      <c r="E27" s="294"/>
      <c r="F27" s="294"/>
      <c r="G27" s="294"/>
      <c r="H27" s="294"/>
      <c r="N27" s="295"/>
      <c r="U27" s="294"/>
    </row>
    <row r="28" spans="14:21" ht="12.75">
      <c r="N28" s="295"/>
      <c r="U28" s="294"/>
    </row>
  </sheetData>
  <sheetProtection/>
  <mergeCells count="74"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  <mergeCell ref="L18:N18"/>
    <mergeCell ref="L16:N16"/>
    <mergeCell ref="O14:Q14"/>
    <mergeCell ref="C16:E16"/>
    <mergeCell ref="F16:H16"/>
    <mergeCell ref="I16:K16"/>
    <mergeCell ref="F18:H18"/>
    <mergeCell ref="I18:K18"/>
    <mergeCell ref="C18:E18"/>
    <mergeCell ref="L14:N14"/>
    <mergeCell ref="U12:W12"/>
    <mergeCell ref="X12:Z12"/>
    <mergeCell ref="X14:Z14"/>
    <mergeCell ref="R14:T15"/>
    <mergeCell ref="U14:W14"/>
    <mergeCell ref="L10:N11"/>
    <mergeCell ref="L12:N12"/>
    <mergeCell ref="R12:T12"/>
    <mergeCell ref="C8:E8"/>
    <mergeCell ref="F8:H8"/>
    <mergeCell ref="I8:K9"/>
    <mergeCell ref="L8:N8"/>
    <mergeCell ref="C10:E10"/>
    <mergeCell ref="F10:H10"/>
    <mergeCell ref="I10:K10"/>
    <mergeCell ref="C14:E14"/>
    <mergeCell ref="C12:E12"/>
    <mergeCell ref="F12:H12"/>
    <mergeCell ref="I12:K12"/>
    <mergeCell ref="F14:H14"/>
    <mergeCell ref="I14:K14"/>
    <mergeCell ref="X10:Z10"/>
    <mergeCell ref="O8:Q8"/>
    <mergeCell ref="R8:T8"/>
    <mergeCell ref="U8:W8"/>
    <mergeCell ref="X8:Z8"/>
    <mergeCell ref="O10:Q10"/>
    <mergeCell ref="R10:T10"/>
    <mergeCell ref="U10:W10"/>
    <mergeCell ref="U6:W6"/>
    <mergeCell ref="X6:Z6"/>
    <mergeCell ref="O6:Q6"/>
    <mergeCell ref="R6:T6"/>
    <mergeCell ref="C6:E6"/>
    <mergeCell ref="F6:H7"/>
    <mergeCell ref="I6:K6"/>
    <mergeCell ref="L6:N6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I3:K3"/>
    <mergeCell ref="L3:N3"/>
    <mergeCell ref="X4:Z4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C67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2" ht="14.25" customHeight="1">
      <c r="C6" s="101" t="s">
        <v>47</v>
      </c>
      <c r="D6" s="148" t="s">
        <v>215</v>
      </c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49</v>
      </c>
      <c r="D7" s="200" t="s">
        <v>216</v>
      </c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52</v>
      </c>
      <c r="D9" s="519" t="str">
        <f>IF(B9=1,X6,IF(B9=2,X7,IF(B9=3,X8,IF(B9=4,X9,IF(B9=5,X10,IF(B9=6,X11,IF(B9=7,X12,IF(B9=8,X13," "))))))))</f>
        <v>Krmelín B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7</v>
      </c>
      <c r="C10" s="97" t="s">
        <v>54</v>
      </c>
      <c r="D10" s="519" t="str">
        <f>IF(B10=1,X6,IF(B10=2,X7,IF(B10=3,X8,IF(B10=4,X9,IF(B10=5,X10,IF(B10=6,X11,IF(B10=7,X12,IF(B10=8,X13," "))))))))</f>
        <v>Nová Bělá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54" t="s">
        <v>176</v>
      </c>
      <c r="D14" s="344" t="s">
        <v>212</v>
      </c>
      <c r="E14" s="345">
        <v>6</v>
      </c>
      <c r="F14" s="152" t="s">
        <v>17</v>
      </c>
      <c r="G14" s="346">
        <v>4</v>
      </c>
      <c r="H14" s="261">
        <v>4</v>
      </c>
      <c r="I14" s="262" t="s">
        <v>17</v>
      </c>
      <c r="J14" s="347">
        <v>6</v>
      </c>
      <c r="K14" s="153">
        <v>0</v>
      </c>
      <c r="L14" s="152" t="s">
        <v>17</v>
      </c>
      <c r="M14" s="263">
        <v>6</v>
      </c>
      <c r="N14" s="175">
        <f>E14+H14+K14</f>
        <v>10</v>
      </c>
      <c r="O14" s="176" t="s">
        <v>17</v>
      </c>
      <c r="P14" s="177">
        <f>G14+J14+M14</f>
        <v>16</v>
      </c>
      <c r="Q14" s="175">
        <f>SUM(AG14:AI14)</f>
        <v>1</v>
      </c>
      <c r="R14" s="176" t="s">
        <v>17</v>
      </c>
      <c r="S14" s="177">
        <f>SUM(AJ14:AL14)</f>
        <v>2</v>
      </c>
      <c r="T14" s="178">
        <f>IF(Q14&gt;S14,1,0)</f>
        <v>0</v>
      </c>
      <c r="U14" s="179">
        <f>IF(S14&gt;Q14,1,0)</f>
        <v>1</v>
      </c>
      <c r="V14" s="117"/>
      <c r="X14" s="131"/>
      <c r="AG14" s="132">
        <f>IF(E14&gt;G14,1,0)</f>
        <v>1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1</v>
      </c>
      <c r="AL14" s="132">
        <f>IF(K14+M14&gt;0,IF(M14&gt;K14,1,0),0)</f>
        <v>1</v>
      </c>
    </row>
    <row r="15" spans="2:38" ht="24" customHeight="1">
      <c r="B15" s="125" t="s">
        <v>60</v>
      </c>
      <c r="C15" s="355" t="s">
        <v>213</v>
      </c>
      <c r="D15" s="348" t="s">
        <v>214</v>
      </c>
      <c r="E15" s="349">
        <v>5</v>
      </c>
      <c r="F15" s="262" t="s">
        <v>17</v>
      </c>
      <c r="G15" s="347">
        <v>7</v>
      </c>
      <c r="H15" s="153">
        <v>3</v>
      </c>
      <c r="I15" s="152" t="s">
        <v>17</v>
      </c>
      <c r="J15" s="346">
        <v>6</v>
      </c>
      <c r="K15" s="261"/>
      <c r="L15" s="262" t="s">
        <v>17</v>
      </c>
      <c r="M15" s="154"/>
      <c r="N15" s="175">
        <f>E15+H15+K15</f>
        <v>8</v>
      </c>
      <c r="O15" s="176" t="s">
        <v>17</v>
      </c>
      <c r="P15" s="177">
        <f>G15+J15+M15</f>
        <v>13</v>
      </c>
      <c r="Q15" s="175">
        <f>SUM(AG15:AI15)</f>
        <v>0</v>
      </c>
      <c r="R15" s="176" t="s">
        <v>17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33" t="s">
        <v>61</v>
      </c>
      <c r="C16" s="356" t="s">
        <v>176</v>
      </c>
      <c r="D16" s="361" t="s">
        <v>212</v>
      </c>
      <c r="E16" s="384">
        <v>4</v>
      </c>
      <c r="F16" s="376" t="s">
        <v>17</v>
      </c>
      <c r="G16" s="378">
        <v>6</v>
      </c>
      <c r="H16" s="380">
        <v>2</v>
      </c>
      <c r="I16" s="382" t="s">
        <v>17</v>
      </c>
      <c r="J16" s="386">
        <v>6</v>
      </c>
      <c r="K16" s="404"/>
      <c r="L16" s="376" t="s">
        <v>17</v>
      </c>
      <c r="M16" s="394"/>
      <c r="N16" s="566">
        <f>E16+H16+K16</f>
        <v>6</v>
      </c>
      <c r="O16" s="570" t="s">
        <v>17</v>
      </c>
      <c r="P16" s="564">
        <f>G16+J16+M16</f>
        <v>12</v>
      </c>
      <c r="Q16" s="566">
        <f>SUM(AG16:AI16)</f>
        <v>0</v>
      </c>
      <c r="R16" s="570" t="s">
        <v>17</v>
      </c>
      <c r="S16" s="564">
        <f>SUM(AJ16:AL16)</f>
        <v>2</v>
      </c>
      <c r="T16" s="572">
        <f>IF(Q16&gt;S16,1,0)</f>
        <v>0</v>
      </c>
      <c r="U16" s="568">
        <f>IF(S16&gt;Q16,1,0)</f>
        <v>1</v>
      </c>
      <c r="V16" s="133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4" ht="21" customHeight="1">
      <c r="B17" s="534"/>
      <c r="C17" s="357" t="s">
        <v>213</v>
      </c>
      <c r="D17" s="369" t="s">
        <v>214</v>
      </c>
      <c r="E17" s="385"/>
      <c r="F17" s="377"/>
      <c r="G17" s="379"/>
      <c r="H17" s="381"/>
      <c r="I17" s="383"/>
      <c r="J17" s="387"/>
      <c r="K17" s="405"/>
      <c r="L17" s="377"/>
      <c r="M17" s="395"/>
      <c r="N17" s="567"/>
      <c r="O17" s="571"/>
      <c r="P17" s="565"/>
      <c r="Q17" s="567"/>
      <c r="R17" s="571"/>
      <c r="S17" s="565"/>
      <c r="T17" s="573"/>
      <c r="U17" s="569"/>
      <c r="V17" s="133"/>
      <c r="X17" s="72" t="s">
        <v>106</v>
      </c>
    </row>
    <row r="18" spans="2:22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24</v>
      </c>
      <c r="O18" s="176" t="s">
        <v>17</v>
      </c>
      <c r="P18" s="183">
        <f>SUM(P14:P17)</f>
        <v>41</v>
      </c>
      <c r="Q18" s="182">
        <f>SUM(Q14:Q17)</f>
        <v>1</v>
      </c>
      <c r="R18" s="184" t="s">
        <v>17</v>
      </c>
      <c r="S18" s="183">
        <f>SUM(S14:S17)</f>
        <v>6</v>
      </c>
      <c r="T18" s="178">
        <f>SUM(T14:T17)</f>
        <v>0</v>
      </c>
      <c r="U18" s="179">
        <f>SUM(U14:U17)</f>
        <v>3</v>
      </c>
      <c r="V18" s="117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Nová Bělá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8"/>
      <c r="AA19" s="142"/>
    </row>
    <row r="20" spans="2:25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28"/>
    </row>
    <row r="21" spans="10:25" ht="15">
      <c r="J21" s="5" t="s">
        <v>52</v>
      </c>
      <c r="K21" s="5"/>
      <c r="L21" s="5"/>
      <c r="T21" s="5" t="s">
        <v>54</v>
      </c>
      <c r="Y21" s="328"/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148" t="s">
        <v>124</v>
      </c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00">
        <v>42621</v>
      </c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1</v>
      </c>
      <c r="C34" s="97" t="s">
        <v>52</v>
      </c>
      <c r="D34" s="434" t="str">
        <f>IF(B34=1,X31,IF(B34=2,X32,IF(B34=3,X33,IF(B34=4,X34,IF(B34=5,X35,IF(B34=6,X36,IF(B34=7,X37,IF(B34=8,X38," "))))))))</f>
        <v>Havířov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6</v>
      </c>
      <c r="C35" s="97" t="s">
        <v>54</v>
      </c>
      <c r="D35" s="434" t="str">
        <f>IF(B35=1,X31,IF(B35=2,X32,IF(B35=3,X33,IF(B35=4,X34,IF(B35=5,X35,IF(B35=6,X36,IF(B35=7,X37,IF(B35=8,X38," "))))))))</f>
        <v>Proskovice B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60" t="s">
        <v>173</v>
      </c>
      <c r="D39" s="360" t="s">
        <v>230</v>
      </c>
      <c r="E39" s="362">
        <v>2</v>
      </c>
      <c r="F39" s="363" t="s">
        <v>17</v>
      </c>
      <c r="G39" s="364">
        <v>6</v>
      </c>
      <c r="H39" s="365">
        <v>6</v>
      </c>
      <c r="I39" s="363" t="s">
        <v>17</v>
      </c>
      <c r="J39" s="364">
        <v>3</v>
      </c>
      <c r="K39" s="365">
        <v>4</v>
      </c>
      <c r="L39" s="363" t="s">
        <v>17</v>
      </c>
      <c r="M39" s="366">
        <v>6</v>
      </c>
      <c r="N39" s="155">
        <f>E39+H39+K39</f>
        <v>12</v>
      </c>
      <c r="O39" s="156" t="s">
        <v>17</v>
      </c>
      <c r="P39" s="157">
        <f>G39+J39+M39</f>
        <v>15</v>
      </c>
      <c r="Q39" s="155">
        <f>SUM(AG39:AI39)</f>
        <v>1</v>
      </c>
      <c r="R39" s="156" t="s">
        <v>17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0</v>
      </c>
      <c r="AL39" s="132">
        <f>IF(K39+M39&gt;0,IF(M39&gt;K39,1,0),0)</f>
        <v>1</v>
      </c>
    </row>
    <row r="40" spans="2:38" ht="24.75" customHeight="1">
      <c r="B40" s="125" t="s">
        <v>60</v>
      </c>
      <c r="C40" s="360" t="s">
        <v>210</v>
      </c>
      <c r="D40" s="361" t="s">
        <v>148</v>
      </c>
      <c r="E40" s="362">
        <v>6</v>
      </c>
      <c r="F40" s="363" t="s">
        <v>17</v>
      </c>
      <c r="G40" s="364">
        <v>1</v>
      </c>
      <c r="H40" s="365">
        <v>6</v>
      </c>
      <c r="I40" s="363" t="s">
        <v>17</v>
      </c>
      <c r="J40" s="364">
        <v>2</v>
      </c>
      <c r="K40" s="365"/>
      <c r="L40" s="363" t="s">
        <v>17</v>
      </c>
      <c r="M40" s="366"/>
      <c r="N40" s="155">
        <f>E40+H40+K40</f>
        <v>12</v>
      </c>
      <c r="O40" s="156" t="s">
        <v>17</v>
      </c>
      <c r="P40" s="157">
        <f>G40+J40+M40</f>
        <v>3</v>
      </c>
      <c r="Q40" s="155">
        <f>SUM(AG40:AI40)</f>
        <v>2</v>
      </c>
      <c r="R40" s="156" t="s">
        <v>17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293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33" t="s">
        <v>61</v>
      </c>
      <c r="C41" s="360" t="s">
        <v>173</v>
      </c>
      <c r="D41" s="360" t="s">
        <v>230</v>
      </c>
      <c r="E41" s="578">
        <v>6</v>
      </c>
      <c r="F41" s="580" t="s">
        <v>17</v>
      </c>
      <c r="G41" s="582">
        <v>1</v>
      </c>
      <c r="H41" s="586">
        <v>6</v>
      </c>
      <c r="I41" s="580" t="s">
        <v>17</v>
      </c>
      <c r="J41" s="582">
        <v>1</v>
      </c>
      <c r="K41" s="586"/>
      <c r="L41" s="580" t="s">
        <v>17</v>
      </c>
      <c r="M41" s="584"/>
      <c r="N41" s="542">
        <f>E41+H41+K41</f>
        <v>12</v>
      </c>
      <c r="O41" s="544" t="s">
        <v>17</v>
      </c>
      <c r="P41" s="546">
        <f>G41+J41+M41</f>
        <v>2</v>
      </c>
      <c r="Q41" s="542">
        <f>SUM(AG41:AI41)</f>
        <v>2</v>
      </c>
      <c r="R41" s="544" t="s">
        <v>17</v>
      </c>
      <c r="S41" s="546">
        <f>SUM(AJ41:AL41)</f>
        <v>0</v>
      </c>
      <c r="T41" s="539">
        <f>IF(Q41&gt;S41,1,0)</f>
        <v>1</v>
      </c>
      <c r="U41" s="527">
        <f>IF(S41&gt;Q41,1,0)</f>
        <v>0</v>
      </c>
      <c r="V41" s="133"/>
      <c r="Y41" s="29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534"/>
      <c r="C42" s="360" t="s">
        <v>210</v>
      </c>
      <c r="D42" s="361" t="s">
        <v>148</v>
      </c>
      <c r="E42" s="579"/>
      <c r="F42" s="581"/>
      <c r="G42" s="583"/>
      <c r="H42" s="587"/>
      <c r="I42" s="581"/>
      <c r="J42" s="583"/>
      <c r="K42" s="587"/>
      <c r="L42" s="581"/>
      <c r="M42" s="585"/>
      <c r="N42" s="549"/>
      <c r="O42" s="536"/>
      <c r="P42" s="538"/>
      <c r="Q42" s="549"/>
      <c r="R42" s="536"/>
      <c r="S42" s="538"/>
      <c r="T42" s="540"/>
      <c r="U42" s="528"/>
      <c r="V42" s="133"/>
      <c r="Y42" s="293"/>
    </row>
    <row r="43" spans="2:22" ht="24.75" customHeight="1">
      <c r="B43" s="134"/>
      <c r="C43" s="158" t="s">
        <v>65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36</v>
      </c>
      <c r="O43" s="156" t="s">
        <v>17</v>
      </c>
      <c r="P43" s="161">
        <f>SUM(P39:P42)</f>
        <v>20</v>
      </c>
      <c r="Q43" s="160">
        <f>SUM(Q39:Q42)</f>
        <v>5</v>
      </c>
      <c r="R43" s="162" t="s">
        <v>17</v>
      </c>
      <c r="S43" s="161">
        <f>SUM(S39:S42)</f>
        <v>2</v>
      </c>
      <c r="T43" s="129">
        <f>SUM(T39:T42)</f>
        <v>2</v>
      </c>
      <c r="U43" s="130">
        <f>SUM(U39:U42)</f>
        <v>1</v>
      </c>
      <c r="V43" s="117"/>
    </row>
    <row r="44" spans="2:22" ht="24.75" customHeight="1">
      <c r="B44" s="134"/>
      <c r="C44" s="192" t="s">
        <v>66</v>
      </c>
      <c r="D44" s="191" t="str">
        <f>IF(T43&gt;U43,D34,IF(U43&gt;T43,D35,IF(U43+T43=0," ","CHYBA ZADÁNÍ")))</f>
        <v>Havířov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51" t="s">
        <v>69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148"/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112"/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2</v>
      </c>
      <c r="C59" s="97" t="s">
        <v>52</v>
      </c>
      <c r="D59" s="519" t="str">
        <f>IF(B59=1,X56,IF(B59=2,X57,IF(B59=3,X58,IF(B59=4,X59,IF(B59=5,X60,IF(B59=6,X61,IF(B59=7,X62,IF(B59=8,X63," "))))))))</f>
        <v>Paskov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5</v>
      </c>
      <c r="C60" s="97" t="s">
        <v>54</v>
      </c>
      <c r="D60" s="519" t="str">
        <f>IF(B60=1,X56,IF(B60=2,X57,IF(B60=3,X58,IF(B60=4,X59,IF(B60=5,X60,IF(B60=6,X61,IF(B60=7,X62,IF(B60=8,X63," "))))))))</f>
        <v>Hukvaldy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54" t="s">
        <v>153</v>
      </c>
      <c r="D64" s="344" t="s">
        <v>182</v>
      </c>
      <c r="E64" s="345">
        <v>6</v>
      </c>
      <c r="F64" s="152" t="s">
        <v>17</v>
      </c>
      <c r="G64" s="346">
        <v>2</v>
      </c>
      <c r="H64" s="261">
        <v>6</v>
      </c>
      <c r="I64" s="262" t="s">
        <v>17</v>
      </c>
      <c r="J64" s="347">
        <v>4</v>
      </c>
      <c r="K64" s="153"/>
      <c r="L64" s="152" t="s">
        <v>17</v>
      </c>
      <c r="M64" s="263"/>
      <c r="N64" s="155">
        <f>E64+H64+K64</f>
        <v>12</v>
      </c>
      <c r="O64" s="156" t="s">
        <v>17</v>
      </c>
      <c r="P64" s="157">
        <f>G64+J64+M64</f>
        <v>6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60</v>
      </c>
      <c r="C65" s="355" t="s">
        <v>225</v>
      </c>
      <c r="D65" s="348" t="s">
        <v>206</v>
      </c>
      <c r="E65" s="349">
        <v>3</v>
      </c>
      <c r="F65" s="262" t="s">
        <v>17</v>
      </c>
      <c r="G65" s="347">
        <v>6</v>
      </c>
      <c r="H65" s="153">
        <v>5</v>
      </c>
      <c r="I65" s="152" t="s">
        <v>17</v>
      </c>
      <c r="J65" s="346">
        <v>7</v>
      </c>
      <c r="K65" s="261"/>
      <c r="L65" s="262" t="s">
        <v>17</v>
      </c>
      <c r="M65" s="154"/>
      <c r="N65" s="155">
        <f>E65+H65+K65</f>
        <v>8</v>
      </c>
      <c r="O65" s="156" t="s">
        <v>17</v>
      </c>
      <c r="P65" s="157">
        <f>G65+J65+M65</f>
        <v>13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X65" s="72" t="s">
        <v>100</v>
      </c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33" t="s">
        <v>61</v>
      </c>
      <c r="C66" s="356" t="s">
        <v>153</v>
      </c>
      <c r="D66" s="361" t="s">
        <v>186</v>
      </c>
      <c r="E66" s="574">
        <v>2</v>
      </c>
      <c r="F66" s="429" t="s">
        <v>17</v>
      </c>
      <c r="G66" s="558">
        <v>6</v>
      </c>
      <c r="H66" s="560">
        <v>6</v>
      </c>
      <c r="I66" s="562" t="s">
        <v>17</v>
      </c>
      <c r="J66" s="576">
        <v>4</v>
      </c>
      <c r="K66" s="454">
        <v>4</v>
      </c>
      <c r="L66" s="429" t="s">
        <v>17</v>
      </c>
      <c r="M66" s="530">
        <v>6</v>
      </c>
      <c r="N66" s="542">
        <f>E66+H66+K66</f>
        <v>12</v>
      </c>
      <c r="O66" s="544" t="s">
        <v>17</v>
      </c>
      <c r="P66" s="546">
        <f>G66+J66+M66</f>
        <v>16</v>
      </c>
      <c r="Q66" s="542">
        <f>SUM(AG66:AI66)</f>
        <v>1</v>
      </c>
      <c r="R66" s="544" t="s">
        <v>17</v>
      </c>
      <c r="S66" s="546">
        <f>SUM(AJ66:AL66)</f>
        <v>2</v>
      </c>
      <c r="T66" s="539">
        <f>IF(Q66&gt;S66,1,0)</f>
        <v>0</v>
      </c>
      <c r="U66" s="527">
        <f>IF(S66&gt;Q66,1,0)</f>
        <v>1</v>
      </c>
      <c r="V66" s="133"/>
      <c r="AG66" s="132">
        <f>IF(E66&gt;G66,1,0)</f>
        <v>0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0</v>
      </c>
      <c r="AL66" s="132">
        <f>IF(K66+M66&gt;0,IF(M66&gt;K66,1,0),0)</f>
        <v>1</v>
      </c>
    </row>
    <row r="67" spans="2:22" ht="24.75" customHeight="1">
      <c r="B67" s="534"/>
      <c r="C67" s="357" t="s">
        <v>225</v>
      </c>
      <c r="D67" s="369" t="s">
        <v>182</v>
      </c>
      <c r="E67" s="575"/>
      <c r="F67" s="430"/>
      <c r="G67" s="559"/>
      <c r="H67" s="561"/>
      <c r="I67" s="563"/>
      <c r="J67" s="577"/>
      <c r="K67" s="455"/>
      <c r="L67" s="430"/>
      <c r="M67" s="531"/>
      <c r="N67" s="549"/>
      <c r="O67" s="536"/>
      <c r="P67" s="538"/>
      <c r="Q67" s="549"/>
      <c r="R67" s="536"/>
      <c r="S67" s="538"/>
      <c r="T67" s="540"/>
      <c r="U67" s="528"/>
      <c r="V67" s="133"/>
    </row>
    <row r="68" spans="2:25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32</v>
      </c>
      <c r="O68" s="156" t="s">
        <v>17</v>
      </c>
      <c r="P68" s="161">
        <f>SUM(P64:P67)</f>
        <v>35</v>
      </c>
      <c r="Q68" s="160">
        <f>SUM(Q64:Q67)</f>
        <v>3</v>
      </c>
      <c r="R68" s="162" t="s">
        <v>17</v>
      </c>
      <c r="S68" s="161">
        <f>SUM(S64:S67)</f>
        <v>4</v>
      </c>
      <c r="T68" s="129">
        <f>SUM(T64:T67)</f>
        <v>1</v>
      </c>
      <c r="U68" s="130">
        <f>SUM(U64:U67)</f>
        <v>2</v>
      </c>
      <c r="V68" s="117"/>
      <c r="Y68" s="359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Hukvaldy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70"/>
      <c r="AA69" s="142"/>
    </row>
    <row r="70" spans="2:25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 s="370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148" t="s">
        <v>155</v>
      </c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200">
        <v>42511</v>
      </c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3</v>
      </c>
      <c r="C84" s="97" t="s">
        <v>52</v>
      </c>
      <c r="D84" s="434" t="str">
        <f>IF(B84=1,X81,IF(B84=2,X82,IF(B84=3,X83,IF(B84=4,X84,IF(B84=5,X85,IF(B84=6,X86,IF(B84=7,X87,IF(B84=8,X88," "))))))))</f>
        <v>Hrabůvka 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4</v>
      </c>
      <c r="C85" s="97" t="s">
        <v>54</v>
      </c>
      <c r="D85" s="434" t="str">
        <f>IF(B85=1,X81,IF(B85=2,X82,IF(B85=3,X83,IF(B85=4,X84,IF(B85=5,X85,IF(B85=6,X86,IF(B85=7,X87,IF(B85=8,X88," "))))))))</f>
        <v>VC Mexico B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54" t="s">
        <v>177</v>
      </c>
      <c r="D89" s="344" t="s">
        <v>178</v>
      </c>
      <c r="E89" s="345">
        <v>6</v>
      </c>
      <c r="F89" s="152" t="s">
        <v>17</v>
      </c>
      <c r="G89" s="346">
        <v>1</v>
      </c>
      <c r="H89" s="261">
        <v>6</v>
      </c>
      <c r="I89" s="262" t="s">
        <v>17</v>
      </c>
      <c r="J89" s="347">
        <v>0</v>
      </c>
      <c r="K89" s="153"/>
      <c r="L89" s="152" t="s">
        <v>17</v>
      </c>
      <c r="M89" s="263"/>
      <c r="N89" s="155">
        <f>E89+H89+K89</f>
        <v>12</v>
      </c>
      <c r="O89" s="156" t="s">
        <v>17</v>
      </c>
      <c r="P89" s="157">
        <f>G89+J89+M89</f>
        <v>1</v>
      </c>
      <c r="Q89" s="155">
        <f>SUM(AG89:AI89)</f>
        <v>2</v>
      </c>
      <c r="R89" s="156" t="s">
        <v>17</v>
      </c>
      <c r="S89" s="157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02"/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60</v>
      </c>
      <c r="C90" s="355" t="s">
        <v>179</v>
      </c>
      <c r="D90" s="348" t="s">
        <v>180</v>
      </c>
      <c r="E90" s="349">
        <v>6</v>
      </c>
      <c r="F90" s="262" t="s">
        <v>17</v>
      </c>
      <c r="G90" s="347">
        <v>1</v>
      </c>
      <c r="H90" s="153">
        <v>6</v>
      </c>
      <c r="I90" s="152" t="s">
        <v>17</v>
      </c>
      <c r="J90" s="346">
        <v>3</v>
      </c>
      <c r="K90" s="261"/>
      <c r="L90" s="262" t="s">
        <v>17</v>
      </c>
      <c r="M90" s="154"/>
      <c r="N90" s="155">
        <f>E90+H90+K90</f>
        <v>12</v>
      </c>
      <c r="O90" s="156" t="s">
        <v>17</v>
      </c>
      <c r="P90" s="157">
        <f>G90+J90+M90</f>
        <v>4</v>
      </c>
      <c r="Q90" s="155">
        <f>SUM(AG90:AI90)</f>
        <v>2</v>
      </c>
      <c r="R90" s="156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X90" s="102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33" t="s">
        <v>61</v>
      </c>
      <c r="C91" s="356" t="s">
        <v>177</v>
      </c>
      <c r="D91" s="361" t="s">
        <v>178</v>
      </c>
      <c r="E91" s="384">
        <v>6</v>
      </c>
      <c r="F91" s="376" t="s">
        <v>17</v>
      </c>
      <c r="G91" s="378">
        <v>3</v>
      </c>
      <c r="H91" s="380">
        <v>6</v>
      </c>
      <c r="I91" s="382" t="s">
        <v>17</v>
      </c>
      <c r="J91" s="386">
        <v>2</v>
      </c>
      <c r="K91" s="454"/>
      <c r="L91" s="429" t="s">
        <v>17</v>
      </c>
      <c r="M91" s="530"/>
      <c r="N91" s="542">
        <f>E91+H91+K91</f>
        <v>12</v>
      </c>
      <c r="O91" s="544" t="s">
        <v>17</v>
      </c>
      <c r="P91" s="546">
        <f>G91+J91+M91</f>
        <v>5</v>
      </c>
      <c r="Q91" s="542">
        <f>SUM(AG91:AI91)</f>
        <v>2</v>
      </c>
      <c r="R91" s="544" t="s">
        <v>17</v>
      </c>
      <c r="S91" s="546">
        <f>SUM(AJ91:AL91)</f>
        <v>0</v>
      </c>
      <c r="T91" s="539">
        <f>IF(Q91&gt;S91,1,0)</f>
        <v>1</v>
      </c>
      <c r="U91" s="527">
        <f>IF(S91&gt;Q91,1,0)</f>
        <v>0</v>
      </c>
      <c r="V91" s="133"/>
      <c r="X91" s="102"/>
      <c r="Y91" s="359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2" ht="24.75" customHeight="1">
      <c r="B92" s="534"/>
      <c r="C92" s="357" t="s">
        <v>179</v>
      </c>
      <c r="D92" s="369" t="s">
        <v>180</v>
      </c>
      <c r="E92" s="385"/>
      <c r="F92" s="377"/>
      <c r="G92" s="379"/>
      <c r="H92" s="381"/>
      <c r="I92" s="383"/>
      <c r="J92" s="387"/>
      <c r="K92" s="455"/>
      <c r="L92" s="430"/>
      <c r="M92" s="531"/>
      <c r="N92" s="549"/>
      <c r="O92" s="536"/>
      <c r="P92" s="538"/>
      <c r="Q92" s="549"/>
      <c r="R92" s="536"/>
      <c r="S92" s="538"/>
      <c r="T92" s="540"/>
      <c r="U92" s="528"/>
      <c r="V92" s="133"/>
    </row>
    <row r="93" spans="2:22" ht="24.75" customHeight="1">
      <c r="B93" s="134"/>
      <c r="C93" s="158" t="s">
        <v>65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36</v>
      </c>
      <c r="O93" s="156" t="s">
        <v>17</v>
      </c>
      <c r="P93" s="161">
        <f>SUM(P89:P92)</f>
        <v>10</v>
      </c>
      <c r="Q93" s="160">
        <f>SUM(Q89:Q92)</f>
        <v>6</v>
      </c>
      <c r="R93" s="162" t="s">
        <v>17</v>
      </c>
      <c r="S93" s="161">
        <f>SUM(S89:S92)</f>
        <v>0</v>
      </c>
      <c r="T93" s="129">
        <f>SUM(T89:T92)</f>
        <v>3</v>
      </c>
      <c r="U93" s="130">
        <f>SUM(U89:U92)</f>
        <v>0</v>
      </c>
      <c r="V93" s="117"/>
    </row>
    <row r="94" spans="2:22" ht="24.75" customHeight="1">
      <c r="B94" s="134"/>
      <c r="C94" s="192" t="s">
        <v>66</v>
      </c>
      <c r="D94" s="191" t="str">
        <f>IF(T93&gt;U93,D84,IF(U93&gt;T93,D85,IF(U93+T93=0," ","CHYBA ZADÁNÍ")))</f>
        <v>Hrabůvka 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30">
    <mergeCell ref="AB5:AG5"/>
    <mergeCell ref="M66:M67"/>
    <mergeCell ref="K91:K92"/>
    <mergeCell ref="L91:L92"/>
    <mergeCell ref="K38:M38"/>
    <mergeCell ref="E12:M12"/>
    <mergeCell ref="N12:U12"/>
    <mergeCell ref="R16:R17"/>
    <mergeCell ref="T16:T17"/>
    <mergeCell ref="U16:U17"/>
    <mergeCell ref="H41:H42"/>
    <mergeCell ref="I41:I42"/>
    <mergeCell ref="J41:J42"/>
    <mergeCell ref="K41:K42"/>
    <mergeCell ref="P9:U9"/>
    <mergeCell ref="P8:U8"/>
    <mergeCell ref="P11:U11"/>
    <mergeCell ref="T3:U3"/>
    <mergeCell ref="P3:Q3"/>
    <mergeCell ref="P4:U4"/>
    <mergeCell ref="P7:U7"/>
    <mergeCell ref="P6:U6"/>
    <mergeCell ref="P10:U10"/>
    <mergeCell ref="Q13:S13"/>
    <mergeCell ref="P29:U29"/>
    <mergeCell ref="E13:G13"/>
    <mergeCell ref="H13:J13"/>
    <mergeCell ref="T28:U28"/>
    <mergeCell ref="S16:S17"/>
    <mergeCell ref="P28:Q28"/>
    <mergeCell ref="Q16:Q17"/>
    <mergeCell ref="B16:B17"/>
    <mergeCell ref="K13:M13"/>
    <mergeCell ref="N13:P13"/>
    <mergeCell ref="P16:P17"/>
    <mergeCell ref="N16:N17"/>
    <mergeCell ref="O16:O17"/>
    <mergeCell ref="D9:I9"/>
    <mergeCell ref="D10:I10"/>
    <mergeCell ref="H38:J38"/>
    <mergeCell ref="D34:I34"/>
    <mergeCell ref="E37:M37"/>
    <mergeCell ref="D35:I35"/>
    <mergeCell ref="E38:G38"/>
    <mergeCell ref="P31:U31"/>
    <mergeCell ref="P32:U32"/>
    <mergeCell ref="P33:U33"/>
    <mergeCell ref="P34:U34"/>
    <mergeCell ref="N38:P38"/>
    <mergeCell ref="N37:U37"/>
    <mergeCell ref="P35:U35"/>
    <mergeCell ref="P36:U36"/>
    <mergeCell ref="Q38:S38"/>
    <mergeCell ref="B41:B42"/>
    <mergeCell ref="U41:U42"/>
    <mergeCell ref="N41:N42"/>
    <mergeCell ref="O41:O42"/>
    <mergeCell ref="P41:P42"/>
    <mergeCell ref="E41:E42"/>
    <mergeCell ref="F41:F42"/>
    <mergeCell ref="G41:G42"/>
    <mergeCell ref="L41:L42"/>
    <mergeCell ref="M41:M42"/>
    <mergeCell ref="P61:U61"/>
    <mergeCell ref="N63:P63"/>
    <mergeCell ref="S41:S42"/>
    <mergeCell ref="T41:T42"/>
    <mergeCell ref="P53:Q53"/>
    <mergeCell ref="T53:U53"/>
    <mergeCell ref="Q41:Q42"/>
    <mergeCell ref="R41:R42"/>
    <mergeCell ref="P54:U54"/>
    <mergeCell ref="P56:U56"/>
    <mergeCell ref="E62:M62"/>
    <mergeCell ref="N62:U62"/>
    <mergeCell ref="Q63:S63"/>
    <mergeCell ref="P78:Q78"/>
    <mergeCell ref="T66:T67"/>
    <mergeCell ref="S66:S67"/>
    <mergeCell ref="P66:P67"/>
    <mergeCell ref="R66:R67"/>
    <mergeCell ref="E66:E67"/>
    <mergeCell ref="F66:F67"/>
    <mergeCell ref="B66:B67"/>
    <mergeCell ref="P57:U57"/>
    <mergeCell ref="P58:U58"/>
    <mergeCell ref="D59:I59"/>
    <mergeCell ref="P59:U59"/>
    <mergeCell ref="N66:N67"/>
    <mergeCell ref="O66:O67"/>
    <mergeCell ref="D60:I60"/>
    <mergeCell ref="P60:U60"/>
    <mergeCell ref="H63:J63"/>
    <mergeCell ref="E63:G63"/>
    <mergeCell ref="E88:G88"/>
    <mergeCell ref="H88:J88"/>
    <mergeCell ref="N88:P88"/>
    <mergeCell ref="P85:U85"/>
    <mergeCell ref="P83:U83"/>
    <mergeCell ref="G66:G67"/>
    <mergeCell ref="H66:H67"/>
    <mergeCell ref="I66:I67"/>
    <mergeCell ref="J66:J67"/>
    <mergeCell ref="K88:M88"/>
    <mergeCell ref="P86:U86"/>
    <mergeCell ref="Q88:S88"/>
    <mergeCell ref="P84:U84"/>
    <mergeCell ref="D84:I84"/>
    <mergeCell ref="P79:U79"/>
    <mergeCell ref="N87:U87"/>
    <mergeCell ref="E87:M87"/>
    <mergeCell ref="D85:I85"/>
    <mergeCell ref="Q66:Q67"/>
    <mergeCell ref="K63:M63"/>
    <mergeCell ref="P81:U81"/>
    <mergeCell ref="P82:U82"/>
    <mergeCell ref="U66:U67"/>
    <mergeCell ref="T78:U78"/>
    <mergeCell ref="K66:K67"/>
    <mergeCell ref="L66:L67"/>
    <mergeCell ref="B91:B92"/>
    <mergeCell ref="O91:O92"/>
    <mergeCell ref="U91:U92"/>
    <mergeCell ref="P91:P92"/>
    <mergeCell ref="T91:T92"/>
    <mergeCell ref="Q91:Q92"/>
    <mergeCell ref="R91:R92"/>
    <mergeCell ref="S91:S92"/>
    <mergeCell ref="N91:N92"/>
    <mergeCell ref="M91:M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97"/>
  <sheetViews>
    <sheetView zoomScale="75" zoomScaleNormal="75" zoomScalePageLayoutView="0" workbookViewId="0" topLeftCell="A53">
      <selection activeCell="C90" sqref="C90:C9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18" customHeight="1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3" ht="14.25" customHeight="1">
      <c r="C6" s="101" t="s">
        <v>47</v>
      </c>
      <c r="D6" s="148"/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  <c r="AG6" s="1">
        <f>'1.'!AG6</f>
        <v>0</v>
      </c>
    </row>
    <row r="7" spans="3:33" ht="16.5" customHeight="1">
      <c r="C7" s="101" t="s">
        <v>49</v>
      </c>
      <c r="D7" s="200"/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  <c r="AG7" s="1">
        <f>'1.'!AG7</f>
        <v>0</v>
      </c>
    </row>
    <row r="8" spans="3:33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  <c r="AG8" s="1">
        <f>'1.'!AG8</f>
        <v>0</v>
      </c>
    </row>
    <row r="9" spans="2:33" ht="18.75">
      <c r="B9" s="114">
        <v>4</v>
      </c>
      <c r="C9" s="97" t="s">
        <v>52</v>
      </c>
      <c r="D9" s="519" t="str">
        <f>IF(B9=1,X6,IF(B9=2,X7,IF(B9=3,X8,IF(B9=4,X9,IF(B9=5,X10,IF(B9=6,X11,IF(B9=7,X12,IF(B9=8,X13," "))))))))</f>
        <v>VC Mexico B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  <c r="AG9" s="1">
        <f>'1.'!AG9</f>
        <v>0</v>
      </c>
    </row>
    <row r="10" spans="2:33" ht="19.5" customHeight="1">
      <c r="B10" s="114">
        <v>8</v>
      </c>
      <c r="C10" s="97" t="s">
        <v>54</v>
      </c>
      <c r="D10" s="519" t="str">
        <f>IF(B10=1,X6,IF(B10=2,X7,IF(B10=3,X8,IF(B10=4,X9,IF(B10=5,X10,IF(B10=6,X11,IF(B10=7,X12,IF(B10=8,X13," "))))))))</f>
        <v>Krmelín B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  <c r="AG10" s="1">
        <f>'1.'!AG10</f>
        <v>0</v>
      </c>
    </row>
    <row r="11" spans="14:33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  <c r="AG11" s="1">
        <f>'1.'!AG11</f>
        <v>0</v>
      </c>
    </row>
    <row r="12" spans="3:39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">
        <f>'1.'!AG12</f>
        <v>0</v>
      </c>
      <c r="AH12" s="101"/>
      <c r="AI12" s="118"/>
      <c r="AJ12" s="118"/>
      <c r="AK12" s="100" t="s">
        <v>0</v>
      </c>
      <c r="AL12" s="118"/>
      <c r="AM12" s="118"/>
    </row>
    <row r="13" spans="2:39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1" t="str">
        <f>'1.'!AG13</f>
        <v>1.</v>
      </c>
      <c r="AH13" s="9" t="s">
        <v>59</v>
      </c>
      <c r="AI13" s="9" t="s">
        <v>60</v>
      </c>
      <c r="AJ13" s="9" t="s">
        <v>61</v>
      </c>
      <c r="AK13" s="9" t="s">
        <v>59</v>
      </c>
      <c r="AL13" s="9" t="s">
        <v>60</v>
      </c>
      <c r="AM13" s="9" t="s">
        <v>61</v>
      </c>
    </row>
    <row r="14" spans="2:39" ht="24.75" customHeight="1">
      <c r="B14" s="125" t="s">
        <v>59</v>
      </c>
      <c r="C14" s="360" t="s">
        <v>201</v>
      </c>
      <c r="D14" s="361" t="s">
        <v>202</v>
      </c>
      <c r="E14" s="362">
        <v>6</v>
      </c>
      <c r="F14" s="363" t="s">
        <v>17</v>
      </c>
      <c r="G14" s="364">
        <v>4</v>
      </c>
      <c r="H14" s="365">
        <v>3</v>
      </c>
      <c r="I14" s="363" t="s">
        <v>17</v>
      </c>
      <c r="J14" s="364">
        <v>6</v>
      </c>
      <c r="K14" s="365">
        <v>6</v>
      </c>
      <c r="L14" s="363" t="s">
        <v>17</v>
      </c>
      <c r="M14" s="366">
        <v>7</v>
      </c>
      <c r="N14" s="175">
        <f>E14+H14+K14</f>
        <v>15</v>
      </c>
      <c r="O14" s="176" t="s">
        <v>17</v>
      </c>
      <c r="P14" s="177">
        <f>G14+J14+M14</f>
        <v>17</v>
      </c>
      <c r="Q14" s="175">
        <f>SUM(AH14:AJ14)</f>
        <v>1</v>
      </c>
      <c r="R14" s="176" t="s">
        <v>17</v>
      </c>
      <c r="S14" s="177">
        <f>SUM(AK14:AM14)</f>
        <v>2</v>
      </c>
      <c r="T14" s="178">
        <f>IF(Q14&gt;S14,1,0)</f>
        <v>0</v>
      </c>
      <c r="U14" s="179">
        <f>IF(S14&gt;Q14,1,0)</f>
        <v>1</v>
      </c>
      <c r="V14" s="117"/>
      <c r="X14" s="131"/>
      <c r="AH14" s="132">
        <f>IF(E14&gt;G14,1,0)</f>
        <v>1</v>
      </c>
      <c r="AI14" s="132">
        <f>IF(H14&gt;J14,1,0)</f>
        <v>0</v>
      </c>
      <c r="AJ14" s="132">
        <f>IF(K14+M14&gt;0,IF(K14&gt;M14,1,0),0)</f>
        <v>0</v>
      </c>
      <c r="AK14" s="132">
        <f>IF(G14&gt;E14,1,0)</f>
        <v>0</v>
      </c>
      <c r="AL14" s="132">
        <f>IF(J14&gt;H14,1,0)</f>
        <v>1</v>
      </c>
      <c r="AM14" s="132">
        <f>IF(K14+M14&gt;0,IF(M14&gt;K14,1,0),0)</f>
        <v>1</v>
      </c>
    </row>
    <row r="15" spans="2:39" ht="24" customHeight="1">
      <c r="B15" s="125" t="s">
        <v>60</v>
      </c>
      <c r="C15" s="367" t="s">
        <v>203</v>
      </c>
      <c r="D15" s="360" t="s">
        <v>174</v>
      </c>
      <c r="E15" s="362">
        <v>2</v>
      </c>
      <c r="F15" s="363" t="s">
        <v>17</v>
      </c>
      <c r="G15" s="364">
        <v>6</v>
      </c>
      <c r="H15" s="365">
        <v>4</v>
      </c>
      <c r="I15" s="363" t="s">
        <v>17</v>
      </c>
      <c r="J15" s="364">
        <v>6</v>
      </c>
      <c r="K15" s="365"/>
      <c r="L15" s="363" t="s">
        <v>17</v>
      </c>
      <c r="M15" s="366"/>
      <c r="N15" s="175">
        <f>E15+H15+K15</f>
        <v>6</v>
      </c>
      <c r="O15" s="176" t="s">
        <v>17</v>
      </c>
      <c r="P15" s="177">
        <f>G15+J15+M15</f>
        <v>12</v>
      </c>
      <c r="Q15" s="175">
        <f>SUM(AH15:AJ15)</f>
        <v>0</v>
      </c>
      <c r="R15" s="176" t="s">
        <v>17</v>
      </c>
      <c r="S15" s="177">
        <f>SUM(AK15:AM15)</f>
        <v>2</v>
      </c>
      <c r="T15" s="178">
        <f>IF(Q15&gt;S15,1,0)</f>
        <v>0</v>
      </c>
      <c r="U15" s="179">
        <f>IF(S15&gt;Q15,1,0)</f>
        <v>1</v>
      </c>
      <c r="V15" s="117"/>
      <c r="AH15" s="132">
        <f>IF(E15&gt;G15,1,0)</f>
        <v>0</v>
      </c>
      <c r="AI15" s="132">
        <f>IF(H15&gt;J15,1,0)</f>
        <v>0</v>
      </c>
      <c r="AJ15" s="132">
        <f>IF(K15+M15&gt;0,IF(K15&gt;M15,1,0),0)</f>
        <v>0</v>
      </c>
      <c r="AK15" s="132">
        <f>IF(G15&gt;E15,1,0)</f>
        <v>1</v>
      </c>
      <c r="AL15" s="132">
        <f>IF(J15&gt;H15,1,0)</f>
        <v>1</v>
      </c>
      <c r="AM15" s="132">
        <f>IF(K15+M15&gt;0,IF(M15&gt;K15,1,0),0)</f>
        <v>0</v>
      </c>
    </row>
    <row r="16" spans="2:39" ht="20.25" customHeight="1">
      <c r="B16" s="533" t="s">
        <v>61</v>
      </c>
      <c r="C16" s="367" t="s">
        <v>203</v>
      </c>
      <c r="D16" s="361" t="s">
        <v>202</v>
      </c>
      <c r="E16" s="423">
        <v>6</v>
      </c>
      <c r="F16" s="417" t="s">
        <v>17</v>
      </c>
      <c r="G16" s="419">
        <v>3</v>
      </c>
      <c r="H16" s="421">
        <v>6</v>
      </c>
      <c r="I16" s="417" t="s">
        <v>17</v>
      </c>
      <c r="J16" s="419">
        <v>3</v>
      </c>
      <c r="K16" s="421"/>
      <c r="L16" s="417" t="s">
        <v>17</v>
      </c>
      <c r="M16" s="415"/>
      <c r="N16" s="566">
        <f>E16+H16+K16</f>
        <v>12</v>
      </c>
      <c r="O16" s="570" t="s">
        <v>17</v>
      </c>
      <c r="P16" s="564">
        <f>G16+J16+M16</f>
        <v>6</v>
      </c>
      <c r="Q16" s="566">
        <f>SUM(AH16:AJ16)</f>
        <v>2</v>
      </c>
      <c r="R16" s="570" t="s">
        <v>17</v>
      </c>
      <c r="S16" s="564">
        <f>SUM(AK16:AM16)</f>
        <v>0</v>
      </c>
      <c r="T16" s="572">
        <f>IF(Q16&gt;S16,1,0)</f>
        <v>1</v>
      </c>
      <c r="U16" s="568">
        <f>IF(S16&gt;Q16,1,0)</f>
        <v>0</v>
      </c>
      <c r="V16" s="133"/>
      <c r="AH16" s="132">
        <f>IF(E16&gt;G16,1,0)</f>
        <v>1</v>
      </c>
      <c r="AI16" s="132">
        <f>IF(H16&gt;J16,1,0)</f>
        <v>1</v>
      </c>
      <c r="AJ16" s="132">
        <f>IF(K16+M16&gt;0,IF(K16&gt;M16,1,0),0)</f>
        <v>0</v>
      </c>
      <c r="AK16" s="132">
        <f>IF(G16&gt;E16,1,0)</f>
        <v>0</v>
      </c>
      <c r="AL16" s="132">
        <f>IF(J16&gt;H16,1,0)</f>
        <v>0</v>
      </c>
      <c r="AM16" s="132">
        <f>IF(K16+M16&gt;0,IF(M16&gt;K16,1,0),0)</f>
        <v>0</v>
      </c>
    </row>
    <row r="17" spans="2:22" ht="21" customHeight="1">
      <c r="B17" s="534"/>
      <c r="C17" s="368" t="s">
        <v>204</v>
      </c>
      <c r="D17" s="369" t="s">
        <v>174</v>
      </c>
      <c r="E17" s="424"/>
      <c r="F17" s="418"/>
      <c r="G17" s="420"/>
      <c r="H17" s="422"/>
      <c r="I17" s="418"/>
      <c r="J17" s="420"/>
      <c r="K17" s="422"/>
      <c r="L17" s="418"/>
      <c r="M17" s="416"/>
      <c r="N17" s="567"/>
      <c r="O17" s="571"/>
      <c r="P17" s="565"/>
      <c r="Q17" s="567"/>
      <c r="R17" s="571"/>
      <c r="S17" s="565"/>
      <c r="T17" s="573"/>
      <c r="U17" s="569"/>
      <c r="V17" s="133"/>
    </row>
    <row r="18" spans="2:22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33</v>
      </c>
      <c r="O18" s="176" t="s">
        <v>17</v>
      </c>
      <c r="P18" s="183">
        <f>SUM(P14:P17)</f>
        <v>35</v>
      </c>
      <c r="Q18" s="182">
        <f>SUM(Q14:Q17)</f>
        <v>3</v>
      </c>
      <c r="R18" s="184" t="s">
        <v>17</v>
      </c>
      <c r="S18" s="183">
        <f>SUM(S14:S17)</f>
        <v>4</v>
      </c>
      <c r="T18" s="178">
        <f>SUM(T14:T17)</f>
        <v>1</v>
      </c>
      <c r="U18" s="179">
        <f>SUM(U14:U17)</f>
        <v>2</v>
      </c>
      <c r="V18" s="117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Krmelín B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>
      <c r="C31" s="101" t="s">
        <v>47</v>
      </c>
      <c r="D31" s="148"/>
      <c r="E31" s="108"/>
      <c r="F31" s="108"/>
      <c r="N31" s="1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00"/>
      <c r="E32" s="113"/>
      <c r="F32" s="113"/>
      <c r="N32" s="1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1"/>
      <c r="N33" s="1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5</v>
      </c>
      <c r="C34" s="97" t="s">
        <v>52</v>
      </c>
      <c r="D34" s="434" t="str">
        <f>IF(B34=1,X31,IF(B34=2,X32,IF(B34=3,X33,IF(B34=4,X34,IF(B34=5,X35,IF(B34=6,X36,IF(B34=7,X37,IF(B34=8,X38," "))))))))</f>
        <v>Hukvaldy</v>
      </c>
      <c r="E34" s="435"/>
      <c r="F34" s="435"/>
      <c r="G34" s="435"/>
      <c r="H34" s="435"/>
      <c r="I34" s="436"/>
      <c r="N34" s="1">
        <v>4</v>
      </c>
      <c r="P34" s="541" t="s">
        <v>53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3</v>
      </c>
      <c r="C35" s="97" t="s">
        <v>54</v>
      </c>
      <c r="D35" s="434" t="str">
        <f>IF(B35=1,X31,IF(B35=2,X32,IF(B35=3,X33,IF(B35=4,X34,IF(B35=5,X35,IF(B35=6,X36,IF(B35=7,X37,IF(B35=8,X38," "))))))))</f>
        <v>Hrabůvka </v>
      </c>
      <c r="E35" s="435"/>
      <c r="F35" s="435"/>
      <c r="G35" s="435"/>
      <c r="H35" s="435"/>
      <c r="I35" s="436"/>
      <c r="N35" s="1">
        <v>5</v>
      </c>
      <c r="P35" s="541" t="s">
        <v>55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23:32" ht="15"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9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H38" s="9" t="s">
        <v>59</v>
      </c>
      <c r="AI38" s="9" t="s">
        <v>60</v>
      </c>
      <c r="AJ38" s="9" t="s">
        <v>61</v>
      </c>
      <c r="AK38" s="9" t="s">
        <v>59</v>
      </c>
      <c r="AL38" s="9" t="s">
        <v>60</v>
      </c>
      <c r="AM38" s="9" t="s">
        <v>61</v>
      </c>
    </row>
    <row r="39" spans="2:39" ht="24.75" customHeight="1">
      <c r="B39" s="125" t="s">
        <v>59</v>
      </c>
      <c r="C39" s="360" t="s">
        <v>182</v>
      </c>
      <c r="D39" s="361" t="s">
        <v>207</v>
      </c>
      <c r="E39" s="362">
        <v>5</v>
      </c>
      <c r="F39" s="363" t="s">
        <v>17</v>
      </c>
      <c r="G39" s="364">
        <v>7</v>
      </c>
      <c r="H39" s="365">
        <v>6</v>
      </c>
      <c r="I39" s="363" t="s">
        <v>17</v>
      </c>
      <c r="J39" s="364">
        <v>4</v>
      </c>
      <c r="K39" s="365">
        <v>1</v>
      </c>
      <c r="L39" s="363" t="s">
        <v>17</v>
      </c>
      <c r="M39" s="366">
        <v>6</v>
      </c>
      <c r="N39" s="155">
        <f>E39+H39+K39</f>
        <v>12</v>
      </c>
      <c r="O39" s="156" t="s">
        <v>17</v>
      </c>
      <c r="P39" s="157">
        <f>G39+J39+M39</f>
        <v>17</v>
      </c>
      <c r="Q39" s="155">
        <f>SUM(AH39:AJ39)</f>
        <v>1</v>
      </c>
      <c r="R39" s="156" t="s">
        <v>17</v>
      </c>
      <c r="S39" s="157">
        <f>SUM(AK39:AM39)</f>
        <v>2</v>
      </c>
      <c r="T39" s="129">
        <f>IF(Q39&gt;S39,1,0)</f>
        <v>0</v>
      </c>
      <c r="U39" s="130">
        <f>IF(S39&gt;Q39,1,0)</f>
        <v>1</v>
      </c>
      <c r="V39" s="117"/>
      <c r="X39" s="131"/>
      <c r="AH39" s="132">
        <f>IF(E39&gt;G39,1,0)</f>
        <v>0</v>
      </c>
      <c r="AI39" s="132">
        <f>IF(H39&gt;J39,1,0)</f>
        <v>1</v>
      </c>
      <c r="AJ39" s="132">
        <f>IF(K39+M39&gt;0,IF(K39&gt;M39,1,0),0)</f>
        <v>0</v>
      </c>
      <c r="AK39" s="132">
        <f>IF(G39&gt;E39,1,0)</f>
        <v>1</v>
      </c>
      <c r="AL39" s="132">
        <f>IF(J39&gt;H39,1,0)</f>
        <v>0</v>
      </c>
      <c r="AM39" s="132">
        <f>IF(K39+M39&gt;0,IF(M39&gt;K39,1,0),0)</f>
        <v>1</v>
      </c>
    </row>
    <row r="40" spans="2:39" ht="24.75" customHeight="1">
      <c r="B40" s="125" t="s">
        <v>60</v>
      </c>
      <c r="C40" s="367" t="s">
        <v>206</v>
      </c>
      <c r="D40" s="360" t="s">
        <v>181</v>
      </c>
      <c r="E40" s="362">
        <v>0</v>
      </c>
      <c r="F40" s="363" t="s">
        <v>17</v>
      </c>
      <c r="G40" s="364">
        <v>6</v>
      </c>
      <c r="H40" s="365">
        <v>4</v>
      </c>
      <c r="I40" s="363" t="s">
        <v>17</v>
      </c>
      <c r="J40" s="364">
        <v>6</v>
      </c>
      <c r="K40" s="365"/>
      <c r="L40" s="363" t="s">
        <v>17</v>
      </c>
      <c r="M40" s="366"/>
      <c r="N40" s="155">
        <f>E40+H40+K40</f>
        <v>4</v>
      </c>
      <c r="O40" s="156" t="s">
        <v>17</v>
      </c>
      <c r="P40" s="157">
        <f>G40+J40+M40</f>
        <v>12</v>
      </c>
      <c r="Q40" s="155">
        <f>SUM(AH40:AJ40)</f>
        <v>0</v>
      </c>
      <c r="R40" s="156" t="s">
        <v>17</v>
      </c>
      <c r="S40" s="157">
        <f>SUM(AK40:AM40)</f>
        <v>2</v>
      </c>
      <c r="T40" s="129">
        <f>IF(Q40&gt;S40,1,0)</f>
        <v>0</v>
      </c>
      <c r="U40" s="130">
        <f>IF(S40&gt;Q40,1,0)</f>
        <v>1</v>
      </c>
      <c r="V40" s="117"/>
      <c r="Y40" s="359"/>
      <c r="AH40" s="132">
        <f>IF(E40&gt;G40,1,0)</f>
        <v>0</v>
      </c>
      <c r="AI40" s="132">
        <f>IF(H40&gt;J40,1,0)</f>
        <v>0</v>
      </c>
      <c r="AJ40" s="132">
        <f>IF(K40+M40&gt;0,IF(K40&gt;M40,1,0),0)</f>
        <v>0</v>
      </c>
      <c r="AK40" s="132">
        <f>IF(G40&gt;E40,1,0)</f>
        <v>1</v>
      </c>
      <c r="AL40" s="132">
        <f>IF(J40&gt;H40,1,0)</f>
        <v>1</v>
      </c>
      <c r="AM40" s="132">
        <f>IF(K40+M40&gt;0,IF(M40&gt;K40,1,0),0)</f>
        <v>0</v>
      </c>
    </row>
    <row r="41" spans="2:39" ht="24.75" customHeight="1">
      <c r="B41" s="533" t="s">
        <v>61</v>
      </c>
      <c r="C41" s="367" t="s">
        <v>186</v>
      </c>
      <c r="D41" s="361" t="s">
        <v>207</v>
      </c>
      <c r="E41" s="423">
        <v>0</v>
      </c>
      <c r="F41" s="417" t="s">
        <v>17</v>
      </c>
      <c r="G41" s="419">
        <v>6</v>
      </c>
      <c r="H41" s="421">
        <v>6</v>
      </c>
      <c r="I41" s="417" t="s">
        <v>17</v>
      </c>
      <c r="J41" s="419">
        <v>7</v>
      </c>
      <c r="K41" s="421"/>
      <c r="L41" s="417" t="s">
        <v>17</v>
      </c>
      <c r="M41" s="415"/>
      <c r="N41" s="542">
        <f>E41+H41+K41</f>
        <v>6</v>
      </c>
      <c r="O41" s="544" t="s">
        <v>17</v>
      </c>
      <c r="P41" s="546">
        <f>G41+J41+M41</f>
        <v>13</v>
      </c>
      <c r="Q41" s="542">
        <f>SUM(AH41:AJ41)</f>
        <v>0</v>
      </c>
      <c r="R41" s="544" t="s">
        <v>17</v>
      </c>
      <c r="S41" s="546">
        <f>SUM(AK41:AM41)</f>
        <v>2</v>
      </c>
      <c r="T41" s="539">
        <f>IF(Q41&gt;S41,1,0)</f>
        <v>0</v>
      </c>
      <c r="U41" s="527">
        <f>IF(S41&gt;Q41,1,0)</f>
        <v>1</v>
      </c>
      <c r="V41" s="133"/>
      <c r="Y41"/>
      <c r="AH41" s="132">
        <f>IF(E41&gt;G41,1,0)</f>
        <v>0</v>
      </c>
      <c r="AI41" s="132">
        <f>IF(H41&gt;J41,1,0)</f>
        <v>0</v>
      </c>
      <c r="AJ41" s="132">
        <f>IF(K41+M41&gt;0,IF(K41&gt;M41,1,0),0)</f>
        <v>0</v>
      </c>
      <c r="AK41" s="132">
        <f>IF(G41&gt;E41,1,0)</f>
        <v>1</v>
      </c>
      <c r="AL41" s="132">
        <f>IF(J41&gt;H41,1,0)</f>
        <v>1</v>
      </c>
      <c r="AM41" s="132">
        <f>IF(K41+M41&gt;0,IF(M41&gt;K41,1,0),0)</f>
        <v>0</v>
      </c>
    </row>
    <row r="42" spans="2:25" ht="24.75" customHeight="1">
      <c r="B42" s="534"/>
      <c r="C42" s="368" t="s">
        <v>182</v>
      </c>
      <c r="D42" s="369" t="s">
        <v>181</v>
      </c>
      <c r="E42" s="424"/>
      <c r="F42" s="418"/>
      <c r="G42" s="420"/>
      <c r="H42" s="422"/>
      <c r="I42" s="418"/>
      <c r="J42" s="420"/>
      <c r="K42" s="422"/>
      <c r="L42" s="418"/>
      <c r="M42" s="416"/>
      <c r="N42" s="549"/>
      <c r="O42" s="536"/>
      <c r="P42" s="538"/>
      <c r="Q42" s="549"/>
      <c r="R42" s="536"/>
      <c r="S42" s="538"/>
      <c r="T42" s="540"/>
      <c r="U42" s="528"/>
      <c r="V42" s="133"/>
      <c r="Y42" s="370"/>
    </row>
    <row r="43" spans="2:25" ht="24.75" customHeight="1">
      <c r="B43" s="134"/>
      <c r="C43" s="158" t="s">
        <v>65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22</v>
      </c>
      <c r="O43" s="156" t="s">
        <v>17</v>
      </c>
      <c r="P43" s="161">
        <f>SUM(P39:P42)</f>
        <v>42</v>
      </c>
      <c r="Q43" s="160">
        <f>SUM(Q39:Q42)</f>
        <v>1</v>
      </c>
      <c r="R43" s="162" t="s">
        <v>17</v>
      </c>
      <c r="S43" s="161">
        <f>SUM(S39:S42)</f>
        <v>6</v>
      </c>
      <c r="T43" s="129">
        <f>SUM(T39:T42)</f>
        <v>0</v>
      </c>
      <c r="U43" s="130">
        <f>SUM(U39:U42)</f>
        <v>3</v>
      </c>
      <c r="V43" s="117"/>
      <c r="Y43" s="370"/>
    </row>
    <row r="44" spans="2:25" ht="24.75" customHeight="1">
      <c r="B44" s="134"/>
      <c r="C44" s="192" t="s">
        <v>66</v>
      </c>
      <c r="D44" s="191" t="str">
        <f>IF(T43&gt;U43,D34,IF(U43&gt;T43,D35,IF(U43+T43=0," ","CHYBA ZADÁNÍ")))</f>
        <v>Hrabůvka 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/>
    </row>
    <row r="45" spans="2:25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Y45" s="370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>
      <c r="C56" s="101" t="s">
        <v>47</v>
      </c>
      <c r="D56" s="148"/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200"/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6</v>
      </c>
      <c r="C59" s="97" t="s">
        <v>52</v>
      </c>
      <c r="D59" s="519" t="str">
        <f>IF(B59=1,X56,IF(B59=2,X57,IF(B59=3,X58,IF(B59=4,X59,IF(B59=5,X60,IF(B59=6,X61,IF(B59=7,X62,IF(B59=8,X63," "))))))))</f>
        <v>Proskovice B</v>
      </c>
      <c r="E59" s="520"/>
      <c r="F59" s="520"/>
      <c r="G59" s="520"/>
      <c r="H59" s="520"/>
      <c r="I59" s="521"/>
      <c r="N59" s="109">
        <v>4</v>
      </c>
      <c r="P59" s="541" t="s">
        <v>53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2</v>
      </c>
      <c r="C60" s="97" t="s">
        <v>54</v>
      </c>
      <c r="D60" s="519" t="str">
        <f>IF(B60=1,X56,IF(B60=2,X57,IF(B60=3,X58,IF(B60=4,X59,IF(B60=5,X60,IF(B60=6,X61,IF(B60=7,X62,IF(B60=8,X63," "))))))))</f>
        <v>Paskov</v>
      </c>
      <c r="E60" s="520"/>
      <c r="F60" s="520"/>
      <c r="G60" s="520"/>
      <c r="H60" s="520"/>
      <c r="I60" s="521"/>
      <c r="N60" s="109">
        <v>5</v>
      </c>
      <c r="P60" s="541" t="s">
        <v>55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23:32" ht="15"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9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H62" s="101"/>
      <c r="AI62" s="118"/>
      <c r="AJ62" s="118"/>
      <c r="AK62" s="100" t="s">
        <v>0</v>
      </c>
      <c r="AL62" s="118"/>
      <c r="AM62" s="118"/>
    </row>
    <row r="63" spans="2:39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H63" s="9" t="s">
        <v>59</v>
      </c>
      <c r="AI63" s="9" t="s">
        <v>60</v>
      </c>
      <c r="AJ63" s="9" t="s">
        <v>61</v>
      </c>
      <c r="AK63" s="9" t="s">
        <v>59</v>
      </c>
      <c r="AL63" s="9" t="s">
        <v>60</v>
      </c>
      <c r="AM63" s="9" t="s">
        <v>61</v>
      </c>
    </row>
    <row r="64" spans="2:39" ht="24.75" customHeight="1">
      <c r="B64" s="125" t="s">
        <v>59</v>
      </c>
      <c r="C64" s="344" t="s">
        <v>162</v>
      </c>
      <c r="D64" s="344" t="s">
        <v>224</v>
      </c>
      <c r="E64" s="362">
        <v>6</v>
      </c>
      <c r="F64" s="363" t="s">
        <v>17</v>
      </c>
      <c r="G64" s="364">
        <v>4</v>
      </c>
      <c r="H64" s="365">
        <v>6</v>
      </c>
      <c r="I64" s="363" t="s">
        <v>17</v>
      </c>
      <c r="J64" s="364">
        <v>4</v>
      </c>
      <c r="K64" s="365"/>
      <c r="L64" s="363" t="s">
        <v>17</v>
      </c>
      <c r="M64" s="366"/>
      <c r="N64" s="155">
        <f>E64+H64+K64</f>
        <v>12</v>
      </c>
      <c r="O64" s="156" t="s">
        <v>17</v>
      </c>
      <c r="P64" s="157">
        <f>G64+J64+M64</f>
        <v>8</v>
      </c>
      <c r="Q64" s="155">
        <f>SUM(AH64:AJ64)</f>
        <v>2</v>
      </c>
      <c r="R64" s="156" t="s">
        <v>17</v>
      </c>
      <c r="S64" s="157">
        <f>SUM(AK64:AM64)</f>
        <v>0</v>
      </c>
      <c r="T64" s="129">
        <f>IF(Q64&gt;S64,1,0)</f>
        <v>1</v>
      </c>
      <c r="U64" s="130">
        <f>IF(S64&gt;Q64,1,0)</f>
        <v>0</v>
      </c>
      <c r="V64" s="117"/>
      <c r="X64" s="131"/>
      <c r="AH64" s="132">
        <f>IF(E64&gt;G64,1,0)</f>
        <v>1</v>
      </c>
      <c r="AI64" s="132">
        <f>IF(H64&gt;J64,1,0)</f>
        <v>1</v>
      </c>
      <c r="AJ64" s="132">
        <f>IF(K64+M64&gt;0,IF(K64&gt;M64,1,0),0)</f>
        <v>0</v>
      </c>
      <c r="AK64" s="132">
        <f>IF(G64&gt;E64,1,0)</f>
        <v>0</v>
      </c>
      <c r="AL64" s="132">
        <f>IF(J64&gt;H64,1,0)</f>
        <v>0</v>
      </c>
      <c r="AM64" s="132">
        <f>IF(K64+M64&gt;0,IF(M64&gt;K64,1,0),0)</f>
        <v>0</v>
      </c>
    </row>
    <row r="65" spans="2:39" ht="24.75" customHeight="1">
      <c r="B65" s="125" t="s">
        <v>60</v>
      </c>
      <c r="C65" s="330" t="s">
        <v>235</v>
      </c>
      <c r="D65" s="348" t="s">
        <v>222</v>
      </c>
      <c r="E65" s="362">
        <v>2</v>
      </c>
      <c r="F65" s="363" t="s">
        <v>17</v>
      </c>
      <c r="G65" s="364">
        <v>6</v>
      </c>
      <c r="H65" s="365">
        <v>3</v>
      </c>
      <c r="I65" s="363" t="s">
        <v>17</v>
      </c>
      <c r="J65" s="364">
        <v>6</v>
      </c>
      <c r="K65" s="365"/>
      <c r="L65" s="363" t="s">
        <v>17</v>
      </c>
      <c r="M65" s="366"/>
      <c r="N65" s="155">
        <f>E65+H65+K65</f>
        <v>5</v>
      </c>
      <c r="O65" s="156" t="s">
        <v>17</v>
      </c>
      <c r="P65" s="157">
        <f>G65+J65+M65</f>
        <v>12</v>
      </c>
      <c r="Q65" s="155">
        <f>SUM(AH65:AJ65)</f>
        <v>0</v>
      </c>
      <c r="R65" s="156" t="s">
        <v>17</v>
      </c>
      <c r="S65" s="157">
        <f>SUM(AK65:AM65)</f>
        <v>2</v>
      </c>
      <c r="T65" s="129">
        <f>IF(Q65&gt;S65,1,0)</f>
        <v>0</v>
      </c>
      <c r="U65" s="130">
        <f>IF(S65&gt;Q65,1,0)</f>
        <v>1</v>
      </c>
      <c r="V65" s="117"/>
      <c r="Y65" s="293"/>
      <c r="AH65" s="132">
        <f>IF(E65&gt;G65,1,0)</f>
        <v>0</v>
      </c>
      <c r="AI65" s="132">
        <f>IF(H65&gt;J65,1,0)</f>
        <v>0</v>
      </c>
      <c r="AJ65" s="132">
        <f>IF(K65+M65&gt;0,IF(K65&gt;M65,1,0),0)</f>
        <v>0</v>
      </c>
      <c r="AK65" s="132">
        <f>IF(G65&gt;E65,1,0)</f>
        <v>1</v>
      </c>
      <c r="AL65" s="132">
        <f>IF(J65&gt;H65,1,0)</f>
        <v>1</v>
      </c>
      <c r="AM65" s="132">
        <f>IF(K65+M65&gt;0,IF(M65&gt;K65,1,0),0)</f>
        <v>0</v>
      </c>
    </row>
    <row r="66" spans="2:39" ht="24.75" customHeight="1">
      <c r="B66" s="533" t="s">
        <v>61</v>
      </c>
      <c r="C66" s="338" t="s">
        <v>162</v>
      </c>
      <c r="D66" s="330" t="s">
        <v>222</v>
      </c>
      <c r="E66" s="578">
        <v>7</v>
      </c>
      <c r="F66" s="580" t="s">
        <v>17</v>
      </c>
      <c r="G66" s="582">
        <v>6</v>
      </c>
      <c r="H66" s="586">
        <v>7</v>
      </c>
      <c r="I66" s="580" t="s">
        <v>17</v>
      </c>
      <c r="J66" s="582">
        <v>5</v>
      </c>
      <c r="K66" s="586"/>
      <c r="L66" s="580" t="s">
        <v>17</v>
      </c>
      <c r="M66" s="584"/>
      <c r="N66" s="542">
        <f>E66+H66+K66</f>
        <v>14</v>
      </c>
      <c r="O66" s="544" t="s">
        <v>17</v>
      </c>
      <c r="P66" s="546">
        <f>G66+J66+M66</f>
        <v>11</v>
      </c>
      <c r="Q66" s="542">
        <f>SUM(AH66:AJ66)</f>
        <v>2</v>
      </c>
      <c r="R66" s="544" t="s">
        <v>17</v>
      </c>
      <c r="S66" s="546">
        <f>SUM(AK66:AM66)</f>
        <v>0</v>
      </c>
      <c r="T66" s="539">
        <f>IF(Q66&gt;S66,1,0)</f>
        <v>1</v>
      </c>
      <c r="U66" s="527">
        <f>IF(S66&gt;Q66,1,0)</f>
        <v>0</v>
      </c>
      <c r="V66" s="133"/>
      <c r="X66" s="72"/>
      <c r="Y66" s="293"/>
      <c r="AH66" s="132">
        <f>IF(E66&gt;G66,1,0)</f>
        <v>1</v>
      </c>
      <c r="AI66" s="132">
        <f>IF(H66&gt;J66,1,0)</f>
        <v>1</v>
      </c>
      <c r="AJ66" s="132">
        <f>IF(K66+M66&gt;0,IF(K66&gt;M66,1,0),0)</f>
        <v>0</v>
      </c>
      <c r="AK66" s="132">
        <f>IF(G66&gt;E66,1,0)</f>
        <v>0</v>
      </c>
      <c r="AL66" s="132">
        <f>IF(J66&gt;H66,1,0)</f>
        <v>0</v>
      </c>
      <c r="AM66" s="132">
        <f>IF(K66+M66&gt;0,IF(M66&gt;K66,1,0),0)</f>
        <v>0</v>
      </c>
    </row>
    <row r="67" spans="2:25" ht="24.75" customHeight="1">
      <c r="B67" s="534"/>
      <c r="C67" s="368" t="s">
        <v>235</v>
      </c>
      <c r="D67" s="343" t="s">
        <v>224</v>
      </c>
      <c r="E67" s="579"/>
      <c r="F67" s="581"/>
      <c r="G67" s="583"/>
      <c r="H67" s="587"/>
      <c r="I67" s="581"/>
      <c r="J67" s="583"/>
      <c r="K67" s="587"/>
      <c r="L67" s="581"/>
      <c r="M67" s="585"/>
      <c r="N67" s="549"/>
      <c r="O67" s="536"/>
      <c r="P67" s="538"/>
      <c r="Q67" s="549"/>
      <c r="R67" s="536"/>
      <c r="S67" s="538"/>
      <c r="T67" s="540"/>
      <c r="U67" s="528"/>
      <c r="V67" s="133"/>
      <c r="Y67" s="293"/>
    </row>
    <row r="68" spans="2:22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31</v>
      </c>
      <c r="O68" s="156" t="s">
        <v>17</v>
      </c>
      <c r="P68" s="161">
        <f>SUM(P64:P67)</f>
        <v>31</v>
      </c>
      <c r="Q68" s="160">
        <f>SUM(Q64:Q67)</f>
        <v>4</v>
      </c>
      <c r="R68" s="162" t="s">
        <v>17</v>
      </c>
      <c r="S68" s="161">
        <f>SUM(S64:S67)</f>
        <v>2</v>
      </c>
      <c r="T68" s="129">
        <f>SUM(T64:T67)</f>
        <v>2</v>
      </c>
      <c r="U68" s="130">
        <f>SUM(U64:U67)</f>
        <v>1</v>
      </c>
      <c r="V68" s="117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Proskovice B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>
      <c r="C81" s="101" t="s">
        <v>47</v>
      </c>
      <c r="D81" s="148" t="s">
        <v>122</v>
      </c>
      <c r="E81" s="108"/>
      <c r="F81" s="108"/>
      <c r="N81" s="1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200">
        <v>42612</v>
      </c>
      <c r="E82" s="113"/>
      <c r="F82" s="113"/>
      <c r="N82" s="1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>
      <c r="C83" s="101"/>
      <c r="N83" s="1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7</v>
      </c>
      <c r="C84" s="97" t="s">
        <v>52</v>
      </c>
      <c r="D84" s="434" t="str">
        <f>IF(B84=1,X81,IF(B84=2,X82,IF(B84=3,X83,IF(B84=4,X84,IF(B84=5,X85,IF(B84=6,X86,IF(B84=7,X87,IF(B84=8,X88," "))))))))</f>
        <v>Nová Bělá</v>
      </c>
      <c r="E84" s="435"/>
      <c r="F84" s="435"/>
      <c r="G84" s="435"/>
      <c r="H84" s="435"/>
      <c r="I84" s="436"/>
      <c r="N84" s="1">
        <v>4</v>
      </c>
      <c r="P84" s="541" t="s">
        <v>53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1</v>
      </c>
      <c r="C85" s="97" t="s">
        <v>54</v>
      </c>
      <c r="D85" s="434" t="str">
        <f>IF(B85=1,X81,IF(B85=2,X82,IF(B85=3,X83,IF(B85=4,X84,IF(B85=5,X85,IF(B85=6,X86,IF(B85=7,X87,IF(B85=8,X88," "))))))))</f>
        <v>Havířov</v>
      </c>
      <c r="E85" s="435"/>
      <c r="F85" s="435"/>
      <c r="G85" s="435"/>
      <c r="H85" s="435"/>
      <c r="I85" s="436"/>
      <c r="N85" s="1">
        <v>5</v>
      </c>
      <c r="P85" s="541" t="s">
        <v>55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23:32" ht="15"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9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H88" s="9" t="s">
        <v>59</v>
      </c>
      <c r="AI88" s="9" t="s">
        <v>60</v>
      </c>
      <c r="AJ88" s="9" t="s">
        <v>61</v>
      </c>
      <c r="AK88" s="9" t="s">
        <v>59</v>
      </c>
      <c r="AL88" s="9" t="s">
        <v>60</v>
      </c>
      <c r="AM88" s="9" t="s">
        <v>61</v>
      </c>
    </row>
    <row r="89" spans="2:39" ht="24.75" customHeight="1">
      <c r="B89" s="125" t="s">
        <v>59</v>
      </c>
      <c r="C89" s="360" t="s">
        <v>132</v>
      </c>
      <c r="D89" s="361" t="s">
        <v>168</v>
      </c>
      <c r="E89" s="362">
        <v>6</v>
      </c>
      <c r="F89" s="363" t="s">
        <v>17</v>
      </c>
      <c r="G89" s="364">
        <v>1</v>
      </c>
      <c r="H89" s="365">
        <v>6</v>
      </c>
      <c r="I89" s="363" t="s">
        <v>17</v>
      </c>
      <c r="J89" s="364">
        <v>3</v>
      </c>
      <c r="K89" s="365"/>
      <c r="L89" s="363" t="s">
        <v>17</v>
      </c>
      <c r="M89" s="366"/>
      <c r="N89" s="155">
        <f>E89+H89+K89</f>
        <v>12</v>
      </c>
      <c r="O89" s="156" t="s">
        <v>17</v>
      </c>
      <c r="P89" s="157">
        <f>G89+J89+M89</f>
        <v>4</v>
      </c>
      <c r="Q89" s="155">
        <f>SUM(AH89:AJ89)</f>
        <v>2</v>
      </c>
      <c r="R89" s="156" t="s">
        <v>17</v>
      </c>
      <c r="S89" s="157">
        <f>SUM(AK89:AM89)</f>
        <v>0</v>
      </c>
      <c r="T89" s="129">
        <f>IF(Q89&gt;S89,1,0)</f>
        <v>1</v>
      </c>
      <c r="U89" s="130">
        <f>IF(S89&gt;Q89,1,0)</f>
        <v>0</v>
      </c>
      <c r="V89" s="117"/>
      <c r="X89" s="131"/>
      <c r="AH89" s="132">
        <f>IF(E89&gt;G89,1,0)</f>
        <v>1</v>
      </c>
      <c r="AI89" s="132">
        <f>IF(H89&gt;J89,1,0)</f>
        <v>1</v>
      </c>
      <c r="AJ89" s="132">
        <f>IF(K89+M89&gt;0,IF(K89&gt;M89,1,0),0)</f>
        <v>0</v>
      </c>
      <c r="AK89" s="132">
        <f>IF(G89&gt;E89,1,0)</f>
        <v>0</v>
      </c>
      <c r="AL89" s="132">
        <f>IF(J89&gt;H89,1,0)</f>
        <v>0</v>
      </c>
      <c r="AM89" s="132">
        <f>IF(K89+M89&gt;0,IF(M89&gt;K89,1,0),0)</f>
        <v>0</v>
      </c>
    </row>
    <row r="90" spans="2:39" ht="24.75" customHeight="1">
      <c r="B90" s="125" t="s">
        <v>60</v>
      </c>
      <c r="C90" s="367" t="s">
        <v>131</v>
      </c>
      <c r="D90" s="360" t="s">
        <v>217</v>
      </c>
      <c r="E90" s="362">
        <v>2</v>
      </c>
      <c r="F90" s="363" t="s">
        <v>17</v>
      </c>
      <c r="G90" s="364">
        <v>6</v>
      </c>
      <c r="H90" s="365">
        <v>4</v>
      </c>
      <c r="I90" s="363" t="s">
        <v>17</v>
      </c>
      <c r="J90" s="364">
        <v>6</v>
      </c>
      <c r="K90" s="365"/>
      <c r="L90" s="363" t="s">
        <v>17</v>
      </c>
      <c r="M90" s="366"/>
      <c r="N90" s="155">
        <f>E90+H90+K90</f>
        <v>6</v>
      </c>
      <c r="O90" s="156" t="s">
        <v>17</v>
      </c>
      <c r="P90" s="157">
        <f>G90+J90+M90</f>
        <v>12</v>
      </c>
      <c r="Q90" s="155">
        <f>SUM(AH90:AJ90)</f>
        <v>0</v>
      </c>
      <c r="R90" s="156" t="s">
        <v>17</v>
      </c>
      <c r="S90" s="157">
        <f>SUM(AK90:AM90)</f>
        <v>2</v>
      </c>
      <c r="T90" s="129">
        <f>IF(Q90&gt;S90,1,0)</f>
        <v>0</v>
      </c>
      <c r="U90" s="130">
        <f>IF(S90&gt;Q90,1,0)</f>
        <v>1</v>
      </c>
      <c r="V90" s="117"/>
      <c r="X90" s="72"/>
      <c r="AH90" s="132">
        <f>IF(E90&gt;G90,1,0)</f>
        <v>0</v>
      </c>
      <c r="AI90" s="132">
        <f>IF(H90&gt;J90,1,0)</f>
        <v>0</v>
      </c>
      <c r="AJ90" s="132">
        <f>IF(K90+M90&gt;0,IF(K90&gt;M90,1,0),0)</f>
        <v>0</v>
      </c>
      <c r="AK90" s="132">
        <f>IF(G90&gt;E90,1,0)</f>
        <v>1</v>
      </c>
      <c r="AL90" s="132">
        <f>IF(J90&gt;H90,1,0)</f>
        <v>1</v>
      </c>
      <c r="AM90" s="132">
        <f>IF(K90+M90&gt;0,IF(M90&gt;K90,1,0),0)</f>
        <v>0</v>
      </c>
    </row>
    <row r="91" spans="2:39" ht="24.75" customHeight="1">
      <c r="B91" s="533" t="s">
        <v>61</v>
      </c>
      <c r="C91" s="367" t="s">
        <v>132</v>
      </c>
      <c r="D91" s="361" t="s">
        <v>217</v>
      </c>
      <c r="E91" s="423">
        <v>1</v>
      </c>
      <c r="F91" s="417" t="s">
        <v>17</v>
      </c>
      <c r="G91" s="419">
        <v>6</v>
      </c>
      <c r="H91" s="421">
        <v>4</v>
      </c>
      <c r="I91" s="417" t="s">
        <v>17</v>
      </c>
      <c r="J91" s="419">
        <v>6</v>
      </c>
      <c r="K91" s="586"/>
      <c r="L91" s="580" t="s">
        <v>17</v>
      </c>
      <c r="M91" s="584"/>
      <c r="N91" s="542">
        <f>E91+H91+K91</f>
        <v>5</v>
      </c>
      <c r="O91" s="544" t="s">
        <v>17</v>
      </c>
      <c r="P91" s="546">
        <f>G91+J91+M91</f>
        <v>12</v>
      </c>
      <c r="Q91" s="542">
        <f>SUM(AH91:AJ91)</f>
        <v>0</v>
      </c>
      <c r="R91" s="544" t="s">
        <v>17</v>
      </c>
      <c r="S91" s="546">
        <f>SUM(AK91:AM91)</f>
        <v>2</v>
      </c>
      <c r="T91" s="539">
        <f>IF(Q91&gt;S91,1,0)</f>
        <v>0</v>
      </c>
      <c r="U91" s="527">
        <f>IF(S91&gt;Q91,1,0)</f>
        <v>1</v>
      </c>
      <c r="V91" s="133"/>
      <c r="AH91" s="132">
        <f>IF(E91&gt;G91,1,0)</f>
        <v>0</v>
      </c>
      <c r="AI91" s="132">
        <f>IF(H91&gt;J91,1,0)</f>
        <v>0</v>
      </c>
      <c r="AJ91" s="132">
        <f>IF(K91+M91&gt;0,IF(K91&gt;M91,1,0),0)</f>
        <v>0</v>
      </c>
      <c r="AK91" s="132">
        <f>IF(G91&gt;E91,1,0)</f>
        <v>1</v>
      </c>
      <c r="AL91" s="132">
        <f>IF(J91&gt;H91,1,0)</f>
        <v>1</v>
      </c>
      <c r="AM91" s="132">
        <f>IF(K91+M91&gt;0,IF(M91&gt;K91,1,0),0)</f>
        <v>0</v>
      </c>
    </row>
    <row r="92" spans="2:22" ht="24.75" customHeight="1">
      <c r="B92" s="534"/>
      <c r="C92" s="368" t="s">
        <v>131</v>
      </c>
      <c r="D92" s="369" t="s">
        <v>218</v>
      </c>
      <c r="E92" s="424"/>
      <c r="F92" s="418"/>
      <c r="G92" s="420"/>
      <c r="H92" s="422"/>
      <c r="I92" s="418"/>
      <c r="J92" s="420"/>
      <c r="K92" s="587"/>
      <c r="L92" s="581"/>
      <c r="M92" s="585"/>
      <c r="N92" s="549"/>
      <c r="O92" s="536"/>
      <c r="P92" s="538"/>
      <c r="Q92" s="549"/>
      <c r="R92" s="536"/>
      <c r="S92" s="538"/>
      <c r="T92" s="540"/>
      <c r="U92" s="528"/>
      <c r="V92" s="133"/>
    </row>
    <row r="93" spans="2:22" ht="24.75" customHeight="1">
      <c r="B93" s="134"/>
      <c r="C93" s="158" t="s">
        <v>65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23</v>
      </c>
      <c r="O93" s="156" t="s">
        <v>17</v>
      </c>
      <c r="P93" s="161">
        <f>SUM(P89:P92)</f>
        <v>28</v>
      </c>
      <c r="Q93" s="160">
        <f>SUM(Q89:Q92)</f>
        <v>2</v>
      </c>
      <c r="R93" s="162" t="s">
        <v>17</v>
      </c>
      <c r="S93" s="161">
        <f>SUM(S89:S92)</f>
        <v>4</v>
      </c>
      <c r="T93" s="129">
        <f>SUM(T89:T92)</f>
        <v>1</v>
      </c>
      <c r="U93" s="130">
        <f>SUM(U89:U92)</f>
        <v>2</v>
      </c>
      <c r="V93" s="117"/>
    </row>
    <row r="94" spans="2:22" ht="24.75" customHeight="1">
      <c r="B94" s="134"/>
      <c r="C94" s="192" t="s">
        <v>66</v>
      </c>
      <c r="D94" s="191" t="str">
        <f>IF(T93&gt;U93,D84,IF(U93&gt;T93,D85,IF(U93+T93=0," ","CHYBA ZADÁNÍ")))</f>
        <v>Havířov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8">
    <mergeCell ref="B91:B92"/>
    <mergeCell ref="AB5:AG5"/>
    <mergeCell ref="P91:P92"/>
    <mergeCell ref="N91:N92"/>
    <mergeCell ref="O91:O92"/>
    <mergeCell ref="T78:U78"/>
    <mergeCell ref="U91:U92"/>
    <mergeCell ref="Q91:Q92"/>
    <mergeCell ref="R91:R92"/>
    <mergeCell ref="S91:S92"/>
    <mergeCell ref="T91:T92"/>
    <mergeCell ref="P84:U84"/>
    <mergeCell ref="P66:P67"/>
    <mergeCell ref="O66:O67"/>
    <mergeCell ref="Q88:S88"/>
    <mergeCell ref="N88:P88"/>
    <mergeCell ref="P81:U81"/>
    <mergeCell ref="N87:U87"/>
    <mergeCell ref="P82:U82"/>
    <mergeCell ref="P83:U83"/>
    <mergeCell ref="U66:U67"/>
    <mergeCell ref="P78:Q78"/>
    <mergeCell ref="Q66:Q67"/>
    <mergeCell ref="R66:R67"/>
    <mergeCell ref="S66:S67"/>
    <mergeCell ref="T66:T67"/>
    <mergeCell ref="D85:I85"/>
    <mergeCell ref="P85:U85"/>
    <mergeCell ref="P79:U79"/>
    <mergeCell ref="M66:M67"/>
    <mergeCell ref="N66:N67"/>
    <mergeCell ref="D84:I84"/>
    <mergeCell ref="H66:H67"/>
    <mergeCell ref="K66:K67"/>
    <mergeCell ref="L66:L67"/>
    <mergeCell ref="I66:I67"/>
    <mergeCell ref="E88:G88"/>
    <mergeCell ref="H88:J88"/>
    <mergeCell ref="K88:M88"/>
    <mergeCell ref="E87:M87"/>
    <mergeCell ref="D60:I60"/>
    <mergeCell ref="P60:U60"/>
    <mergeCell ref="Q63:S63"/>
    <mergeCell ref="E62:M62"/>
    <mergeCell ref="N62:U62"/>
    <mergeCell ref="K63:M63"/>
    <mergeCell ref="E63:G63"/>
    <mergeCell ref="B66:B67"/>
    <mergeCell ref="E66:E67"/>
    <mergeCell ref="F66:F67"/>
    <mergeCell ref="G66:G67"/>
    <mergeCell ref="J66:J67"/>
    <mergeCell ref="H63:J63"/>
    <mergeCell ref="T53:U53"/>
    <mergeCell ref="P54:U54"/>
    <mergeCell ref="N63:P63"/>
    <mergeCell ref="P56:U56"/>
    <mergeCell ref="P57:U57"/>
    <mergeCell ref="P58:U58"/>
    <mergeCell ref="D59:I59"/>
    <mergeCell ref="P59:U59"/>
    <mergeCell ref="P53:Q53"/>
    <mergeCell ref="U41:U42"/>
    <mergeCell ref="E37:M37"/>
    <mergeCell ref="E38:G38"/>
    <mergeCell ref="H38:J38"/>
    <mergeCell ref="K38:M38"/>
    <mergeCell ref="Q41:Q42"/>
    <mergeCell ref="R41:R42"/>
    <mergeCell ref="N37:U37"/>
    <mergeCell ref="T41:T42"/>
    <mergeCell ref="B41:B42"/>
    <mergeCell ref="N41:N42"/>
    <mergeCell ref="O41:O42"/>
    <mergeCell ref="P41:P42"/>
    <mergeCell ref="D34:I34"/>
    <mergeCell ref="D35:I35"/>
    <mergeCell ref="P35:U35"/>
    <mergeCell ref="P34:U34"/>
    <mergeCell ref="P29:U29"/>
    <mergeCell ref="P31:U31"/>
    <mergeCell ref="P32:U32"/>
    <mergeCell ref="P33:U33"/>
    <mergeCell ref="T3:U3"/>
    <mergeCell ref="P3:Q3"/>
    <mergeCell ref="P4:U4"/>
    <mergeCell ref="T16:T17"/>
    <mergeCell ref="U16:U17"/>
    <mergeCell ref="P11:U11"/>
    <mergeCell ref="P16:P17"/>
    <mergeCell ref="Q13:S13"/>
    <mergeCell ref="P8:U8"/>
    <mergeCell ref="P6:U6"/>
    <mergeCell ref="D9:I9"/>
    <mergeCell ref="N13:P13"/>
    <mergeCell ref="P9:U9"/>
    <mergeCell ref="B16:B17"/>
    <mergeCell ref="N16:N17"/>
    <mergeCell ref="O16:O17"/>
    <mergeCell ref="P10:U10"/>
    <mergeCell ref="S16:S17"/>
    <mergeCell ref="R16:R17"/>
    <mergeCell ref="Q16:Q17"/>
    <mergeCell ref="H13:J13"/>
    <mergeCell ref="D10:I10"/>
    <mergeCell ref="E12:M12"/>
    <mergeCell ref="K13:M13"/>
    <mergeCell ref="E13:G13"/>
    <mergeCell ref="M91:M92"/>
    <mergeCell ref="K91:K92"/>
    <mergeCell ref="L91:L92"/>
    <mergeCell ref="P7:U7"/>
    <mergeCell ref="N12:U12"/>
    <mergeCell ref="T28:U28"/>
    <mergeCell ref="P28:Q28"/>
    <mergeCell ref="N38:P38"/>
    <mergeCell ref="Q38:S38"/>
    <mergeCell ref="S41:S4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2">
      <selection activeCell="E48" sqref="E48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9" t="s">
        <v>71</v>
      </c>
      <c r="K1" s="41">
        <f>'Rozlosování-přehled'!L1</f>
        <v>2016</v>
      </c>
      <c r="M1" s="276"/>
      <c r="N1" s="276"/>
    </row>
    <row r="2" spans="5:14" ht="27.75" customHeight="1">
      <c r="E2" s="2" t="s">
        <v>127</v>
      </c>
      <c r="M2" s="276"/>
      <c r="N2" s="277" t="s">
        <v>0</v>
      </c>
    </row>
    <row r="3" spans="4:31" ht="15.75">
      <c r="D3" s="3" t="s">
        <v>1</v>
      </c>
      <c r="E3" s="4"/>
      <c r="M3" s="278" t="s">
        <v>1</v>
      </c>
      <c r="N3" s="279" t="s">
        <v>2</v>
      </c>
      <c r="T3" s="5" t="s">
        <v>3</v>
      </c>
      <c r="AE3" s="5" t="s">
        <v>72</v>
      </c>
    </row>
    <row r="4" spans="3:27" ht="15">
      <c r="C4" s="5" t="s">
        <v>4</v>
      </c>
      <c r="D4" s="73">
        <v>6</v>
      </c>
      <c r="E4" s="6" t="str">
        <f>IF(D4=1,N4,IF(D4=2,N5,IF(D4=3,N6,IF(D4=4,N7,IF(D4=5,N8,IF(D4=6,N9,IF(D4=7,N10,IF(D4=8,N11," "))))))))</f>
        <v>Proskovice B</v>
      </c>
      <c r="I4" s="7" t="s">
        <v>5</v>
      </c>
      <c r="J4" s="8"/>
      <c r="M4" s="280">
        <v>1</v>
      </c>
      <c r="N4" s="322" t="s">
        <v>124</v>
      </c>
      <c r="P4" s="1" t="s">
        <v>6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7</v>
      </c>
      <c r="D5" s="13"/>
      <c r="E5" s="14" t="s">
        <v>8</v>
      </c>
      <c r="F5" s="481" t="s">
        <v>9</v>
      </c>
      <c r="G5" s="437"/>
      <c r="H5" s="438"/>
      <c r="I5" s="15" t="s">
        <v>10</v>
      </c>
      <c r="J5" s="16" t="s">
        <v>11</v>
      </c>
      <c r="K5" s="17" t="s">
        <v>12</v>
      </c>
      <c r="L5" s="5"/>
      <c r="M5" s="280">
        <v>2</v>
      </c>
      <c r="N5" s="322" t="s">
        <v>120</v>
      </c>
      <c r="P5" s="1" t="s">
        <v>13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481" t="s">
        <v>9</v>
      </c>
      <c r="AE5" s="437"/>
      <c r="AF5" s="438"/>
    </row>
    <row r="6" spans="2:32" ht="15.75">
      <c r="B6" s="18" t="s">
        <v>14</v>
      </c>
      <c r="C6" s="19"/>
      <c r="D6" s="20"/>
      <c r="E6" s="20"/>
      <c r="F6" s="20"/>
      <c r="G6" s="20"/>
      <c r="H6" s="20"/>
      <c r="I6" s="20"/>
      <c r="J6" s="20"/>
      <c r="K6" s="21"/>
      <c r="M6" s="280">
        <v>3</v>
      </c>
      <c r="N6" s="322" t="s">
        <v>125</v>
      </c>
      <c r="P6" s="1" t="s">
        <v>15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113</v>
      </c>
      <c r="C7" s="23" t="str">
        <f>N4</f>
        <v>Havířov</v>
      </c>
      <c r="D7" s="24" t="s">
        <v>16</v>
      </c>
      <c r="E7" s="25" t="str">
        <f>N11</f>
        <v>Krmelín B</v>
      </c>
      <c r="F7" s="205">
        <v>1</v>
      </c>
      <c r="G7" s="170" t="s">
        <v>17</v>
      </c>
      <c r="H7" s="206">
        <v>2</v>
      </c>
      <c r="I7" s="163">
        <v>1</v>
      </c>
      <c r="J7" s="164">
        <v>2</v>
      </c>
      <c r="K7" s="406" t="s">
        <v>133</v>
      </c>
      <c r="M7" s="280">
        <v>4</v>
      </c>
      <c r="N7" s="322" t="s">
        <v>126</v>
      </c>
      <c r="P7" s="1" t="s">
        <v>18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05" t="s">
        <v>36</v>
      </c>
      <c r="AE7" s="170" t="s">
        <v>17</v>
      </c>
      <c r="AF7" s="206" t="s">
        <v>36</v>
      </c>
    </row>
    <row r="8" spans="2:32" ht="15.75">
      <c r="B8" s="26"/>
      <c r="C8" s="27" t="str">
        <f>N5</f>
        <v>Paskov</v>
      </c>
      <c r="D8" s="28" t="s">
        <v>16</v>
      </c>
      <c r="E8" s="29" t="str">
        <f>N10</f>
        <v>Nová Bělá</v>
      </c>
      <c r="F8" s="201">
        <v>3</v>
      </c>
      <c r="G8" s="171" t="s">
        <v>17</v>
      </c>
      <c r="H8" s="202">
        <v>0</v>
      </c>
      <c r="I8" s="165">
        <v>2</v>
      </c>
      <c r="J8" s="166">
        <v>1</v>
      </c>
      <c r="K8" s="388" t="s">
        <v>133</v>
      </c>
      <c r="M8" s="280">
        <v>5</v>
      </c>
      <c r="N8" s="322" t="s">
        <v>121</v>
      </c>
      <c r="P8" s="1" t="s">
        <v>19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01" t="s">
        <v>36</v>
      </c>
      <c r="AE8" s="171" t="s">
        <v>17</v>
      </c>
      <c r="AF8" s="202" t="s">
        <v>36</v>
      </c>
    </row>
    <row r="9" spans="2:32" ht="15.75">
      <c r="B9" s="26"/>
      <c r="C9" s="27" t="str">
        <f>N6</f>
        <v>Hrabůvka </v>
      </c>
      <c r="D9" s="28" t="s">
        <v>16</v>
      </c>
      <c r="E9" s="29" t="str">
        <f>N9</f>
        <v>Proskovice B</v>
      </c>
      <c r="F9" s="201">
        <v>2</v>
      </c>
      <c r="G9" s="171" t="s">
        <v>17</v>
      </c>
      <c r="H9" s="202">
        <v>1</v>
      </c>
      <c r="I9" s="165">
        <v>2</v>
      </c>
      <c r="J9" s="166">
        <v>1</v>
      </c>
      <c r="K9" s="388" t="s">
        <v>133</v>
      </c>
      <c r="M9" s="280">
        <v>6</v>
      </c>
      <c r="N9" s="322" t="s">
        <v>104</v>
      </c>
      <c r="P9" s="1" t="s">
        <v>20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01" t="s">
        <v>36</v>
      </c>
      <c r="AE9" s="171" t="s">
        <v>17</v>
      </c>
      <c r="AF9" s="202" t="s">
        <v>36</v>
      </c>
    </row>
    <row r="10" spans="2:32" ht="15.75">
      <c r="B10" s="26"/>
      <c r="C10" s="30" t="str">
        <f>N7</f>
        <v>VC Mexico B</v>
      </c>
      <c r="D10" s="31" t="s">
        <v>16</v>
      </c>
      <c r="E10" s="32" t="str">
        <f>N8</f>
        <v>Hukvaldy</v>
      </c>
      <c r="F10" s="207">
        <v>2</v>
      </c>
      <c r="G10" s="172" t="s">
        <v>17</v>
      </c>
      <c r="H10" s="208">
        <v>1</v>
      </c>
      <c r="I10" s="167">
        <v>2</v>
      </c>
      <c r="J10" s="168">
        <v>1</v>
      </c>
      <c r="K10" s="390" t="s">
        <v>133</v>
      </c>
      <c r="M10" s="280">
        <v>7</v>
      </c>
      <c r="N10" s="322" t="s">
        <v>122</v>
      </c>
      <c r="P10" s="1" t="s">
        <v>21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7" t="s">
        <v>36</v>
      </c>
      <c r="AE10" s="172" t="s">
        <v>17</v>
      </c>
      <c r="AF10" s="208" t="s">
        <v>36</v>
      </c>
    </row>
    <row r="11" spans="2:32" ht="15.75">
      <c r="B11" s="33" t="s">
        <v>22</v>
      </c>
      <c r="C11" s="19"/>
      <c r="D11" s="19"/>
      <c r="E11" s="19"/>
      <c r="F11" s="34"/>
      <c r="G11" s="35"/>
      <c r="H11" s="34"/>
      <c r="I11" s="169"/>
      <c r="J11" s="169"/>
      <c r="K11" s="275"/>
      <c r="M11" s="280">
        <v>8</v>
      </c>
      <c r="N11" s="322" t="s">
        <v>105</v>
      </c>
      <c r="AD11" s="34"/>
      <c r="AE11" s="35"/>
      <c r="AF11" s="34"/>
    </row>
    <row r="12" spans="2:32" ht="15.75">
      <c r="B12" s="303" t="s">
        <v>114</v>
      </c>
      <c r="C12" s="308" t="str">
        <f>N11</f>
        <v>Krmelín B</v>
      </c>
      <c r="D12" s="24" t="s">
        <v>16</v>
      </c>
      <c r="E12" s="25" t="str">
        <f>N8</f>
        <v>Hukvaldy</v>
      </c>
      <c r="F12" s="205">
        <v>0</v>
      </c>
      <c r="G12" s="170" t="s">
        <v>17</v>
      </c>
      <c r="H12" s="206">
        <v>3</v>
      </c>
      <c r="I12" s="163">
        <v>0</v>
      </c>
      <c r="J12" s="164">
        <v>2</v>
      </c>
      <c r="K12" s="373" t="s">
        <v>100</v>
      </c>
      <c r="M12" s="276"/>
      <c r="N12" s="276"/>
      <c r="AD12" s="205" t="s">
        <v>36</v>
      </c>
      <c r="AE12" s="170" t="s">
        <v>17</v>
      </c>
      <c r="AF12" s="206" t="s">
        <v>36</v>
      </c>
    </row>
    <row r="13" spans="2:32" ht="15.75">
      <c r="B13" s="304"/>
      <c r="C13" s="309" t="str">
        <f>N9</f>
        <v>Proskovice B</v>
      </c>
      <c r="D13" s="28" t="s">
        <v>16</v>
      </c>
      <c r="E13" s="29" t="str">
        <f>N7</f>
        <v>VC Mexico B</v>
      </c>
      <c r="F13" s="201">
        <v>3</v>
      </c>
      <c r="G13" s="171" t="s">
        <v>17</v>
      </c>
      <c r="H13" s="202">
        <v>0</v>
      </c>
      <c r="I13" s="165">
        <v>2</v>
      </c>
      <c r="J13" s="166">
        <v>1</v>
      </c>
      <c r="K13" s="388" t="s">
        <v>133</v>
      </c>
      <c r="M13" s="276"/>
      <c r="N13" s="281"/>
      <c r="AD13" s="201" t="s">
        <v>36</v>
      </c>
      <c r="AE13" s="171" t="s">
        <v>17</v>
      </c>
      <c r="AF13" s="202" t="s">
        <v>36</v>
      </c>
    </row>
    <row r="14" spans="2:32" ht="15.75">
      <c r="B14" s="304"/>
      <c r="C14" s="309" t="str">
        <f>N10</f>
        <v>Nová Bělá</v>
      </c>
      <c r="D14" s="28" t="s">
        <v>16</v>
      </c>
      <c r="E14" s="29" t="str">
        <f>N6</f>
        <v>Hrabůvka </v>
      </c>
      <c r="F14" s="201">
        <v>3</v>
      </c>
      <c r="G14" s="171" t="s">
        <v>17</v>
      </c>
      <c r="H14" s="202">
        <v>0</v>
      </c>
      <c r="I14" s="165">
        <v>2</v>
      </c>
      <c r="J14" s="166">
        <v>1</v>
      </c>
      <c r="K14" s="388" t="s">
        <v>133</v>
      </c>
      <c r="M14" s="276"/>
      <c r="N14" s="281"/>
      <c r="AA14" s="36"/>
      <c r="AD14" s="201" t="s">
        <v>36</v>
      </c>
      <c r="AE14" s="171" t="s">
        <v>17</v>
      </c>
      <c r="AF14" s="202" t="s">
        <v>36</v>
      </c>
    </row>
    <row r="15" spans="2:32" ht="15.75">
      <c r="B15" s="304"/>
      <c r="C15" s="310" t="str">
        <f>N4</f>
        <v>Havířov</v>
      </c>
      <c r="D15" s="31" t="s">
        <v>16</v>
      </c>
      <c r="E15" s="32" t="str">
        <f>N5</f>
        <v>Paskov</v>
      </c>
      <c r="F15" s="207">
        <v>1</v>
      </c>
      <c r="G15" s="172" t="s">
        <v>17</v>
      </c>
      <c r="H15" s="208">
        <v>2</v>
      </c>
      <c r="I15" s="167">
        <v>1</v>
      </c>
      <c r="J15" s="168">
        <v>2</v>
      </c>
      <c r="K15" s="390" t="s">
        <v>133</v>
      </c>
      <c r="M15" s="276"/>
      <c r="N15" s="322"/>
      <c r="P15" s="1">
        <v>1</v>
      </c>
      <c r="Q15" s="1">
        <v>5</v>
      </c>
      <c r="S15" s="1" t="s">
        <v>103</v>
      </c>
      <c r="AA15" s="374" t="s">
        <v>109</v>
      </c>
      <c r="AD15" s="207" t="s">
        <v>36</v>
      </c>
      <c r="AE15" s="172" t="s">
        <v>17</v>
      </c>
      <c r="AF15" s="208" t="s">
        <v>36</v>
      </c>
    </row>
    <row r="16" spans="2:32" ht="15.75">
      <c r="B16" s="305" t="s">
        <v>23</v>
      </c>
      <c r="C16" s="311"/>
      <c r="D16" s="19"/>
      <c r="E16" s="19"/>
      <c r="F16" s="173"/>
      <c r="G16" s="174"/>
      <c r="H16" s="173"/>
      <c r="I16" s="169"/>
      <c r="J16" s="169"/>
      <c r="K16" s="275"/>
      <c r="M16" s="276"/>
      <c r="N16" s="322"/>
      <c r="P16" s="1">
        <v>2</v>
      </c>
      <c r="Q16" s="1">
        <v>6</v>
      </c>
      <c r="AA16" s="374" t="s">
        <v>110</v>
      </c>
      <c r="AD16" s="173"/>
      <c r="AE16" s="174"/>
      <c r="AF16" s="173"/>
    </row>
    <row r="17" spans="2:32" ht="15.75">
      <c r="B17" s="304" t="s">
        <v>115</v>
      </c>
      <c r="C17" s="308" t="str">
        <f>N5</f>
        <v>Paskov</v>
      </c>
      <c r="D17" s="24" t="s">
        <v>16</v>
      </c>
      <c r="E17" s="25" t="str">
        <f>N11</f>
        <v>Krmelín B</v>
      </c>
      <c r="F17" s="205">
        <v>1</v>
      </c>
      <c r="G17" s="170" t="s">
        <v>17</v>
      </c>
      <c r="H17" s="206">
        <v>2</v>
      </c>
      <c r="I17" s="163">
        <v>1</v>
      </c>
      <c r="J17" s="164">
        <v>2</v>
      </c>
      <c r="K17" s="406" t="s">
        <v>133</v>
      </c>
      <c r="M17" s="276"/>
      <c r="N17" s="322"/>
      <c r="P17" s="1">
        <v>3</v>
      </c>
      <c r="Q17" s="1">
        <v>7</v>
      </c>
      <c r="AA17" s="374" t="s">
        <v>111</v>
      </c>
      <c r="AD17" s="205" t="s">
        <v>36</v>
      </c>
      <c r="AE17" s="170" t="s">
        <v>17</v>
      </c>
      <c r="AF17" s="206" t="s">
        <v>36</v>
      </c>
    </row>
    <row r="18" spans="2:32" ht="15.75">
      <c r="B18" s="306"/>
      <c r="C18" s="309" t="str">
        <f>N6</f>
        <v>Hrabůvka </v>
      </c>
      <c r="D18" s="28" t="s">
        <v>16</v>
      </c>
      <c r="E18" s="29" t="str">
        <f>N4</f>
        <v>Havířov</v>
      </c>
      <c r="F18" s="201">
        <v>2</v>
      </c>
      <c r="G18" s="171" t="s">
        <v>17</v>
      </c>
      <c r="H18" s="202">
        <v>1</v>
      </c>
      <c r="I18" s="165">
        <v>2</v>
      </c>
      <c r="J18" s="166">
        <v>1</v>
      </c>
      <c r="K18" s="388" t="s">
        <v>133</v>
      </c>
      <c r="M18" s="276"/>
      <c r="N18" s="322"/>
      <c r="P18" s="1">
        <v>4</v>
      </c>
      <c r="Q18" s="1">
        <v>8</v>
      </c>
      <c r="AA18" s="374" t="s">
        <v>112</v>
      </c>
      <c r="AD18" s="201" t="s">
        <v>36</v>
      </c>
      <c r="AE18" s="171" t="s">
        <v>17</v>
      </c>
      <c r="AF18" s="202" t="s">
        <v>36</v>
      </c>
    </row>
    <row r="19" spans="2:32" ht="15.75">
      <c r="B19" s="306"/>
      <c r="C19" s="309" t="str">
        <f>N7</f>
        <v>VC Mexico B</v>
      </c>
      <c r="D19" s="28" t="s">
        <v>16</v>
      </c>
      <c r="E19" s="29" t="str">
        <f>N10</f>
        <v>Nová Bělá</v>
      </c>
      <c r="F19" s="201">
        <v>1</v>
      </c>
      <c r="G19" s="171" t="s">
        <v>17</v>
      </c>
      <c r="H19" s="202">
        <v>2</v>
      </c>
      <c r="I19" s="165">
        <v>1</v>
      </c>
      <c r="J19" s="166">
        <v>2</v>
      </c>
      <c r="K19" s="388" t="s">
        <v>133</v>
      </c>
      <c r="M19" s="276"/>
      <c r="N19" s="322"/>
      <c r="AA19" s="37"/>
      <c r="AD19" s="201" t="s">
        <v>36</v>
      </c>
      <c r="AE19" s="171" t="s">
        <v>17</v>
      </c>
      <c r="AF19" s="202" t="s">
        <v>36</v>
      </c>
    </row>
    <row r="20" spans="2:32" ht="15.75">
      <c r="B20" s="306"/>
      <c r="C20" s="310" t="str">
        <f>N8</f>
        <v>Hukvaldy</v>
      </c>
      <c r="D20" s="31" t="s">
        <v>16</v>
      </c>
      <c r="E20" s="32" t="str">
        <f>N9</f>
        <v>Proskovice B</v>
      </c>
      <c r="F20" s="207">
        <v>2</v>
      </c>
      <c r="G20" s="172" t="s">
        <v>17</v>
      </c>
      <c r="H20" s="208">
        <v>1</v>
      </c>
      <c r="I20" s="167">
        <v>2</v>
      </c>
      <c r="J20" s="168">
        <v>1</v>
      </c>
      <c r="K20" s="390" t="s">
        <v>133</v>
      </c>
      <c r="M20" s="276"/>
      <c r="N20" s="322"/>
      <c r="AA20" s="37"/>
      <c r="AD20" s="207" t="s">
        <v>36</v>
      </c>
      <c r="AE20" s="172" t="s">
        <v>17</v>
      </c>
      <c r="AF20" s="208" t="s">
        <v>36</v>
      </c>
    </row>
    <row r="21" spans="2:32" ht="15.75">
      <c r="B21" s="305" t="s">
        <v>24</v>
      </c>
      <c r="C21" s="311"/>
      <c r="D21" s="19"/>
      <c r="E21" s="19"/>
      <c r="F21" s="173"/>
      <c r="G21" s="174"/>
      <c r="H21" s="173"/>
      <c r="I21" s="169"/>
      <c r="J21" s="169"/>
      <c r="K21" s="275"/>
      <c r="M21" s="276"/>
      <c r="N21" s="322"/>
      <c r="AA21" s="37"/>
      <c r="AD21" s="173"/>
      <c r="AE21" s="174"/>
      <c r="AF21" s="173"/>
    </row>
    <row r="22" spans="2:32" ht="15.75">
      <c r="B22" s="303" t="s">
        <v>116</v>
      </c>
      <c r="C22" s="308" t="str">
        <f>N11</f>
        <v>Krmelín B</v>
      </c>
      <c r="D22" s="24" t="s">
        <v>16</v>
      </c>
      <c r="E22" s="25" t="str">
        <f>N9</f>
        <v>Proskovice B</v>
      </c>
      <c r="F22" s="205">
        <v>1</v>
      </c>
      <c r="G22" s="170" t="s">
        <v>17</v>
      </c>
      <c r="H22" s="206">
        <v>2</v>
      </c>
      <c r="I22" s="163">
        <v>1</v>
      </c>
      <c r="J22" s="164">
        <v>2</v>
      </c>
      <c r="K22" s="406" t="s">
        <v>133</v>
      </c>
      <c r="M22" s="276"/>
      <c r="N22" s="322"/>
      <c r="AD22" s="205" t="s">
        <v>36</v>
      </c>
      <c r="AE22" s="170" t="s">
        <v>17</v>
      </c>
      <c r="AF22" s="206" t="s">
        <v>36</v>
      </c>
    </row>
    <row r="23" spans="2:32" ht="15.75">
      <c r="B23" s="304"/>
      <c r="C23" s="309" t="str">
        <f>N10</f>
        <v>Nová Bělá</v>
      </c>
      <c r="D23" s="28" t="s">
        <v>16</v>
      </c>
      <c r="E23" s="29" t="str">
        <f>N8</f>
        <v>Hukvaldy</v>
      </c>
      <c r="F23" s="201">
        <v>2</v>
      </c>
      <c r="G23" s="171" t="s">
        <v>17</v>
      </c>
      <c r="H23" s="202">
        <v>1</v>
      </c>
      <c r="I23" s="165">
        <v>2</v>
      </c>
      <c r="J23" s="166">
        <v>1</v>
      </c>
      <c r="K23" s="388" t="s">
        <v>133</v>
      </c>
      <c r="M23" s="282"/>
      <c r="N23" s="322"/>
      <c r="AD23" s="201" t="s">
        <v>36</v>
      </c>
      <c r="AE23" s="171" t="s">
        <v>17</v>
      </c>
      <c r="AF23" s="202" t="s">
        <v>36</v>
      </c>
    </row>
    <row r="24" spans="2:32" ht="15.75">
      <c r="B24" s="304"/>
      <c r="C24" s="309" t="str">
        <f>N4</f>
        <v>Havířov</v>
      </c>
      <c r="D24" s="28" t="s">
        <v>16</v>
      </c>
      <c r="E24" s="29" t="str">
        <f>N7</f>
        <v>VC Mexico B</v>
      </c>
      <c r="F24" s="201">
        <v>2</v>
      </c>
      <c r="G24" s="171" t="s">
        <v>17</v>
      </c>
      <c r="H24" s="202">
        <v>1</v>
      </c>
      <c r="I24" s="165">
        <v>2</v>
      </c>
      <c r="J24" s="166">
        <v>1</v>
      </c>
      <c r="K24" s="388" t="s">
        <v>133</v>
      </c>
      <c r="M24" s="276"/>
      <c r="N24" s="322"/>
      <c r="AD24" s="201" t="s">
        <v>36</v>
      </c>
      <c r="AE24" s="171" t="s">
        <v>17</v>
      </c>
      <c r="AF24" s="202" t="s">
        <v>36</v>
      </c>
    </row>
    <row r="25" spans="2:32" ht="15.75">
      <c r="B25" s="304"/>
      <c r="C25" s="310" t="str">
        <f>N5</f>
        <v>Paskov</v>
      </c>
      <c r="D25" s="31" t="s">
        <v>16</v>
      </c>
      <c r="E25" s="32" t="str">
        <f>N6</f>
        <v>Hrabůvka </v>
      </c>
      <c r="F25" s="207">
        <v>0</v>
      </c>
      <c r="G25" s="172" t="s">
        <v>17</v>
      </c>
      <c r="H25" s="208">
        <v>3</v>
      </c>
      <c r="I25" s="167">
        <v>1</v>
      </c>
      <c r="J25" s="168">
        <v>2</v>
      </c>
      <c r="K25" s="390" t="s">
        <v>133</v>
      </c>
      <c r="M25" s="276"/>
      <c r="N25" s="322"/>
      <c r="AD25" s="207" t="s">
        <v>36</v>
      </c>
      <c r="AE25" s="172" t="s">
        <v>17</v>
      </c>
      <c r="AF25" s="208" t="s">
        <v>36</v>
      </c>
    </row>
    <row r="26" spans="2:32" ht="15.75">
      <c r="B26" s="305" t="s">
        <v>25</v>
      </c>
      <c r="C26" s="311"/>
      <c r="D26" s="19"/>
      <c r="E26" s="19"/>
      <c r="F26" s="203"/>
      <c r="G26" s="204"/>
      <c r="H26" s="203"/>
      <c r="I26" s="169"/>
      <c r="J26" s="169"/>
      <c r="K26" s="275"/>
      <c r="M26" s="276"/>
      <c r="N26" s="322"/>
      <c r="AD26" s="203"/>
      <c r="AE26" s="204"/>
      <c r="AF26" s="203"/>
    </row>
    <row r="27" spans="2:32" ht="15.75">
      <c r="B27" s="304" t="s">
        <v>119</v>
      </c>
      <c r="C27" s="308" t="str">
        <f>N6</f>
        <v>Hrabůvka </v>
      </c>
      <c r="D27" s="24" t="s">
        <v>16</v>
      </c>
      <c r="E27" s="25" t="str">
        <f>N11</f>
        <v>Krmelín B</v>
      </c>
      <c r="F27" s="205">
        <v>3</v>
      </c>
      <c r="G27" s="170" t="s">
        <v>17</v>
      </c>
      <c r="H27" s="206">
        <v>0</v>
      </c>
      <c r="I27" s="163">
        <v>2</v>
      </c>
      <c r="J27" s="164">
        <v>1</v>
      </c>
      <c r="K27" s="406" t="s">
        <v>133</v>
      </c>
      <c r="M27" s="280"/>
      <c r="N27" s="322"/>
      <c r="AD27" s="205" t="s">
        <v>36</v>
      </c>
      <c r="AE27" s="170" t="s">
        <v>17</v>
      </c>
      <c r="AF27" s="206" t="s">
        <v>36</v>
      </c>
    </row>
    <row r="28" spans="2:32" ht="15.75">
      <c r="B28" s="306"/>
      <c r="C28" s="309" t="str">
        <f>N7</f>
        <v>VC Mexico B</v>
      </c>
      <c r="D28" s="28" t="s">
        <v>16</v>
      </c>
      <c r="E28" s="29" t="str">
        <f>N5</f>
        <v>Paskov</v>
      </c>
      <c r="F28" s="201">
        <v>0</v>
      </c>
      <c r="G28" s="171" t="s">
        <v>17</v>
      </c>
      <c r="H28" s="202">
        <v>3</v>
      </c>
      <c r="I28" s="165">
        <v>1</v>
      </c>
      <c r="J28" s="166">
        <v>2</v>
      </c>
      <c r="K28" s="388" t="s">
        <v>133</v>
      </c>
      <c r="M28" s="280"/>
      <c r="N28" s="322"/>
      <c r="AB28" s="322" t="s">
        <v>115</v>
      </c>
      <c r="AD28" s="201" t="s">
        <v>36</v>
      </c>
      <c r="AE28" s="171" t="s">
        <v>17</v>
      </c>
      <c r="AF28" s="202" t="s">
        <v>36</v>
      </c>
    </row>
    <row r="29" spans="2:32" ht="15.75">
      <c r="B29" s="306"/>
      <c r="C29" s="309" t="str">
        <f>N8</f>
        <v>Hukvaldy</v>
      </c>
      <c r="D29" s="28" t="s">
        <v>16</v>
      </c>
      <c r="E29" s="29" t="str">
        <f>N4</f>
        <v>Havířov</v>
      </c>
      <c r="F29" s="201">
        <v>1</v>
      </c>
      <c r="G29" s="171" t="s">
        <v>17</v>
      </c>
      <c r="H29" s="202">
        <v>2</v>
      </c>
      <c r="I29" s="165">
        <v>1</v>
      </c>
      <c r="J29" s="166">
        <v>2</v>
      </c>
      <c r="K29" s="388" t="s">
        <v>133</v>
      </c>
      <c r="M29" s="280"/>
      <c r="N29" s="322"/>
      <c r="AB29" s="322" t="s">
        <v>119</v>
      </c>
      <c r="AD29" s="201" t="s">
        <v>36</v>
      </c>
      <c r="AE29" s="171" t="s">
        <v>17</v>
      </c>
      <c r="AF29" s="202" t="s">
        <v>36</v>
      </c>
    </row>
    <row r="30" spans="2:32" ht="15.75">
      <c r="B30" s="306"/>
      <c r="C30" s="310" t="str">
        <f>N9</f>
        <v>Proskovice B</v>
      </c>
      <c r="D30" s="31" t="s">
        <v>16</v>
      </c>
      <c r="E30" s="32" t="str">
        <f>N10</f>
        <v>Nová Bělá</v>
      </c>
      <c r="F30" s="207">
        <v>1</v>
      </c>
      <c r="G30" s="172" t="s">
        <v>17</v>
      </c>
      <c r="H30" s="208">
        <v>2</v>
      </c>
      <c r="I30" s="167">
        <v>1</v>
      </c>
      <c r="J30" s="168">
        <v>2</v>
      </c>
      <c r="K30" s="390" t="s">
        <v>133</v>
      </c>
      <c r="M30" s="280"/>
      <c r="N30" s="375"/>
      <c r="AB30" s="375" t="s">
        <v>117</v>
      </c>
      <c r="AD30" s="207" t="s">
        <v>36</v>
      </c>
      <c r="AE30" s="172" t="s">
        <v>17</v>
      </c>
      <c r="AF30" s="208" t="s">
        <v>36</v>
      </c>
    </row>
    <row r="31" spans="2:32" ht="15.75">
      <c r="B31" s="305" t="s">
        <v>26</v>
      </c>
      <c r="C31" s="311"/>
      <c r="D31" s="19"/>
      <c r="E31" s="19"/>
      <c r="F31" s="173"/>
      <c r="G31" s="174"/>
      <c r="H31" s="173"/>
      <c r="I31" s="169"/>
      <c r="J31" s="169"/>
      <c r="K31" s="275"/>
      <c r="M31" s="280"/>
      <c r="N31" s="322"/>
      <c r="R31" s="72"/>
      <c r="AB31" s="322" t="s">
        <v>123</v>
      </c>
      <c r="AD31" s="173"/>
      <c r="AE31" s="174"/>
      <c r="AF31" s="173"/>
    </row>
    <row r="32" spans="2:32" ht="15.75">
      <c r="B32" s="303" t="s">
        <v>117</v>
      </c>
      <c r="C32" s="308" t="str">
        <f>N11</f>
        <v>Krmelín B</v>
      </c>
      <c r="D32" s="24" t="s">
        <v>16</v>
      </c>
      <c r="E32" s="25" t="str">
        <f>N10</f>
        <v>Nová Bělá</v>
      </c>
      <c r="F32" s="205">
        <v>0</v>
      </c>
      <c r="G32" s="170" t="s">
        <v>17</v>
      </c>
      <c r="H32" s="206">
        <v>3</v>
      </c>
      <c r="I32" s="163">
        <v>1</v>
      </c>
      <c r="J32" s="164">
        <v>2</v>
      </c>
      <c r="K32" s="406" t="s">
        <v>133</v>
      </c>
      <c r="M32" s="280"/>
      <c r="N32" s="291"/>
      <c r="AD32" s="205" t="s">
        <v>36</v>
      </c>
      <c r="AE32" s="170" t="s">
        <v>17</v>
      </c>
      <c r="AF32" s="206" t="s">
        <v>36</v>
      </c>
    </row>
    <row r="33" spans="2:32" ht="15.75">
      <c r="B33" s="304"/>
      <c r="C33" s="309" t="str">
        <f>N4</f>
        <v>Havířov</v>
      </c>
      <c r="D33" s="28" t="s">
        <v>16</v>
      </c>
      <c r="E33" s="29" t="str">
        <f>N9</f>
        <v>Proskovice B</v>
      </c>
      <c r="F33" s="201">
        <v>2</v>
      </c>
      <c r="G33" s="171" t="s">
        <v>17</v>
      </c>
      <c r="H33" s="202">
        <v>1</v>
      </c>
      <c r="I33" s="165">
        <v>2</v>
      </c>
      <c r="J33" s="166">
        <v>1</v>
      </c>
      <c r="K33" s="388" t="s">
        <v>133</v>
      </c>
      <c r="M33" s="280"/>
      <c r="N33" s="281"/>
      <c r="AD33" s="201" t="s">
        <v>36</v>
      </c>
      <c r="AE33" s="171" t="s">
        <v>17</v>
      </c>
      <c r="AF33" s="202" t="s">
        <v>36</v>
      </c>
    </row>
    <row r="34" spans="2:32" ht="15.75">
      <c r="B34" s="304"/>
      <c r="C34" s="309" t="str">
        <f>N5</f>
        <v>Paskov</v>
      </c>
      <c r="D34" s="28" t="s">
        <v>16</v>
      </c>
      <c r="E34" s="29" t="str">
        <f>N8</f>
        <v>Hukvaldy</v>
      </c>
      <c r="F34" s="201">
        <v>1</v>
      </c>
      <c r="G34" s="171" t="s">
        <v>17</v>
      </c>
      <c r="H34" s="202">
        <v>2</v>
      </c>
      <c r="I34" s="165">
        <v>1</v>
      </c>
      <c r="J34" s="166">
        <v>2</v>
      </c>
      <c r="K34" s="388" t="s">
        <v>133</v>
      </c>
      <c r="M34" s="280"/>
      <c r="N34" s="281"/>
      <c r="AD34" s="201" t="s">
        <v>36</v>
      </c>
      <c r="AE34" s="171" t="s">
        <v>17</v>
      </c>
      <c r="AF34" s="202" t="s">
        <v>36</v>
      </c>
    </row>
    <row r="35" spans="2:32" ht="15.75">
      <c r="B35" s="304"/>
      <c r="C35" s="310" t="str">
        <f>N6</f>
        <v>Hrabůvka </v>
      </c>
      <c r="D35" s="31" t="s">
        <v>16</v>
      </c>
      <c r="E35" s="32" t="str">
        <f>N7</f>
        <v>VC Mexico B</v>
      </c>
      <c r="F35" s="207">
        <v>3</v>
      </c>
      <c r="G35" s="172" t="s">
        <v>17</v>
      </c>
      <c r="H35" s="208">
        <v>0</v>
      </c>
      <c r="I35" s="167">
        <v>2</v>
      </c>
      <c r="J35" s="168">
        <v>1</v>
      </c>
      <c r="K35" s="390" t="s">
        <v>133</v>
      </c>
      <c r="M35" s="276"/>
      <c r="N35" s="276"/>
      <c r="AD35" s="207" t="s">
        <v>36</v>
      </c>
      <c r="AE35" s="172" t="s">
        <v>17</v>
      </c>
      <c r="AF35" s="208" t="s">
        <v>36</v>
      </c>
    </row>
    <row r="36" spans="2:32" ht="15.75">
      <c r="B36" s="305" t="s">
        <v>27</v>
      </c>
      <c r="C36" s="311"/>
      <c r="D36" s="19"/>
      <c r="E36" s="19"/>
      <c r="F36" s="173"/>
      <c r="G36" s="174"/>
      <c r="H36" s="173"/>
      <c r="I36" s="169"/>
      <c r="J36" s="169"/>
      <c r="K36" s="275"/>
      <c r="M36" s="276"/>
      <c r="N36" s="276"/>
      <c r="AD36" s="173"/>
      <c r="AE36" s="174"/>
      <c r="AF36" s="173"/>
    </row>
    <row r="37" spans="2:32" ht="15.75">
      <c r="B37" s="304" t="s">
        <v>118</v>
      </c>
      <c r="C37" s="308" t="str">
        <f>N7</f>
        <v>VC Mexico B</v>
      </c>
      <c r="D37" s="24" t="s">
        <v>16</v>
      </c>
      <c r="E37" s="25" t="str">
        <f>N11</f>
        <v>Krmelín B</v>
      </c>
      <c r="F37" s="205">
        <v>1</v>
      </c>
      <c r="G37" s="170" t="s">
        <v>17</v>
      </c>
      <c r="H37" s="206">
        <v>2</v>
      </c>
      <c r="I37" s="163">
        <v>1</v>
      </c>
      <c r="J37" s="164">
        <v>2</v>
      </c>
      <c r="K37" s="406" t="s">
        <v>133</v>
      </c>
      <c r="M37" s="276"/>
      <c r="N37" s="276"/>
      <c r="AD37" s="205" t="s">
        <v>36</v>
      </c>
      <c r="AE37" s="170" t="s">
        <v>17</v>
      </c>
      <c r="AF37" s="206" t="s">
        <v>36</v>
      </c>
    </row>
    <row r="38" spans="2:32" ht="15.75">
      <c r="B38" s="306"/>
      <c r="C38" s="309" t="str">
        <f>N8</f>
        <v>Hukvaldy</v>
      </c>
      <c r="D38" s="28" t="s">
        <v>16</v>
      </c>
      <c r="E38" s="29" t="str">
        <f>N6</f>
        <v>Hrabůvka </v>
      </c>
      <c r="F38" s="201">
        <v>0</v>
      </c>
      <c r="G38" s="171" t="s">
        <v>17</v>
      </c>
      <c r="H38" s="202">
        <v>3</v>
      </c>
      <c r="I38" s="165">
        <v>1</v>
      </c>
      <c r="J38" s="166">
        <v>2</v>
      </c>
      <c r="K38" s="388" t="s">
        <v>133</v>
      </c>
      <c r="M38" s="276"/>
      <c r="N38" s="276"/>
      <c r="AD38" s="201" t="s">
        <v>36</v>
      </c>
      <c r="AE38" s="171" t="s">
        <v>17</v>
      </c>
      <c r="AF38" s="202" t="s">
        <v>36</v>
      </c>
    </row>
    <row r="39" spans="2:32" ht="15.75">
      <c r="B39" s="306"/>
      <c r="C39" s="309" t="str">
        <f>N9</f>
        <v>Proskovice B</v>
      </c>
      <c r="D39" s="28" t="s">
        <v>16</v>
      </c>
      <c r="E39" s="29" t="str">
        <f>N5</f>
        <v>Paskov</v>
      </c>
      <c r="F39" s="201">
        <v>2</v>
      </c>
      <c r="G39" s="171" t="s">
        <v>17</v>
      </c>
      <c r="H39" s="202">
        <v>1</v>
      </c>
      <c r="I39" s="165">
        <v>2</v>
      </c>
      <c r="J39" s="166">
        <v>1</v>
      </c>
      <c r="K39" s="388" t="s">
        <v>133</v>
      </c>
      <c r="M39" s="276"/>
      <c r="N39" s="276"/>
      <c r="AD39" s="201" t="s">
        <v>36</v>
      </c>
      <c r="AE39" s="171" t="s">
        <v>17</v>
      </c>
      <c r="AF39" s="202" t="s">
        <v>36</v>
      </c>
    </row>
    <row r="40" spans="2:32" ht="15.75">
      <c r="B40" s="307"/>
      <c r="C40" s="30" t="str">
        <f>N10</f>
        <v>Nová Bělá</v>
      </c>
      <c r="D40" s="31" t="s">
        <v>16</v>
      </c>
      <c r="E40" s="32" t="str">
        <f>N4</f>
        <v>Havířov</v>
      </c>
      <c r="F40" s="207">
        <v>1</v>
      </c>
      <c r="G40" s="172" t="s">
        <v>17</v>
      </c>
      <c r="H40" s="208">
        <v>2</v>
      </c>
      <c r="I40" s="167">
        <v>1</v>
      </c>
      <c r="J40" s="168">
        <v>2</v>
      </c>
      <c r="K40" s="390" t="s">
        <v>133</v>
      </c>
      <c r="M40" s="276"/>
      <c r="N40" s="276"/>
      <c r="AD40" s="207" t="s">
        <v>36</v>
      </c>
      <c r="AE40" s="172" t="s">
        <v>17</v>
      </c>
      <c r="AF40" s="208" t="s">
        <v>36</v>
      </c>
    </row>
    <row r="41" spans="3:14" ht="15">
      <c r="C41" s="38"/>
      <c r="E41" s="38"/>
      <c r="I41" s="39"/>
      <c r="J41" s="39"/>
      <c r="K41" s="276"/>
      <c r="M41" s="276"/>
      <c r="N41" s="276"/>
    </row>
    <row r="42" spans="3:5" ht="15.75">
      <c r="C42" s="326" t="s">
        <v>170</v>
      </c>
      <c r="D42" s="326"/>
      <c r="E42" s="327" t="s">
        <v>99</v>
      </c>
    </row>
    <row r="43" ht="15">
      <c r="K43" s="276"/>
    </row>
    <row r="44" ht="15">
      <c r="C44" s="72" t="s">
        <v>128</v>
      </c>
    </row>
    <row r="47" ht="15">
      <c r="B47" s="72"/>
    </row>
    <row r="48" spans="2:5" ht="15">
      <c r="B48" s="5"/>
      <c r="E48" s="72"/>
    </row>
    <row r="49" ht="15">
      <c r="B49" s="5"/>
    </row>
    <row r="50" ht="15">
      <c r="B50" s="5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4" dxfId="32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rowBreaks count="1" manualBreakCount="1">
    <brk id="4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N2" sqref="N2"/>
    </sheetView>
  </sheetViews>
  <sheetFormatPr defaultColWidth="10.421875" defaultRowHeight="12.75"/>
  <cols>
    <col min="1" max="1" width="0.85546875" style="40" customWidth="1"/>
    <col min="2" max="2" width="6.7109375" style="40" customWidth="1"/>
    <col min="3" max="3" width="14.421875" style="40" customWidth="1"/>
    <col min="4" max="4" width="3.421875" style="40" customWidth="1"/>
    <col min="5" max="5" width="14.421875" style="40" customWidth="1"/>
    <col min="6" max="6" width="13.7109375" style="40" customWidth="1"/>
    <col min="7" max="7" width="2.7109375" style="40" customWidth="1"/>
    <col min="8" max="9" width="13.7109375" style="40" customWidth="1"/>
    <col min="10" max="10" width="3.00390625" style="40" customWidth="1"/>
    <col min="11" max="12" width="13.7109375" style="40" customWidth="1"/>
    <col min="13" max="13" width="2.57421875" style="40" customWidth="1"/>
    <col min="14" max="14" width="13.7109375" style="40" customWidth="1"/>
    <col min="15" max="15" width="2.140625" style="40" customWidth="1"/>
    <col min="16" max="16" width="11.8515625" style="40" customWidth="1"/>
    <col min="17" max="17" width="14.57421875" style="40" customWidth="1"/>
    <col min="18" max="18" width="1.8515625" style="40" customWidth="1"/>
    <col min="19" max="19" width="6.7109375" style="40" customWidth="1"/>
    <col min="20" max="27" width="3.7109375" style="40" customWidth="1"/>
    <col min="28" max="16384" width="10.421875" style="40" customWidth="1"/>
  </cols>
  <sheetData>
    <row r="1" spans="8:14" ht="18">
      <c r="H1" s="41" t="s">
        <v>70</v>
      </c>
      <c r="L1" s="41">
        <v>2016</v>
      </c>
      <c r="N1" s="198" t="s">
        <v>171</v>
      </c>
    </row>
    <row r="2" ht="17.25" customHeight="1"/>
    <row r="3" spans="2:17" ht="30" customHeight="1">
      <c r="B3" s="314" t="str">
        <f>'Utkání-výsledky'!B7</f>
        <v>7.5.</v>
      </c>
      <c r="C3" s="42" t="str">
        <f>Q3</f>
        <v>Havířov</v>
      </c>
      <c r="D3" s="43" t="s">
        <v>16</v>
      </c>
      <c r="E3" s="44" t="str">
        <f>Q10</f>
        <v>Krmelín B</v>
      </c>
      <c r="F3" s="45" t="str">
        <f>Q4</f>
        <v>Paskov</v>
      </c>
      <c r="G3" s="43" t="s">
        <v>16</v>
      </c>
      <c r="H3" s="44" t="str">
        <f>Q9</f>
        <v>Nová Bělá</v>
      </c>
      <c r="I3" s="45" t="str">
        <f>Q5</f>
        <v>Hrabůvka </v>
      </c>
      <c r="J3" s="43" t="s">
        <v>16</v>
      </c>
      <c r="K3" s="44" t="str">
        <f>Q8</f>
        <v>Proskovice B</v>
      </c>
      <c r="L3" s="45" t="str">
        <f>Q6</f>
        <v>VC Mexico B</v>
      </c>
      <c r="M3" s="43" t="s">
        <v>16</v>
      </c>
      <c r="N3" s="44" t="str">
        <f>Q7</f>
        <v>Hukvaldy</v>
      </c>
      <c r="P3" s="46">
        <v>1</v>
      </c>
      <c r="Q3" s="47" t="str">
        <f>'Utkání-výsledky'!N4</f>
        <v>Havířov</v>
      </c>
    </row>
    <row r="4" spans="2:17" ht="30" customHeight="1">
      <c r="B4" s="315"/>
      <c r="C4" s="48"/>
      <c r="D4" s="49"/>
      <c r="E4" s="50"/>
      <c r="F4" s="51"/>
      <c r="G4" s="49"/>
      <c r="H4" s="50"/>
      <c r="I4" s="51"/>
      <c r="J4" s="49"/>
      <c r="K4" s="50"/>
      <c r="L4" s="51"/>
      <c r="M4" s="49"/>
      <c r="N4" s="50"/>
      <c r="P4" s="46">
        <v>2</v>
      </c>
      <c r="Q4" s="47" t="str">
        <f>'Utkání-výsledky'!N5</f>
        <v>Paskov</v>
      </c>
    </row>
    <row r="5" spans="2:17" ht="30" customHeight="1">
      <c r="B5" s="316" t="str">
        <f>'Utkání-výsledky'!B12</f>
        <v>14.5.</v>
      </c>
      <c r="C5" s="52" t="str">
        <f>Q10</f>
        <v>Krmelín B</v>
      </c>
      <c r="D5" s="53" t="s">
        <v>16</v>
      </c>
      <c r="E5" s="54" t="str">
        <f>Q7</f>
        <v>Hukvaldy</v>
      </c>
      <c r="F5" s="55" t="str">
        <f>Q8</f>
        <v>Proskovice B</v>
      </c>
      <c r="G5" s="53" t="s">
        <v>16</v>
      </c>
      <c r="H5" s="54" t="str">
        <f>Q6</f>
        <v>VC Mexico B</v>
      </c>
      <c r="I5" s="55" t="str">
        <f>Q9</f>
        <v>Nová Bělá</v>
      </c>
      <c r="J5" s="53" t="s">
        <v>16</v>
      </c>
      <c r="K5" s="54" t="str">
        <f>Q5</f>
        <v>Hrabůvka </v>
      </c>
      <c r="L5" s="55" t="str">
        <f>Q3</f>
        <v>Havířov</v>
      </c>
      <c r="M5" s="53" t="s">
        <v>16</v>
      </c>
      <c r="N5" s="54" t="str">
        <f>Q4</f>
        <v>Paskov</v>
      </c>
      <c r="P5" s="46">
        <v>3</v>
      </c>
      <c r="Q5" s="47" t="str">
        <f>'Utkání-výsledky'!N6</f>
        <v>Hrabůvka </v>
      </c>
    </row>
    <row r="6" spans="2:17" ht="30" customHeight="1">
      <c r="B6" s="317"/>
      <c r="C6" s="56"/>
      <c r="D6" s="57" t="s">
        <v>16</v>
      </c>
      <c r="E6" s="58"/>
      <c r="F6" s="59"/>
      <c r="G6" s="57" t="s">
        <v>16</v>
      </c>
      <c r="H6" s="58"/>
      <c r="I6" s="59"/>
      <c r="J6" s="57" t="s">
        <v>16</v>
      </c>
      <c r="K6" s="58"/>
      <c r="L6" s="60"/>
      <c r="M6" s="57" t="s">
        <v>16</v>
      </c>
      <c r="N6" s="58"/>
      <c r="P6" s="46">
        <v>4</v>
      </c>
      <c r="Q6" s="47" t="str">
        <f>'Utkání-výsledky'!N7</f>
        <v>VC Mexico B</v>
      </c>
    </row>
    <row r="7" spans="2:17" ht="30" customHeight="1">
      <c r="B7" s="318" t="str">
        <f>'Utkání-výsledky'!B17</f>
        <v>21.5.</v>
      </c>
      <c r="C7" s="42" t="str">
        <f>Q4</f>
        <v>Paskov</v>
      </c>
      <c r="D7" s="53" t="s">
        <v>16</v>
      </c>
      <c r="E7" s="44" t="str">
        <f>Q10</f>
        <v>Krmelín B</v>
      </c>
      <c r="F7" s="45" t="str">
        <f>Q5</f>
        <v>Hrabůvka </v>
      </c>
      <c r="G7" s="53" t="s">
        <v>16</v>
      </c>
      <c r="H7" s="44" t="str">
        <f>Q3</f>
        <v>Havířov</v>
      </c>
      <c r="I7" s="45" t="str">
        <f>Q6</f>
        <v>VC Mexico B</v>
      </c>
      <c r="J7" s="53" t="s">
        <v>16</v>
      </c>
      <c r="K7" s="44" t="str">
        <f>Q9</f>
        <v>Nová Bělá</v>
      </c>
      <c r="L7" s="45" t="str">
        <f>Q7</f>
        <v>Hukvaldy</v>
      </c>
      <c r="M7" s="53" t="s">
        <v>16</v>
      </c>
      <c r="N7" s="44" t="str">
        <f>Q8</f>
        <v>Proskovice B</v>
      </c>
      <c r="P7" s="46">
        <v>5</v>
      </c>
      <c r="Q7" s="47" t="str">
        <f>'Utkání-výsledky'!N8</f>
        <v>Hukvaldy</v>
      </c>
    </row>
    <row r="8" spans="2:17" ht="30" customHeight="1">
      <c r="B8" s="315"/>
      <c r="C8" s="48"/>
      <c r="D8" s="57" t="s">
        <v>16</v>
      </c>
      <c r="E8" s="50"/>
      <c r="F8" s="51"/>
      <c r="G8" s="57" t="s">
        <v>16</v>
      </c>
      <c r="H8" s="50"/>
      <c r="I8" s="51"/>
      <c r="J8" s="57" t="s">
        <v>16</v>
      </c>
      <c r="K8" s="50"/>
      <c r="L8" s="51"/>
      <c r="M8" s="57" t="s">
        <v>16</v>
      </c>
      <c r="N8" s="50"/>
      <c r="P8" s="46">
        <v>6</v>
      </c>
      <c r="Q8" s="47" t="str">
        <f>'Utkání-výsledky'!N9</f>
        <v>Proskovice B</v>
      </c>
    </row>
    <row r="9" spans="2:17" ht="30" customHeight="1">
      <c r="B9" s="314" t="str">
        <f>'Utkání-výsledky'!B22</f>
        <v>28.5.</v>
      </c>
      <c r="C9" s="52" t="str">
        <f>Q10</f>
        <v>Krmelín B</v>
      </c>
      <c r="D9" s="53" t="s">
        <v>16</v>
      </c>
      <c r="E9" s="54" t="str">
        <f>Q8</f>
        <v>Proskovice B</v>
      </c>
      <c r="F9" s="55" t="str">
        <f>Q9</f>
        <v>Nová Bělá</v>
      </c>
      <c r="G9" s="53" t="s">
        <v>16</v>
      </c>
      <c r="H9" s="54" t="str">
        <f>Q7</f>
        <v>Hukvaldy</v>
      </c>
      <c r="I9" s="55" t="str">
        <f>Q3</f>
        <v>Havířov</v>
      </c>
      <c r="J9" s="53" t="s">
        <v>16</v>
      </c>
      <c r="K9" s="54" t="str">
        <f>Q6</f>
        <v>VC Mexico B</v>
      </c>
      <c r="L9" s="55" t="str">
        <f>Q4</f>
        <v>Paskov</v>
      </c>
      <c r="M9" s="53" t="s">
        <v>16</v>
      </c>
      <c r="N9" s="54" t="str">
        <f>Q5</f>
        <v>Hrabůvka </v>
      </c>
      <c r="P9" s="46">
        <v>7</v>
      </c>
      <c r="Q9" s="47" t="str">
        <f>'Utkání-výsledky'!N10</f>
        <v>Nová Bělá</v>
      </c>
    </row>
    <row r="10" spans="2:17" ht="30" customHeight="1">
      <c r="B10" s="317"/>
      <c r="C10" s="56"/>
      <c r="D10" s="57" t="s">
        <v>16</v>
      </c>
      <c r="E10" s="58"/>
      <c r="F10" s="60"/>
      <c r="G10" s="57" t="s">
        <v>16</v>
      </c>
      <c r="H10" s="58"/>
      <c r="I10" s="60"/>
      <c r="J10" s="57" t="s">
        <v>16</v>
      </c>
      <c r="K10" s="58"/>
      <c r="L10" s="60"/>
      <c r="M10" s="57" t="s">
        <v>16</v>
      </c>
      <c r="N10" s="58"/>
      <c r="P10" s="46">
        <v>8</v>
      </c>
      <c r="Q10" s="47" t="str">
        <f>'Utkání-výsledky'!N11</f>
        <v>Krmelín B</v>
      </c>
    </row>
    <row r="11" spans="2:14" ht="30" customHeight="1">
      <c r="B11" s="314" t="str">
        <f>'Utkání-výsledky'!B27</f>
        <v>4.6.</v>
      </c>
      <c r="C11" s="42" t="str">
        <f>Q5</f>
        <v>Hrabůvka </v>
      </c>
      <c r="D11" s="53" t="s">
        <v>16</v>
      </c>
      <c r="E11" s="44" t="str">
        <f>Q10</f>
        <v>Krmelín B</v>
      </c>
      <c r="F11" s="45" t="str">
        <f>Q6</f>
        <v>VC Mexico B</v>
      </c>
      <c r="G11" s="53" t="s">
        <v>16</v>
      </c>
      <c r="H11" s="44" t="str">
        <f>Q4</f>
        <v>Paskov</v>
      </c>
      <c r="I11" s="45" t="str">
        <f>Q7</f>
        <v>Hukvaldy</v>
      </c>
      <c r="J11" s="53" t="s">
        <v>16</v>
      </c>
      <c r="K11" s="44" t="str">
        <f>Q3</f>
        <v>Havířov</v>
      </c>
      <c r="L11" s="45" t="str">
        <f>Q8</f>
        <v>Proskovice B</v>
      </c>
      <c r="M11" s="53" t="s">
        <v>16</v>
      </c>
      <c r="N11" s="44" t="str">
        <f>Q9</f>
        <v>Nová Bělá</v>
      </c>
    </row>
    <row r="12" spans="2:16" ht="30" customHeight="1">
      <c r="B12" s="315"/>
      <c r="C12" s="48"/>
      <c r="D12" s="57" t="s">
        <v>16</v>
      </c>
      <c r="E12" s="50"/>
      <c r="F12" s="51"/>
      <c r="G12" s="57" t="s">
        <v>16</v>
      </c>
      <c r="H12" s="50"/>
      <c r="I12" s="61"/>
      <c r="J12" s="57" t="s">
        <v>16</v>
      </c>
      <c r="K12" s="50"/>
      <c r="L12" s="51"/>
      <c r="M12" s="57" t="s">
        <v>16</v>
      </c>
      <c r="N12" s="50"/>
      <c r="P12" s="62" t="s">
        <v>28</v>
      </c>
    </row>
    <row r="13" spans="2:17" ht="30" customHeight="1">
      <c r="B13" s="316" t="str">
        <f>'Utkání-výsledky'!B32</f>
        <v>11.6.</v>
      </c>
      <c r="C13" s="52" t="str">
        <f>Q10</f>
        <v>Krmelín B</v>
      </c>
      <c r="D13" s="53" t="s">
        <v>16</v>
      </c>
      <c r="E13" s="54" t="str">
        <f>Q9</f>
        <v>Nová Bělá</v>
      </c>
      <c r="F13" s="55" t="str">
        <f>Q3</f>
        <v>Havířov</v>
      </c>
      <c r="G13" s="53" t="s">
        <v>16</v>
      </c>
      <c r="H13" s="44" t="str">
        <f>Q8</f>
        <v>Proskovice B</v>
      </c>
      <c r="I13" s="45" t="str">
        <f>Q4</f>
        <v>Paskov</v>
      </c>
      <c r="J13" s="53" t="s">
        <v>16</v>
      </c>
      <c r="K13" s="54" t="str">
        <f>Q7</f>
        <v>Hukvaldy</v>
      </c>
      <c r="L13" s="55" t="str">
        <f>Q5</f>
        <v>Hrabůvka </v>
      </c>
      <c r="M13" s="53" t="s">
        <v>16</v>
      </c>
      <c r="N13" s="54" t="str">
        <f>Q6</f>
        <v>VC Mexico B</v>
      </c>
      <c r="P13" s="74">
        <v>6</v>
      </c>
      <c r="Q13" s="63" t="str">
        <f>IF(P13=1,Q3,IF(P13=2,Q4,IF(P13=3,Q5,IF(P13=4,Q6,IF(P13=5,Q7,IF(P13=6,Q8,IF(P13=7,Q9,IF(P13=8,Q10," "))))))))</f>
        <v>Proskovice B</v>
      </c>
    </row>
    <row r="14" spans="2:17" ht="30" customHeight="1">
      <c r="B14" s="315"/>
      <c r="C14" s="56"/>
      <c r="D14" s="57" t="s">
        <v>16</v>
      </c>
      <c r="E14" s="58"/>
      <c r="F14" s="60"/>
      <c r="G14" s="57" t="s">
        <v>16</v>
      </c>
      <c r="H14" s="50"/>
      <c r="I14" s="61"/>
      <c r="J14" s="57" t="s">
        <v>16</v>
      </c>
      <c r="K14" s="58"/>
      <c r="L14" s="60"/>
      <c r="M14" s="57" t="s">
        <v>16</v>
      </c>
      <c r="N14" s="58"/>
      <c r="P14" s="74"/>
      <c r="Q14" s="63" t="str">
        <f>IF(P14=1,Q3,IF(P14=2,Q4,IF(P14=3,Q5,IF(P14=4,Q6,IF(P14=5,Q7,IF(P14=6,Q8,IF(P14=7,Q9,IF(P14=8,Q10," "))))))))</f>
        <v> </v>
      </c>
    </row>
    <row r="15" spans="2:17" ht="30" customHeight="1">
      <c r="B15" s="316" t="str">
        <f>'Utkání-výsledky'!B37</f>
        <v>18.6.</v>
      </c>
      <c r="C15" s="42" t="str">
        <f>Q6</f>
        <v>VC Mexico B</v>
      </c>
      <c r="D15" s="53" t="s">
        <v>16</v>
      </c>
      <c r="E15" s="44" t="str">
        <f>Q10</f>
        <v>Krmelín B</v>
      </c>
      <c r="F15" s="45" t="str">
        <f>Q7</f>
        <v>Hukvaldy</v>
      </c>
      <c r="G15" s="53" t="s">
        <v>16</v>
      </c>
      <c r="H15" s="54" t="str">
        <f>Q5</f>
        <v>Hrabůvka </v>
      </c>
      <c r="I15" s="55" t="str">
        <f>Q8</f>
        <v>Proskovice B</v>
      </c>
      <c r="J15" s="53" t="s">
        <v>16</v>
      </c>
      <c r="K15" s="44" t="str">
        <f>Q4</f>
        <v>Paskov</v>
      </c>
      <c r="L15" s="45" t="str">
        <f>Q9</f>
        <v>Nová Bělá</v>
      </c>
      <c r="M15" s="53" t="s">
        <v>16</v>
      </c>
      <c r="N15" s="44" t="str">
        <f>Q3</f>
        <v>Havířov</v>
      </c>
      <c r="P15" s="74"/>
      <c r="Q15" s="63" t="str">
        <f>IF(P15=1,Q3,IF(P15=2,Q4,IF(P15=3,Q5,IF(P15=4,Q6,IF(P15=5,Q7,IF(P15=6,Q8,IF(P15=7,Q9,IF(P15=8,Q10," "))))))))</f>
        <v> </v>
      </c>
    </row>
    <row r="16" spans="2:14" ht="30" customHeight="1">
      <c r="B16" s="315"/>
      <c r="C16" s="48"/>
      <c r="D16" s="57"/>
      <c r="E16" s="50"/>
      <c r="F16" s="51"/>
      <c r="G16" s="57"/>
      <c r="H16" s="50"/>
      <c r="I16" s="51"/>
      <c r="J16" s="57"/>
      <c r="K16" s="50"/>
      <c r="L16" s="51"/>
      <c r="M16" s="57"/>
      <c r="N16" s="50"/>
    </row>
  </sheetData>
  <sheetProtection selectLockedCells="1"/>
  <conditionalFormatting sqref="C3:N16">
    <cfRule type="cellIs" priority="2" dxfId="31" operator="equal" stopIfTrue="1">
      <formula>$Q$15</formula>
    </cfRule>
    <cfRule type="cellIs" priority="3" dxfId="30" operator="equal" stopIfTrue="1">
      <formula>$Q$14</formula>
    </cfRule>
    <cfRule type="cellIs" priority="4" dxfId="29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36"/>
  <sheetViews>
    <sheetView zoomScalePageLayoutView="0" workbookViewId="0" topLeftCell="A1">
      <selection activeCell="AN16" sqref="AN16:AN6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ht="20.25">
      <c r="S1" s="209" t="s">
        <v>134</v>
      </c>
    </row>
    <row r="2" ht="6.75" customHeight="1"/>
    <row r="3" spans="14:36" ht="12.75">
      <c r="N3" s="210" t="s">
        <v>73</v>
      </c>
      <c r="AJ3" s="210" t="s">
        <v>98</v>
      </c>
    </row>
    <row r="4" spans="2:39" ht="26.25" customHeight="1">
      <c r="B4" s="211"/>
      <c r="C4" s="212"/>
      <c r="D4" s="442">
        <v>1</v>
      </c>
      <c r="E4" s="443"/>
      <c r="F4" s="444"/>
      <c r="G4" s="445">
        <v>2</v>
      </c>
      <c r="H4" s="446"/>
      <c r="I4" s="447"/>
      <c r="J4" s="442">
        <v>3</v>
      </c>
      <c r="K4" s="443"/>
      <c r="L4" s="444"/>
      <c r="M4" s="445">
        <v>4</v>
      </c>
      <c r="N4" s="446"/>
      <c r="O4" s="447"/>
      <c r="P4" s="442">
        <v>5</v>
      </c>
      <c r="Q4" s="443"/>
      <c r="R4" s="444"/>
      <c r="S4" s="445">
        <v>6</v>
      </c>
      <c r="T4" s="446"/>
      <c r="U4" s="447"/>
      <c r="V4" s="442">
        <v>7</v>
      </c>
      <c r="W4" s="443"/>
      <c r="X4" s="448"/>
      <c r="Y4" s="213" t="s">
        <v>74</v>
      </c>
      <c r="Z4" s="214" t="s">
        <v>75</v>
      </c>
      <c r="AA4" s="215" t="s">
        <v>76</v>
      </c>
      <c r="AB4" s="449" t="s">
        <v>77</v>
      </c>
      <c r="AC4" s="446"/>
      <c r="AD4" s="447"/>
      <c r="AE4" s="216" t="s">
        <v>78</v>
      </c>
      <c r="AH4" s="213" t="s">
        <v>84</v>
      </c>
      <c r="AI4" s="213" t="s">
        <v>85</v>
      </c>
      <c r="AJ4" s="213" t="s">
        <v>74</v>
      </c>
      <c r="AK4" s="214" t="s">
        <v>75</v>
      </c>
      <c r="AL4" s="216" t="s">
        <v>86</v>
      </c>
      <c r="AM4" s="216" t="s">
        <v>87</v>
      </c>
    </row>
    <row r="5" spans="2:54" ht="21.75" customHeight="1">
      <c r="B5" s="439" t="s">
        <v>121</v>
      </c>
      <c r="C5" s="254" t="s">
        <v>135</v>
      </c>
      <c r="D5" s="217">
        <v>0</v>
      </c>
      <c r="E5" s="218"/>
      <c r="F5" s="223">
        <v>2</v>
      </c>
      <c r="G5" s="220"/>
      <c r="H5" s="221"/>
      <c r="I5" s="222"/>
      <c r="J5" s="217"/>
      <c r="K5" s="218"/>
      <c r="L5" s="219"/>
      <c r="M5" s="220">
        <v>0</v>
      </c>
      <c r="N5" s="221"/>
      <c r="O5" s="222">
        <v>2</v>
      </c>
      <c r="P5" s="217">
        <v>0</v>
      </c>
      <c r="Q5" s="218"/>
      <c r="R5" s="219">
        <v>2</v>
      </c>
      <c r="S5" s="220">
        <v>2</v>
      </c>
      <c r="T5" s="221"/>
      <c r="U5" s="222">
        <v>0</v>
      </c>
      <c r="V5" s="217">
        <v>0</v>
      </c>
      <c r="W5" s="218"/>
      <c r="X5" s="219">
        <v>2</v>
      </c>
      <c r="Y5" s="266">
        <f aca="true" t="shared" si="0" ref="Y5:Y23">SUM(AO5:BB5)</f>
        <v>5</v>
      </c>
      <c r="Z5" s="224">
        <f aca="true" t="shared" si="1" ref="Z5:AA23">AO5+AQ5+AS5+AU5+AW5+AY5+BA5</f>
        <v>1</v>
      </c>
      <c r="AA5" s="225">
        <f t="shared" si="1"/>
        <v>4</v>
      </c>
      <c r="AB5" s="226">
        <f aca="true" t="shared" si="2" ref="AB5:AB23">D5+G5+J5+M5+P5+S5+V5</f>
        <v>2</v>
      </c>
      <c r="AC5" s="221" t="s">
        <v>17</v>
      </c>
      <c r="AD5" s="227">
        <f aca="true" t="shared" si="3" ref="AD5:AD23">F5+I5+L5+O5+R5+U5+X5</f>
        <v>8</v>
      </c>
      <c r="AE5" s="228">
        <f aca="true" t="shared" si="4" ref="AE5:AE23">IF(Y5&gt;0,Z5/Y5,0)</f>
        <v>0.2</v>
      </c>
      <c r="AG5" s="456" t="s">
        <v>59</v>
      </c>
      <c r="AH5" s="457" t="s">
        <v>156</v>
      </c>
      <c r="AI5" s="457" t="s">
        <v>124</v>
      </c>
      <c r="AJ5" s="458">
        <v>4</v>
      </c>
      <c r="AK5" s="458">
        <v>4</v>
      </c>
      <c r="AL5" s="459">
        <v>1</v>
      </c>
      <c r="AM5" s="460">
        <v>1</v>
      </c>
      <c r="AO5" s="229">
        <f aca="true" t="shared" si="5" ref="AO5:AO23">IF(D5&gt;F5,1,0)</f>
        <v>0</v>
      </c>
      <c r="AP5" s="229">
        <f aca="true" t="shared" si="6" ref="AP5:AP23">IF(F5&gt;D5,1,0)</f>
        <v>1</v>
      </c>
      <c r="AQ5" s="229">
        <f aca="true" t="shared" si="7" ref="AQ5:AQ23">IF(G5&gt;I5,1,0)</f>
        <v>0</v>
      </c>
      <c r="AR5" s="229">
        <f aca="true" t="shared" si="8" ref="AR5:AR23">IF(I5&gt;G5,1,0)</f>
        <v>0</v>
      </c>
      <c r="AS5" s="229">
        <f aca="true" t="shared" si="9" ref="AS5:AS23">IF(J5&gt;L5,1,0)</f>
        <v>0</v>
      </c>
      <c r="AT5" s="229">
        <f aca="true" t="shared" si="10" ref="AT5:AT23">IF(L5&gt;J5,1,0)</f>
        <v>0</v>
      </c>
      <c r="AU5" s="229">
        <f aca="true" t="shared" si="11" ref="AU5:AU23">IF(M5&gt;O5,1,0)</f>
        <v>0</v>
      </c>
      <c r="AV5" s="229">
        <f aca="true" t="shared" si="12" ref="AV5:AV23">IF(O5&gt;M5,1,0)</f>
        <v>1</v>
      </c>
      <c r="AW5" s="229">
        <f aca="true" t="shared" si="13" ref="AW5:AW23">IF(P5&gt;R5,1,)</f>
        <v>0</v>
      </c>
      <c r="AX5" s="229">
        <f aca="true" t="shared" si="14" ref="AX5:AX23">IF(R5&gt;P5,1,0)</f>
        <v>1</v>
      </c>
      <c r="AY5" s="229">
        <f aca="true" t="shared" si="15" ref="AY5:AY23">IF(S5&gt;U5,1,0)</f>
        <v>1</v>
      </c>
      <c r="AZ5" s="229">
        <f aca="true" t="shared" si="16" ref="AZ5:AZ23">IF(U5&gt;S5,1,0)</f>
        <v>0</v>
      </c>
      <c r="BA5" s="229">
        <f aca="true" t="shared" si="17" ref="BA5:BA23">IF(V5&gt;X5,1,0)</f>
        <v>0</v>
      </c>
      <c r="BB5" s="229">
        <f aca="true" t="shared" si="18" ref="BB5:BB23">IF(X5&gt;V5,1,0)</f>
        <v>1</v>
      </c>
    </row>
    <row r="6" spans="2:54" ht="21.75" customHeight="1">
      <c r="B6" s="440"/>
      <c r="C6" s="255" t="s">
        <v>136</v>
      </c>
      <c r="D6" s="230">
        <v>0</v>
      </c>
      <c r="E6" s="231"/>
      <c r="F6" s="236">
        <v>2</v>
      </c>
      <c r="G6" s="233"/>
      <c r="H6" s="234"/>
      <c r="I6" s="235"/>
      <c r="J6" s="230">
        <v>0</v>
      </c>
      <c r="K6" s="231"/>
      <c r="L6" s="232">
        <v>2</v>
      </c>
      <c r="M6" s="233"/>
      <c r="N6" s="234"/>
      <c r="O6" s="235"/>
      <c r="P6" s="230">
        <v>2</v>
      </c>
      <c r="Q6" s="231"/>
      <c r="R6" s="232">
        <v>0</v>
      </c>
      <c r="S6" s="233">
        <v>0</v>
      </c>
      <c r="T6" s="234"/>
      <c r="U6" s="235">
        <v>2</v>
      </c>
      <c r="V6" s="230">
        <v>1</v>
      </c>
      <c r="W6" s="231"/>
      <c r="X6" s="232">
        <v>2</v>
      </c>
      <c r="Y6" s="267">
        <f t="shared" si="0"/>
        <v>5</v>
      </c>
      <c r="Z6" s="237">
        <f t="shared" si="1"/>
        <v>1</v>
      </c>
      <c r="AA6" s="238">
        <f t="shared" si="1"/>
        <v>4</v>
      </c>
      <c r="AB6" s="239">
        <f t="shared" si="2"/>
        <v>3</v>
      </c>
      <c r="AC6" s="234" t="s">
        <v>17</v>
      </c>
      <c r="AD6" s="240">
        <f t="shared" si="3"/>
        <v>8</v>
      </c>
      <c r="AE6" s="241">
        <f t="shared" si="4"/>
        <v>0.2</v>
      </c>
      <c r="AG6" s="461" t="s">
        <v>60</v>
      </c>
      <c r="AH6" s="462" t="s">
        <v>181</v>
      </c>
      <c r="AI6" s="462" t="s">
        <v>155</v>
      </c>
      <c r="AJ6" s="461">
        <v>4</v>
      </c>
      <c r="AK6" s="461">
        <v>4</v>
      </c>
      <c r="AL6" s="463">
        <v>1</v>
      </c>
      <c r="AM6" s="464">
        <v>0.8888888888888888</v>
      </c>
      <c r="AO6" s="229">
        <f t="shared" si="5"/>
        <v>0</v>
      </c>
      <c r="AP6" s="229">
        <f t="shared" si="6"/>
        <v>1</v>
      </c>
      <c r="AQ6" s="229">
        <f t="shared" si="7"/>
        <v>0</v>
      </c>
      <c r="AR6" s="229">
        <f t="shared" si="8"/>
        <v>0</v>
      </c>
      <c r="AS6" s="229">
        <f t="shared" si="9"/>
        <v>0</v>
      </c>
      <c r="AT6" s="229">
        <f t="shared" si="10"/>
        <v>1</v>
      </c>
      <c r="AU6" s="229">
        <f t="shared" si="11"/>
        <v>0</v>
      </c>
      <c r="AV6" s="229">
        <f t="shared" si="12"/>
        <v>0</v>
      </c>
      <c r="AW6" s="229">
        <f t="shared" si="13"/>
        <v>1</v>
      </c>
      <c r="AX6" s="229">
        <f t="shared" si="14"/>
        <v>0</v>
      </c>
      <c r="AY6" s="229">
        <f t="shared" si="15"/>
        <v>0</v>
      </c>
      <c r="AZ6" s="229">
        <f t="shared" si="16"/>
        <v>1</v>
      </c>
      <c r="BA6" s="229">
        <f t="shared" si="17"/>
        <v>0</v>
      </c>
      <c r="BB6" s="229">
        <f t="shared" si="18"/>
        <v>1</v>
      </c>
    </row>
    <row r="7" spans="2:54" ht="21.75" customHeight="1">
      <c r="B7" s="440"/>
      <c r="C7" s="407" t="s">
        <v>188</v>
      </c>
      <c r="D7" s="408"/>
      <c r="E7" s="409"/>
      <c r="F7" s="410"/>
      <c r="G7" s="411"/>
      <c r="H7" s="412"/>
      <c r="I7" s="413"/>
      <c r="J7" s="408">
        <v>2</v>
      </c>
      <c r="K7" s="409"/>
      <c r="L7" s="414">
        <v>0</v>
      </c>
      <c r="M7" s="411">
        <v>1</v>
      </c>
      <c r="N7" s="412"/>
      <c r="O7" s="413">
        <v>2</v>
      </c>
      <c r="P7" s="408"/>
      <c r="Q7" s="409"/>
      <c r="R7" s="414"/>
      <c r="S7" s="411"/>
      <c r="T7" s="412"/>
      <c r="U7" s="413"/>
      <c r="V7" s="408"/>
      <c r="W7" s="409"/>
      <c r="X7" s="410"/>
      <c r="Y7" s="267">
        <f>SUM(AO7:BB7)</f>
        <v>2</v>
      </c>
      <c r="Z7" s="237">
        <f>AO7+AQ7+AS7+AU7+AW7+AY7+BA7</f>
        <v>1</v>
      </c>
      <c r="AA7" s="238">
        <f>AP7+AR7+AT7+AV7+AX7+AZ7+BB7</f>
        <v>1</v>
      </c>
      <c r="AB7" s="239">
        <f>D7+G7+J7+M7+P7+S7+V7</f>
        <v>3</v>
      </c>
      <c r="AC7" s="234" t="s">
        <v>17</v>
      </c>
      <c r="AD7" s="240">
        <f>F7+I7+L7+O7+R7+U7+X7</f>
        <v>2</v>
      </c>
      <c r="AE7" s="241">
        <f>IF(Y7&gt;0,Z7/Y7,0)</f>
        <v>0.5</v>
      </c>
      <c r="AG7" s="461" t="s">
        <v>61</v>
      </c>
      <c r="AH7" s="465" t="s">
        <v>153</v>
      </c>
      <c r="AI7" s="465" t="s">
        <v>120</v>
      </c>
      <c r="AJ7" s="461">
        <v>7</v>
      </c>
      <c r="AK7" s="461">
        <v>6</v>
      </c>
      <c r="AL7" s="463">
        <v>0.8571428571428571</v>
      </c>
      <c r="AM7" s="464">
        <v>0.8666666666666667</v>
      </c>
      <c r="AO7" s="229">
        <f>IF(D7&gt;F7,1,0)</f>
        <v>0</v>
      </c>
      <c r="AP7" s="229">
        <f>IF(F7&gt;D7,1,0)</f>
        <v>0</v>
      </c>
      <c r="AQ7" s="229">
        <f>IF(G7&gt;I7,1,0)</f>
        <v>0</v>
      </c>
      <c r="AR7" s="229">
        <f>IF(I7&gt;G7,1,0)</f>
        <v>0</v>
      </c>
      <c r="AS7" s="229">
        <f>IF(J7&gt;L7,1,0)</f>
        <v>1</v>
      </c>
      <c r="AT7" s="229">
        <f>IF(L7&gt;J7,1,0)</f>
        <v>0</v>
      </c>
      <c r="AU7" s="229">
        <f>IF(M7&gt;O7,1,0)</f>
        <v>0</v>
      </c>
      <c r="AV7" s="229">
        <f>IF(O7&gt;M7,1,0)</f>
        <v>1</v>
      </c>
      <c r="AW7" s="229">
        <f>IF(P7&gt;R7,1,)</f>
        <v>0</v>
      </c>
      <c r="AX7" s="229">
        <f>IF(R7&gt;P7,1,0)</f>
        <v>0</v>
      </c>
      <c r="AY7" s="229">
        <f>IF(S7&gt;U7,1,0)</f>
        <v>0</v>
      </c>
      <c r="AZ7" s="229">
        <f>IF(U7&gt;S7,1,0)</f>
        <v>0</v>
      </c>
      <c r="BA7" s="229">
        <f>IF(V7&gt;X7,1,0)</f>
        <v>0</v>
      </c>
      <c r="BB7" s="229">
        <f>IF(X7&gt;V7,1,0)</f>
        <v>0</v>
      </c>
    </row>
    <row r="8" spans="2:54" ht="21.75" customHeight="1">
      <c r="B8" s="450"/>
      <c r="C8" s="256" t="s">
        <v>137</v>
      </c>
      <c r="D8" s="242"/>
      <c r="E8" s="243"/>
      <c r="F8" s="244"/>
      <c r="G8" s="245"/>
      <c r="H8" s="246"/>
      <c r="I8" s="247"/>
      <c r="J8" s="242"/>
      <c r="K8" s="243"/>
      <c r="L8" s="244"/>
      <c r="M8" s="245"/>
      <c r="N8" s="246"/>
      <c r="O8" s="247"/>
      <c r="P8" s="242"/>
      <c r="Q8" s="243"/>
      <c r="R8" s="244"/>
      <c r="S8" s="245"/>
      <c r="T8" s="246"/>
      <c r="U8" s="247"/>
      <c r="V8" s="242"/>
      <c r="W8" s="243"/>
      <c r="X8" s="248"/>
      <c r="Y8" s="268">
        <f t="shared" si="0"/>
        <v>0</v>
      </c>
      <c r="Z8" s="249">
        <f t="shared" si="1"/>
        <v>0</v>
      </c>
      <c r="AA8" s="250">
        <f t="shared" si="1"/>
        <v>0</v>
      </c>
      <c r="AB8" s="251">
        <f t="shared" si="2"/>
        <v>0</v>
      </c>
      <c r="AC8" s="246" t="s">
        <v>17</v>
      </c>
      <c r="AD8" s="252">
        <f t="shared" si="3"/>
        <v>0</v>
      </c>
      <c r="AE8" s="253">
        <f t="shared" si="4"/>
        <v>0</v>
      </c>
      <c r="AG8" s="461" t="s">
        <v>79</v>
      </c>
      <c r="AH8" s="465" t="s">
        <v>162</v>
      </c>
      <c r="AI8" s="465" t="s">
        <v>145</v>
      </c>
      <c r="AJ8" s="461">
        <v>7</v>
      </c>
      <c r="AK8" s="461">
        <v>6</v>
      </c>
      <c r="AL8" s="463">
        <v>0.8571428571428571</v>
      </c>
      <c r="AM8" s="464">
        <v>0.7058823529411765</v>
      </c>
      <c r="AO8" s="229">
        <f t="shared" si="5"/>
        <v>0</v>
      </c>
      <c r="AP8" s="229">
        <f t="shared" si="6"/>
        <v>0</v>
      </c>
      <c r="AQ8" s="229">
        <f t="shared" si="7"/>
        <v>0</v>
      </c>
      <c r="AR8" s="229">
        <f t="shared" si="8"/>
        <v>0</v>
      </c>
      <c r="AS8" s="229">
        <f t="shared" si="9"/>
        <v>0</v>
      </c>
      <c r="AT8" s="229">
        <f t="shared" si="10"/>
        <v>0</v>
      </c>
      <c r="AU8" s="229">
        <f t="shared" si="11"/>
        <v>0</v>
      </c>
      <c r="AV8" s="229">
        <f t="shared" si="12"/>
        <v>0</v>
      </c>
      <c r="AW8" s="229">
        <f t="shared" si="13"/>
        <v>0</v>
      </c>
      <c r="AX8" s="229">
        <f t="shared" si="14"/>
        <v>0</v>
      </c>
      <c r="AY8" s="229">
        <f t="shared" si="15"/>
        <v>0</v>
      </c>
      <c r="AZ8" s="229">
        <f t="shared" si="16"/>
        <v>0</v>
      </c>
      <c r="BA8" s="229">
        <f t="shared" si="17"/>
        <v>0</v>
      </c>
      <c r="BB8" s="229">
        <f t="shared" si="18"/>
        <v>0</v>
      </c>
    </row>
    <row r="9" spans="2:54" ht="21.75" customHeight="1">
      <c r="B9" s="439" t="s">
        <v>105</v>
      </c>
      <c r="C9" s="254" t="s">
        <v>138</v>
      </c>
      <c r="D9" s="217">
        <v>2</v>
      </c>
      <c r="E9" s="218"/>
      <c r="F9" s="223">
        <v>1</v>
      </c>
      <c r="G9" s="220"/>
      <c r="H9" s="221"/>
      <c r="I9" s="222"/>
      <c r="J9" s="217">
        <v>0</v>
      </c>
      <c r="K9" s="218"/>
      <c r="L9" s="219">
        <v>2</v>
      </c>
      <c r="M9" s="220">
        <v>2</v>
      </c>
      <c r="N9" s="221"/>
      <c r="O9" s="222">
        <v>0</v>
      </c>
      <c r="P9" s="217">
        <v>0</v>
      </c>
      <c r="Q9" s="218"/>
      <c r="R9" s="219">
        <v>2</v>
      </c>
      <c r="S9" s="220">
        <v>1</v>
      </c>
      <c r="T9" s="221"/>
      <c r="U9" s="222">
        <v>2</v>
      </c>
      <c r="V9" s="217"/>
      <c r="W9" s="218"/>
      <c r="X9" s="223"/>
      <c r="Y9" s="266">
        <f t="shared" si="0"/>
        <v>5</v>
      </c>
      <c r="Z9" s="224">
        <f t="shared" si="1"/>
        <v>2</v>
      </c>
      <c r="AA9" s="225">
        <f t="shared" si="1"/>
        <v>3</v>
      </c>
      <c r="AB9" s="226">
        <f t="shared" si="2"/>
        <v>5</v>
      </c>
      <c r="AC9" s="221" t="s">
        <v>17</v>
      </c>
      <c r="AD9" s="227">
        <f t="shared" si="3"/>
        <v>7</v>
      </c>
      <c r="AE9" s="228">
        <f t="shared" si="4"/>
        <v>0.4</v>
      </c>
      <c r="AG9" s="461" t="s">
        <v>80</v>
      </c>
      <c r="AH9" s="465" t="s">
        <v>157</v>
      </c>
      <c r="AI9" s="465" t="s">
        <v>124</v>
      </c>
      <c r="AJ9" s="461">
        <v>4</v>
      </c>
      <c r="AK9" s="461">
        <v>3</v>
      </c>
      <c r="AL9" s="463">
        <v>0.75</v>
      </c>
      <c r="AM9" s="464">
        <v>0.7777777777777778</v>
      </c>
      <c r="AO9" s="229">
        <f t="shared" si="5"/>
        <v>1</v>
      </c>
      <c r="AP9" s="229">
        <f t="shared" si="6"/>
        <v>0</v>
      </c>
      <c r="AQ9" s="229">
        <f t="shared" si="7"/>
        <v>0</v>
      </c>
      <c r="AR9" s="229">
        <f t="shared" si="8"/>
        <v>0</v>
      </c>
      <c r="AS9" s="229">
        <f t="shared" si="9"/>
        <v>0</v>
      </c>
      <c r="AT9" s="229">
        <f t="shared" si="10"/>
        <v>1</v>
      </c>
      <c r="AU9" s="229">
        <f t="shared" si="11"/>
        <v>1</v>
      </c>
      <c r="AV9" s="229">
        <f t="shared" si="12"/>
        <v>0</v>
      </c>
      <c r="AW9" s="229">
        <f t="shared" si="13"/>
        <v>0</v>
      </c>
      <c r="AX9" s="229">
        <f t="shared" si="14"/>
        <v>1</v>
      </c>
      <c r="AY9" s="229">
        <f t="shared" si="15"/>
        <v>0</v>
      </c>
      <c r="AZ9" s="229">
        <f t="shared" si="16"/>
        <v>1</v>
      </c>
      <c r="BA9" s="229">
        <f t="shared" si="17"/>
        <v>0</v>
      </c>
      <c r="BB9" s="229">
        <f t="shared" si="18"/>
        <v>0</v>
      </c>
    </row>
    <row r="10" spans="2:54" ht="21.75" customHeight="1">
      <c r="B10" s="440"/>
      <c r="C10" s="255" t="s">
        <v>139</v>
      </c>
      <c r="D10" s="230"/>
      <c r="E10" s="231"/>
      <c r="F10" s="236"/>
      <c r="G10" s="233"/>
      <c r="H10" s="234"/>
      <c r="I10" s="235"/>
      <c r="J10" s="230"/>
      <c r="K10" s="231"/>
      <c r="L10" s="232"/>
      <c r="M10" s="233"/>
      <c r="N10" s="234"/>
      <c r="O10" s="235"/>
      <c r="P10" s="230"/>
      <c r="Q10" s="231"/>
      <c r="R10" s="232"/>
      <c r="S10" s="233"/>
      <c r="T10" s="234"/>
      <c r="U10" s="235"/>
      <c r="V10" s="230"/>
      <c r="W10" s="231"/>
      <c r="X10" s="232"/>
      <c r="Y10" s="267">
        <f>SUM(AO10:BB10)</f>
        <v>0</v>
      </c>
      <c r="Z10" s="237">
        <f>AO10+AQ10+AS10+AU10+AW10+AY10+BA10</f>
        <v>0</v>
      </c>
      <c r="AA10" s="238">
        <f>AP10+AR10+AT10+AV10+AX10+AZ10+BB10</f>
        <v>0</v>
      </c>
      <c r="AB10" s="239">
        <f>D10+G10+J10+M10+P10+S10+V10</f>
        <v>0</v>
      </c>
      <c r="AC10" s="234" t="s">
        <v>17</v>
      </c>
      <c r="AD10" s="240">
        <f>F10+I10+L10+O10+R10+U10+X10</f>
        <v>0</v>
      </c>
      <c r="AE10" s="241">
        <f>IF(Y10&gt;0,Z10/Y10,0)</f>
        <v>0</v>
      </c>
      <c r="AG10" s="461" t="s">
        <v>81</v>
      </c>
      <c r="AH10" s="465" t="s">
        <v>151</v>
      </c>
      <c r="AI10" s="465" t="s">
        <v>122</v>
      </c>
      <c r="AJ10" s="461">
        <v>7</v>
      </c>
      <c r="AK10" s="461">
        <v>5</v>
      </c>
      <c r="AL10" s="463">
        <v>0.7142857142857143</v>
      </c>
      <c r="AM10" s="464">
        <v>0.7142857142857143</v>
      </c>
      <c r="AO10" s="229">
        <f>IF(D10&gt;F10,1,0)</f>
        <v>0</v>
      </c>
      <c r="AP10" s="229">
        <f>IF(F10&gt;D10,1,0)</f>
        <v>0</v>
      </c>
      <c r="AQ10" s="229">
        <f>IF(G10&gt;I10,1,0)</f>
        <v>0</v>
      </c>
      <c r="AR10" s="229">
        <f>IF(I10&gt;G10,1,0)</f>
        <v>0</v>
      </c>
      <c r="AS10" s="229">
        <f>IF(J10&gt;L10,1,0)</f>
        <v>0</v>
      </c>
      <c r="AT10" s="229">
        <f>IF(L10&gt;J10,1,0)</f>
        <v>0</v>
      </c>
      <c r="AU10" s="229">
        <f>IF(M10&gt;O10,1,0)</f>
        <v>0</v>
      </c>
      <c r="AV10" s="229">
        <f>IF(O10&gt;M10,1,0)</f>
        <v>0</v>
      </c>
      <c r="AW10" s="229">
        <f>IF(P10&gt;R10,1,)</f>
        <v>0</v>
      </c>
      <c r="AX10" s="229">
        <f>IF(R10&gt;P10,1,0)</f>
        <v>0</v>
      </c>
      <c r="AY10" s="229">
        <f>IF(S10&gt;U10,1,0)</f>
        <v>0</v>
      </c>
      <c r="AZ10" s="229">
        <f>IF(U10&gt;S10,1,0)</f>
        <v>0</v>
      </c>
      <c r="BA10" s="229">
        <f>IF(V10&gt;X10,1,0)</f>
        <v>0</v>
      </c>
      <c r="BB10" s="229">
        <f>IF(X10&gt;V10,1,0)</f>
        <v>0</v>
      </c>
    </row>
    <row r="11" spans="2:54" ht="21.75" customHeight="1">
      <c r="B11" s="440"/>
      <c r="C11" s="255" t="s">
        <v>140</v>
      </c>
      <c r="D11" s="230"/>
      <c r="E11" s="231"/>
      <c r="F11" s="236"/>
      <c r="G11" s="233"/>
      <c r="H11" s="234"/>
      <c r="I11" s="235"/>
      <c r="J11" s="230"/>
      <c r="K11" s="231"/>
      <c r="L11" s="232"/>
      <c r="M11" s="233">
        <v>1</v>
      </c>
      <c r="N11" s="234"/>
      <c r="O11" s="235">
        <v>2</v>
      </c>
      <c r="P11" s="230"/>
      <c r="Q11" s="231"/>
      <c r="R11" s="232"/>
      <c r="S11" s="233">
        <v>0</v>
      </c>
      <c r="T11" s="234"/>
      <c r="U11" s="235">
        <v>2</v>
      </c>
      <c r="V11" s="230"/>
      <c r="W11" s="231"/>
      <c r="X11" s="232"/>
      <c r="Y11" s="267">
        <f>SUM(AO11:BB11)</f>
        <v>2</v>
      </c>
      <c r="Z11" s="237">
        <f>AO11+AQ11+AS11+AU11+AW11+AY11+BA11</f>
        <v>0</v>
      </c>
      <c r="AA11" s="238">
        <f>AP11+AR11+AT11+AV11+AX11+AZ11+BB11</f>
        <v>2</v>
      </c>
      <c r="AB11" s="239">
        <f>D11+G11+J11+M11+P11+S11+V11</f>
        <v>1</v>
      </c>
      <c r="AC11" s="234" t="s">
        <v>17</v>
      </c>
      <c r="AD11" s="240">
        <f>F11+I11+L11+O11+R11+U11+X11</f>
        <v>4</v>
      </c>
      <c r="AE11" s="241">
        <f>IF(Y11&gt;0,Z11/Y11,0)</f>
        <v>0</v>
      </c>
      <c r="AG11" s="461" t="s">
        <v>82</v>
      </c>
      <c r="AH11" s="465" t="s">
        <v>236</v>
      </c>
      <c r="AI11" s="465" t="s">
        <v>122</v>
      </c>
      <c r="AJ11" s="461">
        <v>7</v>
      </c>
      <c r="AK11" s="461">
        <v>5</v>
      </c>
      <c r="AL11" s="463">
        <v>0.7142857142857143</v>
      </c>
      <c r="AM11" s="464">
        <v>0.6470588235294118</v>
      </c>
      <c r="AO11" s="229">
        <f>IF(D11&gt;F11,1,0)</f>
        <v>0</v>
      </c>
      <c r="AP11" s="229">
        <f>IF(F11&gt;D11,1,0)</f>
        <v>0</v>
      </c>
      <c r="AQ11" s="229">
        <f>IF(G11&gt;I11,1,0)</f>
        <v>0</v>
      </c>
      <c r="AR11" s="229">
        <f>IF(I11&gt;G11,1,0)</f>
        <v>0</v>
      </c>
      <c r="AS11" s="229">
        <f>IF(J11&gt;L11,1,0)</f>
        <v>0</v>
      </c>
      <c r="AT11" s="229">
        <f>IF(L11&gt;J11,1,0)</f>
        <v>0</v>
      </c>
      <c r="AU11" s="229">
        <f>IF(M11&gt;O11,1,0)</f>
        <v>0</v>
      </c>
      <c r="AV11" s="229">
        <f>IF(O11&gt;M11,1,0)</f>
        <v>1</v>
      </c>
      <c r="AW11" s="229">
        <f>IF(P11&gt;R11,1,)</f>
        <v>0</v>
      </c>
      <c r="AX11" s="229">
        <f>IF(R11&gt;P11,1,0)</f>
        <v>0</v>
      </c>
      <c r="AY11" s="229">
        <f>IF(S11&gt;U11,1,0)</f>
        <v>0</v>
      </c>
      <c r="AZ11" s="229">
        <f>IF(U11&gt;S11,1,0)</f>
        <v>1</v>
      </c>
      <c r="BA11" s="229">
        <f>IF(V11&gt;X11,1,0)</f>
        <v>0</v>
      </c>
      <c r="BB11" s="229">
        <f>IF(X11&gt;V11,1,0)</f>
        <v>0</v>
      </c>
    </row>
    <row r="12" spans="2:54" ht="21.75" customHeight="1">
      <c r="B12" s="440"/>
      <c r="C12" s="258" t="s">
        <v>141</v>
      </c>
      <c r="D12" s="230">
        <v>0</v>
      </c>
      <c r="E12" s="231"/>
      <c r="F12" s="236">
        <v>2</v>
      </c>
      <c r="G12" s="233"/>
      <c r="H12" s="234"/>
      <c r="I12" s="235"/>
      <c r="J12" s="230">
        <v>2</v>
      </c>
      <c r="K12" s="231"/>
      <c r="L12" s="232">
        <v>0</v>
      </c>
      <c r="M12" s="233"/>
      <c r="N12" s="234"/>
      <c r="O12" s="235"/>
      <c r="P12" s="230">
        <v>0</v>
      </c>
      <c r="Q12" s="231"/>
      <c r="R12" s="232">
        <v>2</v>
      </c>
      <c r="S12" s="233"/>
      <c r="T12" s="234"/>
      <c r="U12" s="235"/>
      <c r="V12" s="230">
        <v>2</v>
      </c>
      <c r="W12" s="231"/>
      <c r="X12" s="232">
        <v>0</v>
      </c>
      <c r="Y12" s="267">
        <f t="shared" si="0"/>
        <v>4</v>
      </c>
      <c r="Z12" s="237">
        <f t="shared" si="1"/>
        <v>2</v>
      </c>
      <c r="AA12" s="238">
        <f t="shared" si="1"/>
        <v>2</v>
      </c>
      <c r="AB12" s="239">
        <f t="shared" si="2"/>
        <v>4</v>
      </c>
      <c r="AC12" s="234" t="s">
        <v>17</v>
      </c>
      <c r="AD12" s="240">
        <f t="shared" si="3"/>
        <v>4</v>
      </c>
      <c r="AE12" s="241">
        <f t="shared" si="4"/>
        <v>0.5</v>
      </c>
      <c r="AG12" s="461" t="s">
        <v>83</v>
      </c>
      <c r="AH12" s="465" t="s">
        <v>141</v>
      </c>
      <c r="AI12" s="465" t="s">
        <v>105</v>
      </c>
      <c r="AJ12" s="461">
        <v>4</v>
      </c>
      <c r="AK12" s="461">
        <v>2</v>
      </c>
      <c r="AL12" s="463">
        <v>0.5</v>
      </c>
      <c r="AM12" s="464">
        <v>0.5</v>
      </c>
      <c r="AO12" s="229">
        <f t="shared" si="5"/>
        <v>0</v>
      </c>
      <c r="AP12" s="229">
        <f t="shared" si="6"/>
        <v>1</v>
      </c>
      <c r="AQ12" s="229">
        <f t="shared" si="7"/>
        <v>0</v>
      </c>
      <c r="AR12" s="229">
        <f t="shared" si="8"/>
        <v>0</v>
      </c>
      <c r="AS12" s="229">
        <f t="shared" si="9"/>
        <v>1</v>
      </c>
      <c r="AT12" s="229">
        <f t="shared" si="10"/>
        <v>0</v>
      </c>
      <c r="AU12" s="229">
        <f t="shared" si="11"/>
        <v>0</v>
      </c>
      <c r="AV12" s="229">
        <f t="shared" si="12"/>
        <v>0</v>
      </c>
      <c r="AW12" s="229">
        <f t="shared" si="13"/>
        <v>0</v>
      </c>
      <c r="AX12" s="229">
        <f t="shared" si="14"/>
        <v>1</v>
      </c>
      <c r="AY12" s="229">
        <f t="shared" si="15"/>
        <v>0</v>
      </c>
      <c r="AZ12" s="229">
        <f t="shared" si="16"/>
        <v>0</v>
      </c>
      <c r="BA12" s="229">
        <f t="shared" si="17"/>
        <v>1</v>
      </c>
      <c r="BB12" s="229">
        <f t="shared" si="18"/>
        <v>0</v>
      </c>
    </row>
    <row r="13" spans="2:54" ht="21.75" customHeight="1">
      <c r="B13" s="450"/>
      <c r="C13" s="255" t="s">
        <v>142</v>
      </c>
      <c r="D13" s="242"/>
      <c r="E13" s="243"/>
      <c r="F13" s="244"/>
      <c r="G13" s="245"/>
      <c r="H13" s="246"/>
      <c r="I13" s="247"/>
      <c r="J13" s="242"/>
      <c r="K13" s="243"/>
      <c r="L13" s="244"/>
      <c r="M13" s="245"/>
      <c r="N13" s="246"/>
      <c r="O13" s="247"/>
      <c r="P13" s="242"/>
      <c r="Q13" s="243"/>
      <c r="R13" s="244"/>
      <c r="S13" s="245"/>
      <c r="T13" s="246"/>
      <c r="U13" s="247"/>
      <c r="V13" s="242">
        <v>2</v>
      </c>
      <c r="W13" s="243"/>
      <c r="X13" s="248">
        <v>1</v>
      </c>
      <c r="Y13" s="268">
        <f t="shared" si="0"/>
        <v>1</v>
      </c>
      <c r="Z13" s="249">
        <f t="shared" si="1"/>
        <v>1</v>
      </c>
      <c r="AA13" s="250">
        <f t="shared" si="1"/>
        <v>0</v>
      </c>
      <c r="AB13" s="251">
        <f t="shared" si="2"/>
        <v>2</v>
      </c>
      <c r="AC13" s="246" t="s">
        <v>17</v>
      </c>
      <c r="AD13" s="252">
        <f t="shared" si="3"/>
        <v>1</v>
      </c>
      <c r="AE13" s="253">
        <f t="shared" si="4"/>
        <v>1</v>
      </c>
      <c r="AG13" s="461" t="s">
        <v>88</v>
      </c>
      <c r="AH13" s="465" t="s">
        <v>138</v>
      </c>
      <c r="AI13" s="465" t="s">
        <v>105</v>
      </c>
      <c r="AJ13" s="461">
        <v>5</v>
      </c>
      <c r="AK13" s="461">
        <v>2</v>
      </c>
      <c r="AL13" s="463">
        <v>0.4</v>
      </c>
      <c r="AM13" s="464">
        <v>0.4166666666666667</v>
      </c>
      <c r="AO13" s="229">
        <f t="shared" si="5"/>
        <v>0</v>
      </c>
      <c r="AP13" s="229">
        <f t="shared" si="6"/>
        <v>0</v>
      </c>
      <c r="AQ13" s="229">
        <f t="shared" si="7"/>
        <v>0</v>
      </c>
      <c r="AR13" s="229">
        <f t="shared" si="8"/>
        <v>0</v>
      </c>
      <c r="AS13" s="229">
        <f t="shared" si="9"/>
        <v>0</v>
      </c>
      <c r="AT13" s="229">
        <f t="shared" si="10"/>
        <v>0</v>
      </c>
      <c r="AU13" s="229">
        <f t="shared" si="11"/>
        <v>0</v>
      </c>
      <c r="AV13" s="229">
        <f t="shared" si="12"/>
        <v>0</v>
      </c>
      <c r="AW13" s="229">
        <f t="shared" si="13"/>
        <v>0</v>
      </c>
      <c r="AX13" s="229">
        <f t="shared" si="14"/>
        <v>0</v>
      </c>
      <c r="AY13" s="229">
        <f t="shared" si="15"/>
        <v>0</v>
      </c>
      <c r="AZ13" s="229">
        <f t="shared" si="16"/>
        <v>0</v>
      </c>
      <c r="BA13" s="229">
        <f t="shared" si="17"/>
        <v>1</v>
      </c>
      <c r="BB13" s="229">
        <f t="shared" si="18"/>
        <v>0</v>
      </c>
    </row>
    <row r="14" spans="2:54" ht="21.75" customHeight="1">
      <c r="B14" s="439" t="s">
        <v>152</v>
      </c>
      <c r="C14" s="254" t="s">
        <v>143</v>
      </c>
      <c r="D14" s="217">
        <v>2</v>
      </c>
      <c r="E14" s="218"/>
      <c r="F14" s="223">
        <v>0</v>
      </c>
      <c r="G14" s="220">
        <v>1</v>
      </c>
      <c r="H14" s="221"/>
      <c r="I14" s="222">
        <v>2</v>
      </c>
      <c r="J14" s="217">
        <v>0</v>
      </c>
      <c r="K14" s="218"/>
      <c r="L14" s="223">
        <v>2</v>
      </c>
      <c r="M14" s="220">
        <v>0</v>
      </c>
      <c r="N14" s="221"/>
      <c r="O14" s="222">
        <v>2</v>
      </c>
      <c r="P14" s="217">
        <v>0</v>
      </c>
      <c r="Q14" s="218"/>
      <c r="R14" s="219">
        <v>2</v>
      </c>
      <c r="S14" s="220">
        <v>0</v>
      </c>
      <c r="T14" s="221"/>
      <c r="U14" s="222">
        <v>2</v>
      </c>
      <c r="V14" s="217">
        <v>0</v>
      </c>
      <c r="W14" s="218"/>
      <c r="X14" s="219">
        <v>2</v>
      </c>
      <c r="Y14" s="266">
        <f t="shared" si="0"/>
        <v>7</v>
      </c>
      <c r="Z14" s="224">
        <f t="shared" si="1"/>
        <v>1</v>
      </c>
      <c r="AA14" s="225">
        <f t="shared" si="1"/>
        <v>6</v>
      </c>
      <c r="AB14" s="226">
        <f t="shared" si="2"/>
        <v>3</v>
      </c>
      <c r="AC14" s="221" t="s">
        <v>17</v>
      </c>
      <c r="AD14" s="227">
        <f t="shared" si="3"/>
        <v>12</v>
      </c>
      <c r="AE14" s="228">
        <f t="shared" si="4"/>
        <v>0.14285714285714285</v>
      </c>
      <c r="AG14" s="461" t="s">
        <v>89</v>
      </c>
      <c r="AH14" s="465" t="s">
        <v>165</v>
      </c>
      <c r="AI14" s="465" t="s">
        <v>155</v>
      </c>
      <c r="AJ14" s="461">
        <v>4</v>
      </c>
      <c r="AK14" s="461">
        <v>1</v>
      </c>
      <c r="AL14" s="463">
        <v>0.25</v>
      </c>
      <c r="AM14" s="464">
        <v>0.25</v>
      </c>
      <c r="AO14" s="229">
        <f t="shared" si="5"/>
        <v>1</v>
      </c>
      <c r="AP14" s="229">
        <f t="shared" si="6"/>
        <v>0</v>
      </c>
      <c r="AQ14" s="229">
        <f t="shared" si="7"/>
        <v>0</v>
      </c>
      <c r="AR14" s="229">
        <f t="shared" si="8"/>
        <v>1</v>
      </c>
      <c r="AS14" s="229">
        <f t="shared" si="9"/>
        <v>0</v>
      </c>
      <c r="AT14" s="229">
        <f t="shared" si="10"/>
        <v>1</v>
      </c>
      <c r="AU14" s="229">
        <f t="shared" si="11"/>
        <v>0</v>
      </c>
      <c r="AV14" s="229">
        <f t="shared" si="12"/>
        <v>1</v>
      </c>
      <c r="AW14" s="229">
        <f t="shared" si="13"/>
        <v>0</v>
      </c>
      <c r="AX14" s="229">
        <f t="shared" si="14"/>
        <v>1</v>
      </c>
      <c r="AY14" s="229">
        <f t="shared" si="15"/>
        <v>0</v>
      </c>
      <c r="AZ14" s="229">
        <f t="shared" si="16"/>
        <v>1</v>
      </c>
      <c r="BA14" s="229">
        <f t="shared" si="17"/>
        <v>0</v>
      </c>
      <c r="BB14" s="229">
        <f t="shared" si="18"/>
        <v>1</v>
      </c>
    </row>
    <row r="15" spans="2:54" ht="21.75" customHeight="1">
      <c r="B15" s="440"/>
      <c r="C15" s="258" t="s">
        <v>205</v>
      </c>
      <c r="D15" s="230"/>
      <c r="E15" s="231"/>
      <c r="F15" s="236"/>
      <c r="G15" s="233"/>
      <c r="H15" s="234"/>
      <c r="I15" s="235"/>
      <c r="J15" s="230"/>
      <c r="K15" s="231"/>
      <c r="L15" s="236"/>
      <c r="M15" s="233">
        <v>2</v>
      </c>
      <c r="N15" s="234"/>
      <c r="O15" s="235">
        <v>0</v>
      </c>
      <c r="P15" s="230"/>
      <c r="Q15" s="231"/>
      <c r="R15" s="232"/>
      <c r="S15" s="233"/>
      <c r="T15" s="234"/>
      <c r="U15" s="235"/>
      <c r="V15" s="230">
        <v>1</v>
      </c>
      <c r="W15" s="231"/>
      <c r="X15" s="232">
        <v>2</v>
      </c>
      <c r="Y15" s="267">
        <f t="shared" si="0"/>
        <v>2</v>
      </c>
      <c r="Z15" s="237">
        <f t="shared" si="1"/>
        <v>1</v>
      </c>
      <c r="AA15" s="238">
        <f t="shared" si="1"/>
        <v>1</v>
      </c>
      <c r="AB15" s="239">
        <f t="shared" si="2"/>
        <v>3</v>
      </c>
      <c r="AC15" s="234" t="s">
        <v>17</v>
      </c>
      <c r="AD15" s="240">
        <f t="shared" si="3"/>
        <v>2</v>
      </c>
      <c r="AE15" s="241">
        <f t="shared" si="4"/>
        <v>0.5</v>
      </c>
      <c r="AG15" s="461" t="s">
        <v>90</v>
      </c>
      <c r="AH15" s="465" t="s">
        <v>136</v>
      </c>
      <c r="AI15" s="465" t="s">
        <v>121</v>
      </c>
      <c r="AJ15" s="461">
        <v>5</v>
      </c>
      <c r="AK15" s="461">
        <v>1</v>
      </c>
      <c r="AL15" s="463">
        <v>0.2</v>
      </c>
      <c r="AM15" s="464">
        <v>0.2727272727272727</v>
      </c>
      <c r="AO15" s="229">
        <f t="shared" si="5"/>
        <v>0</v>
      </c>
      <c r="AP15" s="229">
        <f t="shared" si="6"/>
        <v>0</v>
      </c>
      <c r="AQ15" s="229">
        <f t="shared" si="7"/>
        <v>0</v>
      </c>
      <c r="AR15" s="229">
        <f t="shared" si="8"/>
        <v>0</v>
      </c>
      <c r="AS15" s="229">
        <f t="shared" si="9"/>
        <v>0</v>
      </c>
      <c r="AT15" s="229">
        <f t="shared" si="10"/>
        <v>0</v>
      </c>
      <c r="AU15" s="229">
        <f t="shared" si="11"/>
        <v>1</v>
      </c>
      <c r="AV15" s="229">
        <f t="shared" si="12"/>
        <v>0</v>
      </c>
      <c r="AW15" s="229">
        <f t="shared" si="13"/>
        <v>0</v>
      </c>
      <c r="AX15" s="229">
        <f t="shared" si="14"/>
        <v>0</v>
      </c>
      <c r="AY15" s="229">
        <f t="shared" si="15"/>
        <v>0</v>
      </c>
      <c r="AZ15" s="229">
        <f t="shared" si="16"/>
        <v>0</v>
      </c>
      <c r="BA15" s="229">
        <f t="shared" si="17"/>
        <v>0</v>
      </c>
      <c r="BB15" s="229">
        <f t="shared" si="18"/>
        <v>1</v>
      </c>
    </row>
    <row r="16" spans="2:54" ht="21.75" customHeight="1">
      <c r="B16" s="440"/>
      <c r="C16" s="255" t="s">
        <v>226</v>
      </c>
      <c r="D16" s="230"/>
      <c r="E16" s="231"/>
      <c r="F16" s="236"/>
      <c r="G16" s="233"/>
      <c r="H16" s="234"/>
      <c r="I16" s="235"/>
      <c r="J16" s="230">
        <v>2</v>
      </c>
      <c r="K16" s="231"/>
      <c r="L16" s="232">
        <v>1</v>
      </c>
      <c r="M16" s="233"/>
      <c r="N16" s="234"/>
      <c r="O16" s="235"/>
      <c r="P16" s="230">
        <v>1</v>
      </c>
      <c r="Q16" s="231"/>
      <c r="R16" s="232">
        <v>2</v>
      </c>
      <c r="S16" s="233"/>
      <c r="T16" s="234"/>
      <c r="U16" s="235"/>
      <c r="V16" s="230"/>
      <c r="W16" s="231"/>
      <c r="X16" s="232"/>
      <c r="Y16" s="267">
        <f>SUM(AO16:BB16)</f>
        <v>2</v>
      </c>
      <c r="Z16" s="237">
        <f>AO16+AQ16+AS16+AU16+AW16+AY16+BA16</f>
        <v>1</v>
      </c>
      <c r="AA16" s="238">
        <f>AP16+AR16+AT16+AV16+AX16+AZ16+BB16</f>
        <v>1</v>
      </c>
      <c r="AB16" s="239">
        <f>D16+G16+J16+M16+P16+S16+V16</f>
        <v>3</v>
      </c>
      <c r="AC16" s="234" t="s">
        <v>17</v>
      </c>
      <c r="AD16" s="240">
        <f>F16+I16+L16+O16+R16+U16+X16</f>
        <v>3</v>
      </c>
      <c r="AE16" s="241">
        <f>IF(Y16&gt;0,Z16/Y16,0)</f>
        <v>0.5</v>
      </c>
      <c r="AG16" s="461" t="s">
        <v>91</v>
      </c>
      <c r="AH16" s="465" t="s">
        <v>135</v>
      </c>
      <c r="AI16" s="465" t="s">
        <v>121</v>
      </c>
      <c r="AJ16" s="461">
        <v>5</v>
      </c>
      <c r="AK16" s="461">
        <v>1</v>
      </c>
      <c r="AL16" s="463">
        <v>0.2</v>
      </c>
      <c r="AM16" s="464">
        <v>0.2</v>
      </c>
      <c r="AO16" s="229">
        <f>IF(D16&gt;F16,1,0)</f>
        <v>0</v>
      </c>
      <c r="AP16" s="229">
        <f>IF(F16&gt;D16,1,0)</f>
        <v>0</v>
      </c>
      <c r="AQ16" s="229">
        <f>IF(G16&gt;I16,1,0)</f>
        <v>0</v>
      </c>
      <c r="AR16" s="229">
        <f>IF(I16&gt;G16,1,0)</f>
        <v>0</v>
      </c>
      <c r="AS16" s="229">
        <f>IF(J16&gt;L16,1,0)</f>
        <v>1</v>
      </c>
      <c r="AT16" s="229">
        <f>IF(L16&gt;J16,1,0)</f>
        <v>0</v>
      </c>
      <c r="AU16" s="229">
        <f>IF(M16&gt;O16,1,0)</f>
        <v>0</v>
      </c>
      <c r="AV16" s="229">
        <f>IF(O16&gt;M16,1,0)</f>
        <v>0</v>
      </c>
      <c r="AW16" s="229">
        <f>IF(P16&gt;R16,1,)</f>
        <v>0</v>
      </c>
      <c r="AX16" s="229">
        <f>IF(R16&gt;P16,1,0)</f>
        <v>1</v>
      </c>
      <c r="AY16" s="229">
        <f>IF(S16&gt;U16,1,0)</f>
        <v>0</v>
      </c>
      <c r="AZ16" s="229">
        <f>IF(U16&gt;S16,1,0)</f>
        <v>0</v>
      </c>
      <c r="BA16" s="229">
        <f>IF(V16&gt;X16,1,0)</f>
        <v>0</v>
      </c>
      <c r="BB16" s="229">
        <f>IF(X16&gt;V16,1,0)</f>
        <v>0</v>
      </c>
    </row>
    <row r="17" spans="2:54" ht="21.75" customHeight="1">
      <c r="B17" s="450"/>
      <c r="C17" s="256" t="s">
        <v>144</v>
      </c>
      <c r="D17" s="242">
        <v>2</v>
      </c>
      <c r="E17" s="243"/>
      <c r="F17" s="244">
        <v>0</v>
      </c>
      <c r="G17" s="245">
        <v>1</v>
      </c>
      <c r="H17" s="246"/>
      <c r="I17" s="247">
        <v>2</v>
      </c>
      <c r="J17" s="242"/>
      <c r="K17" s="243"/>
      <c r="L17" s="244"/>
      <c r="M17" s="245"/>
      <c r="N17" s="246"/>
      <c r="O17" s="247"/>
      <c r="P17" s="242"/>
      <c r="Q17" s="243"/>
      <c r="R17" s="244"/>
      <c r="S17" s="245">
        <v>0</v>
      </c>
      <c r="T17" s="246"/>
      <c r="U17" s="247">
        <v>2</v>
      </c>
      <c r="V17" s="242"/>
      <c r="W17" s="243"/>
      <c r="X17" s="248"/>
      <c r="Y17" s="268">
        <f t="shared" si="0"/>
        <v>3</v>
      </c>
      <c r="Z17" s="249">
        <f t="shared" si="1"/>
        <v>1</v>
      </c>
      <c r="AA17" s="250">
        <f t="shared" si="1"/>
        <v>2</v>
      </c>
      <c r="AB17" s="251">
        <f t="shared" si="2"/>
        <v>3</v>
      </c>
      <c r="AC17" s="246" t="s">
        <v>17</v>
      </c>
      <c r="AD17" s="252">
        <f t="shared" si="3"/>
        <v>4</v>
      </c>
      <c r="AE17" s="253">
        <f t="shared" si="4"/>
        <v>0.3333333333333333</v>
      </c>
      <c r="AG17" s="461" t="s">
        <v>92</v>
      </c>
      <c r="AH17" s="465" t="s">
        <v>225</v>
      </c>
      <c r="AI17" s="465" t="s">
        <v>120</v>
      </c>
      <c r="AJ17" s="461">
        <v>5</v>
      </c>
      <c r="AK17" s="461">
        <v>1</v>
      </c>
      <c r="AL17" s="463">
        <v>0.2</v>
      </c>
      <c r="AM17" s="464">
        <v>0.18181818181818182</v>
      </c>
      <c r="AO17" s="229">
        <f t="shared" si="5"/>
        <v>1</v>
      </c>
      <c r="AP17" s="229">
        <f t="shared" si="6"/>
        <v>0</v>
      </c>
      <c r="AQ17" s="229">
        <f t="shared" si="7"/>
        <v>0</v>
      </c>
      <c r="AR17" s="229">
        <f t="shared" si="8"/>
        <v>1</v>
      </c>
      <c r="AS17" s="229">
        <f t="shared" si="9"/>
        <v>0</v>
      </c>
      <c r="AT17" s="229">
        <f t="shared" si="10"/>
        <v>0</v>
      </c>
      <c r="AU17" s="229">
        <f t="shared" si="11"/>
        <v>0</v>
      </c>
      <c r="AV17" s="229">
        <f t="shared" si="12"/>
        <v>0</v>
      </c>
      <c r="AW17" s="229">
        <f t="shared" si="13"/>
        <v>0</v>
      </c>
      <c r="AX17" s="229">
        <f t="shared" si="14"/>
        <v>0</v>
      </c>
      <c r="AY17" s="229">
        <f t="shared" si="15"/>
        <v>0</v>
      </c>
      <c r="AZ17" s="229">
        <f t="shared" si="16"/>
        <v>1</v>
      </c>
      <c r="BA17" s="229">
        <f t="shared" si="17"/>
        <v>0</v>
      </c>
      <c r="BB17" s="229">
        <f t="shared" si="18"/>
        <v>0</v>
      </c>
    </row>
    <row r="18" spans="2:54" ht="25.5" customHeight="1">
      <c r="B18" s="439" t="s">
        <v>120</v>
      </c>
      <c r="C18" s="254" t="s">
        <v>153</v>
      </c>
      <c r="D18" s="217">
        <v>2</v>
      </c>
      <c r="E18" s="218"/>
      <c r="F18" s="223">
        <v>0</v>
      </c>
      <c r="G18" s="220">
        <v>2</v>
      </c>
      <c r="H18" s="221"/>
      <c r="I18" s="222">
        <v>0</v>
      </c>
      <c r="J18" s="217">
        <v>2</v>
      </c>
      <c r="K18" s="218"/>
      <c r="L18" s="219">
        <v>0</v>
      </c>
      <c r="M18" s="220">
        <v>1</v>
      </c>
      <c r="N18" s="221"/>
      <c r="O18" s="222">
        <v>2</v>
      </c>
      <c r="P18" s="217">
        <v>2</v>
      </c>
      <c r="Q18" s="218"/>
      <c r="R18" s="219">
        <v>0</v>
      </c>
      <c r="S18" s="220">
        <v>2</v>
      </c>
      <c r="T18" s="221"/>
      <c r="U18" s="222">
        <v>0</v>
      </c>
      <c r="V18" s="217">
        <v>2</v>
      </c>
      <c r="W18" s="218"/>
      <c r="X18" s="223">
        <v>0</v>
      </c>
      <c r="Y18" s="266">
        <f t="shared" si="0"/>
        <v>7</v>
      </c>
      <c r="Z18" s="224">
        <f t="shared" si="1"/>
        <v>6</v>
      </c>
      <c r="AA18" s="225">
        <f t="shared" si="1"/>
        <v>1</v>
      </c>
      <c r="AB18" s="226">
        <f t="shared" si="2"/>
        <v>13</v>
      </c>
      <c r="AC18" s="221" t="s">
        <v>17</v>
      </c>
      <c r="AD18" s="227">
        <f t="shared" si="3"/>
        <v>2</v>
      </c>
      <c r="AE18" s="228">
        <f t="shared" si="4"/>
        <v>0.8571428571428571</v>
      </c>
      <c r="AG18" s="461" t="s">
        <v>92</v>
      </c>
      <c r="AH18" s="465" t="s">
        <v>148</v>
      </c>
      <c r="AI18" s="465" t="s">
        <v>145</v>
      </c>
      <c r="AJ18" s="461">
        <v>5</v>
      </c>
      <c r="AK18" s="461">
        <v>1</v>
      </c>
      <c r="AL18" s="463">
        <v>0.2</v>
      </c>
      <c r="AM18" s="464">
        <v>0.18181818181818182</v>
      </c>
      <c r="AO18" s="229">
        <f t="shared" si="5"/>
        <v>1</v>
      </c>
      <c r="AP18" s="229">
        <f t="shared" si="6"/>
        <v>0</v>
      </c>
      <c r="AQ18" s="229">
        <f t="shared" si="7"/>
        <v>1</v>
      </c>
      <c r="AR18" s="229">
        <f t="shared" si="8"/>
        <v>0</v>
      </c>
      <c r="AS18" s="229">
        <f t="shared" si="9"/>
        <v>1</v>
      </c>
      <c r="AT18" s="229">
        <f t="shared" si="10"/>
        <v>0</v>
      </c>
      <c r="AU18" s="229">
        <f t="shared" si="11"/>
        <v>0</v>
      </c>
      <c r="AV18" s="229">
        <f t="shared" si="12"/>
        <v>1</v>
      </c>
      <c r="AW18" s="229">
        <f t="shared" si="13"/>
        <v>1</v>
      </c>
      <c r="AX18" s="229">
        <f t="shared" si="14"/>
        <v>0</v>
      </c>
      <c r="AY18" s="229">
        <f t="shared" si="15"/>
        <v>1</v>
      </c>
      <c r="AZ18" s="229">
        <f t="shared" si="16"/>
        <v>0</v>
      </c>
      <c r="BA18" s="229">
        <f t="shared" si="17"/>
        <v>1</v>
      </c>
      <c r="BB18" s="229">
        <f t="shared" si="18"/>
        <v>0</v>
      </c>
    </row>
    <row r="19" spans="2:54" ht="25.5" customHeight="1">
      <c r="B19" s="440"/>
      <c r="C19" s="255" t="s">
        <v>154</v>
      </c>
      <c r="D19" s="230">
        <v>2</v>
      </c>
      <c r="E19" s="231"/>
      <c r="F19" s="236">
        <v>0</v>
      </c>
      <c r="G19" s="233">
        <v>0</v>
      </c>
      <c r="H19" s="234"/>
      <c r="I19" s="235">
        <v>2</v>
      </c>
      <c r="J19" s="230"/>
      <c r="K19" s="231"/>
      <c r="L19" s="232"/>
      <c r="M19" s="233"/>
      <c r="N19" s="234"/>
      <c r="O19" s="235"/>
      <c r="P19" s="230"/>
      <c r="Q19" s="231"/>
      <c r="R19" s="232"/>
      <c r="S19" s="233"/>
      <c r="T19" s="234"/>
      <c r="U19" s="235"/>
      <c r="V19" s="230"/>
      <c r="W19" s="231"/>
      <c r="X19" s="236"/>
      <c r="Y19" s="267">
        <f t="shared" si="0"/>
        <v>2</v>
      </c>
      <c r="Z19" s="237">
        <f t="shared" si="1"/>
        <v>1</v>
      </c>
      <c r="AA19" s="238">
        <f t="shared" si="1"/>
        <v>1</v>
      </c>
      <c r="AB19" s="239">
        <f t="shared" si="2"/>
        <v>2</v>
      </c>
      <c r="AC19" s="234" t="s">
        <v>17</v>
      </c>
      <c r="AD19" s="240">
        <f t="shared" si="3"/>
        <v>2</v>
      </c>
      <c r="AE19" s="241">
        <f t="shared" si="4"/>
        <v>0.5</v>
      </c>
      <c r="AG19" s="461" t="s">
        <v>93</v>
      </c>
      <c r="AH19" s="465" t="s">
        <v>143</v>
      </c>
      <c r="AI19" s="465" t="s">
        <v>152</v>
      </c>
      <c r="AJ19" s="461">
        <v>7</v>
      </c>
      <c r="AK19" s="461">
        <v>1</v>
      </c>
      <c r="AL19" s="463">
        <v>0.14285714285714285</v>
      </c>
      <c r="AM19" s="464">
        <v>0.2</v>
      </c>
      <c r="AO19" s="229">
        <f>IF(D19&gt;F19,1,0)</f>
        <v>1</v>
      </c>
      <c r="AP19" s="229">
        <f>IF(F19&gt;D19,1,0)</f>
        <v>0</v>
      </c>
      <c r="AQ19" s="229">
        <f>IF(G19&gt;I19,1,0)</f>
        <v>0</v>
      </c>
      <c r="AR19" s="229">
        <f>IF(I19&gt;G19,1,0)</f>
        <v>1</v>
      </c>
      <c r="AS19" s="229">
        <f>IF(J19&gt;L19,1,0)</f>
        <v>0</v>
      </c>
      <c r="AT19" s="229">
        <f>IF(L19&gt;J19,1,0)</f>
        <v>0</v>
      </c>
      <c r="AU19" s="229">
        <f>IF(M19&gt;O19,1,0)</f>
        <v>0</v>
      </c>
      <c r="AV19" s="229">
        <f>IF(O19&gt;M19,1,0)</f>
        <v>0</v>
      </c>
      <c r="AW19" s="229">
        <f>IF(P19&gt;R19,1,)</f>
        <v>0</v>
      </c>
      <c r="AX19" s="229">
        <f>IF(R19&gt;P19,1,0)</f>
        <v>0</v>
      </c>
      <c r="AY19" s="229">
        <f>IF(S19&gt;U19,1,0)</f>
        <v>0</v>
      </c>
      <c r="AZ19" s="229">
        <f>IF(U19&gt;S19,1,0)</f>
        <v>0</v>
      </c>
      <c r="BA19" s="229">
        <f>IF(V19&gt;X19,1,0)</f>
        <v>0</v>
      </c>
      <c r="BB19" s="229">
        <f>IF(X19&gt;V19,1,0)</f>
        <v>0</v>
      </c>
    </row>
    <row r="20" spans="2:54" ht="24" customHeight="1" thickBot="1">
      <c r="B20" s="441"/>
      <c r="C20" s="256" t="s">
        <v>225</v>
      </c>
      <c r="D20" s="242"/>
      <c r="E20" s="243"/>
      <c r="F20" s="244"/>
      <c r="G20" s="245"/>
      <c r="H20" s="246"/>
      <c r="I20" s="247"/>
      <c r="J20" s="242">
        <v>0</v>
      </c>
      <c r="K20" s="243"/>
      <c r="L20" s="244">
        <v>2</v>
      </c>
      <c r="M20" s="245">
        <v>0</v>
      </c>
      <c r="N20" s="246"/>
      <c r="O20" s="247">
        <v>2</v>
      </c>
      <c r="P20" s="242">
        <v>2</v>
      </c>
      <c r="Q20" s="243"/>
      <c r="R20" s="244">
        <v>1</v>
      </c>
      <c r="S20" s="245">
        <v>0</v>
      </c>
      <c r="T20" s="246"/>
      <c r="U20" s="247">
        <v>2</v>
      </c>
      <c r="V20" s="242">
        <v>0</v>
      </c>
      <c r="W20" s="243"/>
      <c r="X20" s="248">
        <v>2</v>
      </c>
      <c r="Y20" s="268">
        <f t="shared" si="0"/>
        <v>5</v>
      </c>
      <c r="Z20" s="249">
        <f t="shared" si="1"/>
        <v>1</v>
      </c>
      <c r="AA20" s="250">
        <f t="shared" si="1"/>
        <v>4</v>
      </c>
      <c r="AB20" s="251">
        <f t="shared" si="2"/>
        <v>2</v>
      </c>
      <c r="AC20" s="246" t="s">
        <v>17</v>
      </c>
      <c r="AD20" s="252">
        <f t="shared" si="3"/>
        <v>9</v>
      </c>
      <c r="AE20" s="253">
        <f t="shared" si="4"/>
        <v>0.2</v>
      </c>
      <c r="AG20" s="486" t="s">
        <v>94</v>
      </c>
      <c r="AH20" s="487" t="s">
        <v>211</v>
      </c>
      <c r="AI20" s="487" t="s">
        <v>124</v>
      </c>
      <c r="AJ20" s="486">
        <v>6</v>
      </c>
      <c r="AK20" s="486">
        <v>0</v>
      </c>
      <c r="AL20" s="488">
        <v>0</v>
      </c>
      <c r="AM20" s="489">
        <v>0.07692307692307693</v>
      </c>
      <c r="AO20" s="229">
        <f>IF(D20&gt;F20,1,0)</f>
        <v>0</v>
      </c>
      <c r="AP20" s="229">
        <f>IF(F20&gt;D20,1,0)</f>
        <v>0</v>
      </c>
      <c r="AQ20" s="229">
        <f>IF(G20&gt;I20,1,0)</f>
        <v>0</v>
      </c>
      <c r="AR20" s="229">
        <f>IF(I20&gt;G20,1,0)</f>
        <v>0</v>
      </c>
      <c r="AS20" s="229">
        <f>IF(J20&gt;L20,1,0)</f>
        <v>0</v>
      </c>
      <c r="AT20" s="229">
        <f>IF(L20&gt;J20,1,0)</f>
        <v>1</v>
      </c>
      <c r="AU20" s="229">
        <f>IF(M20&gt;O20,1,0)</f>
        <v>0</v>
      </c>
      <c r="AV20" s="229">
        <f>IF(O20&gt;M20,1,0)</f>
        <v>1</v>
      </c>
      <c r="AW20" s="229">
        <f>IF(P20&gt;R20,1,)</f>
        <v>1</v>
      </c>
      <c r="AX20" s="229">
        <f>IF(R20&gt;P20,1,0)</f>
        <v>0</v>
      </c>
      <c r="AY20" s="229">
        <f>IF(S20&gt;U20,1,0)</f>
        <v>0</v>
      </c>
      <c r="AZ20" s="229">
        <f>IF(U20&gt;S20,1,0)</f>
        <v>1</v>
      </c>
      <c r="BA20" s="229">
        <f>IF(V20&gt;X20,1,0)</f>
        <v>0</v>
      </c>
      <c r="BB20" s="229">
        <f>IF(X20&gt;V20,1,0)</f>
        <v>1</v>
      </c>
    </row>
    <row r="21" spans="2:54" ht="24" customHeight="1">
      <c r="B21" s="439" t="s">
        <v>145</v>
      </c>
      <c r="C21" s="254" t="s">
        <v>162</v>
      </c>
      <c r="D21" s="217">
        <v>2</v>
      </c>
      <c r="E21" s="218"/>
      <c r="F21" s="223">
        <v>0</v>
      </c>
      <c r="G21" s="220">
        <v>2</v>
      </c>
      <c r="H21" s="221"/>
      <c r="I21" s="222">
        <v>1</v>
      </c>
      <c r="J21" s="217">
        <v>2</v>
      </c>
      <c r="K21" s="218"/>
      <c r="L21" s="223">
        <v>0</v>
      </c>
      <c r="M21" s="220">
        <v>2</v>
      </c>
      <c r="N21" s="221"/>
      <c r="O21" s="222">
        <v>1</v>
      </c>
      <c r="P21" s="217">
        <v>0</v>
      </c>
      <c r="Q21" s="218"/>
      <c r="R21" s="219">
        <v>2</v>
      </c>
      <c r="S21" s="220">
        <v>2</v>
      </c>
      <c r="T21" s="221"/>
      <c r="U21" s="222">
        <v>1</v>
      </c>
      <c r="V21" s="217">
        <v>2</v>
      </c>
      <c r="W21" s="218"/>
      <c r="X21" s="219">
        <v>0</v>
      </c>
      <c r="Y21" s="266">
        <f t="shared" si="0"/>
        <v>7</v>
      </c>
      <c r="Z21" s="224">
        <f t="shared" si="1"/>
        <v>6</v>
      </c>
      <c r="AA21" s="225">
        <f t="shared" si="1"/>
        <v>1</v>
      </c>
      <c r="AB21" s="226">
        <f t="shared" si="2"/>
        <v>12</v>
      </c>
      <c r="AC21" s="221" t="s">
        <v>17</v>
      </c>
      <c r="AD21" s="227">
        <f t="shared" si="3"/>
        <v>5</v>
      </c>
      <c r="AE21" s="228">
        <f t="shared" si="4"/>
        <v>0.8571428571428571</v>
      </c>
      <c r="AG21" s="482" t="s">
        <v>95</v>
      </c>
      <c r="AH21" s="483" t="s">
        <v>144</v>
      </c>
      <c r="AI21" s="483" t="s">
        <v>152</v>
      </c>
      <c r="AJ21" s="482">
        <v>3</v>
      </c>
      <c r="AK21" s="482">
        <v>1</v>
      </c>
      <c r="AL21" s="484">
        <v>0.3333333333333333</v>
      </c>
      <c r="AM21" s="485">
        <v>0.42857142857142855</v>
      </c>
      <c r="AO21" s="229">
        <f t="shared" si="5"/>
        <v>1</v>
      </c>
      <c r="AP21" s="229">
        <f t="shared" si="6"/>
        <v>0</v>
      </c>
      <c r="AQ21" s="229">
        <f t="shared" si="7"/>
        <v>1</v>
      </c>
      <c r="AR21" s="229">
        <f t="shared" si="8"/>
        <v>0</v>
      </c>
      <c r="AS21" s="229">
        <f t="shared" si="9"/>
        <v>1</v>
      </c>
      <c r="AT21" s="229">
        <f t="shared" si="10"/>
        <v>0</v>
      </c>
      <c r="AU21" s="229">
        <f t="shared" si="11"/>
        <v>1</v>
      </c>
      <c r="AV21" s="229">
        <f t="shared" si="12"/>
        <v>0</v>
      </c>
      <c r="AW21" s="229">
        <f t="shared" si="13"/>
        <v>0</v>
      </c>
      <c r="AX21" s="229">
        <f t="shared" si="14"/>
        <v>1</v>
      </c>
      <c r="AY21" s="229">
        <f t="shared" si="15"/>
        <v>1</v>
      </c>
      <c r="AZ21" s="229">
        <f t="shared" si="16"/>
        <v>0</v>
      </c>
      <c r="BA21" s="229">
        <f t="shared" si="17"/>
        <v>1</v>
      </c>
      <c r="BB21" s="229">
        <f t="shared" si="18"/>
        <v>0</v>
      </c>
    </row>
    <row r="22" spans="2:54" ht="24.75" customHeight="1">
      <c r="B22" s="440"/>
      <c r="C22" s="258" t="s">
        <v>146</v>
      </c>
      <c r="D22" s="230"/>
      <c r="E22" s="231"/>
      <c r="F22" s="236"/>
      <c r="G22" s="233"/>
      <c r="H22" s="234"/>
      <c r="I22" s="235"/>
      <c r="J22" s="230"/>
      <c r="K22" s="231"/>
      <c r="L22" s="236"/>
      <c r="M22" s="233"/>
      <c r="N22" s="234"/>
      <c r="O22" s="235"/>
      <c r="P22" s="230">
        <v>0</v>
      </c>
      <c r="Q22" s="231"/>
      <c r="R22" s="232">
        <v>2</v>
      </c>
      <c r="S22" s="233"/>
      <c r="T22" s="234"/>
      <c r="U22" s="235"/>
      <c r="V22" s="230">
        <v>0</v>
      </c>
      <c r="W22" s="231"/>
      <c r="X22" s="232">
        <v>2</v>
      </c>
      <c r="Y22" s="267">
        <f t="shared" si="0"/>
        <v>2</v>
      </c>
      <c r="Z22" s="237">
        <f t="shared" si="1"/>
        <v>0</v>
      </c>
      <c r="AA22" s="238">
        <f t="shared" si="1"/>
        <v>2</v>
      </c>
      <c r="AB22" s="239">
        <f t="shared" si="2"/>
        <v>0</v>
      </c>
      <c r="AC22" s="234" t="s">
        <v>17</v>
      </c>
      <c r="AD22" s="240">
        <f t="shared" si="3"/>
        <v>4</v>
      </c>
      <c r="AE22" s="241">
        <f t="shared" si="4"/>
        <v>0</v>
      </c>
      <c r="AG22" s="461" t="s">
        <v>96</v>
      </c>
      <c r="AH22" s="465" t="s">
        <v>164</v>
      </c>
      <c r="AI22" s="465" t="s">
        <v>155</v>
      </c>
      <c r="AJ22" s="461">
        <v>3</v>
      </c>
      <c r="AK22" s="461">
        <v>3</v>
      </c>
      <c r="AL22" s="463">
        <v>1</v>
      </c>
      <c r="AM22" s="464">
        <v>1</v>
      </c>
      <c r="AO22" s="229">
        <f t="shared" si="5"/>
        <v>0</v>
      </c>
      <c r="AP22" s="229">
        <f t="shared" si="6"/>
        <v>0</v>
      </c>
      <c r="AQ22" s="229">
        <f t="shared" si="7"/>
        <v>0</v>
      </c>
      <c r="AR22" s="229">
        <f t="shared" si="8"/>
        <v>0</v>
      </c>
      <c r="AS22" s="229">
        <f t="shared" si="9"/>
        <v>0</v>
      </c>
      <c r="AT22" s="229">
        <f t="shared" si="10"/>
        <v>0</v>
      </c>
      <c r="AU22" s="229">
        <f t="shared" si="11"/>
        <v>0</v>
      </c>
      <c r="AV22" s="229">
        <f t="shared" si="12"/>
        <v>0</v>
      </c>
      <c r="AW22" s="229">
        <f t="shared" si="13"/>
        <v>0</v>
      </c>
      <c r="AX22" s="229">
        <f t="shared" si="14"/>
        <v>1</v>
      </c>
      <c r="AY22" s="229">
        <f t="shared" si="15"/>
        <v>0</v>
      </c>
      <c r="AZ22" s="229">
        <f t="shared" si="16"/>
        <v>0</v>
      </c>
      <c r="BA22" s="229">
        <f t="shared" si="17"/>
        <v>0</v>
      </c>
      <c r="BB22" s="229">
        <f t="shared" si="18"/>
        <v>1</v>
      </c>
    </row>
    <row r="23" spans="2:54" ht="24.75" customHeight="1">
      <c r="B23" s="440"/>
      <c r="C23" s="389" t="s">
        <v>147</v>
      </c>
      <c r="D23" s="230"/>
      <c r="E23" s="231"/>
      <c r="F23" s="236"/>
      <c r="G23" s="233"/>
      <c r="H23" s="234"/>
      <c r="I23" s="235"/>
      <c r="J23" s="230"/>
      <c r="K23" s="231"/>
      <c r="L23" s="236"/>
      <c r="M23" s="233"/>
      <c r="N23" s="234"/>
      <c r="O23" s="235"/>
      <c r="P23" s="230"/>
      <c r="Q23" s="231"/>
      <c r="R23" s="232"/>
      <c r="S23" s="233"/>
      <c r="T23" s="234"/>
      <c r="U23" s="235"/>
      <c r="V23" s="230"/>
      <c r="W23" s="231"/>
      <c r="X23" s="232"/>
      <c r="Y23" s="268">
        <f t="shared" si="0"/>
        <v>0</v>
      </c>
      <c r="Z23" s="249">
        <f t="shared" si="1"/>
        <v>0</v>
      </c>
      <c r="AA23" s="250">
        <f t="shared" si="1"/>
        <v>0</v>
      </c>
      <c r="AB23" s="251">
        <f t="shared" si="2"/>
        <v>0</v>
      </c>
      <c r="AC23" s="246" t="s">
        <v>17</v>
      </c>
      <c r="AD23" s="252">
        <f t="shared" si="3"/>
        <v>0</v>
      </c>
      <c r="AE23" s="253">
        <f t="shared" si="4"/>
        <v>0</v>
      </c>
      <c r="AG23" s="461" t="s">
        <v>97</v>
      </c>
      <c r="AH23" s="465" t="s">
        <v>142</v>
      </c>
      <c r="AI23" s="465" t="s">
        <v>105</v>
      </c>
      <c r="AJ23" s="461">
        <v>1</v>
      </c>
      <c r="AK23" s="461">
        <v>1</v>
      </c>
      <c r="AL23" s="463">
        <v>1</v>
      </c>
      <c r="AM23" s="464">
        <v>0.6666666666666666</v>
      </c>
      <c r="AO23" s="229">
        <f t="shared" si="5"/>
        <v>0</v>
      </c>
      <c r="AP23" s="229">
        <f t="shared" si="6"/>
        <v>0</v>
      </c>
      <c r="AQ23" s="229">
        <f t="shared" si="7"/>
        <v>0</v>
      </c>
      <c r="AR23" s="229">
        <f t="shared" si="8"/>
        <v>0</v>
      </c>
      <c r="AS23" s="229">
        <f t="shared" si="9"/>
        <v>0</v>
      </c>
      <c r="AT23" s="229">
        <f t="shared" si="10"/>
        <v>0</v>
      </c>
      <c r="AU23" s="229">
        <f t="shared" si="11"/>
        <v>0</v>
      </c>
      <c r="AV23" s="229">
        <f t="shared" si="12"/>
        <v>0</v>
      </c>
      <c r="AW23" s="229">
        <f t="shared" si="13"/>
        <v>0</v>
      </c>
      <c r="AX23" s="229">
        <f t="shared" si="14"/>
        <v>0</v>
      </c>
      <c r="AY23" s="229">
        <f t="shared" si="15"/>
        <v>0</v>
      </c>
      <c r="AZ23" s="229">
        <f t="shared" si="16"/>
        <v>0</v>
      </c>
      <c r="BA23" s="229">
        <f t="shared" si="17"/>
        <v>0</v>
      </c>
      <c r="BB23" s="229">
        <f t="shared" si="18"/>
        <v>0</v>
      </c>
    </row>
    <row r="24" spans="2:54" ht="19.5" customHeight="1">
      <c r="B24" s="450"/>
      <c r="C24" s="257" t="s">
        <v>148</v>
      </c>
      <c r="D24" s="242">
        <v>0</v>
      </c>
      <c r="E24" s="243"/>
      <c r="F24" s="244">
        <v>2</v>
      </c>
      <c r="G24" s="245">
        <v>2</v>
      </c>
      <c r="H24" s="246"/>
      <c r="I24" s="247">
        <v>1</v>
      </c>
      <c r="J24" s="242">
        <v>0</v>
      </c>
      <c r="K24" s="243"/>
      <c r="L24" s="244">
        <v>2</v>
      </c>
      <c r="M24" s="245">
        <v>0</v>
      </c>
      <c r="N24" s="246"/>
      <c r="O24" s="247">
        <v>2</v>
      </c>
      <c r="P24" s="242"/>
      <c r="Q24" s="243"/>
      <c r="R24" s="244"/>
      <c r="S24" s="245">
        <v>0</v>
      </c>
      <c r="T24" s="246"/>
      <c r="U24" s="247">
        <v>2</v>
      </c>
      <c r="V24" s="242"/>
      <c r="W24" s="243"/>
      <c r="X24" s="248"/>
      <c r="Y24" s="268">
        <f aca="true" t="shared" si="19" ref="Y24:Y31">SUM(AO24:BB24)</f>
        <v>5</v>
      </c>
      <c r="Z24" s="249">
        <f aca="true" t="shared" si="20" ref="Z24:Z31">AO24+AQ24+AS24+AU24+AW24+AY24+BA24</f>
        <v>1</v>
      </c>
      <c r="AA24" s="250">
        <f aca="true" t="shared" si="21" ref="AA24:AA31">AP24+AR24+AT24+AV24+AX24+AZ24+BB24</f>
        <v>4</v>
      </c>
      <c r="AB24" s="251">
        <f aca="true" t="shared" si="22" ref="AB24:AB31">D24+G24+J24+M24+P24+S24+V24</f>
        <v>2</v>
      </c>
      <c r="AC24" s="246" t="s">
        <v>17</v>
      </c>
      <c r="AD24" s="252">
        <f aca="true" t="shared" si="23" ref="AD24:AD31">F24+I24+L24+O24+R24+U24+X24</f>
        <v>9</v>
      </c>
      <c r="AE24" s="253">
        <f aca="true" t="shared" si="24" ref="AE24:AE31">IF(Y24&gt;0,Z24/Y24,0)</f>
        <v>0.2</v>
      </c>
      <c r="AG24" s="461" t="s">
        <v>107</v>
      </c>
      <c r="AH24" s="465" t="s">
        <v>207</v>
      </c>
      <c r="AI24" s="465" t="s">
        <v>155</v>
      </c>
      <c r="AJ24" s="461">
        <v>1</v>
      </c>
      <c r="AK24" s="461">
        <v>1</v>
      </c>
      <c r="AL24" s="463">
        <v>1</v>
      </c>
      <c r="AM24" s="464">
        <v>0.6666666666666666</v>
      </c>
      <c r="AO24" s="229">
        <f>IF(D24&gt;F24,1,0)</f>
        <v>0</v>
      </c>
      <c r="AP24" s="229">
        <f>IF(F24&gt;D24,1,0)</f>
        <v>1</v>
      </c>
      <c r="AQ24" s="229">
        <f>IF(G24&gt;I24,1,0)</f>
        <v>1</v>
      </c>
      <c r="AR24" s="229">
        <f>IF(I24&gt;G24,1,0)</f>
        <v>0</v>
      </c>
      <c r="AS24" s="229">
        <f>IF(J24&gt;L24,1,0)</f>
        <v>0</v>
      </c>
      <c r="AT24" s="229">
        <f>IF(L24&gt;J24,1,0)</f>
        <v>1</v>
      </c>
      <c r="AU24" s="229">
        <f>IF(M24&gt;O24,1,0)</f>
        <v>0</v>
      </c>
      <c r="AV24" s="229">
        <f>IF(O24&gt;M24,1,0)</f>
        <v>1</v>
      </c>
      <c r="AW24" s="229">
        <f>IF(P24&gt;R24,1,)</f>
        <v>0</v>
      </c>
      <c r="AX24" s="229">
        <f>IF(R24&gt;P24,1,0)</f>
        <v>0</v>
      </c>
      <c r="AY24" s="229">
        <f>IF(S24&gt;U24,1,0)</f>
        <v>0</v>
      </c>
      <c r="AZ24" s="229">
        <f>IF(U24&gt;S24,1,0)</f>
        <v>1</v>
      </c>
      <c r="BA24" s="229">
        <f>IF(V24&gt;X24,1,0)</f>
        <v>0</v>
      </c>
      <c r="BB24" s="229">
        <f>IF(X24&gt;V24,1,0)</f>
        <v>0</v>
      </c>
    </row>
    <row r="25" spans="2:54" ht="19.5" customHeight="1">
      <c r="B25" s="439" t="s">
        <v>122</v>
      </c>
      <c r="C25" s="254" t="s">
        <v>149</v>
      </c>
      <c r="D25" s="217"/>
      <c r="E25" s="218"/>
      <c r="F25" s="223"/>
      <c r="G25" s="220"/>
      <c r="H25" s="221"/>
      <c r="I25" s="222"/>
      <c r="J25" s="217"/>
      <c r="K25" s="218"/>
      <c r="L25" s="219"/>
      <c r="M25" s="220"/>
      <c r="N25" s="221"/>
      <c r="O25" s="222"/>
      <c r="P25" s="217"/>
      <c r="Q25" s="218"/>
      <c r="R25" s="219"/>
      <c r="S25" s="220"/>
      <c r="T25" s="221"/>
      <c r="U25" s="222"/>
      <c r="V25" s="217"/>
      <c r="W25" s="218"/>
      <c r="X25" s="219"/>
      <c r="Y25" s="266">
        <f t="shared" si="19"/>
        <v>0</v>
      </c>
      <c r="Z25" s="224">
        <f t="shared" si="20"/>
        <v>0</v>
      </c>
      <c r="AA25" s="225">
        <f t="shared" si="21"/>
        <v>0</v>
      </c>
      <c r="AB25" s="226">
        <f t="shared" si="22"/>
        <v>0</v>
      </c>
      <c r="AC25" s="221" t="s">
        <v>17</v>
      </c>
      <c r="AD25" s="227">
        <f t="shared" si="23"/>
        <v>0</v>
      </c>
      <c r="AE25" s="228">
        <f t="shared" si="24"/>
        <v>0</v>
      </c>
      <c r="AG25" s="461" t="s">
        <v>108</v>
      </c>
      <c r="AH25" s="465" t="s">
        <v>188</v>
      </c>
      <c r="AI25" s="465" t="s">
        <v>121</v>
      </c>
      <c r="AJ25" s="461">
        <v>2</v>
      </c>
      <c r="AK25" s="461">
        <v>1</v>
      </c>
      <c r="AL25" s="463">
        <v>0.5</v>
      </c>
      <c r="AM25" s="464">
        <v>0.6</v>
      </c>
      <c r="AO25" s="229">
        <f>IF(D25&gt;F25,1,0)</f>
        <v>0</v>
      </c>
      <c r="AP25" s="229">
        <f>IF(F25&gt;D25,1,0)</f>
        <v>0</v>
      </c>
      <c r="AQ25" s="229">
        <f>IF(G25&gt;I25,1,0)</f>
        <v>0</v>
      </c>
      <c r="AR25" s="229">
        <f>IF(I25&gt;G25,1,0)</f>
        <v>0</v>
      </c>
      <c r="AS25" s="229">
        <f>IF(J25&gt;L25,1,0)</f>
        <v>0</v>
      </c>
      <c r="AT25" s="229">
        <f>IF(L25&gt;J25,1,0)</f>
        <v>0</v>
      </c>
      <c r="AU25" s="229">
        <f>IF(M25&gt;O25,1,0)</f>
        <v>0</v>
      </c>
      <c r="AV25" s="229">
        <f>IF(O25&gt;M25,1,0)</f>
        <v>0</v>
      </c>
      <c r="AW25" s="229">
        <f>IF(P25&gt;R25,1,)</f>
        <v>0</v>
      </c>
      <c r="AX25" s="229">
        <f>IF(R25&gt;P25,1,0)</f>
        <v>0</v>
      </c>
      <c r="AY25" s="229">
        <f>IF(S25&gt;U25,1,0)</f>
        <v>0</v>
      </c>
      <c r="AZ25" s="229">
        <f>IF(U25&gt;S25,1,0)</f>
        <v>0</v>
      </c>
      <c r="BA25" s="229">
        <f>IF(V25&gt;X25,1,0)</f>
        <v>0</v>
      </c>
      <c r="BB25" s="229">
        <f>IF(X25&gt;V25,1,0)</f>
        <v>0</v>
      </c>
    </row>
    <row r="26" spans="2:54" ht="19.5" customHeight="1">
      <c r="B26" s="440"/>
      <c r="C26" s="258" t="s">
        <v>150</v>
      </c>
      <c r="D26" s="230"/>
      <c r="E26" s="231"/>
      <c r="F26" s="236"/>
      <c r="G26" s="233"/>
      <c r="H26" s="234"/>
      <c r="I26" s="235"/>
      <c r="J26" s="230"/>
      <c r="K26" s="231"/>
      <c r="L26" s="232"/>
      <c r="M26" s="233"/>
      <c r="N26" s="234"/>
      <c r="O26" s="235"/>
      <c r="P26" s="230"/>
      <c r="Q26" s="231"/>
      <c r="R26" s="232"/>
      <c r="S26" s="233"/>
      <c r="T26" s="234"/>
      <c r="U26" s="235"/>
      <c r="V26" s="230"/>
      <c r="W26" s="231"/>
      <c r="X26" s="232"/>
      <c r="Y26" s="267">
        <f t="shared" si="19"/>
        <v>0</v>
      </c>
      <c r="Z26" s="237">
        <f t="shared" si="20"/>
        <v>0</v>
      </c>
      <c r="AA26" s="238">
        <f t="shared" si="21"/>
        <v>0</v>
      </c>
      <c r="AB26" s="239">
        <f t="shared" si="22"/>
        <v>0</v>
      </c>
      <c r="AC26" s="234" t="s">
        <v>17</v>
      </c>
      <c r="AD26" s="240">
        <f t="shared" si="23"/>
        <v>0</v>
      </c>
      <c r="AE26" s="241">
        <f t="shared" si="24"/>
        <v>0</v>
      </c>
      <c r="AG26" s="466" t="s">
        <v>238</v>
      </c>
      <c r="AH26" s="465" t="s">
        <v>205</v>
      </c>
      <c r="AI26" s="465" t="s">
        <v>152</v>
      </c>
      <c r="AJ26" s="461">
        <v>2</v>
      </c>
      <c r="AK26" s="461">
        <v>1</v>
      </c>
      <c r="AL26" s="463">
        <v>0.5</v>
      </c>
      <c r="AM26" s="464">
        <v>0.6</v>
      </c>
      <c r="AO26" s="229">
        <f>IF(D26&gt;F26,1,0)</f>
        <v>0</v>
      </c>
      <c r="AP26" s="229">
        <f>IF(F26&gt;D26,1,0)</f>
        <v>0</v>
      </c>
      <c r="AQ26" s="229">
        <f>IF(G26&gt;I26,1,0)</f>
        <v>0</v>
      </c>
      <c r="AR26" s="229">
        <f>IF(I26&gt;G26,1,0)</f>
        <v>0</v>
      </c>
      <c r="AS26" s="229">
        <f>IF(J26&gt;L26,1,0)</f>
        <v>0</v>
      </c>
      <c r="AT26" s="229">
        <f>IF(L26&gt;J26,1,0)</f>
        <v>0</v>
      </c>
      <c r="AU26" s="229">
        <f>IF(M26&gt;O26,1,0)</f>
        <v>0</v>
      </c>
      <c r="AV26" s="229">
        <f>IF(O26&gt;M26,1,0)</f>
        <v>0</v>
      </c>
      <c r="AW26" s="229">
        <f>IF(P26&gt;R26,1,)</f>
        <v>0</v>
      </c>
      <c r="AX26" s="229">
        <f>IF(R26&gt;P26,1,0)</f>
        <v>0</v>
      </c>
      <c r="AY26" s="229">
        <f>IF(S26&gt;U26,1,0)</f>
        <v>0</v>
      </c>
      <c r="AZ26" s="229">
        <f>IF(U26&gt;S26,1,0)</f>
        <v>0</v>
      </c>
      <c r="BA26" s="229">
        <f>IF(V26&gt;X26,1,0)</f>
        <v>0</v>
      </c>
      <c r="BB26" s="229">
        <f>IF(X26&gt;V26,1,0)</f>
        <v>0</v>
      </c>
    </row>
    <row r="27" spans="2:54" ht="19.5" customHeight="1">
      <c r="B27" s="440"/>
      <c r="C27" s="258" t="s">
        <v>236</v>
      </c>
      <c r="D27" s="230">
        <v>0</v>
      </c>
      <c r="E27" s="231"/>
      <c r="F27" s="236">
        <v>2</v>
      </c>
      <c r="G27" s="233">
        <v>2</v>
      </c>
      <c r="H27" s="234"/>
      <c r="I27" s="235">
        <v>0</v>
      </c>
      <c r="J27" s="230">
        <v>1</v>
      </c>
      <c r="K27" s="231"/>
      <c r="L27" s="232">
        <v>2</v>
      </c>
      <c r="M27" s="233">
        <v>2</v>
      </c>
      <c r="N27" s="234"/>
      <c r="O27" s="235">
        <v>1</v>
      </c>
      <c r="P27" s="230">
        <v>2</v>
      </c>
      <c r="Q27" s="231"/>
      <c r="R27" s="232">
        <v>0</v>
      </c>
      <c r="S27" s="233">
        <v>2</v>
      </c>
      <c r="T27" s="234"/>
      <c r="U27" s="235">
        <v>1</v>
      </c>
      <c r="V27" s="230">
        <v>2</v>
      </c>
      <c r="W27" s="231"/>
      <c r="X27" s="236">
        <v>0</v>
      </c>
      <c r="Y27" s="267">
        <f t="shared" si="19"/>
        <v>7</v>
      </c>
      <c r="Z27" s="237">
        <f t="shared" si="20"/>
        <v>5</v>
      </c>
      <c r="AA27" s="238">
        <f t="shared" si="21"/>
        <v>2</v>
      </c>
      <c r="AB27" s="239">
        <f t="shared" si="22"/>
        <v>11</v>
      </c>
      <c r="AC27" s="234" t="s">
        <v>17</v>
      </c>
      <c r="AD27" s="240">
        <f t="shared" si="23"/>
        <v>6</v>
      </c>
      <c r="AE27" s="241">
        <f t="shared" si="24"/>
        <v>0.7142857142857143</v>
      </c>
      <c r="AG27" s="466" t="s">
        <v>239</v>
      </c>
      <c r="AH27" s="465" t="s">
        <v>226</v>
      </c>
      <c r="AI27" s="465" t="s">
        <v>152</v>
      </c>
      <c r="AJ27" s="461">
        <v>2</v>
      </c>
      <c r="AK27" s="461">
        <v>1</v>
      </c>
      <c r="AL27" s="463">
        <v>0.5</v>
      </c>
      <c r="AM27" s="464">
        <v>0.5</v>
      </c>
      <c r="AO27" s="229">
        <f>IF(D27&gt;F27,1,0)</f>
        <v>0</v>
      </c>
      <c r="AP27" s="229">
        <f>IF(F27&gt;D27,1,0)</f>
        <v>1</v>
      </c>
      <c r="AQ27" s="229">
        <f>IF(G27&gt;I27,1,0)</f>
        <v>1</v>
      </c>
      <c r="AR27" s="229">
        <f>IF(I27&gt;G27,1,0)</f>
        <v>0</v>
      </c>
      <c r="AS27" s="229">
        <f>IF(J27&gt;L27,1,0)</f>
        <v>0</v>
      </c>
      <c r="AT27" s="229">
        <f>IF(L27&gt;J27,1,0)</f>
        <v>1</v>
      </c>
      <c r="AU27" s="229">
        <f>IF(M27&gt;O27,1,0)</f>
        <v>1</v>
      </c>
      <c r="AV27" s="229">
        <f>IF(O27&gt;M27,1,0)</f>
        <v>0</v>
      </c>
      <c r="AW27" s="229">
        <f>IF(P27&gt;R27,1,)</f>
        <v>1</v>
      </c>
      <c r="AX27" s="229">
        <f>IF(R27&gt;P27,1,0)</f>
        <v>0</v>
      </c>
      <c r="AY27" s="229">
        <f>IF(S27&gt;U27,1,0)</f>
        <v>1</v>
      </c>
      <c r="AZ27" s="229">
        <f>IF(U27&gt;S27,1,0)</f>
        <v>0</v>
      </c>
      <c r="BA27" s="229">
        <f>IF(V27&gt;X27,1,0)</f>
        <v>1</v>
      </c>
      <c r="BB27" s="229">
        <f>IF(X27&gt;V27,1,0)</f>
        <v>0</v>
      </c>
    </row>
    <row r="28" spans="2:54" ht="19.5" customHeight="1">
      <c r="B28" s="450"/>
      <c r="C28" s="256" t="s">
        <v>151</v>
      </c>
      <c r="D28" s="242">
        <v>0</v>
      </c>
      <c r="E28" s="243"/>
      <c r="F28" s="244">
        <v>2</v>
      </c>
      <c r="G28" s="245">
        <v>2</v>
      </c>
      <c r="H28" s="246"/>
      <c r="I28" s="247">
        <v>0</v>
      </c>
      <c r="J28" s="242">
        <v>2</v>
      </c>
      <c r="K28" s="243"/>
      <c r="L28" s="244">
        <v>0</v>
      </c>
      <c r="M28" s="245">
        <v>2</v>
      </c>
      <c r="N28" s="246"/>
      <c r="O28" s="247">
        <v>0</v>
      </c>
      <c r="P28" s="242">
        <v>2</v>
      </c>
      <c r="Q28" s="243"/>
      <c r="R28" s="244">
        <v>0</v>
      </c>
      <c r="S28" s="245">
        <v>2</v>
      </c>
      <c r="T28" s="246"/>
      <c r="U28" s="247">
        <v>0</v>
      </c>
      <c r="V28" s="242">
        <v>0</v>
      </c>
      <c r="W28" s="243"/>
      <c r="X28" s="248">
        <v>2</v>
      </c>
      <c r="Y28" s="268">
        <f t="shared" si="19"/>
        <v>7</v>
      </c>
      <c r="Z28" s="249">
        <f t="shared" si="20"/>
        <v>5</v>
      </c>
      <c r="AA28" s="250">
        <f t="shared" si="21"/>
        <v>2</v>
      </c>
      <c r="AB28" s="251">
        <f t="shared" si="22"/>
        <v>10</v>
      </c>
      <c r="AC28" s="246" t="s">
        <v>17</v>
      </c>
      <c r="AD28" s="252">
        <f t="shared" si="23"/>
        <v>4</v>
      </c>
      <c r="AE28" s="253">
        <f t="shared" si="24"/>
        <v>0.7142857142857143</v>
      </c>
      <c r="AG28" s="466" t="s">
        <v>240</v>
      </c>
      <c r="AH28" s="465" t="s">
        <v>154</v>
      </c>
      <c r="AI28" s="465" t="s">
        <v>120</v>
      </c>
      <c r="AJ28" s="461">
        <v>2</v>
      </c>
      <c r="AK28" s="461">
        <v>1</v>
      </c>
      <c r="AL28" s="463">
        <v>0.5</v>
      </c>
      <c r="AM28" s="464">
        <v>0.5</v>
      </c>
      <c r="AO28" s="229">
        <f>IF(D28&gt;F28,1,0)</f>
        <v>0</v>
      </c>
      <c r="AP28" s="229">
        <f>IF(F28&gt;D28,1,0)</f>
        <v>1</v>
      </c>
      <c r="AQ28" s="229">
        <f>IF(G28&gt;I28,1,0)</f>
        <v>1</v>
      </c>
      <c r="AR28" s="229">
        <f>IF(I28&gt;G28,1,0)</f>
        <v>0</v>
      </c>
      <c r="AS28" s="229">
        <f>IF(J28&gt;L28,1,0)</f>
        <v>1</v>
      </c>
      <c r="AT28" s="229">
        <f>IF(L28&gt;J28,1,0)</f>
        <v>0</v>
      </c>
      <c r="AU28" s="229">
        <f>IF(M28&gt;O28,1,0)</f>
        <v>1</v>
      </c>
      <c r="AV28" s="229">
        <f>IF(O28&gt;M28,1,0)</f>
        <v>0</v>
      </c>
      <c r="AW28" s="229">
        <f>IF(P28&gt;R28,1,)</f>
        <v>1</v>
      </c>
      <c r="AX28" s="229">
        <f>IF(R28&gt;P28,1,0)</f>
        <v>0</v>
      </c>
      <c r="AY28" s="229">
        <f>IF(S28&gt;U28,1,0)</f>
        <v>1</v>
      </c>
      <c r="AZ28" s="229">
        <f>IF(U28&gt;S28,1,0)</f>
        <v>0</v>
      </c>
      <c r="BA28" s="229">
        <f>IF(V28&gt;X28,1,0)</f>
        <v>0</v>
      </c>
      <c r="BB28" s="229">
        <f>IF(X28&gt;V28,1,0)</f>
        <v>1</v>
      </c>
    </row>
    <row r="29" spans="2:54" ht="15" customHeight="1">
      <c r="B29" s="439" t="s">
        <v>124</v>
      </c>
      <c r="C29" s="254" t="s">
        <v>157</v>
      </c>
      <c r="D29" s="217">
        <v>2</v>
      </c>
      <c r="E29" s="218"/>
      <c r="F29" s="223">
        <v>0</v>
      </c>
      <c r="G29" s="220"/>
      <c r="H29" s="221"/>
      <c r="I29" s="222"/>
      <c r="J29" s="217">
        <v>2</v>
      </c>
      <c r="K29" s="218"/>
      <c r="L29" s="219">
        <v>0</v>
      </c>
      <c r="M29" s="220">
        <v>2</v>
      </c>
      <c r="N29" s="221"/>
      <c r="O29" s="222">
        <v>0</v>
      </c>
      <c r="P29" s="217"/>
      <c r="Q29" s="218"/>
      <c r="R29" s="219"/>
      <c r="S29" s="220">
        <v>1</v>
      </c>
      <c r="T29" s="221"/>
      <c r="U29" s="222">
        <v>2</v>
      </c>
      <c r="V29" s="217"/>
      <c r="W29" s="218"/>
      <c r="X29" s="223"/>
      <c r="Y29" s="266">
        <f t="shared" si="19"/>
        <v>4</v>
      </c>
      <c r="Z29" s="224">
        <f t="shared" si="20"/>
        <v>3</v>
      </c>
      <c r="AA29" s="225">
        <f t="shared" si="21"/>
        <v>1</v>
      </c>
      <c r="AB29" s="226">
        <f t="shared" si="22"/>
        <v>7</v>
      </c>
      <c r="AC29" s="221" t="s">
        <v>17</v>
      </c>
      <c r="AD29" s="227">
        <f t="shared" si="23"/>
        <v>2</v>
      </c>
      <c r="AE29" s="228">
        <f t="shared" si="24"/>
        <v>0.75</v>
      </c>
      <c r="AG29" s="466" t="s">
        <v>241</v>
      </c>
      <c r="AH29" s="465" t="s">
        <v>172</v>
      </c>
      <c r="AI29" s="465" t="s">
        <v>155</v>
      </c>
      <c r="AJ29" s="461">
        <v>2</v>
      </c>
      <c r="AK29" s="461">
        <v>1</v>
      </c>
      <c r="AL29" s="463">
        <v>0.5</v>
      </c>
      <c r="AM29" s="464">
        <v>0.5</v>
      </c>
      <c r="AO29" s="229">
        <f aca="true" t="shared" si="25" ref="AO29:AO36">IF(D29&gt;F29,1,0)</f>
        <v>1</v>
      </c>
      <c r="AP29" s="229">
        <f aca="true" t="shared" si="26" ref="AP29:AP36">IF(F29&gt;D29,1,0)</f>
        <v>0</v>
      </c>
      <c r="AQ29" s="229">
        <f aca="true" t="shared" si="27" ref="AQ29:AQ36">IF(G29&gt;I29,1,0)</f>
        <v>0</v>
      </c>
      <c r="AR29" s="229">
        <f aca="true" t="shared" si="28" ref="AR29:AR36">IF(I29&gt;G29,1,0)</f>
        <v>0</v>
      </c>
      <c r="AS29" s="229">
        <f aca="true" t="shared" si="29" ref="AS29:AS36">IF(J29&gt;L29,1,0)</f>
        <v>1</v>
      </c>
      <c r="AT29" s="229">
        <f aca="true" t="shared" si="30" ref="AT29:AT36">IF(L29&gt;J29,1,0)</f>
        <v>0</v>
      </c>
      <c r="AU29" s="229">
        <f aca="true" t="shared" si="31" ref="AU29:AU36">IF(M29&gt;O29,1,0)</f>
        <v>1</v>
      </c>
      <c r="AV29" s="229">
        <f aca="true" t="shared" si="32" ref="AV29:AV36">IF(O29&gt;M29,1,0)</f>
        <v>0</v>
      </c>
      <c r="AW29" s="229">
        <f aca="true" t="shared" si="33" ref="AW29:AW36">IF(P29&gt;R29,1,)</f>
        <v>0</v>
      </c>
      <c r="AX29" s="229">
        <f aca="true" t="shared" si="34" ref="AX29:AX36">IF(R29&gt;P29,1,0)</f>
        <v>0</v>
      </c>
      <c r="AY29" s="229">
        <f aca="true" t="shared" si="35" ref="AY29:AY36">IF(S29&gt;U29,1,0)</f>
        <v>0</v>
      </c>
      <c r="AZ29" s="229">
        <f aca="true" t="shared" si="36" ref="AZ29:AZ36">IF(U29&gt;S29,1,0)</f>
        <v>1</v>
      </c>
      <c r="BA29" s="229">
        <f aca="true" t="shared" si="37" ref="BA29:BA36">IF(V29&gt;X29,1,0)</f>
        <v>0</v>
      </c>
      <c r="BB29" s="229">
        <f aca="true" t="shared" si="38" ref="BB29:BB36">IF(X29&gt;V29,1,0)</f>
        <v>0</v>
      </c>
    </row>
    <row r="30" spans="2:54" ht="15">
      <c r="B30" s="440"/>
      <c r="C30" s="255" t="s">
        <v>156</v>
      </c>
      <c r="D30" s="230"/>
      <c r="E30" s="231"/>
      <c r="F30" s="236"/>
      <c r="G30" s="233">
        <v>2</v>
      </c>
      <c r="H30" s="234"/>
      <c r="I30" s="235">
        <v>0</v>
      </c>
      <c r="J30" s="230"/>
      <c r="K30" s="231"/>
      <c r="L30" s="232"/>
      <c r="M30" s="233"/>
      <c r="N30" s="234"/>
      <c r="O30" s="235"/>
      <c r="P30" s="230">
        <v>2</v>
      </c>
      <c r="Q30" s="231"/>
      <c r="R30" s="232">
        <v>0</v>
      </c>
      <c r="S30" s="233">
        <v>2</v>
      </c>
      <c r="T30" s="234"/>
      <c r="U30" s="235">
        <v>0</v>
      </c>
      <c r="V30" s="230">
        <v>2</v>
      </c>
      <c r="W30" s="231"/>
      <c r="X30" s="236">
        <v>0</v>
      </c>
      <c r="Y30" s="267">
        <f t="shared" si="19"/>
        <v>4</v>
      </c>
      <c r="Z30" s="237">
        <f t="shared" si="20"/>
        <v>4</v>
      </c>
      <c r="AA30" s="238">
        <f t="shared" si="21"/>
        <v>0</v>
      </c>
      <c r="AB30" s="239">
        <f t="shared" si="22"/>
        <v>8</v>
      </c>
      <c r="AC30" s="234" t="s">
        <v>17</v>
      </c>
      <c r="AD30" s="240">
        <f t="shared" si="23"/>
        <v>0</v>
      </c>
      <c r="AE30" s="241">
        <f t="shared" si="24"/>
        <v>1</v>
      </c>
      <c r="AG30" s="466" t="s">
        <v>242</v>
      </c>
      <c r="AH30" s="465" t="s">
        <v>140</v>
      </c>
      <c r="AI30" s="465" t="s">
        <v>105</v>
      </c>
      <c r="AJ30" s="461">
        <v>2</v>
      </c>
      <c r="AK30" s="461">
        <v>0</v>
      </c>
      <c r="AL30" s="463">
        <v>0</v>
      </c>
      <c r="AM30" s="464">
        <v>0.2</v>
      </c>
      <c r="AO30" s="229">
        <f t="shared" si="25"/>
        <v>0</v>
      </c>
      <c r="AP30" s="229">
        <f t="shared" si="26"/>
        <v>0</v>
      </c>
      <c r="AQ30" s="229">
        <f t="shared" si="27"/>
        <v>1</v>
      </c>
      <c r="AR30" s="229">
        <f t="shared" si="28"/>
        <v>0</v>
      </c>
      <c r="AS30" s="229">
        <f t="shared" si="29"/>
        <v>0</v>
      </c>
      <c r="AT30" s="229">
        <f t="shared" si="30"/>
        <v>0</v>
      </c>
      <c r="AU30" s="229">
        <f t="shared" si="31"/>
        <v>0</v>
      </c>
      <c r="AV30" s="229">
        <f t="shared" si="32"/>
        <v>0</v>
      </c>
      <c r="AW30" s="229">
        <f t="shared" si="33"/>
        <v>1</v>
      </c>
      <c r="AX30" s="229">
        <f t="shared" si="34"/>
        <v>0</v>
      </c>
      <c r="AY30" s="229">
        <f t="shared" si="35"/>
        <v>1</v>
      </c>
      <c r="AZ30" s="229">
        <f t="shared" si="36"/>
        <v>0</v>
      </c>
      <c r="BA30" s="229">
        <f t="shared" si="37"/>
        <v>1</v>
      </c>
      <c r="BB30" s="229">
        <f t="shared" si="38"/>
        <v>0</v>
      </c>
    </row>
    <row r="31" spans="2:54" ht="15">
      <c r="B31" s="450"/>
      <c r="C31" s="256" t="s">
        <v>211</v>
      </c>
      <c r="D31" s="242">
        <v>1</v>
      </c>
      <c r="E31" s="243"/>
      <c r="F31" s="244">
        <v>2</v>
      </c>
      <c r="G31" s="245">
        <v>0</v>
      </c>
      <c r="H31" s="246"/>
      <c r="I31" s="247">
        <v>2</v>
      </c>
      <c r="J31" s="242">
        <v>0</v>
      </c>
      <c r="K31" s="243"/>
      <c r="L31" s="244">
        <v>2</v>
      </c>
      <c r="M31" s="245">
        <v>0</v>
      </c>
      <c r="N31" s="246"/>
      <c r="O31" s="247">
        <v>2</v>
      </c>
      <c r="P31" s="242">
        <v>0</v>
      </c>
      <c r="Q31" s="243"/>
      <c r="R31" s="244">
        <v>2</v>
      </c>
      <c r="S31" s="245"/>
      <c r="T31" s="246"/>
      <c r="U31" s="247"/>
      <c r="V31" s="242">
        <v>0</v>
      </c>
      <c r="W31" s="243"/>
      <c r="X31" s="248">
        <v>2</v>
      </c>
      <c r="Y31" s="268">
        <f t="shared" si="19"/>
        <v>6</v>
      </c>
      <c r="Z31" s="249">
        <f t="shared" si="20"/>
        <v>0</v>
      </c>
      <c r="AA31" s="250">
        <f t="shared" si="21"/>
        <v>6</v>
      </c>
      <c r="AB31" s="251">
        <f t="shared" si="22"/>
        <v>1</v>
      </c>
      <c r="AC31" s="246" t="s">
        <v>17</v>
      </c>
      <c r="AD31" s="252">
        <f t="shared" si="23"/>
        <v>12</v>
      </c>
      <c r="AE31" s="253">
        <f t="shared" si="24"/>
        <v>0</v>
      </c>
      <c r="AG31" s="467" t="s">
        <v>243</v>
      </c>
      <c r="AH31" s="468" t="s">
        <v>146</v>
      </c>
      <c r="AI31" s="468" t="s">
        <v>145</v>
      </c>
      <c r="AJ31" s="469">
        <v>2</v>
      </c>
      <c r="AK31" s="469">
        <v>0</v>
      </c>
      <c r="AL31" s="470">
        <v>0</v>
      </c>
      <c r="AM31" s="471">
        <v>0</v>
      </c>
      <c r="AO31" s="229">
        <f>IF(D31&gt;F31,1,0)</f>
        <v>0</v>
      </c>
      <c r="AP31" s="229">
        <f>IF(F31&gt;D31,1,0)</f>
        <v>1</v>
      </c>
      <c r="AQ31" s="229">
        <f>IF(G31&gt;I31,1,0)</f>
        <v>0</v>
      </c>
      <c r="AR31" s="229">
        <f>IF(I31&gt;G31,1,0)</f>
        <v>1</v>
      </c>
      <c r="AS31" s="229">
        <f>IF(J31&gt;L31,1,0)</f>
        <v>0</v>
      </c>
      <c r="AT31" s="229">
        <f>IF(L31&gt;J31,1,0)</f>
        <v>1</v>
      </c>
      <c r="AU31" s="229">
        <f>IF(M31&gt;O31,1,0)</f>
        <v>0</v>
      </c>
      <c r="AV31" s="229">
        <f>IF(O31&gt;M31,1,0)</f>
        <v>1</v>
      </c>
      <c r="AW31" s="229">
        <f>IF(P31&gt;R31,1,)</f>
        <v>0</v>
      </c>
      <c r="AX31" s="229">
        <f>IF(R31&gt;P31,1,0)</f>
        <v>1</v>
      </c>
      <c r="AY31" s="229">
        <f>IF(S31&gt;U31,1,0)</f>
        <v>0</v>
      </c>
      <c r="AZ31" s="229">
        <f>IF(U31&gt;S31,1,0)</f>
        <v>0</v>
      </c>
      <c r="BA31" s="229">
        <f>IF(V31&gt;X31,1,0)</f>
        <v>0</v>
      </c>
      <c r="BB31" s="229">
        <f>IF(X31&gt;V31,1,0)</f>
        <v>1</v>
      </c>
    </row>
    <row r="32" spans="2:54" ht="15">
      <c r="B32" s="439" t="s">
        <v>155</v>
      </c>
      <c r="C32" s="254" t="s">
        <v>164</v>
      </c>
      <c r="D32" s="217">
        <v>2</v>
      </c>
      <c r="E32" s="218"/>
      <c r="F32" s="223">
        <v>0</v>
      </c>
      <c r="G32" s="220"/>
      <c r="H32" s="221"/>
      <c r="I32" s="222"/>
      <c r="J32" s="217">
        <v>2</v>
      </c>
      <c r="K32" s="218"/>
      <c r="L32" s="219">
        <v>0</v>
      </c>
      <c r="M32" s="220">
        <v>2</v>
      </c>
      <c r="N32" s="221"/>
      <c r="O32" s="222">
        <v>0</v>
      </c>
      <c r="P32" s="217"/>
      <c r="Q32" s="218"/>
      <c r="R32" s="219"/>
      <c r="S32" s="220"/>
      <c r="T32" s="221"/>
      <c r="U32" s="222"/>
      <c r="V32" s="217"/>
      <c r="W32" s="218"/>
      <c r="X32" s="219"/>
      <c r="Y32" s="266">
        <f>SUM(AO32:BB32)</f>
        <v>3</v>
      </c>
      <c r="Z32" s="224">
        <f aca="true" t="shared" si="39" ref="Z32:AA36">AO32+AQ32+AS32+AU32+AW32+AY32+BA32</f>
        <v>3</v>
      </c>
      <c r="AA32" s="225">
        <f t="shared" si="39"/>
        <v>0</v>
      </c>
      <c r="AB32" s="226">
        <f>D32+G32+J32+M32+P32+S32+V32</f>
        <v>6</v>
      </c>
      <c r="AC32" s="221" t="s">
        <v>17</v>
      </c>
      <c r="AD32" s="227">
        <f>F32+I32+L32+O32+R32+U32+X32</f>
        <v>0</v>
      </c>
      <c r="AE32" s="228">
        <f>IF(Y32&gt;0,Z32/Y32,0)</f>
        <v>1</v>
      </c>
      <c r="AO32" s="229">
        <f t="shared" si="25"/>
        <v>1</v>
      </c>
      <c r="AP32" s="229">
        <f t="shared" si="26"/>
        <v>0</v>
      </c>
      <c r="AQ32" s="229">
        <f t="shared" si="27"/>
        <v>0</v>
      </c>
      <c r="AR32" s="229">
        <f t="shared" si="28"/>
        <v>0</v>
      </c>
      <c r="AS32" s="229">
        <f t="shared" si="29"/>
        <v>1</v>
      </c>
      <c r="AT32" s="229">
        <f t="shared" si="30"/>
        <v>0</v>
      </c>
      <c r="AU32" s="229">
        <f t="shared" si="31"/>
        <v>1</v>
      </c>
      <c r="AV32" s="229">
        <f t="shared" si="32"/>
        <v>0</v>
      </c>
      <c r="AW32" s="229">
        <f t="shared" si="33"/>
        <v>0</v>
      </c>
      <c r="AX32" s="229">
        <f t="shared" si="34"/>
        <v>0</v>
      </c>
      <c r="AY32" s="229">
        <f t="shared" si="35"/>
        <v>0</v>
      </c>
      <c r="AZ32" s="229">
        <f t="shared" si="36"/>
        <v>0</v>
      </c>
      <c r="BA32" s="229">
        <f t="shared" si="37"/>
        <v>0</v>
      </c>
      <c r="BB32" s="229">
        <f t="shared" si="38"/>
        <v>0</v>
      </c>
    </row>
    <row r="33" spans="2:54" ht="15">
      <c r="B33" s="440"/>
      <c r="C33" s="258" t="s">
        <v>165</v>
      </c>
      <c r="D33" s="230">
        <v>0</v>
      </c>
      <c r="E33" s="231"/>
      <c r="F33" s="236">
        <v>2</v>
      </c>
      <c r="G33" s="233">
        <v>0</v>
      </c>
      <c r="H33" s="234"/>
      <c r="I33" s="235">
        <v>2</v>
      </c>
      <c r="J33" s="230">
        <v>0</v>
      </c>
      <c r="K33" s="231"/>
      <c r="L33" s="232">
        <v>2</v>
      </c>
      <c r="M33" s="233"/>
      <c r="N33" s="234"/>
      <c r="O33" s="235"/>
      <c r="P33" s="230">
        <v>2</v>
      </c>
      <c r="Q33" s="231"/>
      <c r="R33" s="232">
        <v>0</v>
      </c>
      <c r="S33" s="233"/>
      <c r="T33" s="234"/>
      <c r="U33" s="235"/>
      <c r="V33" s="230"/>
      <c r="W33" s="231"/>
      <c r="X33" s="232"/>
      <c r="Y33" s="267">
        <f>SUM(AO33:BB33)</f>
        <v>4</v>
      </c>
      <c r="Z33" s="237">
        <f t="shared" si="39"/>
        <v>1</v>
      </c>
      <c r="AA33" s="238">
        <f t="shared" si="39"/>
        <v>3</v>
      </c>
      <c r="AB33" s="239">
        <f>D33+G33+J33+M33+P33+S33+V33</f>
        <v>2</v>
      </c>
      <c r="AC33" s="234" t="s">
        <v>17</v>
      </c>
      <c r="AD33" s="240">
        <f>F33+I33+L33+O33+R33+U33+X33</f>
        <v>6</v>
      </c>
      <c r="AE33" s="241">
        <f>IF(Y33&gt;0,Z33/Y33,0)</f>
        <v>0.25</v>
      </c>
      <c r="AO33" s="229">
        <f t="shared" si="25"/>
        <v>0</v>
      </c>
      <c r="AP33" s="229">
        <f t="shared" si="26"/>
        <v>1</v>
      </c>
      <c r="AQ33" s="229">
        <f t="shared" si="27"/>
        <v>0</v>
      </c>
      <c r="AR33" s="229">
        <f t="shared" si="28"/>
        <v>1</v>
      </c>
      <c r="AS33" s="229">
        <f t="shared" si="29"/>
        <v>0</v>
      </c>
      <c r="AT33" s="229">
        <f t="shared" si="30"/>
        <v>1</v>
      </c>
      <c r="AU33" s="229">
        <f t="shared" si="31"/>
        <v>0</v>
      </c>
      <c r="AV33" s="229">
        <f t="shared" si="32"/>
        <v>0</v>
      </c>
      <c r="AW33" s="229">
        <f t="shared" si="33"/>
        <v>1</v>
      </c>
      <c r="AX33" s="229">
        <f t="shared" si="34"/>
        <v>0</v>
      </c>
      <c r="AY33" s="229">
        <f t="shared" si="35"/>
        <v>0</v>
      </c>
      <c r="AZ33" s="229">
        <f t="shared" si="36"/>
        <v>0</v>
      </c>
      <c r="BA33" s="229">
        <f t="shared" si="37"/>
        <v>0</v>
      </c>
      <c r="BB33" s="229">
        <f t="shared" si="38"/>
        <v>0</v>
      </c>
    </row>
    <row r="34" spans="2:54" ht="15">
      <c r="B34" s="440"/>
      <c r="C34" s="258" t="s">
        <v>207</v>
      </c>
      <c r="D34" s="230"/>
      <c r="E34" s="231"/>
      <c r="F34" s="236"/>
      <c r="G34" s="233"/>
      <c r="H34" s="234"/>
      <c r="I34" s="235"/>
      <c r="J34" s="230"/>
      <c r="K34" s="231"/>
      <c r="L34" s="232"/>
      <c r="M34" s="233"/>
      <c r="N34" s="234"/>
      <c r="O34" s="235"/>
      <c r="P34" s="230"/>
      <c r="Q34" s="231"/>
      <c r="R34" s="232"/>
      <c r="S34" s="233"/>
      <c r="T34" s="234"/>
      <c r="U34" s="235"/>
      <c r="V34" s="230">
        <v>2</v>
      </c>
      <c r="W34" s="231"/>
      <c r="X34" s="425">
        <v>1</v>
      </c>
      <c r="Y34" s="267">
        <f>SUM(AO34:BB34)</f>
        <v>1</v>
      </c>
      <c r="Z34" s="237">
        <f>AO34+AQ34+AS34+AU34+AW34+AY34+BA34</f>
        <v>1</v>
      </c>
      <c r="AA34" s="238">
        <f>AP34+AR34+AT34+AV34+AX34+AZ34+BB34</f>
        <v>0</v>
      </c>
      <c r="AB34" s="239">
        <f>D34+G34+J34+M34+P34+S34+V34</f>
        <v>2</v>
      </c>
      <c r="AC34" s="234" t="s">
        <v>17</v>
      </c>
      <c r="AD34" s="240">
        <f>F34+I34+L34+O34+R34+U34+X34</f>
        <v>1</v>
      </c>
      <c r="AE34" s="241">
        <f>IF(Y34&gt;0,Z34/Y34,0)</f>
        <v>1</v>
      </c>
      <c r="AO34" s="229">
        <f>IF(D34&gt;F34,1,0)</f>
        <v>0</v>
      </c>
      <c r="AP34" s="229">
        <f>IF(F34&gt;D34,1,0)</f>
        <v>0</v>
      </c>
      <c r="AQ34" s="229">
        <f>IF(G34&gt;I34,1,0)</f>
        <v>0</v>
      </c>
      <c r="AR34" s="229">
        <f>IF(I34&gt;G34,1,0)</f>
        <v>0</v>
      </c>
      <c r="AS34" s="229">
        <f>IF(J34&gt;L34,1,0)</f>
        <v>0</v>
      </c>
      <c r="AT34" s="229">
        <f>IF(L34&gt;J34,1,0)</f>
        <v>0</v>
      </c>
      <c r="AU34" s="229">
        <f>IF(M34&gt;O34,1,0)</f>
        <v>0</v>
      </c>
      <c r="AV34" s="229">
        <f>IF(O34&gt;M34,1,0)</f>
        <v>0</v>
      </c>
      <c r="AW34" s="229">
        <f>IF(P34&gt;R34,1,)</f>
        <v>0</v>
      </c>
      <c r="AX34" s="229">
        <f>IF(R34&gt;P34,1,0)</f>
        <v>0</v>
      </c>
      <c r="AY34" s="229">
        <f>IF(S34&gt;U34,1,0)</f>
        <v>0</v>
      </c>
      <c r="AZ34" s="229">
        <f>IF(U34&gt;S34,1,0)</f>
        <v>0</v>
      </c>
      <c r="BA34" s="229">
        <f>IF(V34&gt;X34,1,0)</f>
        <v>1</v>
      </c>
      <c r="BB34" s="229">
        <f>IF(X34&gt;V34,1,0)</f>
        <v>0</v>
      </c>
    </row>
    <row r="35" spans="2:54" ht="15">
      <c r="B35" s="440"/>
      <c r="C35" s="258" t="s">
        <v>172</v>
      </c>
      <c r="D35" s="230"/>
      <c r="E35" s="231"/>
      <c r="F35" s="236"/>
      <c r="G35" s="233">
        <v>0</v>
      </c>
      <c r="H35" s="234"/>
      <c r="I35" s="235">
        <v>2</v>
      </c>
      <c r="J35" s="230"/>
      <c r="K35" s="231"/>
      <c r="L35" s="232"/>
      <c r="M35" s="233"/>
      <c r="N35" s="234"/>
      <c r="O35" s="235"/>
      <c r="P35" s="230"/>
      <c r="Q35" s="231"/>
      <c r="R35" s="232"/>
      <c r="S35" s="233">
        <v>2</v>
      </c>
      <c r="T35" s="234"/>
      <c r="U35" s="235">
        <v>0</v>
      </c>
      <c r="V35" s="230"/>
      <c r="W35" s="231"/>
      <c r="X35" s="236"/>
      <c r="Y35" s="267">
        <f>SUM(AO35:BB35)</f>
        <v>2</v>
      </c>
      <c r="Z35" s="237">
        <f t="shared" si="39"/>
        <v>1</v>
      </c>
      <c r="AA35" s="238">
        <f t="shared" si="39"/>
        <v>1</v>
      </c>
      <c r="AB35" s="239">
        <f>D35+G35+J35+M35+P35+S35+V35</f>
        <v>2</v>
      </c>
      <c r="AC35" s="234" t="s">
        <v>17</v>
      </c>
      <c r="AD35" s="240">
        <f>F35+I35+L35+O35+R35+U35+X35</f>
        <v>2</v>
      </c>
      <c r="AE35" s="241">
        <f>IF(Y35&gt;0,Z35/Y35,0)</f>
        <v>0.5</v>
      </c>
      <c r="AO35" s="229">
        <f t="shared" si="25"/>
        <v>0</v>
      </c>
      <c r="AP35" s="229">
        <f t="shared" si="26"/>
        <v>0</v>
      </c>
      <c r="AQ35" s="229">
        <f t="shared" si="27"/>
        <v>0</v>
      </c>
      <c r="AR35" s="229">
        <f t="shared" si="28"/>
        <v>1</v>
      </c>
      <c r="AS35" s="229">
        <f t="shared" si="29"/>
        <v>0</v>
      </c>
      <c r="AT35" s="229">
        <f t="shared" si="30"/>
        <v>0</v>
      </c>
      <c r="AU35" s="229">
        <f t="shared" si="31"/>
        <v>0</v>
      </c>
      <c r="AV35" s="229">
        <f t="shared" si="32"/>
        <v>0</v>
      </c>
      <c r="AW35" s="229">
        <f t="shared" si="33"/>
        <v>0</v>
      </c>
      <c r="AX35" s="229">
        <f t="shared" si="34"/>
        <v>0</v>
      </c>
      <c r="AY35" s="229">
        <f t="shared" si="35"/>
        <v>1</v>
      </c>
      <c r="AZ35" s="229">
        <f t="shared" si="36"/>
        <v>0</v>
      </c>
      <c r="BA35" s="229">
        <f t="shared" si="37"/>
        <v>0</v>
      </c>
      <c r="BB35" s="229">
        <f t="shared" si="38"/>
        <v>0</v>
      </c>
    </row>
    <row r="36" spans="2:54" ht="15">
      <c r="B36" s="450"/>
      <c r="C36" s="257" t="s">
        <v>181</v>
      </c>
      <c r="D36" s="242"/>
      <c r="E36" s="243"/>
      <c r="F36" s="244"/>
      <c r="G36" s="245"/>
      <c r="H36" s="246"/>
      <c r="I36" s="247"/>
      <c r="J36" s="242"/>
      <c r="K36" s="243"/>
      <c r="L36" s="244"/>
      <c r="M36" s="245">
        <v>2</v>
      </c>
      <c r="N36" s="246"/>
      <c r="O36" s="247">
        <v>1</v>
      </c>
      <c r="P36" s="242">
        <v>2</v>
      </c>
      <c r="Q36" s="243"/>
      <c r="R36" s="244">
        <v>0</v>
      </c>
      <c r="S36" s="245">
        <v>2</v>
      </c>
      <c r="T36" s="246"/>
      <c r="U36" s="247">
        <v>0</v>
      </c>
      <c r="V36" s="242">
        <v>2</v>
      </c>
      <c r="W36" s="243"/>
      <c r="X36" s="248">
        <v>0</v>
      </c>
      <c r="Y36" s="268">
        <f>SUM(AO36:BB36)</f>
        <v>4</v>
      </c>
      <c r="Z36" s="249">
        <f t="shared" si="39"/>
        <v>4</v>
      </c>
      <c r="AA36" s="250">
        <f t="shared" si="39"/>
        <v>0</v>
      </c>
      <c r="AB36" s="251">
        <f>D36+G36+J36+M36+P36+S36+V36</f>
        <v>8</v>
      </c>
      <c r="AC36" s="246" t="s">
        <v>17</v>
      </c>
      <c r="AD36" s="252">
        <f>F36+I36+L36+O36+R36+U36+X36</f>
        <v>1</v>
      </c>
      <c r="AE36" s="253">
        <f>IF(Y36&gt;0,Z36/Y36,0)</f>
        <v>1</v>
      </c>
      <c r="AO36" s="229">
        <f t="shared" si="25"/>
        <v>0</v>
      </c>
      <c r="AP36" s="229">
        <f t="shared" si="26"/>
        <v>0</v>
      </c>
      <c r="AQ36" s="229">
        <f t="shared" si="27"/>
        <v>0</v>
      </c>
      <c r="AR36" s="229">
        <f t="shared" si="28"/>
        <v>0</v>
      </c>
      <c r="AS36" s="229">
        <f t="shared" si="29"/>
        <v>0</v>
      </c>
      <c r="AT36" s="229">
        <f t="shared" si="30"/>
        <v>0</v>
      </c>
      <c r="AU36" s="229">
        <f t="shared" si="31"/>
        <v>1</v>
      </c>
      <c r="AV36" s="229">
        <f t="shared" si="32"/>
        <v>0</v>
      </c>
      <c r="AW36" s="229">
        <f t="shared" si="33"/>
        <v>1</v>
      </c>
      <c r="AX36" s="229">
        <f t="shared" si="34"/>
        <v>0</v>
      </c>
      <c r="AY36" s="229">
        <f t="shared" si="35"/>
        <v>1</v>
      </c>
      <c r="AZ36" s="229">
        <f t="shared" si="36"/>
        <v>0</v>
      </c>
      <c r="BA36" s="229">
        <f t="shared" si="37"/>
        <v>1</v>
      </c>
      <c r="BB36" s="229">
        <f t="shared" si="38"/>
        <v>0</v>
      </c>
    </row>
  </sheetData>
  <sheetProtection/>
  <mergeCells count="16">
    <mergeCell ref="B21:B24"/>
    <mergeCell ref="B25:B28"/>
    <mergeCell ref="B29:B31"/>
    <mergeCell ref="B32:B36"/>
    <mergeCell ref="V4:X4"/>
    <mergeCell ref="AB4:AD4"/>
    <mergeCell ref="B9:B13"/>
    <mergeCell ref="B14:B17"/>
    <mergeCell ref="D4:F4"/>
    <mergeCell ref="G4:I4"/>
    <mergeCell ref="B5:B8"/>
    <mergeCell ref="B18:B20"/>
    <mergeCell ref="P4:R4"/>
    <mergeCell ref="S4:U4"/>
    <mergeCell ref="J4:L4"/>
    <mergeCell ref="M4:O4"/>
  </mergeCells>
  <conditionalFormatting sqref="AE5:AE36">
    <cfRule type="cellIs" priority="2" dxfId="28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D81" sqref="D81:D8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28" ht="14.25" customHeight="1">
      <c r="C6" s="101" t="s">
        <v>47</v>
      </c>
      <c r="D6" s="259" t="s">
        <v>124</v>
      </c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A6" s="281"/>
      <c r="AB6" s="281" t="str">
        <f>'Utkání-výsledky'!N4</f>
        <v>Havířov</v>
      </c>
    </row>
    <row r="7" spans="3:28" ht="16.5" customHeight="1">
      <c r="C7" s="101" t="s">
        <v>49</v>
      </c>
      <c r="D7" s="260">
        <v>42498</v>
      </c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A7" s="281"/>
      <c r="AB7" s="281" t="str">
        <f>'Utkání-výsledky'!N5</f>
        <v>Paskov</v>
      </c>
    </row>
    <row r="8" spans="3:28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A8" s="281"/>
      <c r="AB8" s="281" t="str">
        <f>'Utkání-výsledky'!N6</f>
        <v>Hrabůvka </v>
      </c>
    </row>
    <row r="9" spans="2:28" ht="18.75">
      <c r="B9" s="114">
        <v>1</v>
      </c>
      <c r="C9" s="97" t="s">
        <v>52</v>
      </c>
      <c r="D9" s="434" t="str">
        <f>IF(B9=1,X6,IF(B9=2,X7,IF(B9=3,X8,IF(B9=4,X9,IF(B9=5,X10,IF(B9=6,X11,IF(B9=7,X12,IF(B9=8,X13," "))))))))</f>
        <v>Havířov</v>
      </c>
      <c r="E9" s="435"/>
      <c r="F9" s="435"/>
      <c r="G9" s="435"/>
      <c r="H9" s="435"/>
      <c r="I9" s="436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A9" s="281"/>
      <c r="AB9" s="281" t="str">
        <f>'Utkání-výsledky'!N7</f>
        <v>VC Mexico B</v>
      </c>
    </row>
    <row r="10" spans="2:28" ht="19.5" customHeight="1">
      <c r="B10" s="114">
        <v>8</v>
      </c>
      <c r="C10" s="97" t="s">
        <v>54</v>
      </c>
      <c r="D10" s="434" t="str">
        <f>IF(B10=1,X6,IF(B10=2,X7,IF(B10=3,X8,IF(B10=4,X9,IF(B10=5,X10,IF(B10=6,X11,IF(B10=7,X12,IF(B10=8,X13," "))))))))</f>
        <v>Krmelín B</v>
      </c>
      <c r="E10" s="435"/>
      <c r="F10" s="435"/>
      <c r="G10" s="435"/>
      <c r="H10" s="435"/>
      <c r="I10" s="436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A10" s="281"/>
      <c r="AB10" s="281" t="str">
        <f>'Utkání-výsledky'!N8</f>
        <v>Hukvaldy</v>
      </c>
    </row>
    <row r="11" spans="14:28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A11" s="281"/>
      <c r="AB11" s="281" t="str">
        <f>'Utkání-výsledky'!N9</f>
        <v>Proskovice B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A12" s="281"/>
      <c r="AB12" s="281" t="str">
        <f>'Utkání-výsledky'!N10</f>
        <v>Nová Bělá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A13" s="281"/>
      <c r="AB13" s="281" t="str">
        <f>'Utkání-výsledky'!N11</f>
        <v>Krmelín B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29" t="s">
        <v>173</v>
      </c>
      <c r="D14" s="330" t="s">
        <v>174</v>
      </c>
      <c r="E14" s="331">
        <v>6</v>
      </c>
      <c r="F14" s="332" t="s">
        <v>17</v>
      </c>
      <c r="G14" s="333">
        <v>3</v>
      </c>
      <c r="H14" s="334">
        <v>6</v>
      </c>
      <c r="I14" s="335" t="s">
        <v>17</v>
      </c>
      <c r="J14" s="336">
        <v>3</v>
      </c>
      <c r="K14" s="153"/>
      <c r="L14" s="152" t="s">
        <v>17</v>
      </c>
      <c r="M14" s="263"/>
      <c r="N14" s="155">
        <f>E14+H14+K14</f>
        <v>12</v>
      </c>
      <c r="O14" s="156" t="s">
        <v>17</v>
      </c>
      <c r="P14" s="157">
        <f>G14+J14+M14</f>
        <v>6</v>
      </c>
      <c r="Q14" s="155">
        <f>SUM(AG14:AI14)</f>
        <v>2</v>
      </c>
      <c r="R14" s="156" t="s">
        <v>17</v>
      </c>
      <c r="S14" s="157">
        <f>SUM(AJ14:AL14)</f>
        <v>0</v>
      </c>
      <c r="T14" s="129">
        <f>IF(Q14&gt;S14,1,0)</f>
        <v>1</v>
      </c>
      <c r="U14" s="130">
        <f>IF(S14&gt;Q14,1,0)</f>
        <v>0</v>
      </c>
      <c r="V14" s="117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60</v>
      </c>
      <c r="C15" s="337" t="s">
        <v>175</v>
      </c>
      <c r="D15" s="338" t="s">
        <v>176</v>
      </c>
      <c r="E15" s="339">
        <v>4</v>
      </c>
      <c r="F15" s="335" t="s">
        <v>17</v>
      </c>
      <c r="G15" s="336">
        <v>6</v>
      </c>
      <c r="H15" s="340">
        <v>6</v>
      </c>
      <c r="I15" s="332" t="s">
        <v>17</v>
      </c>
      <c r="J15" s="333">
        <v>2</v>
      </c>
      <c r="K15" s="261">
        <v>2</v>
      </c>
      <c r="L15" s="262" t="s">
        <v>17</v>
      </c>
      <c r="M15" s="154">
        <v>6</v>
      </c>
      <c r="N15" s="155">
        <f>E15+H15+K15</f>
        <v>12</v>
      </c>
      <c r="O15" s="156" t="s">
        <v>17</v>
      </c>
      <c r="P15" s="157">
        <f>G15+J15+M15</f>
        <v>14</v>
      </c>
      <c r="Q15" s="155">
        <f>SUM(AG15:AI15)</f>
        <v>1</v>
      </c>
      <c r="R15" s="156" t="s">
        <v>17</v>
      </c>
      <c r="S15" s="157">
        <f>SUM(AJ15:AL15)</f>
        <v>2</v>
      </c>
      <c r="T15" s="129">
        <f>IF(Q15&gt;S15,1,0)</f>
        <v>0</v>
      </c>
      <c r="U15" s="130">
        <f>IF(S15&gt;Q15,1,0)</f>
        <v>1</v>
      </c>
      <c r="V15" s="117"/>
      <c r="AG15" s="132">
        <f>IF(E15&gt;G15,1,0)</f>
        <v>0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0</v>
      </c>
      <c r="AL15" s="132">
        <f>IF(K15+M15&gt;0,IF(M15&gt;K15,1,0),0)</f>
        <v>1</v>
      </c>
    </row>
    <row r="16" spans="2:38" ht="20.25" customHeight="1">
      <c r="B16" s="533" t="s">
        <v>61</v>
      </c>
      <c r="C16" s="341" t="s">
        <v>173</v>
      </c>
      <c r="D16" s="330" t="s">
        <v>174</v>
      </c>
      <c r="E16" s="396">
        <v>6</v>
      </c>
      <c r="F16" s="398" t="s">
        <v>17</v>
      </c>
      <c r="G16" s="400">
        <v>2</v>
      </c>
      <c r="H16" s="402">
        <v>6</v>
      </c>
      <c r="I16" s="399" t="s">
        <v>17</v>
      </c>
      <c r="J16" s="401">
        <v>7</v>
      </c>
      <c r="K16" s="404">
        <v>6</v>
      </c>
      <c r="L16" s="376" t="s">
        <v>17</v>
      </c>
      <c r="M16" s="394">
        <v>7</v>
      </c>
      <c r="N16" s="542">
        <f>E16+H16+K16</f>
        <v>18</v>
      </c>
      <c r="O16" s="544" t="s">
        <v>17</v>
      </c>
      <c r="P16" s="546">
        <f>G16+J16+M16</f>
        <v>16</v>
      </c>
      <c r="Q16" s="542">
        <f>SUM(AG16:AI16)</f>
        <v>1</v>
      </c>
      <c r="R16" s="544" t="s">
        <v>17</v>
      </c>
      <c r="S16" s="546">
        <f>SUM(AJ16:AL16)</f>
        <v>2</v>
      </c>
      <c r="T16" s="539">
        <f>IF(Q16&gt;S16,1,0)</f>
        <v>0</v>
      </c>
      <c r="U16" s="527">
        <f>IF(S16&gt;Q16,1,0)</f>
        <v>1</v>
      </c>
      <c r="V16" s="133"/>
      <c r="AG16" s="132">
        <f>IF(E16&gt;G16,1,0)</f>
        <v>1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1</v>
      </c>
      <c r="AL16" s="132">
        <f>IF(K16+M16&gt;0,IF(M16&gt;K16,1,0),0)</f>
        <v>1</v>
      </c>
    </row>
    <row r="17" spans="2:22" ht="21" customHeight="1">
      <c r="B17" s="534"/>
      <c r="C17" s="342" t="s">
        <v>175</v>
      </c>
      <c r="D17" s="343" t="s">
        <v>140</v>
      </c>
      <c r="E17" s="397"/>
      <c r="F17" s="399"/>
      <c r="G17" s="401"/>
      <c r="H17" s="403"/>
      <c r="I17" s="398"/>
      <c r="J17" s="400"/>
      <c r="K17" s="405"/>
      <c r="L17" s="377"/>
      <c r="M17" s="395"/>
      <c r="N17" s="549"/>
      <c r="O17" s="536"/>
      <c r="P17" s="538"/>
      <c r="Q17" s="549"/>
      <c r="R17" s="536"/>
      <c r="S17" s="538"/>
      <c r="T17" s="540"/>
      <c r="U17" s="528"/>
      <c r="V17" s="133"/>
    </row>
    <row r="18" spans="2:22" ht="23.25" customHeight="1">
      <c r="B18" s="134"/>
      <c r="C18" s="158" t="s">
        <v>65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>
        <f>SUM(N14:N17)</f>
        <v>42</v>
      </c>
      <c r="O18" s="156" t="s">
        <v>17</v>
      </c>
      <c r="P18" s="161">
        <f>SUM(P14:P17)</f>
        <v>36</v>
      </c>
      <c r="Q18" s="160">
        <f>SUM(Q14:Q17)</f>
        <v>4</v>
      </c>
      <c r="R18" s="162" t="s">
        <v>17</v>
      </c>
      <c r="S18" s="161">
        <f>SUM(S14:S17)</f>
        <v>4</v>
      </c>
      <c r="T18" s="129">
        <f>SUM(T14:T17)</f>
        <v>1</v>
      </c>
      <c r="U18" s="130">
        <f>SUM(U14:U17)</f>
        <v>2</v>
      </c>
      <c r="V18" s="117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Krmelín B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259" t="s">
        <v>120</v>
      </c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60">
        <v>42497</v>
      </c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2</v>
      </c>
      <c r="C34" s="97" t="s">
        <v>52</v>
      </c>
      <c r="D34" s="434" t="str">
        <f>IF(B34=1,X31,IF(B34=2,X32,IF(B34=3,X33,IF(B34=4,X34,IF(B34=5,X35,IF(B34=6,X36,IF(B34=7,X37,IF(B34=8,X38," "))))))))</f>
        <v>Paskov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7</v>
      </c>
      <c r="C35" s="97" t="s">
        <v>54</v>
      </c>
      <c r="D35" s="434" t="str">
        <f>IF(B35=1,X31,IF(B35=2,X32,IF(B35=3,X33,IF(B35=4,X34,IF(B35=5,X35,IF(B35=6,X36,IF(B35=7,X37,IF(B35=8,X38," "))))))))</f>
        <v>Nová Bělá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29" t="s">
        <v>129</v>
      </c>
      <c r="D39" s="330" t="s">
        <v>131</v>
      </c>
      <c r="E39" s="331">
        <v>6</v>
      </c>
      <c r="F39" s="332" t="s">
        <v>17</v>
      </c>
      <c r="G39" s="333">
        <v>1</v>
      </c>
      <c r="H39" s="334">
        <v>6</v>
      </c>
      <c r="I39" s="335" t="s">
        <v>17</v>
      </c>
      <c r="J39" s="336">
        <v>1</v>
      </c>
      <c r="K39" s="153"/>
      <c r="L39" s="152" t="s">
        <v>17</v>
      </c>
      <c r="M39" s="263"/>
      <c r="N39" s="126">
        <f>E39+H39+K39</f>
        <v>12</v>
      </c>
      <c r="O39" s="127" t="s">
        <v>17</v>
      </c>
      <c r="P39" s="128">
        <f>G39+J39+M39</f>
        <v>2</v>
      </c>
      <c r="Q39" s="126">
        <f>SUM(AG39:AI39)</f>
        <v>2</v>
      </c>
      <c r="R39" s="127" t="s">
        <v>17</v>
      </c>
      <c r="S39" s="128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Y39" s="370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60</v>
      </c>
      <c r="C40" s="337" t="s">
        <v>130</v>
      </c>
      <c r="D40" s="338" t="s">
        <v>132</v>
      </c>
      <c r="E40" s="339">
        <v>6</v>
      </c>
      <c r="F40" s="335" t="s">
        <v>17</v>
      </c>
      <c r="G40" s="336">
        <v>3</v>
      </c>
      <c r="H40" s="340">
        <v>6</v>
      </c>
      <c r="I40" s="332" t="s">
        <v>17</v>
      </c>
      <c r="J40" s="333">
        <v>4</v>
      </c>
      <c r="K40" s="261"/>
      <c r="L40" s="262" t="s">
        <v>17</v>
      </c>
      <c r="M40" s="154"/>
      <c r="N40" s="126">
        <f>E40+H40+K40</f>
        <v>12</v>
      </c>
      <c r="O40" s="127" t="s">
        <v>17</v>
      </c>
      <c r="P40" s="128">
        <f>G40+J40+M40</f>
        <v>7</v>
      </c>
      <c r="Q40" s="126">
        <f>SUM(AG40:AI40)</f>
        <v>2</v>
      </c>
      <c r="R40" s="127" t="s">
        <v>17</v>
      </c>
      <c r="S40" s="128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70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33" t="s">
        <v>61</v>
      </c>
      <c r="C41" s="341" t="s">
        <v>129</v>
      </c>
      <c r="D41" s="330" t="s">
        <v>131</v>
      </c>
      <c r="E41" s="550">
        <v>7</v>
      </c>
      <c r="F41" s="514" t="s">
        <v>17</v>
      </c>
      <c r="G41" s="516">
        <v>5</v>
      </c>
      <c r="H41" s="517">
        <v>6</v>
      </c>
      <c r="I41" s="426" t="s">
        <v>17</v>
      </c>
      <c r="J41" s="515">
        <v>3</v>
      </c>
      <c r="K41" s="454"/>
      <c r="L41" s="429" t="s">
        <v>17</v>
      </c>
      <c r="M41" s="530"/>
      <c r="N41" s="552">
        <f>E41+H41+K41</f>
        <v>13</v>
      </c>
      <c r="O41" s="554" t="s">
        <v>17</v>
      </c>
      <c r="P41" s="556">
        <f>G41+J41+M41</f>
        <v>8</v>
      </c>
      <c r="Q41" s="552">
        <f>SUM(AG41:AI41)</f>
        <v>2</v>
      </c>
      <c r="R41" s="554" t="s">
        <v>17</v>
      </c>
      <c r="S41" s="556">
        <f>SUM(AJ41:AL41)</f>
        <v>0</v>
      </c>
      <c r="T41" s="539">
        <f>IF(Q41&gt;S41,1,0)</f>
        <v>1</v>
      </c>
      <c r="U41" s="527">
        <f>IF(S41&gt;Q41,1,0)</f>
        <v>0</v>
      </c>
      <c r="V41" s="133"/>
      <c r="Y41" s="370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534"/>
      <c r="C42" s="342" t="s">
        <v>130</v>
      </c>
      <c r="D42" s="343" t="s">
        <v>132</v>
      </c>
      <c r="E42" s="551"/>
      <c r="F42" s="426"/>
      <c r="G42" s="515"/>
      <c r="H42" s="518"/>
      <c r="I42" s="514"/>
      <c r="J42" s="516"/>
      <c r="K42" s="455"/>
      <c r="L42" s="430"/>
      <c r="M42" s="531"/>
      <c r="N42" s="553"/>
      <c r="O42" s="555"/>
      <c r="P42" s="557"/>
      <c r="Q42" s="553"/>
      <c r="R42" s="555"/>
      <c r="S42" s="557"/>
      <c r="T42" s="540"/>
      <c r="U42" s="528"/>
      <c r="V42" s="133"/>
      <c r="Y42" s="328"/>
    </row>
    <row r="43" spans="2:22" ht="24.75" customHeight="1">
      <c r="B43" s="134"/>
      <c r="C43" s="135" t="s">
        <v>65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>
        <f>SUM(N39:N42)</f>
        <v>37</v>
      </c>
      <c r="O43" s="127" t="s">
        <v>17</v>
      </c>
      <c r="P43" s="138">
        <f>SUM(P39:P42)</f>
        <v>17</v>
      </c>
      <c r="Q43" s="137">
        <f>SUM(Q39:Q42)</f>
        <v>6</v>
      </c>
      <c r="R43" s="139" t="s">
        <v>17</v>
      </c>
      <c r="S43" s="138">
        <f>SUM(S39:S42)</f>
        <v>0</v>
      </c>
      <c r="T43" s="129">
        <f>SUM(T39:T42)</f>
        <v>3</v>
      </c>
      <c r="U43" s="130">
        <f>SUM(U39:U42)</f>
        <v>0</v>
      </c>
      <c r="V43" s="117"/>
    </row>
    <row r="44" spans="2:22" ht="24.75" customHeight="1">
      <c r="B44" s="134"/>
      <c r="C44" s="8" t="s">
        <v>66</v>
      </c>
      <c r="D44" s="140" t="str">
        <f>IF(T43&gt;U43,D34,IF(U43&gt;T43,D35,IF(U43+T43=0," ","CHYBA ZADÁNÍ")))</f>
        <v>Paskov</v>
      </c>
      <c r="E44" s="13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8"/>
      <c r="V44" s="141"/>
    </row>
    <row r="45" spans="2:22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259" t="s">
        <v>155</v>
      </c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1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260">
        <v>42500</v>
      </c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3</v>
      </c>
      <c r="C59" s="97" t="s">
        <v>52</v>
      </c>
      <c r="D59" s="519" t="str">
        <f>IF(B59=1,X56,IF(B59=2,X57,IF(B59=3,X58,IF(B59=4,X59,IF(B59=5,X60,IF(B59=6,X61,IF(B59=7,X62,IF(B59=8,X63," "))))))))</f>
        <v>Hrabůvka 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6</v>
      </c>
      <c r="C60" s="97" t="s">
        <v>54</v>
      </c>
      <c r="D60" s="519" t="str">
        <f>IF(B60=1,X56,IF(B60=2,X57,IF(B60=3,X58,IF(B60=4,X59,IF(B60=5,X60,IF(B60=6,X61,IF(B60=7,X62,IF(B60=8,X63," "))))))))</f>
        <v>Proskovice B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aca="true" t="shared" si="9" ref="AA62:AE63">AA12</f>
        <v>0</v>
      </c>
      <c r="AB62" s="1" t="str">
        <f t="shared" si="9"/>
        <v>Nová Bělá</v>
      </c>
      <c r="AC62" s="1">
        <f t="shared" si="9"/>
        <v>0</v>
      </c>
      <c r="AD62" s="1">
        <f t="shared" si="9"/>
        <v>0</v>
      </c>
      <c r="AE62" s="1">
        <f t="shared" si="9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9"/>
        <v>0</v>
      </c>
      <c r="AB63" s="1" t="str">
        <f t="shared" si="9"/>
        <v>Krmelín B</v>
      </c>
      <c r="AC63" s="1">
        <f t="shared" si="9"/>
        <v>0</v>
      </c>
      <c r="AD63" s="1">
        <f t="shared" si="9"/>
        <v>0</v>
      </c>
      <c r="AE63" s="1">
        <f t="shared" si="9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29" t="s">
        <v>158</v>
      </c>
      <c r="D64" s="330" t="s">
        <v>161</v>
      </c>
      <c r="E64" s="331">
        <v>6</v>
      </c>
      <c r="F64" s="332" t="s">
        <v>17</v>
      </c>
      <c r="G64" s="333">
        <v>1</v>
      </c>
      <c r="H64" s="334">
        <v>6</v>
      </c>
      <c r="I64" s="335" t="s">
        <v>17</v>
      </c>
      <c r="J64" s="336">
        <v>3</v>
      </c>
      <c r="K64" s="153"/>
      <c r="L64" s="152" t="s">
        <v>17</v>
      </c>
      <c r="M64" s="263"/>
      <c r="N64" s="155">
        <f>E64+H64+K64</f>
        <v>12</v>
      </c>
      <c r="O64" s="156" t="s">
        <v>17</v>
      </c>
      <c r="P64" s="157">
        <f>G64+J64+M64</f>
        <v>4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60</v>
      </c>
      <c r="C65" s="337" t="s">
        <v>159</v>
      </c>
      <c r="D65" s="338" t="s">
        <v>162</v>
      </c>
      <c r="E65" s="339">
        <v>3</v>
      </c>
      <c r="F65" s="335" t="s">
        <v>17</v>
      </c>
      <c r="G65" s="336">
        <v>6</v>
      </c>
      <c r="H65" s="340">
        <v>3</v>
      </c>
      <c r="I65" s="332" t="s">
        <v>17</v>
      </c>
      <c r="J65" s="333">
        <v>6</v>
      </c>
      <c r="K65" s="261"/>
      <c r="L65" s="262" t="s">
        <v>17</v>
      </c>
      <c r="M65" s="154"/>
      <c r="N65" s="155">
        <f>E65+H65+K65</f>
        <v>6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293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33" t="s">
        <v>61</v>
      </c>
      <c r="C66" s="341" t="s">
        <v>158</v>
      </c>
      <c r="D66" s="330" t="s">
        <v>162</v>
      </c>
      <c r="E66" s="550">
        <v>6</v>
      </c>
      <c r="F66" s="514" t="s">
        <v>17</v>
      </c>
      <c r="G66" s="516">
        <v>0</v>
      </c>
      <c r="H66" s="517">
        <v>6</v>
      </c>
      <c r="I66" s="426" t="s">
        <v>17</v>
      </c>
      <c r="J66" s="515">
        <v>0</v>
      </c>
      <c r="K66" s="454"/>
      <c r="L66" s="429" t="s">
        <v>17</v>
      </c>
      <c r="M66" s="530"/>
      <c r="N66" s="542">
        <f>E66+H66+K66</f>
        <v>12</v>
      </c>
      <c r="O66" s="544" t="s">
        <v>17</v>
      </c>
      <c r="P66" s="546">
        <f>G66+J66+M66</f>
        <v>0</v>
      </c>
      <c r="Q66" s="542">
        <f>SUM(AG66:AI66)</f>
        <v>2</v>
      </c>
      <c r="R66" s="544" t="s">
        <v>17</v>
      </c>
      <c r="S66" s="546">
        <f>SUM(AJ66:AL66)</f>
        <v>0</v>
      </c>
      <c r="T66" s="539">
        <f>IF(Q66&gt;S66,1,0)</f>
        <v>1</v>
      </c>
      <c r="U66" s="527">
        <f>IF(S66&gt;Q66,1,0)</f>
        <v>0</v>
      </c>
      <c r="V66" s="133"/>
      <c r="Y66" s="29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5" ht="24.75" customHeight="1">
      <c r="B67" s="534"/>
      <c r="C67" s="342" t="s">
        <v>160</v>
      </c>
      <c r="D67" s="343" t="s">
        <v>163</v>
      </c>
      <c r="E67" s="551"/>
      <c r="F67" s="426"/>
      <c r="G67" s="515"/>
      <c r="H67" s="518"/>
      <c r="I67" s="514"/>
      <c r="J67" s="516"/>
      <c r="K67" s="455"/>
      <c r="L67" s="430"/>
      <c r="M67" s="531"/>
      <c r="N67" s="549"/>
      <c r="O67" s="536"/>
      <c r="P67" s="538"/>
      <c r="Q67" s="549"/>
      <c r="R67" s="536"/>
      <c r="S67" s="538"/>
      <c r="T67" s="540"/>
      <c r="U67" s="528"/>
      <c r="V67" s="133"/>
      <c r="Y67" s="293"/>
    </row>
    <row r="68" spans="2:24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30</v>
      </c>
      <c r="O68" s="156" t="s">
        <v>17</v>
      </c>
      <c r="P68" s="161">
        <f>SUM(P64:P67)</f>
        <v>16</v>
      </c>
      <c r="Q68" s="160">
        <f>SUM(Q64:Q67)</f>
        <v>4</v>
      </c>
      <c r="R68" s="162" t="s">
        <v>17</v>
      </c>
      <c r="S68" s="161">
        <f>SUM(S64:S67)</f>
        <v>2</v>
      </c>
      <c r="T68" s="129">
        <f>SUM(T64:T67)</f>
        <v>2</v>
      </c>
      <c r="U68" s="130">
        <f>SUM(U64:U67)</f>
        <v>1</v>
      </c>
      <c r="V68" s="117"/>
      <c r="X68" s="359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Hrabůvka 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148" t="s">
        <v>221</v>
      </c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1" ref="AA81:AE88">AA56</f>
        <v>0</v>
      </c>
      <c r="AB81" s="1" t="str">
        <f t="shared" si="11"/>
        <v>Havířov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2" ref="AF81:AF88">AF56</f>
        <v>0</v>
      </c>
    </row>
    <row r="82" spans="3:32" ht="15" customHeight="1">
      <c r="C82" s="101" t="s">
        <v>49</v>
      </c>
      <c r="D82" s="200">
        <v>42610</v>
      </c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3" ref="X82:X88">IF($N$4=1,AA82,IF($N$4=2,AB82,IF($N$4=3,AC82,IF($N$4=4,AD82,IF($N$4=5,AE82,IF($N$4=6,AF82," "))))))</f>
        <v>Paskov</v>
      </c>
      <c r="AA82" s="1">
        <f t="shared" si="11"/>
        <v>0</v>
      </c>
      <c r="AB82" s="1" t="str">
        <f t="shared" si="11"/>
        <v>Paskov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2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3"/>
        <v>Hrabůvka </v>
      </c>
      <c r="AA83" s="1">
        <f t="shared" si="11"/>
        <v>0</v>
      </c>
      <c r="AB83" s="1" t="str">
        <f t="shared" si="11"/>
        <v>Hrabůvka 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2"/>
        <v>0</v>
      </c>
    </row>
    <row r="84" spans="2:32" ht="18.75">
      <c r="B84" s="114">
        <v>4</v>
      </c>
      <c r="C84" s="97" t="s">
        <v>52</v>
      </c>
      <c r="D84" s="434" t="str">
        <f>IF(B84=1,X81,IF(B84=2,X82,IF(B84=3,X83,IF(B84=4,X84,IF(B84=5,X85,IF(B84=6,X86,IF(B84=7,X87,IF(B84=8,X88," "))))))))</f>
        <v>VC Mexico B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3"/>
        <v>VC Mexico B</v>
      </c>
      <c r="AA84" s="1">
        <f t="shared" si="11"/>
        <v>0</v>
      </c>
      <c r="AB84" s="1" t="str">
        <f t="shared" si="11"/>
        <v>VC Mexico B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2"/>
        <v>0</v>
      </c>
    </row>
    <row r="85" spans="2:32" ht="18.75">
      <c r="B85" s="114">
        <v>5</v>
      </c>
      <c r="C85" s="97" t="s">
        <v>54</v>
      </c>
      <c r="D85" s="434" t="str">
        <f>IF(B85=1,X81,IF(B85=2,X82,IF(B85=3,X83,IF(B85=4,X84,IF(B85=5,X85,IF(B85=6,X86,IF(B85=7,X87,IF(B85=8,X88," "))))))))</f>
        <v>Hukvaldy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3"/>
        <v>Hukvaldy</v>
      </c>
      <c r="AA85" s="1">
        <f t="shared" si="11"/>
        <v>0</v>
      </c>
      <c r="AB85" s="1" t="str">
        <f t="shared" si="11"/>
        <v>Hukvaldy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2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3"/>
        <v>Proskovice B</v>
      </c>
      <c r="AA86" s="1">
        <f t="shared" si="11"/>
        <v>0</v>
      </c>
      <c r="AB86" s="1" t="str">
        <f t="shared" si="11"/>
        <v>Proskovice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2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3"/>
        <v>Nová Bělá</v>
      </c>
      <c r="AA87" s="1">
        <f t="shared" si="11"/>
        <v>0</v>
      </c>
      <c r="AB87" s="1" t="str">
        <f t="shared" si="11"/>
        <v>Nová Bělá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2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3"/>
        <v>Krmelín B</v>
      </c>
      <c r="AA88" s="1">
        <f t="shared" si="11"/>
        <v>0</v>
      </c>
      <c r="AB88" s="1" t="str">
        <f t="shared" si="11"/>
        <v>Krmelín B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2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29" t="s">
        <v>203</v>
      </c>
      <c r="D89" s="330" t="s">
        <v>219</v>
      </c>
      <c r="E89" s="331">
        <v>7</v>
      </c>
      <c r="F89" s="332" t="s">
        <v>17</v>
      </c>
      <c r="G89" s="333">
        <v>6</v>
      </c>
      <c r="H89" s="334">
        <v>6</v>
      </c>
      <c r="I89" s="335" t="s">
        <v>17</v>
      </c>
      <c r="J89" s="336">
        <v>3</v>
      </c>
      <c r="K89" s="153"/>
      <c r="L89" s="152" t="s">
        <v>17</v>
      </c>
      <c r="M89" s="263"/>
      <c r="N89" s="185">
        <f>E89+H89+K89</f>
        <v>13</v>
      </c>
      <c r="O89" s="264" t="s">
        <v>17</v>
      </c>
      <c r="P89" s="157">
        <f>G89+J89+M89</f>
        <v>9</v>
      </c>
      <c r="Q89" s="155">
        <f>SUM(AG89:AI89)</f>
        <v>2</v>
      </c>
      <c r="R89" s="156" t="s">
        <v>17</v>
      </c>
      <c r="S89" s="186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60</v>
      </c>
      <c r="C90" s="337" t="s">
        <v>204</v>
      </c>
      <c r="D90" s="338" t="s">
        <v>220</v>
      </c>
      <c r="E90" s="339">
        <v>6</v>
      </c>
      <c r="F90" s="335" t="s">
        <v>17</v>
      </c>
      <c r="G90" s="336">
        <v>2</v>
      </c>
      <c r="H90" s="340">
        <v>6</v>
      </c>
      <c r="I90" s="332" t="s">
        <v>17</v>
      </c>
      <c r="J90" s="333">
        <v>2</v>
      </c>
      <c r="K90" s="261"/>
      <c r="L90" s="262" t="s">
        <v>17</v>
      </c>
      <c r="M90" s="154"/>
      <c r="N90" s="155">
        <f>E90+H90+K90</f>
        <v>12</v>
      </c>
      <c r="O90" s="156" t="s">
        <v>17</v>
      </c>
      <c r="P90" s="186">
        <f>G90+J90+M90</f>
        <v>4</v>
      </c>
      <c r="Q90" s="185">
        <f>SUM(AG90:AI90)</f>
        <v>2</v>
      </c>
      <c r="R90" s="264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33" t="s">
        <v>61</v>
      </c>
      <c r="C91" s="341" t="s">
        <v>203</v>
      </c>
      <c r="D91" s="330" t="s">
        <v>219</v>
      </c>
      <c r="E91" s="396">
        <v>6</v>
      </c>
      <c r="F91" s="398" t="s">
        <v>17</v>
      </c>
      <c r="G91" s="400">
        <v>7</v>
      </c>
      <c r="H91" s="402">
        <v>2</v>
      </c>
      <c r="I91" s="399" t="s">
        <v>17</v>
      </c>
      <c r="J91" s="401">
        <v>6</v>
      </c>
      <c r="K91" s="454"/>
      <c r="L91" s="429" t="s">
        <v>17</v>
      </c>
      <c r="M91" s="530"/>
      <c r="N91" s="548">
        <f>E91+H91+K91</f>
        <v>8</v>
      </c>
      <c r="O91" s="535" t="s">
        <v>17</v>
      </c>
      <c r="P91" s="546">
        <f>G91+J91+M91</f>
        <v>13</v>
      </c>
      <c r="Q91" s="542">
        <f>SUM(AG91:AI91)</f>
        <v>0</v>
      </c>
      <c r="R91" s="544" t="s">
        <v>17</v>
      </c>
      <c r="S91" s="537">
        <f>SUM(AJ91:AL91)</f>
        <v>2</v>
      </c>
      <c r="T91" s="539">
        <f>IF(Q91&gt;S91,1,0)</f>
        <v>0</v>
      </c>
      <c r="U91" s="527">
        <f>IF(S91&gt;Q91,1,0)</f>
        <v>1</v>
      </c>
      <c r="V91" s="133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2" ht="24.75" customHeight="1">
      <c r="B92" s="534"/>
      <c r="C92" s="342" t="s">
        <v>204</v>
      </c>
      <c r="D92" s="343" t="s">
        <v>220</v>
      </c>
      <c r="E92" s="397"/>
      <c r="F92" s="399"/>
      <c r="G92" s="401"/>
      <c r="H92" s="403"/>
      <c r="I92" s="398"/>
      <c r="J92" s="400"/>
      <c r="K92" s="455"/>
      <c r="L92" s="430"/>
      <c r="M92" s="531"/>
      <c r="N92" s="549"/>
      <c r="O92" s="536"/>
      <c r="P92" s="547"/>
      <c r="Q92" s="543"/>
      <c r="R92" s="545"/>
      <c r="S92" s="538"/>
      <c r="T92" s="540"/>
      <c r="U92" s="528"/>
      <c r="V92" s="133"/>
    </row>
    <row r="93" spans="2:22" ht="24.75" customHeight="1">
      <c r="B93" s="134"/>
      <c r="C93" s="158" t="s">
        <v>65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33</v>
      </c>
      <c r="O93" s="264" t="s">
        <v>17</v>
      </c>
      <c r="P93" s="161">
        <f>SUM(P89:P92)</f>
        <v>26</v>
      </c>
      <c r="Q93" s="160">
        <f>SUM(Q89:Q92)</f>
        <v>4</v>
      </c>
      <c r="R93" s="162" t="s">
        <v>17</v>
      </c>
      <c r="S93" s="189">
        <f>SUM(S89:S92)</f>
        <v>2</v>
      </c>
      <c r="T93" s="129">
        <f>SUM(T89:T92)</f>
        <v>2</v>
      </c>
      <c r="U93" s="130">
        <f>SUM(U89:U92)</f>
        <v>1</v>
      </c>
      <c r="V93" s="117"/>
    </row>
    <row r="94" spans="2:22" ht="24.75" customHeight="1">
      <c r="B94" s="134"/>
      <c r="C94" s="8" t="s">
        <v>66</v>
      </c>
      <c r="D94" s="140" t="str">
        <f>IF(T93&gt;U93,D84,IF(U93&gt;T93,D85,IF(U93+T93=0," ","CHYBA ZADÁNÍ")))</f>
        <v>VC Mexico B</v>
      </c>
      <c r="E94" s="135"/>
      <c r="F94" s="135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8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30">
    <mergeCell ref="AB5:AG5"/>
    <mergeCell ref="N12:U12"/>
    <mergeCell ref="R16:R17"/>
    <mergeCell ref="H13:J13"/>
    <mergeCell ref="P11:U11"/>
    <mergeCell ref="P10:U10"/>
    <mergeCell ref="Q13:S13"/>
    <mergeCell ref="Q16:Q17"/>
    <mergeCell ref="T16:T17"/>
    <mergeCell ref="U16:U17"/>
    <mergeCell ref="T3:U3"/>
    <mergeCell ref="P3:Q3"/>
    <mergeCell ref="P4:U4"/>
    <mergeCell ref="P9:U9"/>
    <mergeCell ref="P8:U8"/>
    <mergeCell ref="P7:U7"/>
    <mergeCell ref="P6:U6"/>
    <mergeCell ref="B16:B17"/>
    <mergeCell ref="K13:M13"/>
    <mergeCell ref="N13:P13"/>
    <mergeCell ref="P16:P17"/>
    <mergeCell ref="N16:N17"/>
    <mergeCell ref="O16:O17"/>
    <mergeCell ref="T28:U28"/>
    <mergeCell ref="S16:S17"/>
    <mergeCell ref="P28:Q28"/>
    <mergeCell ref="N37:U37"/>
    <mergeCell ref="P35:U35"/>
    <mergeCell ref="P36:U36"/>
    <mergeCell ref="P29:U29"/>
    <mergeCell ref="D9:I9"/>
    <mergeCell ref="D10:I10"/>
    <mergeCell ref="E12:M12"/>
    <mergeCell ref="E13:G13"/>
    <mergeCell ref="E38:G38"/>
    <mergeCell ref="H38:J38"/>
    <mergeCell ref="K38:M38"/>
    <mergeCell ref="P31:U31"/>
    <mergeCell ref="P32:U32"/>
    <mergeCell ref="P33:U33"/>
    <mergeCell ref="P34:U34"/>
    <mergeCell ref="D34:I34"/>
    <mergeCell ref="E37:M37"/>
    <mergeCell ref="D35:I35"/>
    <mergeCell ref="N41:N42"/>
    <mergeCell ref="O41:O42"/>
    <mergeCell ref="P41:P42"/>
    <mergeCell ref="Q38:S38"/>
    <mergeCell ref="N38:P38"/>
    <mergeCell ref="S41:S42"/>
    <mergeCell ref="B41:B42"/>
    <mergeCell ref="M41:M42"/>
    <mergeCell ref="K41:K42"/>
    <mergeCell ref="L41:L42"/>
    <mergeCell ref="J41:J42"/>
    <mergeCell ref="E41:E42"/>
    <mergeCell ref="F41:F42"/>
    <mergeCell ref="G41:G42"/>
    <mergeCell ref="H41:H42"/>
    <mergeCell ref="I41:I42"/>
    <mergeCell ref="N62:U62"/>
    <mergeCell ref="E63:G63"/>
    <mergeCell ref="P54:U54"/>
    <mergeCell ref="P56:U56"/>
    <mergeCell ref="P57:U57"/>
    <mergeCell ref="P58:U58"/>
    <mergeCell ref="P60:U60"/>
    <mergeCell ref="P59:U59"/>
    <mergeCell ref="H63:J63"/>
    <mergeCell ref="P61:U61"/>
    <mergeCell ref="T41:T42"/>
    <mergeCell ref="P53:Q53"/>
    <mergeCell ref="T53:U53"/>
    <mergeCell ref="Q41:Q42"/>
    <mergeCell ref="R41:R42"/>
    <mergeCell ref="U41:U42"/>
    <mergeCell ref="Q63:S63"/>
    <mergeCell ref="B66:B67"/>
    <mergeCell ref="E66:E67"/>
    <mergeCell ref="F66:F67"/>
    <mergeCell ref="G66:G67"/>
    <mergeCell ref="R66:R67"/>
    <mergeCell ref="P66:P67"/>
    <mergeCell ref="S66:S67"/>
    <mergeCell ref="Q66:Q67"/>
    <mergeCell ref="N63:P63"/>
    <mergeCell ref="T66:T67"/>
    <mergeCell ref="N66:N67"/>
    <mergeCell ref="O66:O67"/>
    <mergeCell ref="N87:U87"/>
    <mergeCell ref="U91:U92"/>
    <mergeCell ref="P91:P92"/>
    <mergeCell ref="P86:U86"/>
    <mergeCell ref="H88:J88"/>
    <mergeCell ref="N88:P88"/>
    <mergeCell ref="N91:N92"/>
    <mergeCell ref="Q88:S88"/>
    <mergeCell ref="K91:K92"/>
    <mergeCell ref="L91:L92"/>
    <mergeCell ref="M91:M92"/>
    <mergeCell ref="B91:B92"/>
    <mergeCell ref="O91:O92"/>
    <mergeCell ref="K88:M88"/>
    <mergeCell ref="P83:U83"/>
    <mergeCell ref="S91:S92"/>
    <mergeCell ref="T91:T92"/>
    <mergeCell ref="P84:U84"/>
    <mergeCell ref="P85:U85"/>
    <mergeCell ref="Q91:Q92"/>
    <mergeCell ref="R91:R92"/>
    <mergeCell ref="D59:I59"/>
    <mergeCell ref="P82:U82"/>
    <mergeCell ref="P79:U79"/>
    <mergeCell ref="U66:U67"/>
    <mergeCell ref="T78:U78"/>
    <mergeCell ref="P81:U81"/>
    <mergeCell ref="D60:I60"/>
    <mergeCell ref="M66:M67"/>
    <mergeCell ref="E62:M62"/>
    <mergeCell ref="P78:Q78"/>
    <mergeCell ref="E88:G88"/>
    <mergeCell ref="K66:K67"/>
    <mergeCell ref="L66:L67"/>
    <mergeCell ref="K63:M63"/>
    <mergeCell ref="E87:M87"/>
    <mergeCell ref="D85:I85"/>
    <mergeCell ref="I66:I67"/>
    <mergeCell ref="J66:J67"/>
    <mergeCell ref="D84:I84"/>
    <mergeCell ref="H66:H6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2">
      <selection activeCell="C39" sqref="C39:C4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2" ht="14.25" customHeight="1">
      <c r="C6" s="101" t="s">
        <v>47</v>
      </c>
      <c r="D6" s="148"/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49</v>
      </c>
      <c r="D7" s="200"/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52</v>
      </c>
      <c r="D9" s="519" t="str">
        <f>IF(B9=1,X6,IF(B9=2,X7,IF(B9=3,X8,IF(B9=4,X9,IF(B9=5,X10,IF(B9=6,X11,IF(B9=7,X12,IF(B9=8,X13," "))))))))</f>
        <v>Krmelín B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5</v>
      </c>
      <c r="C10" s="97" t="s">
        <v>54</v>
      </c>
      <c r="D10" s="519" t="str">
        <f>IF(B10=1,X6,IF(B10=2,X7,IF(B10=3,X8,IF(B10=4,X9,IF(B10=5,X10,IF(B10=6,X11,IF(B10=7,X12,IF(B10=8,X13," "))))))))</f>
        <v>Hukvaldy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54"/>
      <c r="D14" s="344"/>
      <c r="E14" s="345"/>
      <c r="F14" s="152" t="s">
        <v>17</v>
      </c>
      <c r="G14" s="346"/>
      <c r="H14" s="261"/>
      <c r="I14" s="262" t="s">
        <v>17</v>
      </c>
      <c r="J14" s="347"/>
      <c r="K14" s="153"/>
      <c r="L14" s="152" t="s">
        <v>17</v>
      </c>
      <c r="M14" s="263"/>
      <c r="N14" s="175">
        <f>E14+H14+K14</f>
        <v>0</v>
      </c>
      <c r="O14" s="176" t="s">
        <v>17</v>
      </c>
      <c r="P14" s="177">
        <f>G14+J14+M14</f>
        <v>0</v>
      </c>
      <c r="Q14" s="175">
        <f>SUM(AG14:AI14)</f>
        <v>0</v>
      </c>
      <c r="R14" s="176" t="s">
        <v>17</v>
      </c>
      <c r="S14" s="177">
        <f>SUM(AJ14:AL14)</f>
        <v>0</v>
      </c>
      <c r="T14" s="178">
        <f>IF(Q14&gt;S14,1,0)</f>
        <v>0</v>
      </c>
      <c r="U14" s="179">
        <f>IF(S14&gt;Q14,1,0)</f>
        <v>0</v>
      </c>
      <c r="V14" s="117"/>
      <c r="X14" s="102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60</v>
      </c>
      <c r="C15" s="355"/>
      <c r="D15" s="348"/>
      <c r="E15" s="349"/>
      <c r="F15" s="262" t="s">
        <v>17</v>
      </c>
      <c r="G15" s="347"/>
      <c r="H15" s="153"/>
      <c r="I15" s="152" t="s">
        <v>17</v>
      </c>
      <c r="J15" s="346"/>
      <c r="K15" s="261"/>
      <c r="L15" s="262" t="s">
        <v>17</v>
      </c>
      <c r="M15" s="154"/>
      <c r="N15" s="175">
        <f>E15+H15+K15</f>
        <v>0</v>
      </c>
      <c r="O15" s="176" t="s">
        <v>17</v>
      </c>
      <c r="P15" s="177">
        <f>G15+J15+M15</f>
        <v>0</v>
      </c>
      <c r="Q15" s="175">
        <f>SUM(AG15:AI15)</f>
        <v>0</v>
      </c>
      <c r="R15" s="176" t="s">
        <v>17</v>
      </c>
      <c r="S15" s="177">
        <f>SUM(AJ15:AL15)</f>
        <v>0</v>
      </c>
      <c r="T15" s="178">
        <f>IF(Q15&gt;S15,1,0)</f>
        <v>0</v>
      </c>
      <c r="U15" s="179">
        <f>IF(S15&gt;Q15,1,0)</f>
        <v>0</v>
      </c>
      <c r="V15" s="117"/>
      <c r="X15" s="102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533" t="s">
        <v>61</v>
      </c>
      <c r="C16" s="356"/>
      <c r="D16" s="344"/>
      <c r="E16" s="574"/>
      <c r="F16" s="429" t="s">
        <v>17</v>
      </c>
      <c r="G16" s="558"/>
      <c r="H16" s="560"/>
      <c r="I16" s="562" t="s">
        <v>17</v>
      </c>
      <c r="J16" s="576"/>
      <c r="K16" s="454"/>
      <c r="L16" s="429" t="s">
        <v>17</v>
      </c>
      <c r="M16" s="530"/>
      <c r="N16" s="566">
        <f>E16+H16+K16</f>
        <v>0</v>
      </c>
      <c r="O16" s="570" t="s">
        <v>17</v>
      </c>
      <c r="P16" s="564">
        <f>G16+J16+M16</f>
        <v>0</v>
      </c>
      <c r="Q16" s="566">
        <f>SUM(AG16:AI16)</f>
        <v>0</v>
      </c>
      <c r="R16" s="570" t="s">
        <v>17</v>
      </c>
      <c r="S16" s="564">
        <f>SUM(AJ16:AL16)</f>
        <v>0</v>
      </c>
      <c r="T16" s="572">
        <f>IF(Q16&gt;S16,1,0)</f>
        <v>0</v>
      </c>
      <c r="U16" s="568">
        <f>IF(S16&gt;Q16,1,0)</f>
        <v>0</v>
      </c>
      <c r="V16" s="133"/>
      <c r="X16" s="102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2" ht="21" customHeight="1">
      <c r="B17" s="534"/>
      <c r="C17" s="357"/>
      <c r="D17" s="358"/>
      <c r="E17" s="575"/>
      <c r="F17" s="430"/>
      <c r="G17" s="559"/>
      <c r="H17" s="561"/>
      <c r="I17" s="563"/>
      <c r="J17" s="577"/>
      <c r="K17" s="455"/>
      <c r="L17" s="430"/>
      <c r="M17" s="531"/>
      <c r="N17" s="567"/>
      <c r="O17" s="571"/>
      <c r="P17" s="565"/>
      <c r="Q17" s="567"/>
      <c r="R17" s="571"/>
      <c r="S17" s="565"/>
      <c r="T17" s="573"/>
      <c r="U17" s="569"/>
      <c r="V17" s="133"/>
    </row>
    <row r="18" spans="2:24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0</v>
      </c>
      <c r="O18" s="176" t="s">
        <v>17</v>
      </c>
      <c r="P18" s="183">
        <f>SUM(P14:P17)</f>
        <v>0</v>
      </c>
      <c r="Q18" s="182">
        <f>SUM(Q14:Q17)</f>
        <v>0</v>
      </c>
      <c r="R18" s="184" t="s">
        <v>17</v>
      </c>
      <c r="S18" s="183">
        <f>SUM(S14:S17)</f>
        <v>0</v>
      </c>
      <c r="T18" s="178">
        <f>SUM(T14:T17)</f>
        <v>0</v>
      </c>
      <c r="U18" s="179">
        <f>SUM(U14:U17)</f>
        <v>0</v>
      </c>
      <c r="V18" s="117"/>
      <c r="X18" s="72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 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148"/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00"/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6</v>
      </c>
      <c r="C34" s="97" t="s">
        <v>52</v>
      </c>
      <c r="D34" s="434" t="str">
        <f>IF(B34=1,X31,IF(B34=2,X32,IF(B34=3,X33,IF(B34=4,X34,IF(B34=5,X35,IF(B34=6,X36,IF(B34=7,X37,IF(B34=8,X38," "))))))))</f>
        <v>Proskovice B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4</v>
      </c>
      <c r="C35" s="97" t="s">
        <v>54</v>
      </c>
      <c r="D35" s="434" t="str">
        <f>IF(B35=1,X31,IF(B35=2,X32,IF(B35=3,X33,IF(B35=4,X34,IF(B35=5,X35,IF(B35=6,X36,IF(B35=7,X37,IF(B35=8,X38," "))))))))</f>
        <v>VC Mexico B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44" t="s">
        <v>162</v>
      </c>
      <c r="D39" s="344" t="s">
        <v>198</v>
      </c>
      <c r="E39" s="345">
        <v>6</v>
      </c>
      <c r="F39" s="152" t="s">
        <v>17</v>
      </c>
      <c r="G39" s="346">
        <v>1</v>
      </c>
      <c r="H39" s="261">
        <v>2</v>
      </c>
      <c r="I39" s="262" t="s">
        <v>17</v>
      </c>
      <c r="J39" s="347">
        <v>6</v>
      </c>
      <c r="K39" s="153">
        <v>6</v>
      </c>
      <c r="L39" s="152" t="s">
        <v>17</v>
      </c>
      <c r="M39" s="263">
        <v>1</v>
      </c>
      <c r="N39" s="185">
        <f>E39+H39+K39</f>
        <v>14</v>
      </c>
      <c r="O39" s="156" t="s">
        <v>17</v>
      </c>
      <c r="P39" s="186">
        <f>G39+J39+M39</f>
        <v>8</v>
      </c>
      <c r="Q39" s="185">
        <f>SUM(AG39:AI39)</f>
        <v>2</v>
      </c>
      <c r="R39" s="156" t="s">
        <v>17</v>
      </c>
      <c r="S39" s="186">
        <f>SUM(AJ39:AL39)</f>
        <v>1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0</v>
      </c>
      <c r="AI39" s="132">
        <f>IF(K39+M39&gt;0,IF(K39&gt;M39,1,0),0)</f>
        <v>1</v>
      </c>
      <c r="AJ39" s="132">
        <f>IF(G39&gt;E39,1,0)</f>
        <v>0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60</v>
      </c>
      <c r="C40" s="330" t="s">
        <v>161</v>
      </c>
      <c r="D40" s="330" t="s">
        <v>199</v>
      </c>
      <c r="E40" s="349">
        <v>7</v>
      </c>
      <c r="F40" s="262" t="s">
        <v>17</v>
      </c>
      <c r="G40" s="347">
        <v>5</v>
      </c>
      <c r="H40" s="153">
        <v>3</v>
      </c>
      <c r="I40" s="152" t="s">
        <v>17</v>
      </c>
      <c r="J40" s="346">
        <v>6</v>
      </c>
      <c r="K40" s="261">
        <v>7</v>
      </c>
      <c r="L40" s="262" t="s">
        <v>17</v>
      </c>
      <c r="M40" s="154">
        <v>5</v>
      </c>
      <c r="N40" s="185">
        <f>E40+H40+K40</f>
        <v>17</v>
      </c>
      <c r="O40" s="156" t="s">
        <v>17</v>
      </c>
      <c r="P40" s="186">
        <f>G40+J40+M40</f>
        <v>16</v>
      </c>
      <c r="Q40" s="185">
        <f>SUM(AG40:AI40)</f>
        <v>2</v>
      </c>
      <c r="R40" s="156" t="s">
        <v>17</v>
      </c>
      <c r="S40" s="186">
        <f>SUM(AJ40:AL40)</f>
        <v>1</v>
      </c>
      <c r="T40" s="129">
        <f>IF(Q40&gt;S40,1,0)</f>
        <v>1</v>
      </c>
      <c r="U40" s="130">
        <f>IF(S40&gt;Q40,1,0)</f>
        <v>0</v>
      </c>
      <c r="V40" s="117"/>
      <c r="X40" s="292" t="s">
        <v>100</v>
      </c>
      <c r="AG40" s="132">
        <f>IF(E40&gt;G40,1,0)</f>
        <v>1</v>
      </c>
      <c r="AH40" s="132">
        <f>IF(H40&gt;J40,1,0)</f>
        <v>0</v>
      </c>
      <c r="AI40" s="132">
        <f>IF(K40+M40&gt;0,IF(K40&gt;M40,1,0),0)</f>
        <v>1</v>
      </c>
      <c r="AJ40" s="132">
        <f>IF(G40&gt;E40,1,0)</f>
        <v>0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533" t="s">
        <v>61</v>
      </c>
      <c r="C41" s="338" t="s">
        <v>162</v>
      </c>
      <c r="D41" s="338" t="s">
        <v>199</v>
      </c>
      <c r="E41" s="574">
        <v>6</v>
      </c>
      <c r="F41" s="429" t="s">
        <v>17</v>
      </c>
      <c r="G41" s="558">
        <v>0</v>
      </c>
      <c r="H41" s="560">
        <v>6</v>
      </c>
      <c r="I41" s="562" t="s">
        <v>17</v>
      </c>
      <c r="J41" s="576">
        <v>1</v>
      </c>
      <c r="K41" s="454"/>
      <c r="L41" s="429" t="s">
        <v>17</v>
      </c>
      <c r="M41" s="530"/>
      <c r="N41" s="548">
        <f>E41+H41+K41</f>
        <v>12</v>
      </c>
      <c r="O41" s="544" t="s">
        <v>17</v>
      </c>
      <c r="P41" s="537">
        <f>G41+J41+M41</f>
        <v>1</v>
      </c>
      <c r="Q41" s="548">
        <f>SUM(AG41:AI41)</f>
        <v>2</v>
      </c>
      <c r="R41" s="544" t="s">
        <v>17</v>
      </c>
      <c r="S41" s="537">
        <f>SUM(AJ41:AL41)</f>
        <v>0</v>
      </c>
      <c r="T41" s="539">
        <f>IF(Q41&gt;S41,1,0)</f>
        <v>1</v>
      </c>
      <c r="U41" s="527">
        <f>IF(S41&gt;Q41,1,0)</f>
        <v>0</v>
      </c>
      <c r="V41" s="13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2" ht="24.75" customHeight="1">
      <c r="B42" s="534"/>
      <c r="C42" s="358" t="s">
        <v>161</v>
      </c>
      <c r="D42" s="358" t="s">
        <v>200</v>
      </c>
      <c r="E42" s="575"/>
      <c r="F42" s="430"/>
      <c r="G42" s="559"/>
      <c r="H42" s="561"/>
      <c r="I42" s="563"/>
      <c r="J42" s="577"/>
      <c r="K42" s="455"/>
      <c r="L42" s="430"/>
      <c r="M42" s="531"/>
      <c r="N42" s="543"/>
      <c r="O42" s="536"/>
      <c r="P42" s="547"/>
      <c r="Q42" s="543"/>
      <c r="R42" s="536"/>
      <c r="S42" s="547"/>
      <c r="T42" s="540"/>
      <c r="U42" s="528"/>
      <c r="V42" s="133"/>
    </row>
    <row r="43" spans="2:22" ht="24.75" customHeight="1">
      <c r="B43" s="134"/>
      <c r="C43" s="158" t="s">
        <v>65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43</v>
      </c>
      <c r="O43" s="156" t="s">
        <v>17</v>
      </c>
      <c r="P43" s="189">
        <f>SUM(P39:P42)</f>
        <v>25</v>
      </c>
      <c r="Q43" s="188">
        <f>SUM(Q39:Q42)</f>
        <v>6</v>
      </c>
      <c r="R43" s="162" t="s">
        <v>17</v>
      </c>
      <c r="S43" s="189">
        <f>SUM(S39:S42)</f>
        <v>2</v>
      </c>
      <c r="T43" s="129">
        <f>SUM(T39:T42)</f>
        <v>3</v>
      </c>
      <c r="U43" s="130">
        <f>SUM(U39:U42)</f>
        <v>0</v>
      </c>
      <c r="V43" s="117"/>
    </row>
    <row r="44" spans="2:22" ht="24.75" customHeight="1">
      <c r="B44" s="134"/>
      <c r="C44" s="190" t="s">
        <v>66</v>
      </c>
      <c r="D44" s="191" t="str">
        <f>IF(T43&gt;U43,D34,IF(U43&gt;T43,D35,IF(U43+T43=0," ","CHYBA ZADÁNÍ")))</f>
        <v>Proskovice B</v>
      </c>
      <c r="E44" s="158"/>
      <c r="F44" s="158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90"/>
      <c r="V44" s="141"/>
    </row>
    <row r="45" spans="2:22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148" t="s">
        <v>122</v>
      </c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200">
        <v>42506</v>
      </c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7</v>
      </c>
      <c r="C59" s="97" t="s">
        <v>52</v>
      </c>
      <c r="D59" s="519" t="str">
        <f>IF(B59=1,X56,IF(B59=2,X57,IF(B59=3,X58,IF(B59=4,X59,IF(B59=5,X60,IF(B59=6,X61,IF(B59=7,X62,IF(B59=8,X63," "))))))))</f>
        <v>Nová Bělá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3</v>
      </c>
      <c r="C60" s="97" t="s">
        <v>54</v>
      </c>
      <c r="D60" s="519" t="str">
        <f>IF(B60=1,X56,IF(B60=2,X57,IF(B60=3,X58,IF(B60=4,X59,IF(B60=5,X60,IF(B60=6,X61,IF(B60=7,X62,IF(B60=8,X63," "))))))))</f>
        <v>Hrabůvka 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54" t="s">
        <v>131</v>
      </c>
      <c r="D64" s="344" t="s">
        <v>159</v>
      </c>
      <c r="E64" s="345">
        <v>6</v>
      </c>
      <c r="F64" s="152" t="s">
        <v>17</v>
      </c>
      <c r="G64" s="346">
        <v>4</v>
      </c>
      <c r="H64" s="261">
        <v>6</v>
      </c>
      <c r="I64" s="262" t="s">
        <v>17</v>
      </c>
      <c r="J64" s="347">
        <v>1</v>
      </c>
      <c r="K64" s="153"/>
      <c r="L64" s="152" t="s">
        <v>17</v>
      </c>
      <c r="M64" s="263"/>
      <c r="N64" s="155">
        <f>E64+H64+K64</f>
        <v>12</v>
      </c>
      <c r="O64" s="156" t="s">
        <v>17</v>
      </c>
      <c r="P64" s="157">
        <f>G64+J64+M64</f>
        <v>5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60</v>
      </c>
      <c r="C65" s="355" t="s">
        <v>132</v>
      </c>
      <c r="D65" s="348" t="s">
        <v>172</v>
      </c>
      <c r="E65" s="349">
        <v>7</v>
      </c>
      <c r="F65" s="262" t="s">
        <v>17</v>
      </c>
      <c r="G65" s="347">
        <v>6</v>
      </c>
      <c r="H65" s="153">
        <v>6</v>
      </c>
      <c r="I65" s="152" t="s">
        <v>17</v>
      </c>
      <c r="J65" s="346">
        <v>4</v>
      </c>
      <c r="K65" s="261"/>
      <c r="L65" s="262" t="s">
        <v>17</v>
      </c>
      <c r="M65" s="154"/>
      <c r="N65" s="155">
        <f>E65+H65+K65</f>
        <v>13</v>
      </c>
      <c r="O65" s="156" t="s">
        <v>17</v>
      </c>
      <c r="P65" s="157">
        <f>G65+J65+M65</f>
        <v>10</v>
      </c>
      <c r="Q65" s="155">
        <f>SUM(AG65:AI65)</f>
        <v>2</v>
      </c>
      <c r="R65" s="156" t="s">
        <v>17</v>
      </c>
      <c r="S65" s="157">
        <f>SUM(AJ65:AL65)</f>
        <v>0</v>
      </c>
      <c r="T65" s="129">
        <f>IF(Q65&gt;S65,1,0)</f>
        <v>1</v>
      </c>
      <c r="U65" s="130">
        <f>IF(S65&gt;Q65,1,0)</f>
        <v>0</v>
      </c>
      <c r="V65" s="117"/>
      <c r="AG65" s="132">
        <f>IF(E65&gt;G65,1,0)</f>
        <v>1</v>
      </c>
      <c r="AH65" s="132">
        <f>IF(H65&gt;J65,1,0)</f>
        <v>1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0</v>
      </c>
      <c r="AL65" s="132">
        <f>IF(K65+M65&gt;0,IF(M65&gt;K65,1,0),0)</f>
        <v>0</v>
      </c>
    </row>
    <row r="66" spans="2:38" ht="24.75" customHeight="1">
      <c r="B66" s="533" t="s">
        <v>61</v>
      </c>
      <c r="C66" s="356" t="s">
        <v>131</v>
      </c>
      <c r="D66" s="344" t="s">
        <v>159</v>
      </c>
      <c r="E66" s="384">
        <v>7</v>
      </c>
      <c r="F66" s="376" t="s">
        <v>17</v>
      </c>
      <c r="G66" s="378">
        <v>6</v>
      </c>
      <c r="H66" s="380">
        <v>6</v>
      </c>
      <c r="I66" s="382" t="s">
        <v>17</v>
      </c>
      <c r="J66" s="386">
        <v>1</v>
      </c>
      <c r="K66" s="454"/>
      <c r="L66" s="429" t="s">
        <v>17</v>
      </c>
      <c r="M66" s="530"/>
      <c r="N66" s="542">
        <f>E66+H66+K66</f>
        <v>13</v>
      </c>
      <c r="O66" s="544" t="s">
        <v>17</v>
      </c>
      <c r="P66" s="546">
        <f>G66+J66+M66</f>
        <v>7</v>
      </c>
      <c r="Q66" s="542">
        <f>SUM(AG66:AI66)</f>
        <v>2</v>
      </c>
      <c r="R66" s="544" t="s">
        <v>17</v>
      </c>
      <c r="S66" s="546">
        <f>SUM(AJ66:AL66)</f>
        <v>0</v>
      </c>
      <c r="T66" s="539">
        <f>IF(Q66&gt;S66,1,0)</f>
        <v>1</v>
      </c>
      <c r="U66" s="527">
        <f>IF(S66&gt;Q66,1,0)</f>
        <v>0</v>
      </c>
      <c r="V66" s="13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2" ht="24.75" customHeight="1">
      <c r="B67" s="534"/>
      <c r="C67" s="357" t="s">
        <v>132</v>
      </c>
      <c r="D67" s="358" t="s">
        <v>172</v>
      </c>
      <c r="E67" s="385"/>
      <c r="F67" s="377"/>
      <c r="G67" s="379"/>
      <c r="H67" s="381"/>
      <c r="I67" s="383"/>
      <c r="J67" s="387"/>
      <c r="K67" s="455"/>
      <c r="L67" s="430"/>
      <c r="M67" s="531"/>
      <c r="N67" s="549"/>
      <c r="O67" s="536"/>
      <c r="P67" s="538"/>
      <c r="Q67" s="549"/>
      <c r="R67" s="536"/>
      <c r="S67" s="538"/>
      <c r="T67" s="540"/>
      <c r="U67" s="528"/>
      <c r="V67" s="133"/>
    </row>
    <row r="68" spans="2:25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38</v>
      </c>
      <c r="O68" s="156" t="s">
        <v>17</v>
      </c>
      <c r="P68" s="161">
        <f>SUM(P64:P67)</f>
        <v>22</v>
      </c>
      <c r="Q68" s="160">
        <f>SUM(Q64:Q67)</f>
        <v>6</v>
      </c>
      <c r="R68" s="162" t="s">
        <v>17</v>
      </c>
      <c r="S68" s="161">
        <f>SUM(S64:S67)</f>
        <v>0</v>
      </c>
      <c r="T68" s="129">
        <f>SUM(T64:T67)</f>
        <v>3</v>
      </c>
      <c r="U68" s="130">
        <f>SUM(U64:U67)</f>
        <v>0</v>
      </c>
      <c r="V68" s="117"/>
      <c r="Y68" s="359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Nová Bělá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259"/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260"/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1</v>
      </c>
      <c r="C84" s="97" t="s">
        <v>52</v>
      </c>
      <c r="D84" s="434" t="str">
        <f>IF(B84=1,X81,IF(B84=2,X82,IF(B84=3,X83,IF(B84=4,X84,IF(B84=5,X85,IF(B84=6,X86,IF(B84=7,X87,IF(B84=8,X88," "))))))))</f>
        <v>Havířov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2</v>
      </c>
      <c r="C85" s="97" t="s">
        <v>54</v>
      </c>
      <c r="D85" s="434" t="str">
        <f>IF(B85=1,X81,IF(B85=2,X82,IF(B85=3,X83,IF(B85=4,X84,IF(B85=5,X85,IF(B85=6,X86,IF(B85=7,X87,IF(B85=8,X88," "))))))))</f>
        <v>Paskov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54" t="s">
        <v>166</v>
      </c>
      <c r="D89" s="344" t="s">
        <v>153</v>
      </c>
      <c r="E89" s="345">
        <v>1</v>
      </c>
      <c r="F89" s="152" t="s">
        <v>17</v>
      </c>
      <c r="G89" s="346">
        <v>6</v>
      </c>
      <c r="H89" s="261">
        <v>0</v>
      </c>
      <c r="I89" s="262" t="s">
        <v>17</v>
      </c>
      <c r="J89" s="347">
        <v>6</v>
      </c>
      <c r="K89" s="153"/>
      <c r="L89" s="152" t="s">
        <v>17</v>
      </c>
      <c r="M89" s="263"/>
      <c r="N89" s="185">
        <f>E89+H89+K89</f>
        <v>1</v>
      </c>
      <c r="O89" s="156" t="s">
        <v>17</v>
      </c>
      <c r="P89" s="186">
        <f>G89+J89+M89</f>
        <v>12</v>
      </c>
      <c r="Q89" s="185">
        <f>SUM(AG89:AI89)</f>
        <v>0</v>
      </c>
      <c r="R89" s="156" t="s">
        <v>17</v>
      </c>
      <c r="S89" s="186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60</v>
      </c>
      <c r="C90" s="355" t="s">
        <v>156</v>
      </c>
      <c r="D90" s="348" t="s">
        <v>167</v>
      </c>
      <c r="E90" s="349">
        <v>6</v>
      </c>
      <c r="F90" s="262" t="s">
        <v>17</v>
      </c>
      <c r="G90" s="347">
        <v>2</v>
      </c>
      <c r="H90" s="153">
        <v>7</v>
      </c>
      <c r="I90" s="152" t="s">
        <v>17</v>
      </c>
      <c r="J90" s="346">
        <v>5</v>
      </c>
      <c r="K90" s="261"/>
      <c r="L90" s="262" t="s">
        <v>17</v>
      </c>
      <c r="M90" s="154"/>
      <c r="N90" s="185">
        <f>E90+H90+K90</f>
        <v>13</v>
      </c>
      <c r="O90" s="156" t="s">
        <v>17</v>
      </c>
      <c r="P90" s="186">
        <f>G90+J90+M90</f>
        <v>7</v>
      </c>
      <c r="Q90" s="185">
        <f>SUM(AG90:AI90)</f>
        <v>2</v>
      </c>
      <c r="R90" s="156" t="s">
        <v>17</v>
      </c>
      <c r="S90" s="186">
        <f>SUM(AJ90:AL90)</f>
        <v>0</v>
      </c>
      <c r="T90" s="129">
        <f>IF(Q90&gt;S90,1,0)</f>
        <v>1</v>
      </c>
      <c r="U90" s="130">
        <f>IF(S90&gt;Q90,1,0)</f>
        <v>0</v>
      </c>
      <c r="V90" s="117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33" t="s">
        <v>61</v>
      </c>
      <c r="C91" s="356" t="s">
        <v>156</v>
      </c>
      <c r="D91" s="344" t="s">
        <v>153</v>
      </c>
      <c r="E91" s="384">
        <v>6</v>
      </c>
      <c r="F91" s="376" t="s">
        <v>17</v>
      </c>
      <c r="G91" s="378">
        <v>7</v>
      </c>
      <c r="H91" s="380">
        <v>0</v>
      </c>
      <c r="I91" s="382" t="s">
        <v>17</v>
      </c>
      <c r="J91" s="386">
        <v>6</v>
      </c>
      <c r="K91" s="454"/>
      <c r="L91" s="429" t="s">
        <v>17</v>
      </c>
      <c r="M91" s="530"/>
      <c r="N91" s="548">
        <f>E91+H91+K91</f>
        <v>6</v>
      </c>
      <c r="O91" s="544" t="s">
        <v>17</v>
      </c>
      <c r="P91" s="537">
        <f>G91+J91+M91</f>
        <v>13</v>
      </c>
      <c r="Q91" s="548">
        <f>SUM(AG91:AI91)</f>
        <v>0</v>
      </c>
      <c r="R91" s="544" t="s">
        <v>17</v>
      </c>
      <c r="S91" s="537">
        <f>SUM(AJ91:AL91)</f>
        <v>2</v>
      </c>
      <c r="T91" s="539">
        <f>IF(Q91&gt;S91,1,0)</f>
        <v>0</v>
      </c>
      <c r="U91" s="527">
        <f>IF(S91&gt;Q91,1,0)</f>
        <v>1</v>
      </c>
      <c r="V91" s="133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2" ht="24.75" customHeight="1">
      <c r="B92" s="534"/>
      <c r="C92" s="357" t="s">
        <v>157</v>
      </c>
      <c r="D92" s="358" t="s">
        <v>167</v>
      </c>
      <c r="E92" s="385"/>
      <c r="F92" s="377"/>
      <c r="G92" s="379"/>
      <c r="H92" s="381"/>
      <c r="I92" s="383"/>
      <c r="J92" s="387"/>
      <c r="K92" s="455"/>
      <c r="L92" s="430"/>
      <c r="M92" s="531"/>
      <c r="N92" s="543"/>
      <c r="O92" s="536"/>
      <c r="P92" s="547"/>
      <c r="Q92" s="543"/>
      <c r="R92" s="536"/>
      <c r="S92" s="547"/>
      <c r="T92" s="540"/>
      <c r="U92" s="528"/>
      <c r="V92" s="133"/>
    </row>
    <row r="93" spans="2:22" ht="24.75" customHeight="1">
      <c r="B93" s="134"/>
      <c r="C93" s="158" t="s">
        <v>65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20</v>
      </c>
      <c r="O93" s="156" t="s">
        <v>17</v>
      </c>
      <c r="P93" s="189">
        <f>SUM(P89:P92)</f>
        <v>32</v>
      </c>
      <c r="Q93" s="188">
        <f>SUM(Q89:Q92)</f>
        <v>2</v>
      </c>
      <c r="R93" s="162" t="s">
        <v>17</v>
      </c>
      <c r="S93" s="189">
        <f>SUM(S89:S92)</f>
        <v>4</v>
      </c>
      <c r="T93" s="129">
        <f>SUM(T89:T92)</f>
        <v>1</v>
      </c>
      <c r="U93" s="130">
        <f>SUM(U89:U92)</f>
        <v>2</v>
      </c>
      <c r="V93" s="117"/>
    </row>
    <row r="94" spans="2:22" ht="24.75" customHeight="1">
      <c r="B94" s="134"/>
      <c r="C94" s="190" t="s">
        <v>66</v>
      </c>
      <c r="D94" s="191" t="str">
        <f>IF(T93&gt;U93,D84,IF(U93&gt;T93,D85,IF(U93+T93=0," ","CHYBA ZADÁNÍ")))</f>
        <v>Paskov</v>
      </c>
      <c r="E94" s="158"/>
      <c r="F94" s="158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90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33">
    <mergeCell ref="R91:R92"/>
    <mergeCell ref="S91:S92"/>
    <mergeCell ref="T91:T92"/>
    <mergeCell ref="B91:B92"/>
    <mergeCell ref="O91:O92"/>
    <mergeCell ref="L91:L92"/>
    <mergeCell ref="AB5:AG5"/>
    <mergeCell ref="K91:K92"/>
    <mergeCell ref="M91:M92"/>
    <mergeCell ref="P91:P92"/>
    <mergeCell ref="N91:N92"/>
    <mergeCell ref="U91:U92"/>
    <mergeCell ref="Q91:Q92"/>
    <mergeCell ref="P82:U82"/>
    <mergeCell ref="P83:U83"/>
    <mergeCell ref="P86:U86"/>
    <mergeCell ref="E87:M87"/>
    <mergeCell ref="N87:U87"/>
    <mergeCell ref="D84:I84"/>
    <mergeCell ref="P78:Q78"/>
    <mergeCell ref="T78:U78"/>
    <mergeCell ref="P79:U79"/>
    <mergeCell ref="P81:U81"/>
    <mergeCell ref="P84:U84"/>
    <mergeCell ref="Q88:S88"/>
    <mergeCell ref="N88:P88"/>
    <mergeCell ref="E88:G88"/>
    <mergeCell ref="H88:J88"/>
    <mergeCell ref="K88:M88"/>
    <mergeCell ref="R66:R67"/>
    <mergeCell ref="S66:S67"/>
    <mergeCell ref="T66:T67"/>
    <mergeCell ref="D85:I85"/>
    <mergeCell ref="P85:U85"/>
    <mergeCell ref="B66:B67"/>
    <mergeCell ref="D59:I59"/>
    <mergeCell ref="P59:U59"/>
    <mergeCell ref="N66:N67"/>
    <mergeCell ref="O66:O67"/>
    <mergeCell ref="L66:L67"/>
    <mergeCell ref="D60:I60"/>
    <mergeCell ref="P60:U60"/>
    <mergeCell ref="Q63:S63"/>
    <mergeCell ref="K66:K67"/>
    <mergeCell ref="E62:M62"/>
    <mergeCell ref="N62:U62"/>
    <mergeCell ref="K63:M63"/>
    <mergeCell ref="M66:M67"/>
    <mergeCell ref="E63:G63"/>
    <mergeCell ref="H63:J63"/>
    <mergeCell ref="N63:P63"/>
    <mergeCell ref="P66:P67"/>
    <mergeCell ref="U66:U67"/>
    <mergeCell ref="Q66:Q67"/>
    <mergeCell ref="S41:S42"/>
    <mergeCell ref="P56:U56"/>
    <mergeCell ref="P57:U57"/>
    <mergeCell ref="P58:U58"/>
    <mergeCell ref="Q41:Q42"/>
    <mergeCell ref="T53:U53"/>
    <mergeCell ref="P54:U54"/>
    <mergeCell ref="N41:N42"/>
    <mergeCell ref="O41:O42"/>
    <mergeCell ref="R41:R42"/>
    <mergeCell ref="P53:Q53"/>
    <mergeCell ref="P61:U61"/>
    <mergeCell ref="T41:T42"/>
    <mergeCell ref="U41:U42"/>
    <mergeCell ref="B41:B42"/>
    <mergeCell ref="P41:P42"/>
    <mergeCell ref="L41:L42"/>
    <mergeCell ref="M41:M42"/>
    <mergeCell ref="J41:J42"/>
    <mergeCell ref="K41:K42"/>
    <mergeCell ref="E41:E42"/>
    <mergeCell ref="E38:G38"/>
    <mergeCell ref="H38:J38"/>
    <mergeCell ref="K38:M38"/>
    <mergeCell ref="N38:P38"/>
    <mergeCell ref="E37:M37"/>
    <mergeCell ref="P35:U35"/>
    <mergeCell ref="P34:U34"/>
    <mergeCell ref="D34:I34"/>
    <mergeCell ref="D35:I35"/>
    <mergeCell ref="N37:U37"/>
    <mergeCell ref="P36:U36"/>
    <mergeCell ref="D9:I9"/>
    <mergeCell ref="N13:P13"/>
    <mergeCell ref="P9:U9"/>
    <mergeCell ref="Q13:S13"/>
    <mergeCell ref="E13:G13"/>
    <mergeCell ref="D10:I10"/>
    <mergeCell ref="P11:U11"/>
    <mergeCell ref="E12:M12"/>
    <mergeCell ref="N12:U12"/>
    <mergeCell ref="H13:J13"/>
    <mergeCell ref="B16:B17"/>
    <mergeCell ref="L16:L17"/>
    <mergeCell ref="M16:M17"/>
    <mergeCell ref="O16:O17"/>
    <mergeCell ref="K13:M13"/>
    <mergeCell ref="N16:N17"/>
    <mergeCell ref="E16:E17"/>
    <mergeCell ref="F16:F17"/>
    <mergeCell ref="G16:G17"/>
    <mergeCell ref="H16:H17"/>
    <mergeCell ref="I16:I17"/>
    <mergeCell ref="J16:J17"/>
    <mergeCell ref="P31:U31"/>
    <mergeCell ref="K16:K17"/>
    <mergeCell ref="U16:U17"/>
    <mergeCell ref="P28:Q28"/>
    <mergeCell ref="S16:S17"/>
    <mergeCell ref="R16:R17"/>
    <mergeCell ref="T16:T17"/>
    <mergeCell ref="T3:U3"/>
    <mergeCell ref="P3:Q3"/>
    <mergeCell ref="P4:U4"/>
    <mergeCell ref="P6:U6"/>
    <mergeCell ref="Q38:S38"/>
    <mergeCell ref="P10:U10"/>
    <mergeCell ref="P7:U7"/>
    <mergeCell ref="P8:U8"/>
    <mergeCell ref="P33:U33"/>
    <mergeCell ref="P29:U29"/>
    <mergeCell ref="P32:U32"/>
    <mergeCell ref="P16:P17"/>
    <mergeCell ref="Q16:Q17"/>
    <mergeCell ref="T28:U28"/>
    <mergeCell ref="F41:F42"/>
    <mergeCell ref="G41:G42"/>
    <mergeCell ref="H41:H42"/>
    <mergeCell ref="I41:I4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2" ht="14.25" customHeight="1">
      <c r="C6" s="101" t="s">
        <v>47</v>
      </c>
      <c r="D6" s="148"/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49</v>
      </c>
      <c r="D7" s="200"/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2</v>
      </c>
      <c r="C9" s="97" t="s">
        <v>52</v>
      </c>
      <c r="D9" s="519" t="str">
        <f>IF(B9=1,X6,IF(B9=2,X7,IF(B9=3,X8,IF(B9=4,X9,IF(B9=5,X10,IF(B9=6,X11,IF(B9=7,X12,IF(B9=8,X13," "))))))))</f>
        <v>Paskov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8</v>
      </c>
      <c r="C10" s="97" t="s">
        <v>54</v>
      </c>
      <c r="D10" s="519" t="str">
        <f>IF(B10=1,X6,IF(B10=2,X7,IF(B10=3,X8,IF(B10=4,X9,IF(B10=5,X10,IF(B10=6,X11,IF(B10=7,X12,IF(B10=8,X13," "))))))))</f>
        <v>Krmelín B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44" t="s">
        <v>222</v>
      </c>
      <c r="D14" s="344" t="s">
        <v>189</v>
      </c>
      <c r="E14" s="345">
        <v>6</v>
      </c>
      <c r="F14" s="152" t="s">
        <v>17</v>
      </c>
      <c r="G14" s="346">
        <v>4</v>
      </c>
      <c r="H14" s="261">
        <v>6</v>
      </c>
      <c r="I14" s="262" t="s">
        <v>17</v>
      </c>
      <c r="J14" s="347">
        <v>2</v>
      </c>
      <c r="K14" s="153"/>
      <c r="L14" s="152" t="s">
        <v>17</v>
      </c>
      <c r="M14" s="263"/>
      <c r="N14" s="175">
        <f>E14+H14+K14</f>
        <v>12</v>
      </c>
      <c r="O14" s="176" t="s">
        <v>17</v>
      </c>
      <c r="P14" s="177">
        <f>G14+J14+M14</f>
        <v>6</v>
      </c>
      <c r="Q14" s="175">
        <f>SUM(AG14:AI14)</f>
        <v>2</v>
      </c>
      <c r="R14" s="176" t="s">
        <v>17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60</v>
      </c>
      <c r="C15" s="348" t="s">
        <v>224</v>
      </c>
      <c r="D15" s="348" t="s">
        <v>191</v>
      </c>
      <c r="E15" s="349">
        <v>3</v>
      </c>
      <c r="F15" s="262" t="s">
        <v>17</v>
      </c>
      <c r="G15" s="347">
        <v>6</v>
      </c>
      <c r="H15" s="153">
        <v>4</v>
      </c>
      <c r="I15" s="152" t="s">
        <v>17</v>
      </c>
      <c r="J15" s="346">
        <v>6</v>
      </c>
      <c r="K15" s="261"/>
      <c r="L15" s="262" t="s">
        <v>17</v>
      </c>
      <c r="M15" s="154"/>
      <c r="N15" s="175">
        <f>E15+H15+K15</f>
        <v>7</v>
      </c>
      <c r="O15" s="176" t="s">
        <v>17</v>
      </c>
      <c r="P15" s="177">
        <f>G15+J15+M15</f>
        <v>12</v>
      </c>
      <c r="Q15" s="175">
        <f>SUM(AG15:AI15)</f>
        <v>0</v>
      </c>
      <c r="R15" s="176" t="s">
        <v>17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Y15" s="371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33" t="s">
        <v>61</v>
      </c>
      <c r="C16" s="330" t="s">
        <v>222</v>
      </c>
      <c r="D16" s="330" t="s">
        <v>189</v>
      </c>
      <c r="E16" s="574">
        <v>1</v>
      </c>
      <c r="F16" s="429" t="s">
        <v>17</v>
      </c>
      <c r="G16" s="558">
        <v>6</v>
      </c>
      <c r="H16" s="560">
        <v>3</v>
      </c>
      <c r="I16" s="562" t="s">
        <v>17</v>
      </c>
      <c r="J16" s="576">
        <v>6</v>
      </c>
      <c r="K16" s="454"/>
      <c r="L16" s="429" t="s">
        <v>17</v>
      </c>
      <c r="M16" s="530"/>
      <c r="N16" s="566">
        <f>E16+H16+K16</f>
        <v>4</v>
      </c>
      <c r="O16" s="570" t="s">
        <v>17</v>
      </c>
      <c r="P16" s="564">
        <f>G16+J16+M16</f>
        <v>12</v>
      </c>
      <c r="Q16" s="566">
        <f>SUM(AG16:AI16)</f>
        <v>0</v>
      </c>
      <c r="R16" s="570" t="s">
        <v>17</v>
      </c>
      <c r="S16" s="564">
        <f>SUM(AJ16:AL16)</f>
        <v>2</v>
      </c>
      <c r="T16" s="572">
        <f>IF(Q16&gt;S16,1,0)</f>
        <v>0</v>
      </c>
      <c r="U16" s="568">
        <f>IF(S16&gt;Q16,1,0)</f>
        <v>1</v>
      </c>
      <c r="V16" s="133"/>
      <c r="Y16" s="371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5" ht="21" customHeight="1">
      <c r="B17" s="534"/>
      <c r="C17" s="343" t="s">
        <v>224</v>
      </c>
      <c r="D17" s="343" t="s">
        <v>191</v>
      </c>
      <c r="E17" s="575"/>
      <c r="F17" s="430"/>
      <c r="G17" s="559"/>
      <c r="H17" s="561"/>
      <c r="I17" s="563"/>
      <c r="J17" s="577"/>
      <c r="K17" s="455"/>
      <c r="L17" s="430"/>
      <c r="M17" s="531"/>
      <c r="N17" s="567"/>
      <c r="O17" s="571"/>
      <c r="P17" s="565"/>
      <c r="Q17" s="567"/>
      <c r="R17" s="571"/>
      <c r="S17" s="565"/>
      <c r="T17" s="573"/>
      <c r="U17" s="569"/>
      <c r="V17" s="133"/>
      <c r="Y17" s="371"/>
    </row>
    <row r="18" spans="2:24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23</v>
      </c>
      <c r="O18" s="176" t="s">
        <v>17</v>
      </c>
      <c r="P18" s="183">
        <f>SUM(P14:P17)</f>
        <v>30</v>
      </c>
      <c r="Q18" s="182">
        <f>SUM(Q14:Q17)</f>
        <v>2</v>
      </c>
      <c r="R18" s="184" t="s">
        <v>17</v>
      </c>
      <c r="S18" s="183">
        <f>SUM(S14:S17)</f>
        <v>4</v>
      </c>
      <c r="T18" s="178">
        <f>SUM(T14:T17)</f>
        <v>1</v>
      </c>
      <c r="U18" s="179">
        <f>SUM(U14:U17)</f>
        <v>2</v>
      </c>
      <c r="V18" s="117"/>
      <c r="X18" s="371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Krmelín B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72"/>
      <c r="AA19" s="142"/>
    </row>
    <row r="20" spans="2:25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72"/>
    </row>
    <row r="21" spans="10:25" ht="15">
      <c r="J21" s="5" t="s">
        <v>52</v>
      </c>
      <c r="K21" s="5"/>
      <c r="L21" s="5"/>
      <c r="T21" s="5" t="s">
        <v>54</v>
      </c>
      <c r="Y21" s="372"/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148" t="s">
        <v>155</v>
      </c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00">
        <v>42631</v>
      </c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3</v>
      </c>
      <c r="C34" s="97" t="s">
        <v>52</v>
      </c>
      <c r="D34" s="434" t="str">
        <f>IF(B34=1,X31,IF(B34=2,X32,IF(B34=3,X33,IF(B34=4,X34,IF(B34=5,X35,IF(B34=6,X36,IF(B34=7,X37,IF(B34=8,X38," "))))))))</f>
        <v>Hrabůvka 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1</v>
      </c>
      <c r="C35" s="97" t="s">
        <v>54</v>
      </c>
      <c r="D35" s="434" t="str">
        <f>IF(B35=1,X31,IF(B35=2,X32,IF(B35=3,X33,IF(B35=4,X34,IF(B35=5,X35,IF(B35=6,X36,IF(B35=7,X37,IF(B35=8,X38," "))))))))</f>
        <v>Havířov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29" t="s">
        <v>190</v>
      </c>
      <c r="D39" s="330" t="s">
        <v>231</v>
      </c>
      <c r="E39" s="345">
        <v>4</v>
      </c>
      <c r="F39" s="152" t="s">
        <v>17</v>
      </c>
      <c r="G39" s="346">
        <v>6</v>
      </c>
      <c r="H39" s="261">
        <v>3</v>
      </c>
      <c r="I39" s="262" t="s">
        <v>17</v>
      </c>
      <c r="J39" s="347">
        <v>6</v>
      </c>
      <c r="K39" s="153"/>
      <c r="L39" s="152" t="s">
        <v>17</v>
      </c>
      <c r="M39" s="263"/>
      <c r="N39" s="155">
        <f>E39+H39+K39</f>
        <v>7</v>
      </c>
      <c r="O39" s="156" t="s">
        <v>17</v>
      </c>
      <c r="P39" s="157">
        <f>G39+J39+M39</f>
        <v>12</v>
      </c>
      <c r="Q39" s="155">
        <f>SUM(AG39:AI39)</f>
        <v>0</v>
      </c>
      <c r="R39" s="156" t="s">
        <v>17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60</v>
      </c>
      <c r="C40" s="337" t="s">
        <v>232</v>
      </c>
      <c r="D40" s="338" t="s">
        <v>233</v>
      </c>
      <c r="E40" s="349">
        <v>6</v>
      </c>
      <c r="F40" s="262" t="s">
        <v>17</v>
      </c>
      <c r="G40" s="347">
        <v>2</v>
      </c>
      <c r="H40" s="153">
        <v>6</v>
      </c>
      <c r="I40" s="152" t="s">
        <v>17</v>
      </c>
      <c r="J40" s="346">
        <v>1</v>
      </c>
      <c r="K40" s="261"/>
      <c r="L40" s="262" t="s">
        <v>17</v>
      </c>
      <c r="M40" s="154"/>
      <c r="N40" s="155">
        <f>E40+H40+K40</f>
        <v>12</v>
      </c>
      <c r="O40" s="156" t="s">
        <v>17</v>
      </c>
      <c r="P40" s="157">
        <f>G40+J40+M40</f>
        <v>3</v>
      </c>
      <c r="Q40" s="155">
        <f>SUM(AG40:AI40)</f>
        <v>2</v>
      </c>
      <c r="R40" s="156" t="s">
        <v>17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33" t="s">
        <v>61</v>
      </c>
      <c r="C41" s="350" t="s">
        <v>177</v>
      </c>
      <c r="D41" s="330" t="s">
        <v>231</v>
      </c>
      <c r="E41" s="384">
        <v>6</v>
      </c>
      <c r="F41" s="376" t="s">
        <v>17</v>
      </c>
      <c r="G41" s="378">
        <v>4</v>
      </c>
      <c r="H41" s="380">
        <v>6</v>
      </c>
      <c r="I41" s="382" t="s">
        <v>17</v>
      </c>
      <c r="J41" s="386">
        <v>4</v>
      </c>
      <c r="K41" s="454"/>
      <c r="L41" s="429" t="s">
        <v>17</v>
      </c>
      <c r="M41" s="530"/>
      <c r="N41" s="542">
        <f>E41+H41+K41</f>
        <v>12</v>
      </c>
      <c r="O41" s="544" t="s">
        <v>17</v>
      </c>
      <c r="P41" s="546">
        <f>G41+J41+M41</f>
        <v>8</v>
      </c>
      <c r="Q41" s="542">
        <f>SUM(AG41:AI41)</f>
        <v>2</v>
      </c>
      <c r="R41" s="544" t="s">
        <v>17</v>
      </c>
      <c r="S41" s="546">
        <f>SUM(AJ41:AL41)</f>
        <v>0</v>
      </c>
      <c r="T41" s="539">
        <f>IF(Q41&gt;S41,1,0)</f>
        <v>1</v>
      </c>
      <c r="U41" s="527">
        <f>IF(S41&gt;Q41,1,0)</f>
        <v>0</v>
      </c>
      <c r="V41" s="13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2" ht="24.75" customHeight="1">
      <c r="B42" s="534"/>
      <c r="C42" s="352" t="s">
        <v>232</v>
      </c>
      <c r="D42" s="343" t="s">
        <v>233</v>
      </c>
      <c r="E42" s="385"/>
      <c r="F42" s="377"/>
      <c r="G42" s="379"/>
      <c r="H42" s="381"/>
      <c r="I42" s="383"/>
      <c r="J42" s="387"/>
      <c r="K42" s="455"/>
      <c r="L42" s="430"/>
      <c r="M42" s="531"/>
      <c r="N42" s="549"/>
      <c r="O42" s="536"/>
      <c r="P42" s="538"/>
      <c r="Q42" s="549"/>
      <c r="R42" s="536"/>
      <c r="S42" s="538"/>
      <c r="T42" s="540"/>
      <c r="U42" s="528"/>
      <c r="V42" s="133"/>
    </row>
    <row r="43" spans="2:25" ht="24.75" customHeight="1">
      <c r="B43" s="134"/>
      <c r="C43" s="158" t="s">
        <v>65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31</v>
      </c>
      <c r="O43" s="156" t="s">
        <v>17</v>
      </c>
      <c r="P43" s="161">
        <f>SUM(P39:P42)</f>
        <v>23</v>
      </c>
      <c r="Q43" s="160">
        <f>SUM(Q39:Q42)</f>
        <v>4</v>
      </c>
      <c r="R43" s="162" t="s">
        <v>17</v>
      </c>
      <c r="S43" s="161">
        <f>SUM(S39:S42)</f>
        <v>2</v>
      </c>
      <c r="T43" s="129">
        <f>SUM(T39:T42)</f>
        <v>2</v>
      </c>
      <c r="U43" s="130">
        <f>SUM(U39:U42)</f>
        <v>1</v>
      </c>
      <c r="V43" s="117"/>
      <c r="Y43" s="359"/>
    </row>
    <row r="44" spans="2:22" ht="24.75" customHeight="1">
      <c r="B44" s="134"/>
      <c r="C44" s="192" t="s">
        <v>66</v>
      </c>
      <c r="D44" s="191" t="str">
        <f>IF(T43&gt;U43,D34,IF(U43&gt;T43,D35,IF(U43+T43=0," ","CHYBA ZADÁNÍ")))</f>
        <v>Hrabůvka 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148"/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200"/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4</v>
      </c>
      <c r="C59" s="97" t="s">
        <v>52</v>
      </c>
      <c r="D59" s="519" t="str">
        <f>IF(B59=1,X56,IF(B59=2,X57,IF(B59=3,X58,IF(B59=4,X59,IF(B59=5,X60,IF(B59=6,X61,IF(B59=7,X62,IF(B59=8,X63," "))))))))</f>
        <v>VC Mexico B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7</v>
      </c>
      <c r="C60" s="97" t="s">
        <v>54</v>
      </c>
      <c r="D60" s="519" t="str">
        <f>IF(B60=1,X56,IF(B60=2,X57,IF(B60=3,X58,IF(B60=4,X59,IF(B60=5,X60,IF(B60=6,X61,IF(B60=7,X62,IF(B60=8,X63," "))))))))</f>
        <v>Nová Bělá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29" t="s">
        <v>203</v>
      </c>
      <c r="D64" s="330" t="s">
        <v>131</v>
      </c>
      <c r="E64" s="345">
        <v>3</v>
      </c>
      <c r="F64" s="152" t="s">
        <v>17</v>
      </c>
      <c r="G64" s="346">
        <v>6</v>
      </c>
      <c r="H64" s="261">
        <v>1</v>
      </c>
      <c r="I64" s="262" t="s">
        <v>17</v>
      </c>
      <c r="J64" s="347">
        <v>6</v>
      </c>
      <c r="K64" s="153"/>
      <c r="L64" s="152" t="s">
        <v>17</v>
      </c>
      <c r="M64" s="263"/>
      <c r="N64" s="155">
        <f>E64+H64+K64</f>
        <v>4</v>
      </c>
      <c r="O64" s="156" t="s">
        <v>17</v>
      </c>
      <c r="P64" s="157">
        <f>G64+J64+M64</f>
        <v>12</v>
      </c>
      <c r="Q64" s="155">
        <f>SUM(AG64:AI64)</f>
        <v>0</v>
      </c>
      <c r="R64" s="156" t="s">
        <v>17</v>
      </c>
      <c r="S64" s="157">
        <f>SUM(AJ64:AL64)</f>
        <v>2</v>
      </c>
      <c r="T64" s="129">
        <f>IF(Q64&gt;S64,1,0)</f>
        <v>0</v>
      </c>
      <c r="U64" s="130">
        <f>IF(S64&gt;Q64,1,0)</f>
        <v>1</v>
      </c>
      <c r="V64" s="117"/>
      <c r="X64" s="131"/>
      <c r="AG64" s="132">
        <f>IF(E64&gt;G64,1,0)</f>
        <v>0</v>
      </c>
      <c r="AH64" s="132">
        <f>IF(H64&gt;J64,1,0)</f>
        <v>0</v>
      </c>
      <c r="AI64" s="132">
        <f>IF(K64+M64&gt;0,IF(K64&gt;M64,1,0),0)</f>
        <v>0</v>
      </c>
      <c r="AJ64" s="132">
        <f>IF(G64&gt;E64,1,0)</f>
        <v>1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60</v>
      </c>
      <c r="C65" s="337" t="s">
        <v>223</v>
      </c>
      <c r="D65" s="338" t="s">
        <v>234</v>
      </c>
      <c r="E65" s="349">
        <v>0</v>
      </c>
      <c r="F65" s="262" t="s">
        <v>17</v>
      </c>
      <c r="G65" s="347">
        <v>6</v>
      </c>
      <c r="H65" s="153">
        <v>7</v>
      </c>
      <c r="I65" s="152" t="s">
        <v>17</v>
      </c>
      <c r="J65" s="346">
        <v>5</v>
      </c>
      <c r="K65" s="261">
        <v>7</v>
      </c>
      <c r="L65" s="262" t="s">
        <v>17</v>
      </c>
      <c r="M65" s="154">
        <v>5</v>
      </c>
      <c r="N65" s="155">
        <f>E65+H65+K65</f>
        <v>14</v>
      </c>
      <c r="O65" s="156" t="s">
        <v>17</v>
      </c>
      <c r="P65" s="157">
        <f>G65+J65+M65</f>
        <v>16</v>
      </c>
      <c r="Q65" s="155">
        <f>SUM(AG65:AI65)</f>
        <v>2</v>
      </c>
      <c r="R65" s="156" t="s">
        <v>17</v>
      </c>
      <c r="S65" s="157">
        <f>SUM(AJ65:AL65)</f>
        <v>1</v>
      </c>
      <c r="T65" s="129">
        <f>IF(Q65&gt;S65,1,0)</f>
        <v>1</v>
      </c>
      <c r="U65" s="130">
        <f>IF(S65&gt;Q65,1,0)</f>
        <v>0</v>
      </c>
      <c r="V65" s="117"/>
      <c r="AG65" s="132">
        <f>IF(E65&gt;G65,1,0)</f>
        <v>0</v>
      </c>
      <c r="AH65" s="132">
        <f>IF(H65&gt;J65,1,0)</f>
        <v>1</v>
      </c>
      <c r="AI65" s="132">
        <f>IF(K65+M65&gt;0,IF(K65&gt;M65,1,0),0)</f>
        <v>1</v>
      </c>
      <c r="AJ65" s="132">
        <f>IF(G65&gt;E65,1,0)</f>
        <v>1</v>
      </c>
      <c r="AK65" s="132">
        <f>IF(J65&gt;H65,1,0)</f>
        <v>0</v>
      </c>
      <c r="AL65" s="132">
        <f>IF(K65+M65&gt;0,IF(M65&gt;K65,1,0),0)</f>
        <v>0</v>
      </c>
    </row>
    <row r="66" spans="2:38" ht="24.75" customHeight="1">
      <c r="B66" s="533" t="s">
        <v>61</v>
      </c>
      <c r="C66" s="350" t="s">
        <v>203</v>
      </c>
      <c r="D66" s="330" t="s">
        <v>131</v>
      </c>
      <c r="E66" s="384">
        <v>3</v>
      </c>
      <c r="F66" s="376" t="s">
        <v>17</v>
      </c>
      <c r="G66" s="378">
        <v>6</v>
      </c>
      <c r="H66" s="380">
        <v>6</v>
      </c>
      <c r="I66" s="382" t="s">
        <v>17</v>
      </c>
      <c r="J66" s="386">
        <v>3</v>
      </c>
      <c r="K66" s="404">
        <v>2</v>
      </c>
      <c r="L66" s="376" t="s">
        <v>17</v>
      </c>
      <c r="M66" s="394">
        <v>6</v>
      </c>
      <c r="N66" s="542">
        <f>E66+H66+K66</f>
        <v>11</v>
      </c>
      <c r="O66" s="544" t="s">
        <v>17</v>
      </c>
      <c r="P66" s="546">
        <f>G66+J66+M66</f>
        <v>15</v>
      </c>
      <c r="Q66" s="542">
        <f>SUM(AG66:AI66)</f>
        <v>1</v>
      </c>
      <c r="R66" s="544" t="s">
        <v>17</v>
      </c>
      <c r="S66" s="546">
        <f>SUM(AJ66:AL66)</f>
        <v>2</v>
      </c>
      <c r="T66" s="539">
        <f>IF(Q66&gt;S66,1,0)</f>
        <v>0</v>
      </c>
      <c r="U66" s="527">
        <f>IF(S66&gt;Q66,1,0)</f>
        <v>1</v>
      </c>
      <c r="V66" s="133"/>
      <c r="AG66" s="132">
        <f>IF(E66&gt;G66,1,0)</f>
        <v>0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0</v>
      </c>
      <c r="AL66" s="132">
        <f>IF(K66+M66&gt;0,IF(M66&gt;K66,1,0),0)</f>
        <v>1</v>
      </c>
    </row>
    <row r="67" spans="2:22" ht="24.75" customHeight="1">
      <c r="B67" s="534"/>
      <c r="C67" s="352" t="s">
        <v>223</v>
      </c>
      <c r="D67" s="343" t="s">
        <v>234</v>
      </c>
      <c r="E67" s="385"/>
      <c r="F67" s="377"/>
      <c r="G67" s="379"/>
      <c r="H67" s="381"/>
      <c r="I67" s="383"/>
      <c r="J67" s="387"/>
      <c r="K67" s="405"/>
      <c r="L67" s="377"/>
      <c r="M67" s="395"/>
      <c r="N67" s="549"/>
      <c r="O67" s="536"/>
      <c r="P67" s="538"/>
      <c r="Q67" s="549"/>
      <c r="R67" s="536"/>
      <c r="S67" s="538"/>
      <c r="T67" s="540"/>
      <c r="U67" s="528"/>
      <c r="V67" s="133"/>
    </row>
    <row r="68" spans="2:22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29</v>
      </c>
      <c r="O68" s="156" t="s">
        <v>17</v>
      </c>
      <c r="P68" s="161">
        <f>SUM(P64:P67)</f>
        <v>43</v>
      </c>
      <c r="Q68" s="160">
        <f>SUM(Q64:Q67)</f>
        <v>3</v>
      </c>
      <c r="R68" s="162" t="s">
        <v>17</v>
      </c>
      <c r="S68" s="161">
        <f>SUM(S64:S67)</f>
        <v>5</v>
      </c>
      <c r="T68" s="129">
        <f>SUM(T64:T67)</f>
        <v>1</v>
      </c>
      <c r="U68" s="130">
        <f>SUM(U64:U67)</f>
        <v>2</v>
      </c>
      <c r="V68" s="117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Nová Bělá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148" t="s">
        <v>187</v>
      </c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200">
        <v>42515</v>
      </c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5</v>
      </c>
      <c r="C84" s="97" t="s">
        <v>52</v>
      </c>
      <c r="D84" s="434" t="str">
        <f>IF(B84=1,X81,IF(B84=2,X82,IF(B84=3,X83,IF(B84=4,X84,IF(B84=5,X85,IF(B84=6,X86,IF(B84=7,X87,IF(B84=8,X88," "))))))))</f>
        <v>Hukvaldy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6</v>
      </c>
      <c r="C85" s="97" t="s">
        <v>54</v>
      </c>
      <c r="D85" s="434" t="str">
        <f>IF(B85=1,X81,IF(B85=2,X82,IF(B85=3,X83,IF(B85=4,X84,IF(B85=5,X85,IF(B85=6,X86,IF(B85=7,X87,IF(B85=8,X88," "))))))))</f>
        <v>Proskovice B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29" t="s">
        <v>182</v>
      </c>
      <c r="D89" s="330" t="s">
        <v>183</v>
      </c>
      <c r="E89" s="345">
        <v>5</v>
      </c>
      <c r="F89" s="152" t="s">
        <v>17</v>
      </c>
      <c r="G89" s="346">
        <v>7</v>
      </c>
      <c r="H89" s="261">
        <v>0</v>
      </c>
      <c r="I89" s="262" t="s">
        <v>17</v>
      </c>
      <c r="J89" s="347">
        <v>6</v>
      </c>
      <c r="K89" s="153"/>
      <c r="L89" s="152" t="s">
        <v>17</v>
      </c>
      <c r="M89" s="263"/>
      <c r="N89" s="155">
        <f>E89+H89+K89</f>
        <v>5</v>
      </c>
      <c r="O89" s="156" t="s">
        <v>17</v>
      </c>
      <c r="P89" s="157">
        <f>G89+J89+M89</f>
        <v>13</v>
      </c>
      <c r="Q89" s="155">
        <f>SUM(AG89:AI89)</f>
        <v>0</v>
      </c>
      <c r="R89" s="156" t="s">
        <v>17</v>
      </c>
      <c r="S89" s="157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60</v>
      </c>
      <c r="C90" s="337" t="s">
        <v>184</v>
      </c>
      <c r="D90" s="338" t="s">
        <v>185</v>
      </c>
      <c r="E90" s="349">
        <v>6</v>
      </c>
      <c r="F90" s="262" t="s">
        <v>17</v>
      </c>
      <c r="G90" s="347">
        <v>4</v>
      </c>
      <c r="H90" s="153">
        <v>6</v>
      </c>
      <c r="I90" s="152" t="s">
        <v>17</v>
      </c>
      <c r="J90" s="346">
        <v>4</v>
      </c>
      <c r="K90" s="261"/>
      <c r="L90" s="262" t="s">
        <v>17</v>
      </c>
      <c r="M90" s="154"/>
      <c r="N90" s="155">
        <f>E90+H90+K90</f>
        <v>12</v>
      </c>
      <c r="O90" s="156" t="s">
        <v>17</v>
      </c>
      <c r="P90" s="157">
        <f>G90+J90+M90</f>
        <v>8</v>
      </c>
      <c r="Q90" s="155">
        <f>SUM(AG90:AI90)</f>
        <v>2</v>
      </c>
      <c r="R90" s="156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Y90" s="319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33" t="s">
        <v>61</v>
      </c>
      <c r="C91" s="350" t="s">
        <v>184</v>
      </c>
      <c r="D91" s="330" t="s">
        <v>183</v>
      </c>
      <c r="E91" s="384">
        <v>6</v>
      </c>
      <c r="F91" s="376" t="s">
        <v>17</v>
      </c>
      <c r="G91" s="378">
        <v>7</v>
      </c>
      <c r="H91" s="380">
        <v>7</v>
      </c>
      <c r="I91" s="382" t="s">
        <v>17</v>
      </c>
      <c r="J91" s="386">
        <v>5</v>
      </c>
      <c r="K91" s="404">
        <v>10</v>
      </c>
      <c r="L91" s="376" t="s">
        <v>17</v>
      </c>
      <c r="M91" s="394">
        <v>8</v>
      </c>
      <c r="N91" s="542">
        <f>E91+H91+K91</f>
        <v>23</v>
      </c>
      <c r="O91" s="544" t="s">
        <v>17</v>
      </c>
      <c r="P91" s="546">
        <f>G91+J91+M91</f>
        <v>20</v>
      </c>
      <c r="Q91" s="542">
        <f>SUM(AG91:AI91)</f>
        <v>2</v>
      </c>
      <c r="R91" s="544" t="s">
        <v>17</v>
      </c>
      <c r="S91" s="546">
        <f>SUM(AJ91:AL91)</f>
        <v>1</v>
      </c>
      <c r="T91" s="539">
        <f>IF(Q91&gt;S91,1,0)</f>
        <v>1</v>
      </c>
      <c r="U91" s="527">
        <f>IF(S91&gt;Q91,1,0)</f>
        <v>0</v>
      </c>
      <c r="V91" s="133"/>
      <c r="Y91" s="319"/>
      <c r="AG91" s="132">
        <f>IF(E91&gt;G91,1,0)</f>
        <v>0</v>
      </c>
      <c r="AH91" s="132">
        <f>IF(H91&gt;J91,1,0)</f>
        <v>1</v>
      </c>
      <c r="AI91" s="132">
        <f>IF(K91+M91&gt;0,IF(K91&gt;M91,1,0),0)</f>
        <v>1</v>
      </c>
      <c r="AJ91" s="132">
        <f>IF(G91&gt;E91,1,0)</f>
        <v>1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534"/>
      <c r="C92" s="352" t="s">
        <v>186</v>
      </c>
      <c r="D92" s="343" t="s">
        <v>185</v>
      </c>
      <c r="E92" s="385"/>
      <c r="F92" s="377"/>
      <c r="G92" s="379"/>
      <c r="H92" s="381"/>
      <c r="I92" s="383"/>
      <c r="J92" s="387"/>
      <c r="K92" s="405"/>
      <c r="L92" s="377"/>
      <c r="M92" s="395"/>
      <c r="N92" s="549"/>
      <c r="O92" s="536"/>
      <c r="P92" s="538"/>
      <c r="Q92" s="549"/>
      <c r="R92" s="536"/>
      <c r="S92" s="538"/>
      <c r="T92" s="540"/>
      <c r="U92" s="528"/>
      <c r="V92" s="133"/>
      <c r="Y92" s="319"/>
    </row>
    <row r="93" spans="2:25" ht="24.75" customHeight="1">
      <c r="B93" s="134"/>
      <c r="C93" s="158" t="s">
        <v>65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40</v>
      </c>
      <c r="O93" s="156" t="s">
        <v>17</v>
      </c>
      <c r="P93" s="161">
        <f>SUM(P89:P92)</f>
        <v>41</v>
      </c>
      <c r="Q93" s="160">
        <f>SUM(Q89:Q92)</f>
        <v>4</v>
      </c>
      <c r="R93" s="162" t="s">
        <v>17</v>
      </c>
      <c r="S93" s="161">
        <f>SUM(S89:S92)</f>
        <v>3</v>
      </c>
      <c r="T93" s="129">
        <f>SUM(T89:T92)</f>
        <v>2</v>
      </c>
      <c r="U93" s="130">
        <f>SUM(U89:U92)</f>
        <v>1</v>
      </c>
      <c r="V93" s="117"/>
      <c r="Y93" s="287"/>
    </row>
    <row r="94" spans="2:22" ht="24.75" customHeight="1">
      <c r="B94" s="134"/>
      <c r="C94" s="192" t="s">
        <v>66</v>
      </c>
      <c r="D94" s="191" t="str">
        <f>IF(T93&gt;U93,D84,IF(U93&gt;T93,D85,IF(U93+T93=0," ","CHYBA ZADÁNÍ")))</f>
        <v>Hukvaldy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1">
    <mergeCell ref="AB5:AG5"/>
    <mergeCell ref="T3:U3"/>
    <mergeCell ref="P3:Q3"/>
    <mergeCell ref="P4:U4"/>
    <mergeCell ref="T16:T17"/>
    <mergeCell ref="U16:U17"/>
    <mergeCell ref="P9:U9"/>
    <mergeCell ref="P8:U8"/>
    <mergeCell ref="P11:U11"/>
    <mergeCell ref="P10:U10"/>
    <mergeCell ref="P7:U7"/>
    <mergeCell ref="P6:U6"/>
    <mergeCell ref="N12:U12"/>
    <mergeCell ref="B16:B17"/>
    <mergeCell ref="K13:M13"/>
    <mergeCell ref="N13:P13"/>
    <mergeCell ref="P16:P17"/>
    <mergeCell ref="N16:N17"/>
    <mergeCell ref="D9:I9"/>
    <mergeCell ref="D10:I10"/>
    <mergeCell ref="P28:Q28"/>
    <mergeCell ref="Q13:S13"/>
    <mergeCell ref="P29:U29"/>
    <mergeCell ref="E13:G13"/>
    <mergeCell ref="Q16:Q17"/>
    <mergeCell ref="R16:R17"/>
    <mergeCell ref="T28:U28"/>
    <mergeCell ref="S16:S17"/>
    <mergeCell ref="O16:O17"/>
    <mergeCell ref="H13:J13"/>
    <mergeCell ref="D34:I34"/>
    <mergeCell ref="E37:M37"/>
    <mergeCell ref="K16:K17"/>
    <mergeCell ref="L16:L17"/>
    <mergeCell ref="M16:M17"/>
    <mergeCell ref="E16:E17"/>
    <mergeCell ref="F16:F17"/>
    <mergeCell ref="G16:G17"/>
    <mergeCell ref="H16:H17"/>
    <mergeCell ref="N37:U37"/>
    <mergeCell ref="D35:I35"/>
    <mergeCell ref="H38:J38"/>
    <mergeCell ref="P35:U35"/>
    <mergeCell ref="P36:U36"/>
    <mergeCell ref="E38:G38"/>
    <mergeCell ref="E12:M12"/>
    <mergeCell ref="K38:M38"/>
    <mergeCell ref="Q38:S38"/>
    <mergeCell ref="P31:U31"/>
    <mergeCell ref="P32:U32"/>
    <mergeCell ref="P33:U33"/>
    <mergeCell ref="P34:U34"/>
    <mergeCell ref="I16:I17"/>
    <mergeCell ref="J16:J17"/>
    <mergeCell ref="N38:P38"/>
    <mergeCell ref="U41:U42"/>
    <mergeCell ref="N41:N42"/>
    <mergeCell ref="S41:S42"/>
    <mergeCell ref="T41:T42"/>
    <mergeCell ref="O41:O42"/>
    <mergeCell ref="Q41:Q42"/>
    <mergeCell ref="R41:R42"/>
    <mergeCell ref="P41:P42"/>
    <mergeCell ref="B41:B42"/>
    <mergeCell ref="L41:L42"/>
    <mergeCell ref="M41:M42"/>
    <mergeCell ref="K41:K42"/>
    <mergeCell ref="P53:Q53"/>
    <mergeCell ref="P58:U58"/>
    <mergeCell ref="N62:U62"/>
    <mergeCell ref="P61:U61"/>
    <mergeCell ref="P54:U54"/>
    <mergeCell ref="T53:U53"/>
    <mergeCell ref="P56:U56"/>
    <mergeCell ref="P57:U57"/>
    <mergeCell ref="D59:I59"/>
    <mergeCell ref="P59:U59"/>
    <mergeCell ref="P78:Q78"/>
    <mergeCell ref="T66:T67"/>
    <mergeCell ref="S66:S67"/>
    <mergeCell ref="P66:P67"/>
    <mergeCell ref="R66:R67"/>
    <mergeCell ref="T78:U78"/>
    <mergeCell ref="E62:M62"/>
    <mergeCell ref="N66:N67"/>
    <mergeCell ref="O66:O67"/>
    <mergeCell ref="D60:I60"/>
    <mergeCell ref="P60:U60"/>
    <mergeCell ref="E63:G63"/>
    <mergeCell ref="U66:U67"/>
    <mergeCell ref="H63:J63"/>
    <mergeCell ref="K63:M63"/>
    <mergeCell ref="Q63:S63"/>
    <mergeCell ref="N63:P63"/>
    <mergeCell ref="D84:I84"/>
    <mergeCell ref="E87:M87"/>
    <mergeCell ref="D85:I85"/>
    <mergeCell ref="B66:B67"/>
    <mergeCell ref="E88:G88"/>
    <mergeCell ref="H88:J88"/>
    <mergeCell ref="K88:M88"/>
    <mergeCell ref="N88:P88"/>
    <mergeCell ref="B91:B92"/>
    <mergeCell ref="P86:U86"/>
    <mergeCell ref="N87:U87"/>
    <mergeCell ref="U91:U92"/>
    <mergeCell ref="P91:P92"/>
    <mergeCell ref="Q88:S88"/>
    <mergeCell ref="Q91:Q92"/>
    <mergeCell ref="N91:N92"/>
    <mergeCell ref="O91:O92"/>
    <mergeCell ref="T91:T92"/>
    <mergeCell ref="P79:U79"/>
    <mergeCell ref="Q66:Q67"/>
    <mergeCell ref="R91:R92"/>
    <mergeCell ref="S91:S92"/>
    <mergeCell ref="P85:U85"/>
    <mergeCell ref="P81:U81"/>
    <mergeCell ref="P82:U82"/>
    <mergeCell ref="P83:U83"/>
    <mergeCell ref="P84:U84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Y90" sqref="Y9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2" ht="14.25" customHeight="1">
      <c r="C6" s="101" t="s">
        <v>47</v>
      </c>
      <c r="D6" s="148"/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49</v>
      </c>
      <c r="D7" s="200"/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52</v>
      </c>
      <c r="D9" s="519" t="str">
        <f>IF(B9=1,X6,IF(B9=2,X7,IF(B9=3,X8,IF(B9=4,X9,IF(B9=5,X10,IF(B9=6,X11,IF(B9=7,X12,IF(B9=8,X13," "))))))))</f>
        <v>Krmelín B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6</v>
      </c>
      <c r="C10" s="97" t="s">
        <v>54</v>
      </c>
      <c r="D10" s="519" t="str">
        <f>IF(B10=1,X6,IF(B10=2,X7,IF(B10=3,X8,IF(B10=4,X9,IF(B10=5,X10,IF(B10=6,X11,IF(B10=7,X12,IF(B10=8,X13," "))))))))</f>
        <v>Proskovice B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54" t="s">
        <v>176</v>
      </c>
      <c r="D14" s="344" t="s">
        <v>227</v>
      </c>
      <c r="E14" s="345">
        <v>6</v>
      </c>
      <c r="F14" s="152" t="s">
        <v>17</v>
      </c>
      <c r="G14" s="346">
        <v>4</v>
      </c>
      <c r="H14" s="261">
        <v>7</v>
      </c>
      <c r="I14" s="262" t="s">
        <v>17</v>
      </c>
      <c r="J14" s="347">
        <v>6</v>
      </c>
      <c r="K14" s="153"/>
      <c r="L14" s="152" t="s">
        <v>17</v>
      </c>
      <c r="M14" s="263"/>
      <c r="N14" s="175">
        <f>E14+H14+K14</f>
        <v>13</v>
      </c>
      <c r="O14" s="176" t="s">
        <v>17</v>
      </c>
      <c r="P14" s="177">
        <f>G14+J14+M14</f>
        <v>10</v>
      </c>
      <c r="Q14" s="175">
        <f>SUM(AG14:AI14)</f>
        <v>2</v>
      </c>
      <c r="R14" s="176" t="s">
        <v>17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60</v>
      </c>
      <c r="C15" s="355" t="s">
        <v>213</v>
      </c>
      <c r="D15" s="348" t="s">
        <v>228</v>
      </c>
      <c r="E15" s="349">
        <v>4</v>
      </c>
      <c r="F15" s="262" t="s">
        <v>17</v>
      </c>
      <c r="G15" s="347">
        <v>6</v>
      </c>
      <c r="H15" s="153">
        <v>6</v>
      </c>
      <c r="I15" s="152" t="s">
        <v>17</v>
      </c>
      <c r="J15" s="346">
        <v>4</v>
      </c>
      <c r="K15" s="261">
        <v>3</v>
      </c>
      <c r="L15" s="262" t="s">
        <v>17</v>
      </c>
      <c r="M15" s="154">
        <v>6</v>
      </c>
      <c r="N15" s="175">
        <f>E15+H15+K15</f>
        <v>13</v>
      </c>
      <c r="O15" s="176" t="s">
        <v>17</v>
      </c>
      <c r="P15" s="177">
        <f>G15+J15+M15</f>
        <v>16</v>
      </c>
      <c r="Q15" s="175">
        <f>SUM(AG15:AI15)</f>
        <v>1</v>
      </c>
      <c r="R15" s="176" t="s">
        <v>17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AG15" s="132">
        <f>IF(E15&gt;G15,1,0)</f>
        <v>0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0</v>
      </c>
      <c r="AL15" s="132">
        <f>IF(K15+M15&gt;0,IF(M15&gt;K15,1,0),0)</f>
        <v>1</v>
      </c>
    </row>
    <row r="16" spans="2:38" ht="20.25" customHeight="1">
      <c r="B16" s="533" t="s">
        <v>61</v>
      </c>
      <c r="C16" s="356" t="s">
        <v>174</v>
      </c>
      <c r="D16" s="351" t="s">
        <v>227</v>
      </c>
      <c r="E16" s="384">
        <v>4</v>
      </c>
      <c r="F16" s="376" t="s">
        <v>17</v>
      </c>
      <c r="G16" s="378">
        <v>6</v>
      </c>
      <c r="H16" s="380">
        <v>2</v>
      </c>
      <c r="I16" s="382" t="s">
        <v>17</v>
      </c>
      <c r="J16" s="386">
        <v>6</v>
      </c>
      <c r="K16" s="404"/>
      <c r="L16" s="376" t="s">
        <v>17</v>
      </c>
      <c r="M16" s="394"/>
      <c r="N16" s="566">
        <f>E16+H16+K16</f>
        <v>6</v>
      </c>
      <c r="O16" s="570" t="s">
        <v>17</v>
      </c>
      <c r="P16" s="564">
        <f>G16+J16+M16</f>
        <v>12</v>
      </c>
      <c r="Q16" s="566">
        <f>SUM(AG16:AI16)</f>
        <v>0</v>
      </c>
      <c r="R16" s="570" t="s">
        <v>17</v>
      </c>
      <c r="S16" s="564">
        <f>SUM(AJ16:AL16)</f>
        <v>2</v>
      </c>
      <c r="T16" s="572">
        <f>IF(Q16&gt;S16,1,0)</f>
        <v>0</v>
      </c>
      <c r="U16" s="568">
        <f>IF(S16&gt;Q16,1,0)</f>
        <v>1</v>
      </c>
      <c r="V16" s="133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5" ht="21" customHeight="1">
      <c r="B17" s="534"/>
      <c r="C17" s="357" t="s">
        <v>229</v>
      </c>
      <c r="D17" s="353" t="s">
        <v>228</v>
      </c>
      <c r="E17" s="385"/>
      <c r="F17" s="377"/>
      <c r="G17" s="379"/>
      <c r="H17" s="381"/>
      <c r="I17" s="383"/>
      <c r="J17" s="387"/>
      <c r="K17" s="405"/>
      <c r="L17" s="377"/>
      <c r="M17" s="395"/>
      <c r="N17" s="567"/>
      <c r="O17" s="571"/>
      <c r="P17" s="565"/>
      <c r="Q17" s="567"/>
      <c r="R17" s="571"/>
      <c r="S17" s="565"/>
      <c r="T17" s="573"/>
      <c r="U17" s="569"/>
      <c r="V17" s="133"/>
      <c r="Y17" s="328"/>
    </row>
    <row r="18" spans="2:25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32</v>
      </c>
      <c r="O18" s="176" t="s">
        <v>17</v>
      </c>
      <c r="P18" s="183">
        <f>SUM(P14:P17)</f>
        <v>38</v>
      </c>
      <c r="Q18" s="182">
        <f>SUM(Q14:Q17)</f>
        <v>3</v>
      </c>
      <c r="R18" s="184" t="s">
        <v>17</v>
      </c>
      <c r="S18" s="183">
        <f>SUM(S14:S17)</f>
        <v>4</v>
      </c>
      <c r="T18" s="178">
        <f>SUM(T14:T17)</f>
        <v>1</v>
      </c>
      <c r="U18" s="179">
        <f>SUM(U14:U17)</f>
        <v>2</v>
      </c>
      <c r="V18" s="117"/>
      <c r="Y18" s="328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Proskovice B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8"/>
      <c r="AA19" s="142"/>
    </row>
    <row r="20" spans="2:22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259" t="s">
        <v>122</v>
      </c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60">
        <v>42528</v>
      </c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7</v>
      </c>
      <c r="C34" s="97" t="s">
        <v>52</v>
      </c>
      <c r="D34" s="434" t="str">
        <f>IF(B34=1,X31,IF(B34=2,X32,IF(B34=3,X33,IF(B34=4,X34,IF(B34=5,X35,IF(B34=6,X36,IF(B34=7,X37,IF(B34=8,X38," "))))))))</f>
        <v>Nová Bělá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5</v>
      </c>
      <c r="C35" s="97" t="s">
        <v>54</v>
      </c>
      <c r="D35" s="434" t="str">
        <f>IF(B35=1,X31,IF(B35=2,X32,IF(B35=3,X33,IF(B35=4,X34,IF(B35=5,X35,IF(B35=6,X36,IF(B35=7,X37,IF(B35=8,X38," "))))))))</f>
        <v>Hukvaldy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54" t="s">
        <v>131</v>
      </c>
      <c r="D39" s="344" t="s">
        <v>193</v>
      </c>
      <c r="E39" s="345">
        <v>6</v>
      </c>
      <c r="F39" s="152" t="s">
        <v>17</v>
      </c>
      <c r="G39" s="346">
        <v>3</v>
      </c>
      <c r="H39" s="261">
        <v>6</v>
      </c>
      <c r="I39" s="262" t="s">
        <v>17</v>
      </c>
      <c r="J39" s="347">
        <v>4</v>
      </c>
      <c r="K39" s="153"/>
      <c r="L39" s="152" t="s">
        <v>17</v>
      </c>
      <c r="M39" s="263"/>
      <c r="N39" s="155">
        <f>E39+H39+K39</f>
        <v>12</v>
      </c>
      <c r="O39" s="156" t="s">
        <v>17</v>
      </c>
      <c r="P39" s="157">
        <f>G39+J39+M39</f>
        <v>7</v>
      </c>
      <c r="Q39" s="155">
        <f>SUM(AG39:AI39)</f>
        <v>2</v>
      </c>
      <c r="R39" s="156" t="s">
        <v>17</v>
      </c>
      <c r="S39" s="157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60</v>
      </c>
      <c r="C40" s="355" t="s">
        <v>132</v>
      </c>
      <c r="D40" s="348" t="s">
        <v>194</v>
      </c>
      <c r="E40" s="349">
        <v>6</v>
      </c>
      <c r="F40" s="262" t="s">
        <v>17</v>
      </c>
      <c r="G40" s="347">
        <v>0</v>
      </c>
      <c r="H40" s="153">
        <v>2</v>
      </c>
      <c r="I40" s="152" t="s">
        <v>17</v>
      </c>
      <c r="J40" s="346">
        <v>6</v>
      </c>
      <c r="K40" s="261">
        <v>6</v>
      </c>
      <c r="L40" s="262" t="s">
        <v>17</v>
      </c>
      <c r="M40" s="154">
        <v>4</v>
      </c>
      <c r="N40" s="155">
        <f>E40+H40+K40</f>
        <v>14</v>
      </c>
      <c r="O40" s="156" t="s">
        <v>17</v>
      </c>
      <c r="P40" s="157">
        <f>G40+J40+M40</f>
        <v>10</v>
      </c>
      <c r="Q40" s="155">
        <f>SUM(AG40:AI40)</f>
        <v>2</v>
      </c>
      <c r="R40" s="156" t="s">
        <v>17</v>
      </c>
      <c r="S40" s="157">
        <f>SUM(AJ40:AL40)</f>
        <v>1</v>
      </c>
      <c r="T40" s="129">
        <f>IF(Q40&gt;S40,1,0)</f>
        <v>1</v>
      </c>
      <c r="U40" s="130">
        <f>IF(S40&gt;Q40,1,0)</f>
        <v>0</v>
      </c>
      <c r="V40" s="117"/>
      <c r="Y40" s="320"/>
      <c r="AG40" s="132">
        <f>IF(E40&gt;G40,1,0)</f>
        <v>1</v>
      </c>
      <c r="AH40" s="132">
        <f>IF(H40&gt;J40,1,0)</f>
        <v>0</v>
      </c>
      <c r="AI40" s="132">
        <f>IF(K40+M40&gt;0,IF(K40&gt;M40,1,0),0)</f>
        <v>1</v>
      </c>
      <c r="AJ40" s="132">
        <f>IF(G40&gt;E40,1,0)</f>
        <v>0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533" t="s">
        <v>61</v>
      </c>
      <c r="C41" s="356" t="s">
        <v>131</v>
      </c>
      <c r="D41" s="351" t="s">
        <v>195</v>
      </c>
      <c r="E41" s="384">
        <v>3</v>
      </c>
      <c r="F41" s="376" t="s">
        <v>17</v>
      </c>
      <c r="G41" s="378">
        <v>6</v>
      </c>
      <c r="H41" s="380">
        <v>6</v>
      </c>
      <c r="I41" s="382" t="s">
        <v>17</v>
      </c>
      <c r="J41" s="386">
        <v>7</v>
      </c>
      <c r="K41" s="404"/>
      <c r="L41" s="376" t="s">
        <v>17</v>
      </c>
      <c r="M41" s="394"/>
      <c r="N41" s="542">
        <f>E41+H41+K41</f>
        <v>9</v>
      </c>
      <c r="O41" s="544" t="s">
        <v>17</v>
      </c>
      <c r="P41" s="546">
        <f>G41+J41+M41</f>
        <v>13</v>
      </c>
      <c r="Q41" s="542">
        <f>SUM(AG41:AI41)</f>
        <v>0</v>
      </c>
      <c r="R41" s="544" t="s">
        <v>17</v>
      </c>
      <c r="S41" s="546">
        <f>SUM(AJ41:AL41)</f>
        <v>2</v>
      </c>
      <c r="T41" s="539">
        <f>IF(Q41&gt;S41,1,0)</f>
        <v>0</v>
      </c>
      <c r="U41" s="527">
        <f>IF(S41&gt;Q41,1,0)</f>
        <v>1</v>
      </c>
      <c r="V41" s="133"/>
      <c r="Y41" s="320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1</v>
      </c>
      <c r="AK41" s="132">
        <f>IF(J41&gt;H41,1,0)</f>
        <v>1</v>
      </c>
      <c r="AL41" s="132">
        <f>IF(K41+M41&gt;0,IF(M41&gt;K41,1,0),0)</f>
        <v>0</v>
      </c>
    </row>
    <row r="42" spans="2:25" ht="24.75" customHeight="1">
      <c r="B42" s="534"/>
      <c r="C42" s="357" t="s">
        <v>132</v>
      </c>
      <c r="D42" s="353" t="s">
        <v>196</v>
      </c>
      <c r="E42" s="385"/>
      <c r="F42" s="377"/>
      <c r="G42" s="379"/>
      <c r="H42" s="381"/>
      <c r="I42" s="383"/>
      <c r="J42" s="387"/>
      <c r="K42" s="405"/>
      <c r="L42" s="377"/>
      <c r="M42" s="395"/>
      <c r="N42" s="549"/>
      <c r="O42" s="536"/>
      <c r="P42" s="538"/>
      <c r="Q42" s="549"/>
      <c r="R42" s="536"/>
      <c r="S42" s="538"/>
      <c r="T42" s="540"/>
      <c r="U42" s="528"/>
      <c r="V42" s="133"/>
      <c r="Y42" s="320"/>
    </row>
    <row r="43" spans="2:25" ht="24.75" customHeight="1">
      <c r="B43" s="134"/>
      <c r="C43" s="158" t="s">
        <v>65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35</v>
      </c>
      <c r="O43" s="156" t="s">
        <v>17</v>
      </c>
      <c r="P43" s="161">
        <f>SUM(P39:P42)</f>
        <v>30</v>
      </c>
      <c r="Q43" s="160">
        <f>SUM(Q39:Q42)</f>
        <v>4</v>
      </c>
      <c r="R43" s="162" t="s">
        <v>17</v>
      </c>
      <c r="S43" s="161">
        <f>SUM(S39:S42)</f>
        <v>3</v>
      </c>
      <c r="T43" s="129">
        <f>SUM(T39:T42)</f>
        <v>2</v>
      </c>
      <c r="U43" s="130">
        <f>SUM(U39:U42)</f>
        <v>1</v>
      </c>
      <c r="V43" s="117"/>
      <c r="Y43" s="359"/>
    </row>
    <row r="44" spans="2:25" ht="24.75" customHeight="1">
      <c r="B44" s="134"/>
      <c r="C44" s="192" t="s">
        <v>66</v>
      </c>
      <c r="D44" s="191" t="str">
        <f>IF(T43&gt;U43,D34,IF(U43&gt;T43,D35,IF(U43+T43=0," ","CHYBA ZADÁNÍ")))</f>
        <v>Nová Bělá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 s="370"/>
    </row>
    <row r="45" spans="2:25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X45" s="293"/>
      <c r="Y45"/>
    </row>
    <row r="46" spans="3:25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  <c r="X46" s="293"/>
      <c r="Y46" s="370"/>
    </row>
    <row r="47" spans="3:24" ht="15">
      <c r="C47" s="150" t="s">
        <v>68</v>
      </c>
      <c r="D47" s="151" t="s">
        <v>69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X47" s="293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259" t="s">
        <v>124</v>
      </c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260">
        <v>42580</v>
      </c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1</v>
      </c>
      <c r="C59" s="97" t="s">
        <v>52</v>
      </c>
      <c r="D59" s="519" t="str">
        <f>IF(B59=1,X56,IF(B59=2,X57,IF(B59=3,X58,IF(B59=4,X59,IF(B59=5,X60,IF(B59=6,X61,IF(B59=7,X62,IF(B59=8,X63," "))))))))</f>
        <v>Havířov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4</v>
      </c>
      <c r="C60" s="97" t="s">
        <v>54</v>
      </c>
      <c r="D60" s="519" t="str">
        <f>IF(B60=1,X56,IF(B60=2,X57,IF(B60=3,X58,IF(B60=4,X59,IF(B60=5,X60,IF(B60=6,X61,IF(B60=7,X62,IF(B60=8,X63," "))))))))</f>
        <v>VC Mexico B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54" t="s">
        <v>173</v>
      </c>
      <c r="D64" s="344" t="s">
        <v>203</v>
      </c>
      <c r="E64" s="345">
        <v>6</v>
      </c>
      <c r="F64" s="152" t="s">
        <v>17</v>
      </c>
      <c r="G64" s="346">
        <v>1</v>
      </c>
      <c r="H64" s="261">
        <v>6</v>
      </c>
      <c r="I64" s="262" t="s">
        <v>17</v>
      </c>
      <c r="J64" s="347">
        <v>0</v>
      </c>
      <c r="K64" s="153"/>
      <c r="L64" s="152" t="s">
        <v>17</v>
      </c>
      <c r="M64" s="263"/>
      <c r="N64" s="155">
        <f>E64+H64+K64</f>
        <v>12</v>
      </c>
      <c r="O64" s="156" t="s">
        <v>17</v>
      </c>
      <c r="P64" s="157">
        <f>G64+J64+M64</f>
        <v>1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60</v>
      </c>
      <c r="C65" s="355" t="s">
        <v>175</v>
      </c>
      <c r="D65" s="348" t="s">
        <v>201</v>
      </c>
      <c r="E65" s="349">
        <v>1</v>
      </c>
      <c r="F65" s="262" t="s">
        <v>17</v>
      </c>
      <c r="G65" s="347">
        <v>6</v>
      </c>
      <c r="H65" s="153">
        <v>0</v>
      </c>
      <c r="I65" s="152" t="s">
        <v>17</v>
      </c>
      <c r="J65" s="346">
        <v>6</v>
      </c>
      <c r="K65" s="261"/>
      <c r="L65" s="262" t="s">
        <v>17</v>
      </c>
      <c r="M65" s="154"/>
      <c r="N65" s="155">
        <f>E65+H65+K65</f>
        <v>1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33" t="s">
        <v>61</v>
      </c>
      <c r="C66" s="356" t="s">
        <v>173</v>
      </c>
      <c r="D66" s="351" t="s">
        <v>203</v>
      </c>
      <c r="E66" s="384">
        <v>6</v>
      </c>
      <c r="F66" s="376" t="s">
        <v>17</v>
      </c>
      <c r="G66" s="378">
        <v>4</v>
      </c>
      <c r="H66" s="380">
        <v>6</v>
      </c>
      <c r="I66" s="382" t="s">
        <v>17</v>
      </c>
      <c r="J66" s="386">
        <v>1</v>
      </c>
      <c r="K66" s="454"/>
      <c r="L66" s="429" t="s">
        <v>17</v>
      </c>
      <c r="M66" s="530"/>
      <c r="N66" s="542">
        <f>E66+H66+K66</f>
        <v>12</v>
      </c>
      <c r="O66" s="544" t="s">
        <v>17</v>
      </c>
      <c r="P66" s="546">
        <f>G66+J66+M66</f>
        <v>5</v>
      </c>
      <c r="Q66" s="542">
        <f>SUM(AG66:AI66)</f>
        <v>2</v>
      </c>
      <c r="R66" s="544" t="s">
        <v>17</v>
      </c>
      <c r="S66" s="546">
        <f>SUM(AJ66:AL66)</f>
        <v>0</v>
      </c>
      <c r="T66" s="539">
        <f>IF(Q66&gt;S66,1,0)</f>
        <v>1</v>
      </c>
      <c r="U66" s="527">
        <f>IF(S66&gt;Q66,1,0)</f>
        <v>0</v>
      </c>
      <c r="V66" s="13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2" ht="24.75" customHeight="1">
      <c r="B67" s="534"/>
      <c r="C67" s="357" t="s">
        <v>210</v>
      </c>
      <c r="D67" s="353" t="s">
        <v>201</v>
      </c>
      <c r="E67" s="385"/>
      <c r="F67" s="377"/>
      <c r="G67" s="379"/>
      <c r="H67" s="381"/>
      <c r="I67" s="383"/>
      <c r="J67" s="387"/>
      <c r="K67" s="455"/>
      <c r="L67" s="430"/>
      <c r="M67" s="531"/>
      <c r="N67" s="549"/>
      <c r="O67" s="536"/>
      <c r="P67" s="538"/>
      <c r="Q67" s="549"/>
      <c r="R67" s="536"/>
      <c r="S67" s="538"/>
      <c r="T67" s="540"/>
      <c r="U67" s="528"/>
      <c r="V67" s="133"/>
    </row>
    <row r="68" spans="2:22" ht="24.75" customHeight="1">
      <c r="B68" s="134"/>
      <c r="C68" s="158" t="s">
        <v>65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25</v>
      </c>
      <c r="O68" s="156" t="s">
        <v>17</v>
      </c>
      <c r="P68" s="161">
        <f>SUM(P64:P67)</f>
        <v>18</v>
      </c>
      <c r="Q68" s="160">
        <f>SUM(Q64:Q67)</f>
        <v>4</v>
      </c>
      <c r="R68" s="162" t="s">
        <v>17</v>
      </c>
      <c r="S68" s="161">
        <f>SUM(S64:S67)</f>
        <v>2</v>
      </c>
      <c r="T68" s="129">
        <f>SUM(T64:T67)</f>
        <v>2</v>
      </c>
      <c r="U68" s="130">
        <f>SUM(U64:U67)</f>
        <v>1</v>
      </c>
      <c r="V68" s="117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Havířov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148"/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112"/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2</v>
      </c>
      <c r="C84" s="97" t="s">
        <v>52</v>
      </c>
      <c r="D84" s="434" t="str">
        <f>IF(B84=1,X81,IF(B84=2,X82,IF(B84=3,X83,IF(B84=4,X84,IF(B84=5,X85,IF(B84=6,X86,IF(B84=7,X87,IF(B84=8,X88," "))))))))</f>
        <v>Paskov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3</v>
      </c>
      <c r="C85" s="97" t="s">
        <v>54</v>
      </c>
      <c r="D85" s="434" t="str">
        <f>IF(B85=1,X81,IF(B85=2,X82,IF(B85=3,X83,IF(B85=4,X84,IF(B85=5,X85,IF(B85=6,X86,IF(B85=7,X87,IF(B85=8,X88," "))))))))</f>
        <v>Hrabůvka 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54" t="s">
        <v>153</v>
      </c>
      <c r="D89" s="344" t="s">
        <v>177</v>
      </c>
      <c r="E89" s="345">
        <v>6</v>
      </c>
      <c r="F89" s="152" t="s">
        <v>17</v>
      </c>
      <c r="G89" s="346">
        <v>4</v>
      </c>
      <c r="H89" s="261">
        <v>3</v>
      </c>
      <c r="I89" s="262" t="s">
        <v>17</v>
      </c>
      <c r="J89" s="347">
        <v>6</v>
      </c>
      <c r="K89" s="153">
        <v>5</v>
      </c>
      <c r="L89" s="152" t="s">
        <v>17</v>
      </c>
      <c r="M89" s="263">
        <v>7</v>
      </c>
      <c r="N89" s="155">
        <f>E89+H89+K89</f>
        <v>14</v>
      </c>
      <c r="O89" s="156" t="s">
        <v>17</v>
      </c>
      <c r="P89" s="157">
        <f>G89+J89+M89</f>
        <v>17</v>
      </c>
      <c r="Q89" s="155">
        <f>SUM(AG89:AI89)</f>
        <v>1</v>
      </c>
      <c r="R89" s="156" t="s">
        <v>17</v>
      </c>
      <c r="S89" s="157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1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1</v>
      </c>
      <c r="AL89" s="132">
        <f>IF(K89+M89&gt;0,IF(M89&gt;K89,1,0),0)</f>
        <v>1</v>
      </c>
    </row>
    <row r="90" spans="2:38" ht="24.75" customHeight="1">
      <c r="B90" s="125" t="s">
        <v>60</v>
      </c>
      <c r="C90" s="355" t="s">
        <v>225</v>
      </c>
      <c r="D90" s="337" t="s">
        <v>232</v>
      </c>
      <c r="E90" s="349">
        <v>5</v>
      </c>
      <c r="F90" s="262" t="s">
        <v>17</v>
      </c>
      <c r="G90" s="347">
        <v>7</v>
      </c>
      <c r="H90" s="153">
        <v>2</v>
      </c>
      <c r="I90" s="152" t="s">
        <v>17</v>
      </c>
      <c r="J90" s="346">
        <v>6</v>
      </c>
      <c r="K90" s="261"/>
      <c r="L90" s="262" t="s">
        <v>17</v>
      </c>
      <c r="M90" s="154"/>
      <c r="N90" s="155">
        <f>E90+H90+K90</f>
        <v>7</v>
      </c>
      <c r="O90" s="156" t="s">
        <v>17</v>
      </c>
      <c r="P90" s="157">
        <f>G90+J90+M90</f>
        <v>13</v>
      </c>
      <c r="Q90" s="155">
        <f>SUM(AG90:AI90)</f>
        <v>0</v>
      </c>
      <c r="R90" s="156" t="s">
        <v>17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Y90" s="312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533" t="s">
        <v>61</v>
      </c>
      <c r="C91" s="356" t="s">
        <v>153</v>
      </c>
      <c r="D91" s="350" t="s">
        <v>177</v>
      </c>
      <c r="E91" s="574">
        <v>4</v>
      </c>
      <c r="F91" s="429" t="s">
        <v>17</v>
      </c>
      <c r="G91" s="558">
        <v>6</v>
      </c>
      <c r="H91" s="560">
        <v>2</v>
      </c>
      <c r="I91" s="562" t="s">
        <v>17</v>
      </c>
      <c r="J91" s="576">
        <v>6</v>
      </c>
      <c r="K91" s="454"/>
      <c r="L91" s="429" t="s">
        <v>17</v>
      </c>
      <c r="M91" s="530"/>
      <c r="N91" s="542">
        <f>E91+H91+K91</f>
        <v>6</v>
      </c>
      <c r="O91" s="544" t="s">
        <v>17</v>
      </c>
      <c r="P91" s="546">
        <f>G91+J91+M91</f>
        <v>12</v>
      </c>
      <c r="Q91" s="542">
        <f>SUM(AG91:AI91)</f>
        <v>0</v>
      </c>
      <c r="R91" s="544" t="s">
        <v>17</v>
      </c>
      <c r="S91" s="546">
        <f>SUM(AJ91:AL91)</f>
        <v>2</v>
      </c>
      <c r="T91" s="539">
        <f>IF(Q91&gt;S91,1,0)</f>
        <v>0</v>
      </c>
      <c r="U91" s="527">
        <f>IF(S91&gt;Q91,1,0)</f>
        <v>1</v>
      </c>
      <c r="V91" s="133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4" ht="24.75" customHeight="1">
      <c r="B92" s="534"/>
      <c r="C92" s="357" t="s">
        <v>225</v>
      </c>
      <c r="D92" s="352" t="s">
        <v>232</v>
      </c>
      <c r="E92" s="575"/>
      <c r="F92" s="430"/>
      <c r="G92" s="559"/>
      <c r="H92" s="561"/>
      <c r="I92" s="563"/>
      <c r="J92" s="577"/>
      <c r="K92" s="455"/>
      <c r="L92" s="430"/>
      <c r="M92" s="531"/>
      <c r="N92" s="549"/>
      <c r="O92" s="536"/>
      <c r="P92" s="538"/>
      <c r="Q92" s="549"/>
      <c r="R92" s="536"/>
      <c r="S92" s="538"/>
      <c r="T92" s="540"/>
      <c r="U92" s="528"/>
      <c r="V92" s="133"/>
      <c r="X92" s="72"/>
    </row>
    <row r="93" spans="2:25" ht="24.75" customHeight="1">
      <c r="B93" s="134"/>
      <c r="C93" s="158" t="s">
        <v>65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27</v>
      </c>
      <c r="O93" s="156" t="s">
        <v>17</v>
      </c>
      <c r="P93" s="161">
        <f>SUM(P89:P92)</f>
        <v>42</v>
      </c>
      <c r="Q93" s="160">
        <f>SUM(Q89:Q92)</f>
        <v>1</v>
      </c>
      <c r="R93" s="162" t="s">
        <v>17</v>
      </c>
      <c r="S93" s="161">
        <f>SUM(S89:S92)</f>
        <v>6</v>
      </c>
      <c r="T93" s="129">
        <f>SUM(T89:T92)</f>
        <v>0</v>
      </c>
      <c r="U93" s="130">
        <f>SUM(U89:U92)</f>
        <v>3</v>
      </c>
      <c r="V93" s="117"/>
      <c r="Y93" s="328"/>
    </row>
    <row r="94" spans="2:25" ht="24.75" customHeight="1">
      <c r="B94" s="134"/>
      <c r="C94" s="192" t="s">
        <v>66</v>
      </c>
      <c r="D94" s="191" t="str">
        <f>IF(T93&gt;U93,D84,IF(U93&gt;T93,D85,IF(U93+T93=0," ","CHYBA ZADÁNÍ")))</f>
        <v>Hrabůvka 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  <c r="Y94" s="328"/>
    </row>
    <row r="95" spans="2:25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  <c r="Y95" s="328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1">
    <mergeCell ref="AB5:AG5"/>
    <mergeCell ref="H91:H92"/>
    <mergeCell ref="K91:K92"/>
    <mergeCell ref="M91:M92"/>
    <mergeCell ref="P91:P92"/>
    <mergeCell ref="N91:N92"/>
    <mergeCell ref="I91:I92"/>
    <mergeCell ref="J91:J92"/>
    <mergeCell ref="O91:O92"/>
    <mergeCell ref="L91:L92"/>
    <mergeCell ref="B91:B92"/>
    <mergeCell ref="E91:E92"/>
    <mergeCell ref="F91:F92"/>
    <mergeCell ref="G91:G92"/>
    <mergeCell ref="P79:U79"/>
    <mergeCell ref="P81:U81"/>
    <mergeCell ref="U91:U92"/>
    <mergeCell ref="Q91:Q92"/>
    <mergeCell ref="R91:R92"/>
    <mergeCell ref="S91:S92"/>
    <mergeCell ref="T91:T92"/>
    <mergeCell ref="Q88:S88"/>
    <mergeCell ref="N88:P88"/>
    <mergeCell ref="P86:U86"/>
    <mergeCell ref="N87:U87"/>
    <mergeCell ref="E88:G88"/>
    <mergeCell ref="H88:J88"/>
    <mergeCell ref="K88:M88"/>
    <mergeCell ref="E87:M87"/>
    <mergeCell ref="S66:S67"/>
    <mergeCell ref="N66:N67"/>
    <mergeCell ref="D85:I85"/>
    <mergeCell ref="P85:U85"/>
    <mergeCell ref="P82:U82"/>
    <mergeCell ref="P83:U83"/>
    <mergeCell ref="D84:I84"/>
    <mergeCell ref="P84:U84"/>
    <mergeCell ref="P78:Q78"/>
    <mergeCell ref="T78:U78"/>
    <mergeCell ref="L66:L67"/>
    <mergeCell ref="D60:I60"/>
    <mergeCell ref="E62:M62"/>
    <mergeCell ref="K63:M63"/>
    <mergeCell ref="M66:M67"/>
    <mergeCell ref="K66:K67"/>
    <mergeCell ref="E63:G63"/>
    <mergeCell ref="B66:B67"/>
    <mergeCell ref="D59:I59"/>
    <mergeCell ref="P59:U59"/>
    <mergeCell ref="P66:P67"/>
    <mergeCell ref="H63:J63"/>
    <mergeCell ref="N63:P63"/>
    <mergeCell ref="P61:U61"/>
    <mergeCell ref="P60:U60"/>
    <mergeCell ref="Q63:S63"/>
    <mergeCell ref="N62:U62"/>
    <mergeCell ref="P58:U58"/>
    <mergeCell ref="P41:P42"/>
    <mergeCell ref="R41:R42"/>
    <mergeCell ref="P53:Q53"/>
    <mergeCell ref="T41:T42"/>
    <mergeCell ref="S41:S42"/>
    <mergeCell ref="P56:U56"/>
    <mergeCell ref="P57:U57"/>
    <mergeCell ref="T53:U53"/>
    <mergeCell ref="N41:N42"/>
    <mergeCell ref="O41:O42"/>
    <mergeCell ref="Q41:Q42"/>
    <mergeCell ref="O66:O67"/>
    <mergeCell ref="Q66:Q67"/>
    <mergeCell ref="P54:U54"/>
    <mergeCell ref="T66:T67"/>
    <mergeCell ref="U66:U67"/>
    <mergeCell ref="U41:U42"/>
    <mergeCell ref="R66:R67"/>
    <mergeCell ref="B41:B42"/>
    <mergeCell ref="E38:G38"/>
    <mergeCell ref="H38:J38"/>
    <mergeCell ref="K38:M38"/>
    <mergeCell ref="D9:I9"/>
    <mergeCell ref="N13:P13"/>
    <mergeCell ref="P9:U9"/>
    <mergeCell ref="Q13:S13"/>
    <mergeCell ref="E13:G13"/>
    <mergeCell ref="D10:I10"/>
    <mergeCell ref="H13:J13"/>
    <mergeCell ref="E12:M12"/>
    <mergeCell ref="N12:U12"/>
    <mergeCell ref="K13:M13"/>
    <mergeCell ref="B16:B17"/>
    <mergeCell ref="D34:I34"/>
    <mergeCell ref="D35:I35"/>
    <mergeCell ref="N37:U37"/>
    <mergeCell ref="U16:U17"/>
    <mergeCell ref="P16:P17"/>
    <mergeCell ref="N16:N17"/>
    <mergeCell ref="E37:M37"/>
    <mergeCell ref="P35:U35"/>
    <mergeCell ref="P34:U34"/>
    <mergeCell ref="P28:Q28"/>
    <mergeCell ref="P8:U8"/>
    <mergeCell ref="S16:S17"/>
    <mergeCell ref="R16:R17"/>
    <mergeCell ref="T16:T17"/>
    <mergeCell ref="P11:U11"/>
    <mergeCell ref="P10:U10"/>
    <mergeCell ref="Q38:S38"/>
    <mergeCell ref="Q16:Q17"/>
    <mergeCell ref="T28:U28"/>
    <mergeCell ref="P31:U31"/>
    <mergeCell ref="P32:U32"/>
    <mergeCell ref="P33:U33"/>
    <mergeCell ref="P29:U29"/>
    <mergeCell ref="P36:U36"/>
    <mergeCell ref="N38:P38"/>
    <mergeCell ref="O16:O17"/>
    <mergeCell ref="P7:U7"/>
    <mergeCell ref="T3:U3"/>
    <mergeCell ref="P3:Q3"/>
    <mergeCell ref="P4:U4"/>
    <mergeCell ref="P6:U6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2">
      <selection activeCell="Y90" sqref="Y9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38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39</v>
      </c>
      <c r="D3" s="98" t="s">
        <v>40</v>
      </c>
      <c r="E3" s="97"/>
      <c r="F3" s="97"/>
      <c r="G3" s="97"/>
      <c r="H3" s="97"/>
      <c r="I3" s="97"/>
      <c r="J3" s="97"/>
      <c r="K3" s="97"/>
      <c r="L3" s="97"/>
      <c r="P3" s="532" t="s">
        <v>41</v>
      </c>
      <c r="Q3" s="532"/>
      <c r="R3" s="99"/>
      <c r="S3" s="99"/>
      <c r="T3" s="529">
        <f>'Rozlosování-přehled'!$L$1</f>
        <v>2016</v>
      </c>
      <c r="U3" s="529"/>
      <c r="X3" s="100" t="s">
        <v>0</v>
      </c>
    </row>
    <row r="4" spans="3:33" ht="30">
      <c r="C4" s="101" t="s">
        <v>42</v>
      </c>
      <c r="D4" s="102"/>
      <c r="N4" s="103">
        <v>2</v>
      </c>
      <c r="P4" s="524" t="str">
        <f>IF(N4=1,P6,IF(N4=2,P7,IF(N4=3,P8,IF(N4=4,P9,IF(N4=5,P10,IF(N4=6,P11," "))))))</f>
        <v>MUŽI  II.</v>
      </c>
      <c r="Q4" s="525"/>
      <c r="R4" s="525"/>
      <c r="S4" s="525"/>
      <c r="T4" s="525"/>
      <c r="U4" s="526"/>
      <c r="W4" s="104" t="s">
        <v>1</v>
      </c>
      <c r="X4" s="105" t="s">
        <v>2</v>
      </c>
      <c r="AA4" s="1" t="s">
        <v>43</v>
      </c>
      <c r="AB4" s="312" t="s">
        <v>102</v>
      </c>
      <c r="AC4" s="313" t="s">
        <v>101</v>
      </c>
      <c r="AD4" s="313" t="s">
        <v>44</v>
      </c>
      <c r="AE4" s="313" t="s">
        <v>45</v>
      </c>
      <c r="AF4" s="313" t="s">
        <v>46</v>
      </c>
      <c r="AG4" s="313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522"/>
      <c r="AC5" s="523"/>
      <c r="AD5" s="523"/>
      <c r="AE5" s="523"/>
      <c r="AF5" s="523"/>
      <c r="AG5" s="523"/>
    </row>
    <row r="6" spans="3:32" ht="23.25" customHeight="1">
      <c r="C6" s="101" t="s">
        <v>47</v>
      </c>
      <c r="D6" s="148"/>
      <c r="E6" s="108"/>
      <c r="F6" s="108"/>
      <c r="N6" s="109">
        <v>1</v>
      </c>
      <c r="P6" s="523" t="s">
        <v>48</v>
      </c>
      <c r="Q6" s="523"/>
      <c r="R6" s="523"/>
      <c r="S6" s="523"/>
      <c r="T6" s="523"/>
      <c r="U6" s="523"/>
      <c r="W6" s="110">
        <v>1</v>
      </c>
      <c r="X6" s="111" t="str">
        <f>IF($N$4=1,AA6,IF($N$4=2,AB6,IF($N$4=3,AC6,IF($N$4=4,AD6,IF($N$4=5,AE6,IF($N$4=6,AF6," "))))))</f>
        <v>Havířov</v>
      </c>
      <c r="AB6" s="1" t="str">
        <f>'1.'!AB6</f>
        <v>Havířov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49</v>
      </c>
      <c r="D7" s="200"/>
      <c r="E7" s="113"/>
      <c r="F7" s="113"/>
      <c r="N7" s="109">
        <v>2</v>
      </c>
      <c r="P7" s="522" t="s">
        <v>50</v>
      </c>
      <c r="Q7" s="523"/>
      <c r="R7" s="523"/>
      <c r="S7" s="523"/>
      <c r="T7" s="523"/>
      <c r="U7" s="523"/>
      <c r="W7" s="110">
        <v>2</v>
      </c>
      <c r="X7" s="111" t="str">
        <f aca="true" t="shared" si="0" ref="X7:X13">IF($N$4=1,AA7,IF($N$4=2,AB7,IF($N$4=3,AC7,IF($N$4=4,AD7,IF($N$4=5,AE7,IF($N$4=6,AF7," "))))))</f>
        <v>Paskov</v>
      </c>
      <c r="AB7" s="1" t="str">
        <f>'1.'!AB7</f>
        <v>Paskov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522" t="s">
        <v>101</v>
      </c>
      <c r="Q8" s="523"/>
      <c r="R8" s="523"/>
      <c r="S8" s="523"/>
      <c r="T8" s="523"/>
      <c r="U8" s="523"/>
      <c r="W8" s="110">
        <v>3</v>
      </c>
      <c r="X8" s="111" t="str">
        <f t="shared" si="0"/>
        <v>Hrabůvka </v>
      </c>
      <c r="AB8" s="1" t="str">
        <f>'1.'!AB8</f>
        <v>Hrabůvka 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3</v>
      </c>
      <c r="C9" s="97" t="s">
        <v>52</v>
      </c>
      <c r="D9" s="519" t="str">
        <f>IF(B9=1,X6,IF(B9=2,X7,IF(B9=3,X8,IF(B9=4,X9,IF(B9=5,X10,IF(B9=6,X11,IF(B9=7,X12,IF(B9=8,X13," "))))))))</f>
        <v>Hrabůvka </v>
      </c>
      <c r="E9" s="520"/>
      <c r="F9" s="520"/>
      <c r="G9" s="520"/>
      <c r="H9" s="520"/>
      <c r="I9" s="521"/>
      <c r="N9" s="109">
        <v>4</v>
      </c>
      <c r="P9" s="541" t="s">
        <v>51</v>
      </c>
      <c r="Q9" s="541"/>
      <c r="R9" s="541"/>
      <c r="S9" s="541"/>
      <c r="T9" s="541"/>
      <c r="U9" s="541"/>
      <c r="W9" s="110">
        <v>4</v>
      </c>
      <c r="X9" s="111" t="str">
        <f t="shared" si="0"/>
        <v>VC Mexico B</v>
      </c>
      <c r="AB9" s="1" t="str">
        <f>'1.'!AB9</f>
        <v>VC Mexico B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8</v>
      </c>
      <c r="C10" s="97" t="s">
        <v>54</v>
      </c>
      <c r="D10" s="519" t="str">
        <f>IF(B10=1,X6,IF(B10=2,X7,IF(B10=3,X8,IF(B10=4,X9,IF(B10=5,X10,IF(B10=6,X11,IF(B10=7,X12,IF(B10=8,X13," "))))))))</f>
        <v>Krmelín B</v>
      </c>
      <c r="E10" s="520"/>
      <c r="F10" s="520"/>
      <c r="G10" s="520"/>
      <c r="H10" s="520"/>
      <c r="I10" s="521"/>
      <c r="N10" s="109">
        <v>5</v>
      </c>
      <c r="P10" s="541" t="s">
        <v>53</v>
      </c>
      <c r="Q10" s="541"/>
      <c r="R10" s="541"/>
      <c r="S10" s="541"/>
      <c r="T10" s="541"/>
      <c r="U10" s="541"/>
      <c r="W10" s="110">
        <v>5</v>
      </c>
      <c r="X10" s="111" t="str">
        <f t="shared" si="0"/>
        <v>Hukvaldy</v>
      </c>
      <c r="AB10" s="1" t="str">
        <f>'1.'!AB10</f>
        <v>Hukvaldy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541" t="s">
        <v>55</v>
      </c>
      <c r="Q11" s="541"/>
      <c r="R11" s="541"/>
      <c r="S11" s="541"/>
      <c r="T11" s="541"/>
      <c r="U11" s="541"/>
      <c r="W11" s="110">
        <v>6</v>
      </c>
      <c r="X11" s="111" t="str">
        <f t="shared" si="0"/>
        <v>Proskovice B</v>
      </c>
      <c r="AB11" s="1" t="str">
        <f>'1.'!AB11</f>
        <v>Proskovice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56</v>
      </c>
      <c r="D12" s="116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 t="s">
        <v>58</v>
      </c>
      <c r="O12" s="433"/>
      <c r="P12" s="433"/>
      <c r="Q12" s="433"/>
      <c r="R12" s="433"/>
      <c r="S12" s="433"/>
      <c r="T12" s="433"/>
      <c r="U12" s="433"/>
      <c r="V12" s="117"/>
      <c r="W12" s="110">
        <v>7</v>
      </c>
      <c r="X12" s="111" t="str">
        <f t="shared" si="0"/>
        <v>Nová Bělá</v>
      </c>
      <c r="AB12" s="1" t="str">
        <f>'1.'!AB12</f>
        <v>Nová Bělá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51" t="s">
        <v>59</v>
      </c>
      <c r="F13" s="452"/>
      <c r="G13" s="453"/>
      <c r="H13" s="431" t="s">
        <v>60</v>
      </c>
      <c r="I13" s="452"/>
      <c r="J13" s="453" t="s">
        <v>60</v>
      </c>
      <c r="K13" s="431" t="s">
        <v>61</v>
      </c>
      <c r="L13" s="452"/>
      <c r="M13" s="452" t="s">
        <v>61</v>
      </c>
      <c r="N13" s="431" t="s">
        <v>62</v>
      </c>
      <c r="O13" s="452"/>
      <c r="P13" s="453"/>
      <c r="Q13" s="431" t="s">
        <v>63</v>
      </c>
      <c r="R13" s="452"/>
      <c r="S13" s="453"/>
      <c r="T13" s="122" t="s">
        <v>64</v>
      </c>
      <c r="U13" s="123"/>
      <c r="V13" s="124"/>
      <c r="W13" s="110">
        <v>8</v>
      </c>
      <c r="X13" s="111" t="str">
        <f t="shared" si="0"/>
        <v>Krmelín B</v>
      </c>
      <c r="AB13" s="1" t="str">
        <f>'1.'!AB13</f>
        <v>Krmelín B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25" t="s">
        <v>59</v>
      </c>
      <c r="C14" s="329" t="s">
        <v>177</v>
      </c>
      <c r="D14" s="344" t="s">
        <v>189</v>
      </c>
      <c r="E14" s="345">
        <v>6</v>
      </c>
      <c r="F14" s="152" t="s">
        <v>17</v>
      </c>
      <c r="G14" s="346">
        <v>2</v>
      </c>
      <c r="H14" s="261">
        <v>7</v>
      </c>
      <c r="I14" s="262" t="s">
        <v>17</v>
      </c>
      <c r="J14" s="347">
        <v>5</v>
      </c>
      <c r="K14" s="153"/>
      <c r="L14" s="152" t="s">
        <v>17</v>
      </c>
      <c r="M14" s="263"/>
      <c r="N14" s="175">
        <f>E14+H14+K14</f>
        <v>13</v>
      </c>
      <c r="O14" s="176" t="s">
        <v>17</v>
      </c>
      <c r="P14" s="177">
        <f>G14+J14+M14</f>
        <v>7</v>
      </c>
      <c r="Q14" s="175">
        <f>SUM(AG14:AI14)</f>
        <v>2</v>
      </c>
      <c r="R14" s="176" t="s">
        <v>17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W14" s="72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60</v>
      </c>
      <c r="C15" s="337" t="s">
        <v>190</v>
      </c>
      <c r="D15" s="348" t="s">
        <v>191</v>
      </c>
      <c r="E15" s="349">
        <v>6</v>
      </c>
      <c r="F15" s="262" t="s">
        <v>17</v>
      </c>
      <c r="G15" s="347">
        <v>3</v>
      </c>
      <c r="H15" s="153">
        <v>6</v>
      </c>
      <c r="I15" s="152" t="s">
        <v>17</v>
      </c>
      <c r="J15" s="346">
        <v>4</v>
      </c>
      <c r="K15" s="261"/>
      <c r="L15" s="262" t="s">
        <v>17</v>
      </c>
      <c r="M15" s="154"/>
      <c r="N15" s="175">
        <f>E15+H15+K15</f>
        <v>12</v>
      </c>
      <c r="O15" s="176" t="s">
        <v>17</v>
      </c>
      <c r="P15" s="177">
        <f>G15+J15+M15</f>
        <v>7</v>
      </c>
      <c r="Q15" s="175">
        <f>SUM(AG15:AI15)</f>
        <v>2</v>
      </c>
      <c r="R15" s="176" t="s">
        <v>17</v>
      </c>
      <c r="S15" s="177">
        <f>SUM(AJ15:AL15)</f>
        <v>0</v>
      </c>
      <c r="T15" s="178">
        <f>IF(Q15&gt;S15,1,0)</f>
        <v>1</v>
      </c>
      <c r="U15" s="179">
        <f>IF(S15&gt;Q15,1,0)</f>
        <v>0</v>
      </c>
      <c r="V15" s="117"/>
      <c r="W15" s="72"/>
      <c r="AG15" s="132">
        <f>IF(E15&gt;G15,1,0)</f>
        <v>1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533" t="s">
        <v>61</v>
      </c>
      <c r="C16" s="350" t="s">
        <v>177</v>
      </c>
      <c r="D16" s="330" t="s">
        <v>189</v>
      </c>
      <c r="E16" s="384">
        <v>6</v>
      </c>
      <c r="F16" s="376" t="s">
        <v>17</v>
      </c>
      <c r="G16" s="378">
        <v>0</v>
      </c>
      <c r="H16" s="380">
        <v>6</v>
      </c>
      <c r="I16" s="382" t="s">
        <v>17</v>
      </c>
      <c r="J16" s="386">
        <v>4</v>
      </c>
      <c r="K16" s="454"/>
      <c r="L16" s="429" t="s">
        <v>17</v>
      </c>
      <c r="M16" s="530"/>
      <c r="N16" s="566">
        <f>E16+H16+K16</f>
        <v>12</v>
      </c>
      <c r="O16" s="570" t="s">
        <v>17</v>
      </c>
      <c r="P16" s="564">
        <f>G16+J16+M16</f>
        <v>4</v>
      </c>
      <c r="Q16" s="566">
        <f>SUM(AG16:AI16)</f>
        <v>2</v>
      </c>
      <c r="R16" s="570" t="s">
        <v>17</v>
      </c>
      <c r="S16" s="564">
        <f>SUM(AJ16:AL16)</f>
        <v>0</v>
      </c>
      <c r="T16" s="572">
        <f>IF(Q16&gt;S16,1,0)</f>
        <v>1</v>
      </c>
      <c r="U16" s="568">
        <f>IF(S16&gt;Q16,1,0)</f>
        <v>0</v>
      </c>
      <c r="V16" s="133"/>
      <c r="W16" s="72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2" ht="21" customHeight="1">
      <c r="B17" s="534"/>
      <c r="C17" s="352" t="s">
        <v>190</v>
      </c>
      <c r="D17" s="343" t="s">
        <v>192</v>
      </c>
      <c r="E17" s="385"/>
      <c r="F17" s="377"/>
      <c r="G17" s="379"/>
      <c r="H17" s="381"/>
      <c r="I17" s="383"/>
      <c r="J17" s="387"/>
      <c r="K17" s="455"/>
      <c r="L17" s="430"/>
      <c r="M17" s="531"/>
      <c r="N17" s="567"/>
      <c r="O17" s="571"/>
      <c r="P17" s="565"/>
      <c r="Q17" s="567"/>
      <c r="R17" s="571"/>
      <c r="S17" s="565"/>
      <c r="T17" s="573"/>
      <c r="U17" s="569"/>
      <c r="V17" s="133"/>
    </row>
    <row r="18" spans="2:25" ht="23.25" customHeight="1">
      <c r="B18" s="134"/>
      <c r="C18" s="180" t="s">
        <v>65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37</v>
      </c>
      <c r="O18" s="176" t="s">
        <v>17</v>
      </c>
      <c r="P18" s="183">
        <f>SUM(P14:P17)</f>
        <v>18</v>
      </c>
      <c r="Q18" s="182">
        <f>SUM(Q14:Q17)</f>
        <v>6</v>
      </c>
      <c r="R18" s="184" t="s">
        <v>17</v>
      </c>
      <c r="S18" s="183">
        <f>SUM(S14:S17)</f>
        <v>0</v>
      </c>
      <c r="T18" s="178">
        <f>SUM(T14:T17)</f>
        <v>3</v>
      </c>
      <c r="U18" s="179">
        <f>SUM(U14:U17)</f>
        <v>0</v>
      </c>
      <c r="V18" s="117"/>
      <c r="Y18" s="359"/>
    </row>
    <row r="19" spans="2:27" ht="21" customHeight="1">
      <c r="B19" s="134"/>
      <c r="C19" s="8" t="s">
        <v>66</v>
      </c>
      <c r="D19" s="140" t="str">
        <f>IF(T18&gt;U18,D9,IF(U18&gt;T18,D10,IF(U18+T18=0," ","CHYBA ZADÁNÍ")))</f>
        <v>Hrabůvka 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0"/>
      <c r="AA19" s="142"/>
    </row>
    <row r="20" spans="2:22" ht="19.5" customHeight="1">
      <c r="B20" s="134"/>
      <c r="C20" s="8" t="s">
        <v>67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101" t="s">
        <v>68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38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39</v>
      </c>
      <c r="D28" s="98" t="s">
        <v>40</v>
      </c>
      <c r="E28" s="97"/>
      <c r="F28" s="97"/>
      <c r="G28" s="97"/>
      <c r="H28" s="97"/>
      <c r="I28" s="97"/>
      <c r="J28" s="97"/>
      <c r="K28" s="97"/>
      <c r="L28" s="97"/>
      <c r="P28" s="532" t="s">
        <v>41</v>
      </c>
      <c r="Q28" s="532"/>
      <c r="R28" s="99"/>
      <c r="S28" s="99"/>
      <c r="T28" s="529">
        <f>'Rozlosování-přehled'!$L$1</f>
        <v>2016</v>
      </c>
      <c r="U28" s="529"/>
      <c r="X28" s="100" t="s">
        <v>0</v>
      </c>
    </row>
    <row r="29" spans="3:32" ht="18.75">
      <c r="C29" s="101" t="s">
        <v>42</v>
      </c>
      <c r="D29" s="147"/>
      <c r="N29" s="103">
        <v>2</v>
      </c>
      <c r="P29" s="524" t="str">
        <f>IF(N29=1,P31,IF(N29=2,P32,IF(N29=3,P33,IF(N29=4,P34,IF(N29=5,P35,IF(N29=6,P36," "))))))</f>
        <v>MUŽI  II.</v>
      </c>
      <c r="Q29" s="525"/>
      <c r="R29" s="525"/>
      <c r="S29" s="525"/>
      <c r="T29" s="525"/>
      <c r="U29" s="526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47</v>
      </c>
      <c r="D31" s="148" t="s">
        <v>221</v>
      </c>
      <c r="E31" s="108"/>
      <c r="F31" s="108"/>
      <c r="N31" s="109">
        <v>1</v>
      </c>
      <c r="P31" s="523" t="s">
        <v>48</v>
      </c>
      <c r="Q31" s="523"/>
      <c r="R31" s="523"/>
      <c r="S31" s="523"/>
      <c r="T31" s="523"/>
      <c r="U31" s="523"/>
      <c r="W31" s="110">
        <v>1</v>
      </c>
      <c r="X31" s="111" t="str">
        <f>IF($N$4=1,AA31,IF($N$4=2,AB31,IF($N$4=3,AC31,IF($N$4=4,AD31,IF($N$4=5,AE31,IF($N$4=6,AF31," "))))))</f>
        <v>Havířov</v>
      </c>
      <c r="AA31" s="1">
        <f aca="true" t="shared" si="2" ref="AA31:AE38">AA6</f>
        <v>0</v>
      </c>
      <c r="AB31" s="1" t="str">
        <f t="shared" si="2"/>
        <v>Havířov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49</v>
      </c>
      <c r="D32" s="200">
        <v>42609</v>
      </c>
      <c r="E32" s="113"/>
      <c r="F32" s="113"/>
      <c r="N32" s="109">
        <v>2</v>
      </c>
      <c r="P32" s="522" t="s">
        <v>50</v>
      </c>
      <c r="Q32" s="523"/>
      <c r="R32" s="523"/>
      <c r="S32" s="523"/>
      <c r="T32" s="523"/>
      <c r="U32" s="523"/>
      <c r="W32" s="110">
        <v>2</v>
      </c>
      <c r="X32" s="111" t="str">
        <f aca="true" t="shared" si="4" ref="X32:X38">IF($N$4=1,AA32,IF($N$4=2,AB32,IF($N$4=3,AC32,IF($N$4=4,AD32,IF($N$4=5,AE32,IF($N$4=6,AF32," "))))))</f>
        <v>Paskov</v>
      </c>
      <c r="AA32" s="1">
        <f t="shared" si="2"/>
        <v>0</v>
      </c>
      <c r="AB32" s="1" t="str">
        <f t="shared" si="2"/>
        <v>Paskov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522" t="s">
        <v>101</v>
      </c>
      <c r="Q33" s="523"/>
      <c r="R33" s="523"/>
      <c r="S33" s="523"/>
      <c r="T33" s="523"/>
      <c r="U33" s="523"/>
      <c r="W33" s="110">
        <v>3</v>
      </c>
      <c r="X33" s="111" t="str">
        <f t="shared" si="4"/>
        <v>Hrabůvka </v>
      </c>
      <c r="AA33" s="1">
        <f t="shared" si="2"/>
        <v>0</v>
      </c>
      <c r="AB33" s="1" t="str">
        <f t="shared" si="2"/>
        <v>Hrabůvka 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4</v>
      </c>
      <c r="C34" s="97" t="s">
        <v>52</v>
      </c>
      <c r="D34" s="434" t="str">
        <f>IF(B34=1,X31,IF(B34=2,X32,IF(B34=3,X33,IF(B34=4,X34,IF(B34=5,X35,IF(B34=6,X36,IF(B34=7,X37,IF(B34=8,X38," "))))))))</f>
        <v>VC Mexico B</v>
      </c>
      <c r="E34" s="435"/>
      <c r="F34" s="435"/>
      <c r="G34" s="435"/>
      <c r="H34" s="435"/>
      <c r="I34" s="436"/>
      <c r="N34" s="109">
        <v>4</v>
      </c>
      <c r="P34" s="541" t="s">
        <v>51</v>
      </c>
      <c r="Q34" s="541"/>
      <c r="R34" s="541"/>
      <c r="S34" s="541"/>
      <c r="T34" s="541"/>
      <c r="U34" s="541"/>
      <c r="W34" s="110">
        <v>4</v>
      </c>
      <c r="X34" s="111" t="str">
        <f t="shared" si="4"/>
        <v>VC Mexico B</v>
      </c>
      <c r="AA34" s="1">
        <f t="shared" si="2"/>
        <v>0</v>
      </c>
      <c r="AB34" s="1" t="str">
        <f t="shared" si="2"/>
        <v>VC Mexico B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2</v>
      </c>
      <c r="C35" s="97" t="s">
        <v>54</v>
      </c>
      <c r="D35" s="434" t="str">
        <f>IF(B35=1,X31,IF(B35=2,X32,IF(B35=3,X33,IF(B35=4,X34,IF(B35=5,X35,IF(B35=6,X36,IF(B35=7,X37,IF(B35=8,X38," "))))))))</f>
        <v>Paskov</v>
      </c>
      <c r="E35" s="435"/>
      <c r="F35" s="435"/>
      <c r="G35" s="435"/>
      <c r="H35" s="435"/>
      <c r="I35" s="436"/>
      <c r="N35" s="109">
        <v>5</v>
      </c>
      <c r="P35" s="541" t="s">
        <v>53</v>
      </c>
      <c r="Q35" s="541"/>
      <c r="R35" s="541"/>
      <c r="S35" s="541"/>
      <c r="T35" s="541"/>
      <c r="U35" s="541"/>
      <c r="W35" s="110">
        <v>5</v>
      </c>
      <c r="X35" s="111" t="str">
        <f t="shared" si="4"/>
        <v>Hukvaldy</v>
      </c>
      <c r="AA35" s="1">
        <f t="shared" si="2"/>
        <v>0</v>
      </c>
      <c r="AB35" s="1" t="str">
        <f t="shared" si="2"/>
        <v>Hukvaldy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541" t="s">
        <v>55</v>
      </c>
      <c r="Q36" s="541"/>
      <c r="R36" s="541"/>
      <c r="S36" s="541"/>
      <c r="T36" s="541"/>
      <c r="U36" s="541"/>
      <c r="W36" s="110">
        <v>6</v>
      </c>
      <c r="X36" s="111" t="str">
        <f t="shared" si="4"/>
        <v>Proskovice B</v>
      </c>
      <c r="AA36" s="1">
        <f t="shared" si="2"/>
        <v>0</v>
      </c>
      <c r="AB36" s="1" t="str">
        <f t="shared" si="2"/>
        <v>Proskovice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56</v>
      </c>
      <c r="D37" s="116"/>
      <c r="E37" s="432" t="s">
        <v>57</v>
      </c>
      <c r="F37" s="433"/>
      <c r="G37" s="433"/>
      <c r="H37" s="433"/>
      <c r="I37" s="433"/>
      <c r="J37" s="433"/>
      <c r="K37" s="433"/>
      <c r="L37" s="433"/>
      <c r="M37" s="433"/>
      <c r="N37" s="433" t="s">
        <v>58</v>
      </c>
      <c r="O37" s="433"/>
      <c r="P37" s="433"/>
      <c r="Q37" s="433"/>
      <c r="R37" s="433"/>
      <c r="S37" s="433"/>
      <c r="T37" s="433"/>
      <c r="U37" s="433"/>
      <c r="V37" s="117"/>
      <c r="W37" s="110">
        <v>7</v>
      </c>
      <c r="X37" s="111" t="str">
        <f t="shared" si="4"/>
        <v>Nová Bělá</v>
      </c>
      <c r="AA37" s="1">
        <f t="shared" si="2"/>
        <v>0</v>
      </c>
      <c r="AB37" s="1" t="str">
        <f t="shared" si="2"/>
        <v>Nová Bělá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7</v>
      </c>
      <c r="D38" s="121" t="s">
        <v>8</v>
      </c>
      <c r="E38" s="451" t="s">
        <v>59</v>
      </c>
      <c r="F38" s="452"/>
      <c r="G38" s="453"/>
      <c r="H38" s="431" t="s">
        <v>60</v>
      </c>
      <c r="I38" s="452"/>
      <c r="J38" s="453" t="s">
        <v>60</v>
      </c>
      <c r="K38" s="431" t="s">
        <v>61</v>
      </c>
      <c r="L38" s="452"/>
      <c r="M38" s="452" t="s">
        <v>61</v>
      </c>
      <c r="N38" s="431" t="s">
        <v>62</v>
      </c>
      <c r="O38" s="452"/>
      <c r="P38" s="453"/>
      <c r="Q38" s="431" t="s">
        <v>63</v>
      </c>
      <c r="R38" s="452"/>
      <c r="S38" s="453"/>
      <c r="T38" s="122" t="s">
        <v>64</v>
      </c>
      <c r="U38" s="123"/>
      <c r="V38" s="124"/>
      <c r="W38" s="110">
        <v>8</v>
      </c>
      <c r="X38" s="111" t="str">
        <f t="shared" si="4"/>
        <v>Krmelín B</v>
      </c>
      <c r="AA38" s="1">
        <f t="shared" si="2"/>
        <v>0</v>
      </c>
      <c r="AB38" s="1" t="str">
        <f t="shared" si="2"/>
        <v>Krmelín B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25" t="s">
        <v>59</v>
      </c>
      <c r="C39" s="329" t="s">
        <v>203</v>
      </c>
      <c r="D39" s="344" t="s">
        <v>222</v>
      </c>
      <c r="E39" s="345">
        <v>2</v>
      </c>
      <c r="F39" s="152" t="s">
        <v>17</v>
      </c>
      <c r="G39" s="346">
        <v>6</v>
      </c>
      <c r="H39" s="261">
        <v>0</v>
      </c>
      <c r="I39" s="262" t="s">
        <v>17</v>
      </c>
      <c r="J39" s="347">
        <v>6</v>
      </c>
      <c r="K39" s="153"/>
      <c r="L39" s="152" t="s">
        <v>17</v>
      </c>
      <c r="M39" s="263"/>
      <c r="N39" s="155">
        <f>E39+H39+K39</f>
        <v>2</v>
      </c>
      <c r="O39" s="156" t="s">
        <v>17</v>
      </c>
      <c r="P39" s="157">
        <f>G39+J39+M39</f>
        <v>12</v>
      </c>
      <c r="Q39" s="155">
        <f>SUM(AG39:AI39)</f>
        <v>0</v>
      </c>
      <c r="R39" s="156" t="s">
        <v>17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60</v>
      </c>
      <c r="C40" s="337" t="s">
        <v>223</v>
      </c>
      <c r="D40" s="348" t="s">
        <v>224</v>
      </c>
      <c r="E40" s="349">
        <v>7</v>
      </c>
      <c r="F40" s="262" t="s">
        <v>17</v>
      </c>
      <c r="G40" s="347">
        <v>5</v>
      </c>
      <c r="H40" s="153">
        <v>2</v>
      </c>
      <c r="I40" s="152" t="s">
        <v>17</v>
      </c>
      <c r="J40" s="346">
        <v>6</v>
      </c>
      <c r="K40" s="261">
        <v>1</v>
      </c>
      <c r="L40" s="262" t="s">
        <v>17</v>
      </c>
      <c r="M40" s="154">
        <v>6</v>
      </c>
      <c r="N40" s="155">
        <f>E40+H40+K40</f>
        <v>10</v>
      </c>
      <c r="O40" s="156" t="s">
        <v>17</v>
      </c>
      <c r="P40" s="157">
        <f>G40+J40+M40</f>
        <v>17</v>
      </c>
      <c r="Q40" s="155">
        <f>SUM(AG40:AI40)</f>
        <v>1</v>
      </c>
      <c r="R40" s="156" t="s">
        <v>17</v>
      </c>
      <c r="S40" s="157">
        <f>SUM(AJ40:AL40)</f>
        <v>2</v>
      </c>
      <c r="T40" s="129">
        <f>IF(Q40&gt;S40,1,0)</f>
        <v>0</v>
      </c>
      <c r="U40" s="130">
        <f>IF(S40&gt;Q40,1,0)</f>
        <v>1</v>
      </c>
      <c r="V40" s="117"/>
      <c r="AG40" s="132">
        <f>IF(E40&gt;G40,1,0)</f>
        <v>1</v>
      </c>
      <c r="AH40" s="132">
        <f>IF(H40&gt;J40,1,0)</f>
        <v>0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1</v>
      </c>
      <c r="AL40" s="132">
        <f>IF(K40+M40&gt;0,IF(M40&gt;K40,1,0),0)</f>
        <v>1</v>
      </c>
    </row>
    <row r="41" spans="2:38" ht="24.75" customHeight="1">
      <c r="B41" s="533" t="s">
        <v>61</v>
      </c>
      <c r="C41" s="350" t="s">
        <v>203</v>
      </c>
      <c r="D41" s="330" t="s">
        <v>222</v>
      </c>
      <c r="E41" s="384">
        <v>6</v>
      </c>
      <c r="F41" s="376" t="s">
        <v>17</v>
      </c>
      <c r="G41" s="378">
        <v>3</v>
      </c>
      <c r="H41" s="380">
        <v>1</v>
      </c>
      <c r="I41" s="382" t="s">
        <v>17</v>
      </c>
      <c r="J41" s="386">
        <v>6</v>
      </c>
      <c r="K41" s="404">
        <v>2</v>
      </c>
      <c r="L41" s="376" t="s">
        <v>17</v>
      </c>
      <c r="M41" s="394">
        <v>10</v>
      </c>
      <c r="N41" s="542">
        <f>E41+H41+K41</f>
        <v>9</v>
      </c>
      <c r="O41" s="544" t="s">
        <v>17</v>
      </c>
      <c r="P41" s="546">
        <f>G41+J41+M41</f>
        <v>19</v>
      </c>
      <c r="Q41" s="542">
        <f>SUM(AG41:AI41)</f>
        <v>1</v>
      </c>
      <c r="R41" s="544" t="s">
        <v>17</v>
      </c>
      <c r="S41" s="546">
        <f>SUM(AJ41:AL41)</f>
        <v>2</v>
      </c>
      <c r="T41" s="539">
        <f>IF(Q41&gt;S41,1,0)</f>
        <v>0</v>
      </c>
      <c r="U41" s="527">
        <f>IF(S41&gt;Q41,1,0)</f>
        <v>1</v>
      </c>
      <c r="V41" s="133"/>
      <c r="AG41" s="132">
        <f>IF(E41&gt;G41,1,0)</f>
        <v>1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1</v>
      </c>
      <c r="AL41" s="132">
        <f>IF(K41+M41&gt;0,IF(M41&gt;K41,1,0),0)</f>
        <v>1</v>
      </c>
    </row>
    <row r="42" spans="2:22" ht="24.75" customHeight="1">
      <c r="B42" s="534"/>
      <c r="C42" s="352" t="s">
        <v>204</v>
      </c>
      <c r="D42" s="343" t="s">
        <v>224</v>
      </c>
      <c r="E42" s="385"/>
      <c r="F42" s="377"/>
      <c r="G42" s="379"/>
      <c r="H42" s="381"/>
      <c r="I42" s="383"/>
      <c r="J42" s="387"/>
      <c r="K42" s="405"/>
      <c r="L42" s="377"/>
      <c r="M42" s="395"/>
      <c r="N42" s="549"/>
      <c r="O42" s="536"/>
      <c r="P42" s="538"/>
      <c r="Q42" s="549"/>
      <c r="R42" s="536"/>
      <c r="S42" s="538"/>
      <c r="T42" s="540"/>
      <c r="U42" s="528"/>
      <c r="V42" s="133"/>
    </row>
    <row r="43" spans="2:22" ht="24.75" customHeight="1">
      <c r="B43" s="134"/>
      <c r="C43" s="158" t="s">
        <v>65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21</v>
      </c>
      <c r="O43" s="156" t="s">
        <v>17</v>
      </c>
      <c r="P43" s="161">
        <f>SUM(P39:P42)</f>
        <v>48</v>
      </c>
      <c r="Q43" s="160">
        <f>SUM(Q39:Q42)</f>
        <v>2</v>
      </c>
      <c r="R43" s="162" t="s">
        <v>17</v>
      </c>
      <c r="S43" s="161">
        <f>SUM(S39:S42)</f>
        <v>6</v>
      </c>
      <c r="T43" s="129">
        <f>SUM(T39:T42)</f>
        <v>0</v>
      </c>
      <c r="U43" s="130">
        <f>SUM(U39:U42)</f>
        <v>3</v>
      </c>
      <c r="V43" s="117"/>
    </row>
    <row r="44" spans="2:22" ht="24.75" customHeight="1">
      <c r="B44" s="134"/>
      <c r="C44" s="192" t="s">
        <v>66</v>
      </c>
      <c r="D44" s="191" t="str">
        <f>IF(T43&gt;U43,D34,IF(U43&gt;T43,D35,IF(U43+T43=0," ","CHYBA ZADÁNÍ")))</f>
        <v>Paskov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67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52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54</v>
      </c>
      <c r="U46" s="144"/>
    </row>
    <row r="47" spans="3:21" ht="15">
      <c r="C47" s="150" t="s">
        <v>68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38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39</v>
      </c>
      <c r="D53" s="98" t="s">
        <v>40</v>
      </c>
      <c r="E53" s="97"/>
      <c r="F53" s="97"/>
      <c r="G53" s="97"/>
      <c r="H53" s="97"/>
      <c r="I53" s="97"/>
      <c r="J53" s="97"/>
      <c r="K53" s="97"/>
      <c r="L53" s="97"/>
      <c r="P53" s="532" t="s">
        <v>41</v>
      </c>
      <c r="Q53" s="532"/>
      <c r="R53" s="99"/>
      <c r="S53" s="99"/>
      <c r="T53" s="529">
        <f>'Rozlosování-přehled'!$L$1</f>
        <v>2016</v>
      </c>
      <c r="U53" s="529"/>
      <c r="X53" s="100" t="s">
        <v>0</v>
      </c>
    </row>
    <row r="54" spans="3:32" ht="18.75">
      <c r="C54" s="101" t="s">
        <v>42</v>
      </c>
      <c r="D54" s="102"/>
      <c r="N54" s="103">
        <v>2</v>
      </c>
      <c r="P54" s="524" t="str">
        <f>IF(N54=1,P56,IF(N54=2,P57,IF(N54=3,P58,IF(N54=4,P59,IF(N54=5,P60,IF(N54=6,P61," "))))))</f>
        <v>MUŽI  II.</v>
      </c>
      <c r="Q54" s="525"/>
      <c r="R54" s="525"/>
      <c r="S54" s="525"/>
      <c r="T54" s="525"/>
      <c r="U54" s="526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47</v>
      </c>
      <c r="D56" s="148" t="s">
        <v>187</v>
      </c>
      <c r="E56" s="108"/>
      <c r="F56" s="108"/>
      <c r="N56" s="109">
        <v>1</v>
      </c>
      <c r="P56" s="523" t="s">
        <v>48</v>
      </c>
      <c r="Q56" s="523"/>
      <c r="R56" s="523"/>
      <c r="S56" s="523"/>
      <c r="T56" s="523"/>
      <c r="U56" s="523"/>
      <c r="W56" s="110">
        <v>1</v>
      </c>
      <c r="X56" s="111" t="str">
        <f>IF($N$4=1,AA56,IF($N$4=2,AB56,IF($N$4=3,AC56,IF($N$4=4,AD56,IF($N$4=5,AE56,IF($N$4=6,AF56," "))))))</f>
        <v>Havířov</v>
      </c>
      <c r="AA56" s="1">
        <f aca="true" t="shared" si="6" ref="AA56:AE63">AA6</f>
        <v>0</v>
      </c>
      <c r="AB56" s="1" t="str">
        <f t="shared" si="6"/>
        <v>Havířov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49</v>
      </c>
      <c r="D57" s="112">
        <v>42550</v>
      </c>
      <c r="E57" s="113"/>
      <c r="F57" s="113"/>
      <c r="N57" s="109">
        <v>2</v>
      </c>
      <c r="P57" s="522" t="s">
        <v>50</v>
      </c>
      <c r="Q57" s="523"/>
      <c r="R57" s="523"/>
      <c r="S57" s="523"/>
      <c r="T57" s="523"/>
      <c r="U57" s="523"/>
      <c r="W57" s="110">
        <v>2</v>
      </c>
      <c r="X57" s="111" t="str">
        <f aca="true" t="shared" si="8" ref="X57:X63">IF($N$4=1,AA57,IF($N$4=2,AB57,IF($N$4=3,AC57,IF($N$4=4,AD57,IF($N$4=5,AE57,IF($N$4=6,AF57," "))))))</f>
        <v>Paskov</v>
      </c>
      <c r="AA57" s="1">
        <f t="shared" si="6"/>
        <v>0</v>
      </c>
      <c r="AB57" s="1" t="str">
        <f t="shared" si="6"/>
        <v>Paskov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522" t="s">
        <v>101</v>
      </c>
      <c r="Q58" s="523"/>
      <c r="R58" s="523"/>
      <c r="S58" s="523"/>
      <c r="T58" s="523"/>
      <c r="U58" s="523"/>
      <c r="W58" s="110">
        <v>3</v>
      </c>
      <c r="X58" s="111" t="str">
        <f t="shared" si="8"/>
        <v>Hrabůvka </v>
      </c>
      <c r="AA58" s="1">
        <f t="shared" si="6"/>
        <v>0</v>
      </c>
      <c r="AB58" s="1" t="str">
        <f t="shared" si="6"/>
        <v>Hrabůvka 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5</v>
      </c>
      <c r="C59" s="97" t="s">
        <v>52</v>
      </c>
      <c r="D59" s="519" t="str">
        <f>IF(B59=1,X56,IF(B59=2,X57,IF(B59=3,X58,IF(B59=4,X59,IF(B59=5,X60,IF(B59=6,X61,IF(B59=7,X62,IF(B59=8,X63," "))))))))</f>
        <v>Hukvaldy</v>
      </c>
      <c r="E59" s="520"/>
      <c r="F59" s="520"/>
      <c r="G59" s="520"/>
      <c r="H59" s="520"/>
      <c r="I59" s="521"/>
      <c r="N59" s="109">
        <v>4</v>
      </c>
      <c r="P59" s="541" t="s">
        <v>51</v>
      </c>
      <c r="Q59" s="541"/>
      <c r="R59" s="541"/>
      <c r="S59" s="541"/>
      <c r="T59" s="541"/>
      <c r="U59" s="541"/>
      <c r="W59" s="110">
        <v>4</v>
      </c>
      <c r="X59" s="111" t="str">
        <f t="shared" si="8"/>
        <v>VC Mexico B</v>
      </c>
      <c r="AA59" s="1">
        <f t="shared" si="6"/>
        <v>0</v>
      </c>
      <c r="AB59" s="1" t="str">
        <f t="shared" si="6"/>
        <v>VC Mexico B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1</v>
      </c>
      <c r="C60" s="97" t="s">
        <v>54</v>
      </c>
      <c r="D60" s="519" t="str">
        <f>IF(B60=1,X56,IF(B60=2,X57,IF(B60=3,X58,IF(B60=4,X59,IF(B60=5,X60,IF(B60=6,X61,IF(B60=7,X62,IF(B60=8,X63," "))))))))</f>
        <v>Havířov</v>
      </c>
      <c r="E60" s="520"/>
      <c r="F60" s="520"/>
      <c r="G60" s="520"/>
      <c r="H60" s="520"/>
      <c r="I60" s="521"/>
      <c r="N60" s="109">
        <v>5</v>
      </c>
      <c r="P60" s="541" t="s">
        <v>53</v>
      </c>
      <c r="Q60" s="541"/>
      <c r="R60" s="541"/>
      <c r="S60" s="541"/>
      <c r="T60" s="541"/>
      <c r="U60" s="541"/>
      <c r="W60" s="110">
        <v>5</v>
      </c>
      <c r="X60" s="111" t="str">
        <f t="shared" si="8"/>
        <v>Hukvaldy</v>
      </c>
      <c r="AA60" s="1">
        <f t="shared" si="6"/>
        <v>0</v>
      </c>
      <c r="AB60" s="1" t="str">
        <f t="shared" si="6"/>
        <v>Hukvaldy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541" t="s">
        <v>55</v>
      </c>
      <c r="Q61" s="541"/>
      <c r="R61" s="541"/>
      <c r="S61" s="541"/>
      <c r="T61" s="541"/>
      <c r="U61" s="541"/>
      <c r="W61" s="110">
        <v>6</v>
      </c>
      <c r="X61" s="111" t="str">
        <f t="shared" si="8"/>
        <v>Proskovice B</v>
      </c>
      <c r="AA61" s="1">
        <f t="shared" si="6"/>
        <v>0</v>
      </c>
      <c r="AB61" s="1" t="str">
        <f t="shared" si="6"/>
        <v>Proskovice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56</v>
      </c>
      <c r="D62" s="116"/>
      <c r="E62" s="432" t="s">
        <v>57</v>
      </c>
      <c r="F62" s="433"/>
      <c r="G62" s="433"/>
      <c r="H62" s="433"/>
      <c r="I62" s="433"/>
      <c r="J62" s="433"/>
      <c r="K62" s="433"/>
      <c r="L62" s="433"/>
      <c r="M62" s="433"/>
      <c r="N62" s="433" t="s">
        <v>58</v>
      </c>
      <c r="O62" s="433"/>
      <c r="P62" s="433"/>
      <c r="Q62" s="433"/>
      <c r="R62" s="433"/>
      <c r="S62" s="433"/>
      <c r="T62" s="433"/>
      <c r="U62" s="433"/>
      <c r="V62" s="117"/>
      <c r="W62" s="110">
        <v>7</v>
      </c>
      <c r="X62" s="111" t="str">
        <f t="shared" si="8"/>
        <v>Nová Bělá</v>
      </c>
      <c r="AA62" s="1">
        <f t="shared" si="6"/>
        <v>0</v>
      </c>
      <c r="AB62" s="1" t="str">
        <f t="shared" si="6"/>
        <v>Nová Bělá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51" t="s">
        <v>59</v>
      </c>
      <c r="F63" s="452"/>
      <c r="G63" s="453"/>
      <c r="H63" s="431" t="s">
        <v>60</v>
      </c>
      <c r="I63" s="452"/>
      <c r="J63" s="453" t="s">
        <v>60</v>
      </c>
      <c r="K63" s="431" t="s">
        <v>61</v>
      </c>
      <c r="L63" s="452"/>
      <c r="M63" s="452" t="s">
        <v>61</v>
      </c>
      <c r="N63" s="431" t="s">
        <v>62</v>
      </c>
      <c r="O63" s="452"/>
      <c r="P63" s="453"/>
      <c r="Q63" s="431" t="s">
        <v>63</v>
      </c>
      <c r="R63" s="452"/>
      <c r="S63" s="453"/>
      <c r="T63" s="122" t="s">
        <v>64</v>
      </c>
      <c r="U63" s="123"/>
      <c r="V63" s="124"/>
      <c r="W63" s="110">
        <v>8</v>
      </c>
      <c r="X63" s="111" t="str">
        <f t="shared" si="8"/>
        <v>Krmelín B</v>
      </c>
      <c r="AA63" s="1">
        <f t="shared" si="6"/>
        <v>0</v>
      </c>
      <c r="AB63" s="1" t="str">
        <f t="shared" si="6"/>
        <v>Krmelín B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25" t="s">
        <v>59</v>
      </c>
      <c r="C64" s="329" t="s">
        <v>182</v>
      </c>
      <c r="D64" s="344" t="s">
        <v>168</v>
      </c>
      <c r="E64" s="345">
        <v>7</v>
      </c>
      <c r="F64" s="152" t="s">
        <v>17</v>
      </c>
      <c r="G64" s="346">
        <v>5</v>
      </c>
      <c r="H64" s="261">
        <v>6</v>
      </c>
      <c r="I64" s="262" t="s">
        <v>17</v>
      </c>
      <c r="J64" s="347">
        <v>2</v>
      </c>
      <c r="K64" s="153"/>
      <c r="L64" s="152" t="s">
        <v>17</v>
      </c>
      <c r="M64" s="263"/>
      <c r="N64" s="155">
        <f>E64+H64+K64</f>
        <v>13</v>
      </c>
      <c r="O64" s="156" t="s">
        <v>17</v>
      </c>
      <c r="P64" s="157">
        <f>G64+J64+M64</f>
        <v>7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60</v>
      </c>
      <c r="C65" s="337" t="s">
        <v>206</v>
      </c>
      <c r="D65" s="348" t="s">
        <v>208</v>
      </c>
      <c r="E65" s="349">
        <v>2</v>
      </c>
      <c r="F65" s="262" t="s">
        <v>17</v>
      </c>
      <c r="G65" s="347">
        <v>6</v>
      </c>
      <c r="H65" s="153">
        <v>3</v>
      </c>
      <c r="I65" s="152" t="s">
        <v>17</v>
      </c>
      <c r="J65" s="346">
        <v>6</v>
      </c>
      <c r="K65" s="261"/>
      <c r="L65" s="262" t="s">
        <v>17</v>
      </c>
      <c r="M65" s="154"/>
      <c r="N65" s="155">
        <f>E65+H65+K65</f>
        <v>5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33" t="s">
        <v>61</v>
      </c>
      <c r="C66" s="350" t="s">
        <v>182</v>
      </c>
      <c r="D66" s="330" t="s">
        <v>208</v>
      </c>
      <c r="E66" s="384">
        <v>1</v>
      </c>
      <c r="F66" s="376" t="s">
        <v>17</v>
      </c>
      <c r="G66" s="378">
        <v>6</v>
      </c>
      <c r="H66" s="380">
        <v>1</v>
      </c>
      <c r="I66" s="382" t="s">
        <v>17</v>
      </c>
      <c r="J66" s="386">
        <v>6</v>
      </c>
      <c r="K66" s="454"/>
      <c r="L66" s="429" t="s">
        <v>17</v>
      </c>
      <c r="M66" s="530"/>
      <c r="N66" s="542">
        <f>E66+H66+K66</f>
        <v>2</v>
      </c>
      <c r="O66" s="544" t="s">
        <v>17</v>
      </c>
      <c r="P66" s="546">
        <f>G66+J66+M66</f>
        <v>12</v>
      </c>
      <c r="Q66" s="542">
        <f>SUM(AG66:AI66)</f>
        <v>0</v>
      </c>
      <c r="R66" s="544" t="s">
        <v>17</v>
      </c>
      <c r="S66" s="546">
        <f>SUM(AJ66:AL66)</f>
        <v>2</v>
      </c>
      <c r="T66" s="539">
        <f>IF(Q66&gt;S66,1,0)</f>
        <v>0</v>
      </c>
      <c r="U66" s="527">
        <f>IF(S66&gt;Q66,1,0)</f>
        <v>1</v>
      </c>
      <c r="V66" s="133"/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2" ht="24.75" customHeight="1">
      <c r="B67" s="534"/>
      <c r="C67" s="352" t="s">
        <v>186</v>
      </c>
      <c r="D67" s="343" t="s">
        <v>209</v>
      </c>
      <c r="E67" s="385"/>
      <c r="F67" s="377"/>
      <c r="G67" s="379"/>
      <c r="H67" s="381"/>
      <c r="I67" s="383"/>
      <c r="J67" s="387"/>
      <c r="K67" s="455"/>
      <c r="L67" s="430"/>
      <c r="M67" s="531"/>
      <c r="N67" s="549"/>
      <c r="O67" s="536"/>
      <c r="P67" s="538"/>
      <c r="Q67" s="549"/>
      <c r="R67" s="536"/>
      <c r="S67" s="538"/>
      <c r="T67" s="540"/>
      <c r="U67" s="528"/>
      <c r="V67" s="133"/>
    </row>
    <row r="68" spans="2:25" ht="24.75" customHeight="1">
      <c r="B68" s="134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20</v>
      </c>
      <c r="O68" s="156" t="s">
        <v>17</v>
      </c>
      <c r="P68" s="161">
        <f>SUM(P64:P67)</f>
        <v>31</v>
      </c>
      <c r="Q68" s="160">
        <f>SUM(Q64:Q67)</f>
        <v>2</v>
      </c>
      <c r="R68" s="162" t="s">
        <v>17</v>
      </c>
      <c r="S68" s="161">
        <f>SUM(S64:S67)</f>
        <v>4</v>
      </c>
      <c r="T68" s="129">
        <f>SUM(T64:T67)</f>
        <v>1</v>
      </c>
      <c r="U68" s="130">
        <f>SUM(U64:U67)</f>
        <v>2</v>
      </c>
      <c r="V68" s="117"/>
      <c r="Y68" s="370"/>
    </row>
    <row r="69" spans="2:27" ht="24.75" customHeight="1">
      <c r="B69" s="134"/>
      <c r="C69" s="8" t="s">
        <v>66</v>
      </c>
      <c r="D69" s="140" t="str">
        <f>IF(T68&gt;U68,D59,IF(U68&gt;T68,D60,IF(U68+T68=0," ","CHYBA ZADÁNÍ")))</f>
        <v>Havířov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70"/>
      <c r="AA69" s="142"/>
    </row>
    <row r="70" spans="2:25" ht="15">
      <c r="B70" s="134"/>
      <c r="C70" s="8" t="s">
        <v>67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/>
    </row>
    <row r="71" spans="10:25" ht="15">
      <c r="J71" s="5" t="s">
        <v>52</v>
      </c>
      <c r="K71" s="5"/>
      <c r="L71" s="5"/>
      <c r="T71" s="5" t="s">
        <v>54</v>
      </c>
      <c r="Y71" s="370"/>
    </row>
    <row r="72" spans="3:25" ht="15">
      <c r="C72" s="101" t="s">
        <v>68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Y72" s="320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38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39</v>
      </c>
      <c r="D78" s="98" t="s">
        <v>40</v>
      </c>
      <c r="E78" s="97"/>
      <c r="F78" s="97"/>
      <c r="G78" s="97"/>
      <c r="H78" s="97"/>
      <c r="I78" s="97"/>
      <c r="J78" s="97"/>
      <c r="K78" s="97"/>
      <c r="L78" s="97"/>
      <c r="P78" s="532" t="s">
        <v>41</v>
      </c>
      <c r="Q78" s="532"/>
      <c r="R78" s="99"/>
      <c r="S78" s="99"/>
      <c r="T78" s="529">
        <f>'Rozlosování-přehled'!$L$1</f>
        <v>2016</v>
      </c>
      <c r="U78" s="529"/>
      <c r="X78" s="100" t="s">
        <v>0</v>
      </c>
    </row>
    <row r="79" spans="3:32" ht="18.75">
      <c r="C79" s="101" t="s">
        <v>42</v>
      </c>
      <c r="D79" s="147"/>
      <c r="N79" s="103">
        <v>2</v>
      </c>
      <c r="P79" s="524" t="str">
        <f>IF(N79=1,P81,IF(N79=2,P82,IF(N79=3,P83,IF(N79=4,P84,IF(N79=5,P85,IF(N79=6,P86," "))))))</f>
        <v>MUŽI  II.</v>
      </c>
      <c r="Q79" s="525"/>
      <c r="R79" s="525"/>
      <c r="S79" s="525"/>
      <c r="T79" s="525"/>
      <c r="U79" s="526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47</v>
      </c>
      <c r="D81" s="148"/>
      <c r="E81" s="108"/>
      <c r="F81" s="108"/>
      <c r="N81" s="109">
        <v>1</v>
      </c>
      <c r="P81" s="523" t="s">
        <v>48</v>
      </c>
      <c r="Q81" s="523"/>
      <c r="R81" s="523"/>
      <c r="S81" s="523"/>
      <c r="T81" s="523"/>
      <c r="U81" s="523"/>
      <c r="W81" s="110">
        <v>1</v>
      </c>
      <c r="X81" s="111" t="str">
        <f>IF($N$4=1,AA81,IF($N$4=2,AB81,IF($N$4=3,AC81,IF($N$4=4,AD81,IF($N$4=5,AE81,IF($N$4=6,AF81," "))))))</f>
        <v>Havířov</v>
      </c>
      <c r="AA81" s="1">
        <f aca="true" t="shared" si="10" ref="AA81:AE88">AA6</f>
        <v>0</v>
      </c>
      <c r="AB81" s="1" t="str">
        <f t="shared" si="10"/>
        <v>Havířov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49</v>
      </c>
      <c r="D82" s="200"/>
      <c r="E82" s="113"/>
      <c r="F82" s="113"/>
      <c r="N82" s="109">
        <v>2</v>
      </c>
      <c r="P82" s="522" t="s">
        <v>50</v>
      </c>
      <c r="Q82" s="523"/>
      <c r="R82" s="523"/>
      <c r="S82" s="523"/>
      <c r="T82" s="523"/>
      <c r="U82" s="523"/>
      <c r="W82" s="110">
        <v>2</v>
      </c>
      <c r="X82" s="111" t="str">
        <f aca="true" t="shared" si="12" ref="X82:X88">IF($N$4=1,AA82,IF($N$4=2,AB82,IF($N$4=3,AC82,IF($N$4=4,AD82,IF($N$4=5,AE82,IF($N$4=6,AF82," "))))))</f>
        <v>Paskov</v>
      </c>
      <c r="AA82" s="1">
        <f t="shared" si="10"/>
        <v>0</v>
      </c>
      <c r="AB82" s="1" t="str">
        <f t="shared" si="10"/>
        <v>Paskov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522" t="s">
        <v>101</v>
      </c>
      <c r="Q83" s="523"/>
      <c r="R83" s="523"/>
      <c r="S83" s="523"/>
      <c r="T83" s="523"/>
      <c r="U83" s="523"/>
      <c r="W83" s="110">
        <v>3</v>
      </c>
      <c r="X83" s="111" t="str">
        <f t="shared" si="12"/>
        <v>Hrabůvka </v>
      </c>
      <c r="AA83" s="1">
        <f t="shared" si="10"/>
        <v>0</v>
      </c>
      <c r="AB83" s="1" t="str">
        <f t="shared" si="10"/>
        <v>Hrabůvka 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6</v>
      </c>
      <c r="C84" s="97" t="s">
        <v>52</v>
      </c>
      <c r="D84" s="434" t="str">
        <f>IF(B84=1,X81,IF(B84=2,X82,IF(B84=3,X83,IF(B84=4,X84,IF(B84=5,X85,IF(B84=6,X86,IF(B84=7,X87,IF(B84=8,X88," "))))))))</f>
        <v>Proskovice B</v>
      </c>
      <c r="E84" s="435"/>
      <c r="F84" s="435"/>
      <c r="G84" s="435"/>
      <c r="H84" s="435"/>
      <c r="I84" s="436"/>
      <c r="N84" s="109">
        <v>4</v>
      </c>
      <c r="P84" s="541" t="s">
        <v>51</v>
      </c>
      <c r="Q84" s="541"/>
      <c r="R84" s="541"/>
      <c r="S84" s="541"/>
      <c r="T84" s="541"/>
      <c r="U84" s="541"/>
      <c r="W84" s="110">
        <v>4</v>
      </c>
      <c r="X84" s="111" t="str">
        <f t="shared" si="12"/>
        <v>VC Mexico B</v>
      </c>
      <c r="AA84" s="1">
        <f t="shared" si="10"/>
        <v>0</v>
      </c>
      <c r="AB84" s="1" t="str">
        <f t="shared" si="10"/>
        <v>VC Mexico B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7</v>
      </c>
      <c r="C85" s="97" t="s">
        <v>54</v>
      </c>
      <c r="D85" s="434" t="str">
        <f>IF(B85=1,X81,IF(B85=2,X82,IF(B85=3,X83,IF(B85=4,X84,IF(B85=5,X85,IF(B85=6,X86,IF(B85=7,X87,IF(B85=8,X88," "))))))))</f>
        <v>Nová Bělá</v>
      </c>
      <c r="E85" s="435"/>
      <c r="F85" s="435"/>
      <c r="G85" s="435"/>
      <c r="H85" s="435"/>
      <c r="I85" s="436"/>
      <c r="N85" s="109">
        <v>5</v>
      </c>
      <c r="P85" s="541" t="s">
        <v>53</v>
      </c>
      <c r="Q85" s="541"/>
      <c r="R85" s="541"/>
      <c r="S85" s="541"/>
      <c r="T85" s="541"/>
      <c r="U85" s="541"/>
      <c r="W85" s="110">
        <v>5</v>
      </c>
      <c r="X85" s="111" t="str">
        <f t="shared" si="12"/>
        <v>Hukvaldy</v>
      </c>
      <c r="AA85" s="1">
        <f t="shared" si="10"/>
        <v>0</v>
      </c>
      <c r="AB85" s="1" t="str">
        <f t="shared" si="10"/>
        <v>Hukvaldy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541" t="s">
        <v>55</v>
      </c>
      <c r="Q86" s="541"/>
      <c r="R86" s="541"/>
      <c r="S86" s="541"/>
      <c r="T86" s="541"/>
      <c r="U86" s="541"/>
      <c r="W86" s="110">
        <v>6</v>
      </c>
      <c r="X86" s="111" t="str">
        <f t="shared" si="12"/>
        <v>Proskovice B</v>
      </c>
      <c r="AA86" s="1">
        <f t="shared" si="10"/>
        <v>0</v>
      </c>
      <c r="AB86" s="1" t="str">
        <f t="shared" si="10"/>
        <v>Proskovice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56</v>
      </c>
      <c r="D87" s="116"/>
      <c r="E87" s="432" t="s">
        <v>57</v>
      </c>
      <c r="F87" s="433"/>
      <c r="G87" s="433"/>
      <c r="H87" s="433"/>
      <c r="I87" s="433"/>
      <c r="J87" s="433"/>
      <c r="K87" s="433"/>
      <c r="L87" s="433"/>
      <c r="M87" s="433"/>
      <c r="N87" s="433" t="s">
        <v>58</v>
      </c>
      <c r="O87" s="433"/>
      <c r="P87" s="433"/>
      <c r="Q87" s="433"/>
      <c r="R87" s="433"/>
      <c r="S87" s="433"/>
      <c r="T87" s="433"/>
      <c r="U87" s="433"/>
      <c r="V87" s="117"/>
      <c r="W87" s="110">
        <v>7</v>
      </c>
      <c r="X87" s="111" t="str">
        <f t="shared" si="12"/>
        <v>Nová Bělá</v>
      </c>
      <c r="AA87" s="1">
        <f t="shared" si="10"/>
        <v>0</v>
      </c>
      <c r="AB87" s="1" t="str">
        <f t="shared" si="10"/>
        <v>Nová Bělá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7</v>
      </c>
      <c r="D88" s="121" t="s">
        <v>8</v>
      </c>
      <c r="E88" s="451" t="s">
        <v>59</v>
      </c>
      <c r="F88" s="452"/>
      <c r="G88" s="453"/>
      <c r="H88" s="431" t="s">
        <v>60</v>
      </c>
      <c r="I88" s="452"/>
      <c r="J88" s="453" t="s">
        <v>60</v>
      </c>
      <c r="K88" s="431" t="s">
        <v>61</v>
      </c>
      <c r="L88" s="452"/>
      <c r="M88" s="452" t="s">
        <v>61</v>
      </c>
      <c r="N88" s="431" t="s">
        <v>62</v>
      </c>
      <c r="O88" s="452"/>
      <c r="P88" s="453"/>
      <c r="Q88" s="431" t="s">
        <v>63</v>
      </c>
      <c r="R88" s="452"/>
      <c r="S88" s="453"/>
      <c r="T88" s="122" t="s">
        <v>64</v>
      </c>
      <c r="U88" s="123"/>
      <c r="V88" s="124"/>
      <c r="W88" s="110">
        <v>8</v>
      </c>
      <c r="X88" s="111" t="str">
        <f t="shared" si="12"/>
        <v>Krmelín B</v>
      </c>
      <c r="AA88" s="1">
        <f t="shared" si="10"/>
        <v>0</v>
      </c>
      <c r="AB88" s="1" t="str">
        <f t="shared" si="10"/>
        <v>Krmelín B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25" t="s">
        <v>59</v>
      </c>
      <c r="C89" s="344" t="s">
        <v>162</v>
      </c>
      <c r="D89" s="344" t="s">
        <v>131</v>
      </c>
      <c r="E89" s="345">
        <v>3</v>
      </c>
      <c r="F89" s="152" t="s">
        <v>17</v>
      </c>
      <c r="G89" s="346">
        <v>6</v>
      </c>
      <c r="H89" s="261">
        <v>0</v>
      </c>
      <c r="I89" s="262" t="s">
        <v>17</v>
      </c>
      <c r="J89" s="347">
        <v>6</v>
      </c>
      <c r="K89" s="153"/>
      <c r="L89" s="152" t="s">
        <v>17</v>
      </c>
      <c r="M89" s="263"/>
      <c r="N89" s="155">
        <f>E89+H89+K89</f>
        <v>3</v>
      </c>
      <c r="O89" s="156" t="s">
        <v>17</v>
      </c>
      <c r="P89" s="157">
        <f>G89+J89+M89</f>
        <v>12</v>
      </c>
      <c r="Q89" s="155">
        <f>SUM(AG89:AI89)</f>
        <v>0</v>
      </c>
      <c r="R89" s="156" t="s">
        <v>17</v>
      </c>
      <c r="S89" s="157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60</v>
      </c>
      <c r="C90" s="330" t="s">
        <v>235</v>
      </c>
      <c r="D90" s="348" t="s">
        <v>132</v>
      </c>
      <c r="E90" s="349">
        <v>5</v>
      </c>
      <c r="F90" s="262" t="s">
        <v>17</v>
      </c>
      <c r="G90" s="347">
        <v>7</v>
      </c>
      <c r="H90" s="153">
        <v>4</v>
      </c>
      <c r="I90" s="152" t="s">
        <v>17</v>
      </c>
      <c r="J90" s="346">
        <v>6</v>
      </c>
      <c r="K90" s="261"/>
      <c r="L90" s="262" t="s">
        <v>17</v>
      </c>
      <c r="M90" s="154"/>
      <c r="N90" s="155">
        <f>E90+H90+K90</f>
        <v>9</v>
      </c>
      <c r="O90" s="156" t="s">
        <v>17</v>
      </c>
      <c r="P90" s="157">
        <f>G90+J90+M90</f>
        <v>13</v>
      </c>
      <c r="Q90" s="155">
        <f>SUM(AG90:AI90)</f>
        <v>0</v>
      </c>
      <c r="R90" s="156" t="s">
        <v>17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533" t="s">
        <v>61</v>
      </c>
      <c r="C91" s="338" t="s">
        <v>162</v>
      </c>
      <c r="D91" s="330" t="s">
        <v>131</v>
      </c>
      <c r="E91" s="574">
        <v>6</v>
      </c>
      <c r="F91" s="429" t="s">
        <v>17</v>
      </c>
      <c r="G91" s="558">
        <v>1</v>
      </c>
      <c r="H91" s="560">
        <v>7</v>
      </c>
      <c r="I91" s="562" t="s">
        <v>17</v>
      </c>
      <c r="J91" s="576">
        <v>6</v>
      </c>
      <c r="K91" s="454"/>
      <c r="L91" s="429" t="s">
        <v>17</v>
      </c>
      <c r="M91" s="530"/>
      <c r="N91" s="542">
        <f>E91+H91+K91</f>
        <v>13</v>
      </c>
      <c r="O91" s="544" t="s">
        <v>17</v>
      </c>
      <c r="P91" s="546">
        <f>G91+J91+M91</f>
        <v>7</v>
      </c>
      <c r="Q91" s="542">
        <f>SUM(AG91:AI91)</f>
        <v>2</v>
      </c>
      <c r="R91" s="544" t="s">
        <v>17</v>
      </c>
      <c r="S91" s="546">
        <f>SUM(AJ91:AL91)</f>
        <v>0</v>
      </c>
      <c r="T91" s="539">
        <f>IF(Q91&gt;S91,1,0)</f>
        <v>1</v>
      </c>
      <c r="U91" s="527">
        <f>IF(S91&gt;Q91,1,0)</f>
        <v>0</v>
      </c>
      <c r="V91" s="133"/>
      <c r="Y91" s="293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534"/>
      <c r="C92" s="368" t="s">
        <v>235</v>
      </c>
      <c r="D92" s="343" t="s">
        <v>132</v>
      </c>
      <c r="E92" s="575"/>
      <c r="F92" s="430"/>
      <c r="G92" s="559"/>
      <c r="H92" s="561"/>
      <c r="I92" s="563"/>
      <c r="J92" s="577"/>
      <c r="K92" s="455"/>
      <c r="L92" s="430"/>
      <c r="M92" s="531"/>
      <c r="N92" s="549"/>
      <c r="O92" s="536"/>
      <c r="P92" s="538"/>
      <c r="Q92" s="549"/>
      <c r="R92" s="536"/>
      <c r="S92" s="538"/>
      <c r="T92" s="540"/>
      <c r="U92" s="528"/>
      <c r="V92" s="133"/>
      <c r="Y92" s="293"/>
    </row>
    <row r="93" spans="2:25" ht="24.75" customHeight="1">
      <c r="B93" s="134"/>
      <c r="C93" s="158" t="s">
        <v>65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25</v>
      </c>
      <c r="O93" s="156" t="s">
        <v>17</v>
      </c>
      <c r="P93" s="161">
        <f>SUM(P89:P92)</f>
        <v>32</v>
      </c>
      <c r="Q93" s="160">
        <f>SUM(Q89:Q92)</f>
        <v>2</v>
      </c>
      <c r="R93" s="162" t="s">
        <v>17</v>
      </c>
      <c r="S93" s="161">
        <f>SUM(S89:S92)</f>
        <v>4</v>
      </c>
      <c r="T93" s="129">
        <f>SUM(T89:T92)</f>
        <v>1</v>
      </c>
      <c r="U93" s="130">
        <f>SUM(U89:U92)</f>
        <v>2</v>
      </c>
      <c r="V93" s="117"/>
      <c r="Y93" s="293"/>
    </row>
    <row r="94" spans="2:22" ht="24.75" customHeight="1">
      <c r="B94" s="134"/>
      <c r="C94" s="192" t="s">
        <v>66</v>
      </c>
      <c r="D94" s="191" t="str">
        <f>IF(T93&gt;U93,D84,IF(U93&gt;T93,D85,IF(U93+T93=0," ","CHYBA ZADÁNÍ")))</f>
        <v>Nová Bělá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67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52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54</v>
      </c>
      <c r="U96" s="144"/>
    </row>
    <row r="97" spans="3:21" ht="15">
      <c r="C97" s="150" t="s">
        <v>68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4">
    <mergeCell ref="J91:J92"/>
    <mergeCell ref="F91:F92"/>
    <mergeCell ref="G91:G92"/>
    <mergeCell ref="H91:H92"/>
    <mergeCell ref="I91:I92"/>
    <mergeCell ref="E87:M87"/>
    <mergeCell ref="K66:K67"/>
    <mergeCell ref="AB5:AG5"/>
    <mergeCell ref="H38:J38"/>
    <mergeCell ref="D34:I34"/>
    <mergeCell ref="E38:G38"/>
    <mergeCell ref="P10:U10"/>
    <mergeCell ref="N12:U12"/>
    <mergeCell ref="P35:U35"/>
    <mergeCell ref="P36:U36"/>
    <mergeCell ref="T3:U3"/>
    <mergeCell ref="P3:Q3"/>
    <mergeCell ref="P4:U4"/>
    <mergeCell ref="P9:U9"/>
    <mergeCell ref="P8:U8"/>
    <mergeCell ref="P7:U7"/>
    <mergeCell ref="P6:U6"/>
    <mergeCell ref="T28:U28"/>
    <mergeCell ref="S16:S17"/>
    <mergeCell ref="P28:Q28"/>
    <mergeCell ref="B16:B17"/>
    <mergeCell ref="K16:K17"/>
    <mergeCell ref="L16:L17"/>
    <mergeCell ref="M16:M17"/>
    <mergeCell ref="N16:N17"/>
    <mergeCell ref="P16:P17"/>
    <mergeCell ref="D9:I9"/>
    <mergeCell ref="D10:I10"/>
    <mergeCell ref="E12:M12"/>
    <mergeCell ref="E13:G13"/>
    <mergeCell ref="K13:M13"/>
    <mergeCell ref="H13:J13"/>
    <mergeCell ref="N38:P38"/>
    <mergeCell ref="O16:O17"/>
    <mergeCell ref="P11:U11"/>
    <mergeCell ref="N13:P13"/>
    <mergeCell ref="T16:T17"/>
    <mergeCell ref="U16:U17"/>
    <mergeCell ref="R16:R17"/>
    <mergeCell ref="Q13:S13"/>
    <mergeCell ref="Q16:Q17"/>
    <mergeCell ref="P29:U29"/>
    <mergeCell ref="B41:B42"/>
    <mergeCell ref="K38:M38"/>
    <mergeCell ref="P31:U31"/>
    <mergeCell ref="P32:U32"/>
    <mergeCell ref="P33:U33"/>
    <mergeCell ref="P34:U34"/>
    <mergeCell ref="E37:M37"/>
    <mergeCell ref="D35:I35"/>
    <mergeCell ref="N37:U37"/>
    <mergeCell ref="Q38:S38"/>
    <mergeCell ref="R41:R42"/>
    <mergeCell ref="U41:U42"/>
    <mergeCell ref="N41:N42"/>
    <mergeCell ref="O41:O42"/>
    <mergeCell ref="P41:P42"/>
    <mergeCell ref="Q63:S63"/>
    <mergeCell ref="P61:U61"/>
    <mergeCell ref="N63:P63"/>
    <mergeCell ref="S41:S42"/>
    <mergeCell ref="P54:U54"/>
    <mergeCell ref="P56:U56"/>
    <mergeCell ref="T41:T42"/>
    <mergeCell ref="P53:Q53"/>
    <mergeCell ref="T53:U53"/>
    <mergeCell ref="Q41:Q42"/>
    <mergeCell ref="B66:B67"/>
    <mergeCell ref="P57:U57"/>
    <mergeCell ref="P58:U58"/>
    <mergeCell ref="D59:I59"/>
    <mergeCell ref="P59:U59"/>
    <mergeCell ref="T66:T67"/>
    <mergeCell ref="S66:S67"/>
    <mergeCell ref="P66:P67"/>
    <mergeCell ref="R66:R67"/>
    <mergeCell ref="N66:N67"/>
    <mergeCell ref="D84:I84"/>
    <mergeCell ref="L66:L67"/>
    <mergeCell ref="M66:M67"/>
    <mergeCell ref="D85:I85"/>
    <mergeCell ref="E88:G88"/>
    <mergeCell ref="H88:J88"/>
    <mergeCell ref="N91:N92"/>
    <mergeCell ref="O91:O92"/>
    <mergeCell ref="K88:M88"/>
    <mergeCell ref="N88:P88"/>
    <mergeCell ref="K91:K92"/>
    <mergeCell ref="L91:L92"/>
    <mergeCell ref="M91:M92"/>
    <mergeCell ref="E91:E92"/>
    <mergeCell ref="B91:B92"/>
    <mergeCell ref="P86:U86"/>
    <mergeCell ref="P79:U79"/>
    <mergeCell ref="Q66:Q67"/>
    <mergeCell ref="P83:U83"/>
    <mergeCell ref="P84:U84"/>
    <mergeCell ref="P85:U85"/>
    <mergeCell ref="P81:U81"/>
    <mergeCell ref="P82:U82"/>
    <mergeCell ref="U66:U67"/>
    <mergeCell ref="N87:U87"/>
    <mergeCell ref="U91:U92"/>
    <mergeCell ref="P91:P92"/>
    <mergeCell ref="Q88:S88"/>
    <mergeCell ref="Q91:Q92"/>
    <mergeCell ref="R91:R92"/>
    <mergeCell ref="S91:S92"/>
    <mergeCell ref="T91:T92"/>
    <mergeCell ref="T78:U78"/>
    <mergeCell ref="P78:Q78"/>
    <mergeCell ref="O66:O67"/>
    <mergeCell ref="D60:I60"/>
    <mergeCell ref="P60:U60"/>
    <mergeCell ref="E63:G63"/>
    <mergeCell ref="H63:J63"/>
    <mergeCell ref="K63:M63"/>
    <mergeCell ref="E62:M62"/>
    <mergeCell ref="N62:U6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2014-10-07T06:13:08Z</cp:lastPrinted>
  <dcterms:created xsi:type="dcterms:W3CDTF">2009-04-19T05:45:52Z</dcterms:created>
  <dcterms:modified xsi:type="dcterms:W3CDTF">2016-10-17T12:07:02Z</dcterms:modified>
  <cp:category/>
  <cp:version/>
  <cp:contentType/>
  <cp:contentStatus/>
</cp:coreProperties>
</file>