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895" activeTab="0"/>
  </bookViews>
  <sheets>
    <sheet name="Tabulky" sheetId="1" r:id="rId1"/>
    <sheet name="Rozlosování-přehled" sheetId="2" r:id="rId2"/>
    <sheet name="Utkání-výsledky" sheetId="3" r:id="rId3"/>
    <sheet name="Hráči" sheetId="4" r:id="rId4"/>
    <sheet name="1.V1" sheetId="5" r:id="rId5"/>
    <sheet name="2.V1" sheetId="6" r:id="rId6"/>
    <sheet name="3.V1" sheetId="7" r:id="rId7"/>
    <sheet name="4.V1" sheetId="8" r:id="rId8"/>
    <sheet name="5.V1" sheetId="9" r:id="rId9"/>
    <sheet name="6.V1" sheetId="10" r:id="rId10"/>
    <sheet name="7.V1" sheetId="11" r:id="rId11"/>
    <sheet name="1.V2" sheetId="12" r:id="rId12"/>
    <sheet name="2.V2" sheetId="13" r:id="rId13"/>
    <sheet name="3.V2" sheetId="14" r:id="rId14"/>
    <sheet name="4.V2" sheetId="15" r:id="rId15"/>
    <sheet name="5.V2" sheetId="16" r:id="rId16"/>
    <sheet name="6.V2" sheetId="17" r:id="rId17"/>
    <sheet name="7.V2" sheetId="18" r:id="rId18"/>
  </sheets>
  <definedNames>
    <definedName name="_xlnm.Print_Area" localSheetId="4">'1.V1'!$A$1:$U$50</definedName>
    <definedName name="_xlnm.Print_Area" localSheetId="11">'1.V2'!$A$1:$U$50</definedName>
    <definedName name="_xlnm.Print_Area" localSheetId="5">'2.V1'!$A$1:$U$50</definedName>
    <definedName name="_xlnm.Print_Area" localSheetId="12">'2.V2'!$A$1:$U$50</definedName>
    <definedName name="_xlnm.Print_Area" localSheetId="6">'3.V1'!$A$1:$U$50</definedName>
    <definedName name="_xlnm.Print_Area" localSheetId="13">'3.V2'!$A$1:$U$50</definedName>
    <definedName name="_xlnm.Print_Area" localSheetId="7">'4.V1'!$A$1:$U$50</definedName>
    <definedName name="_xlnm.Print_Area" localSheetId="14">'4.V2'!$A$1:$U$50</definedName>
    <definedName name="_xlnm.Print_Area" localSheetId="8">'5.V1'!$A$1:$U$50</definedName>
    <definedName name="_xlnm.Print_Area" localSheetId="15">'5.V2'!$A$1:$U$50</definedName>
    <definedName name="_xlnm.Print_Area" localSheetId="9">'6.V1'!$A$1:$U$50</definedName>
    <definedName name="_xlnm.Print_Area" localSheetId="16">'6.V2'!$A$1:$U$50</definedName>
    <definedName name="_xlnm.Print_Area" localSheetId="10">'7.V1'!$A$1:$U$50</definedName>
    <definedName name="_xlnm.Print_Area" localSheetId="17">'7.V2'!$A$1:$U$50</definedName>
    <definedName name="_xlnm.Print_Area" localSheetId="3">'Hráči'!$A$1:$AE$32</definedName>
    <definedName name="_xlnm.Print_Area" localSheetId="1">'Rozlosování-přehled'!$B$1:$N$34</definedName>
    <definedName name="_xlnm.Print_Area" localSheetId="0">'Tabulky'!$A$1:$AE$45</definedName>
    <definedName name="_xlnm.Print_Area" localSheetId="2">'Utkání-výsledky'!$A$1:$K$85</definedName>
  </definedNames>
  <calcPr fullCalcOnLoad="1"/>
</workbook>
</file>

<file path=xl/comments10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1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2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3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4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3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  <comment ref="D46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<sst xmlns="http://schemas.openxmlformats.org/spreadsheetml/2006/main" count="5445" uniqueCount="318">
  <si>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</si>
  <si>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</si>
  <si>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</si>
  <si>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</si>
  <si>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</si>
  <si>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</si>
  <si>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</si>
  <si>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</si>
  <si>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</si>
  <si>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</si>
  <si>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</si>
  <si>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</si>
  <si>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</si>
  <si>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</si>
  <si>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</si>
  <si>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</si>
  <si>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</si>
  <si>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</si>
  <si>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</si>
  <si>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</si>
  <si>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6.kolo.</t>
  </si>
  <si>
    <t>Výškovice  B</t>
  </si>
  <si>
    <t>7.kolo.</t>
  </si>
  <si>
    <t>2.kolo</t>
  </si>
  <si>
    <t>3.kolo</t>
  </si>
  <si>
    <t>4.kolo</t>
  </si>
  <si>
    <t>5.kolo</t>
  </si>
  <si>
    <t>6.kolo</t>
  </si>
  <si>
    <t>7.kolo</t>
  </si>
  <si>
    <t>Výškovice  A</t>
  </si>
  <si>
    <t>Koho  zvýraznit</t>
  </si>
  <si>
    <t>Body</t>
  </si>
  <si>
    <t>Skóre</t>
  </si>
  <si>
    <t>Pořadí</t>
  </si>
  <si>
    <t>U</t>
  </si>
  <si>
    <t>ŽI</t>
  </si>
  <si>
    <t>I.tř.</t>
  </si>
  <si>
    <t xml:space="preserve"> </t>
  </si>
  <si>
    <t>body</t>
  </si>
  <si>
    <t>ZÁPIS  O  UTKÁNÍ</t>
  </si>
  <si>
    <t>SOUTĚŽ:</t>
  </si>
  <si>
    <t>TENIS -  MÉNĚPOČETNÁ  DRUŽSTVA</t>
  </si>
  <si>
    <t>ROK</t>
  </si>
  <si>
    <t>KATEGORIE:</t>
  </si>
  <si>
    <t>Muži I.</t>
  </si>
  <si>
    <t>Veterání I.</t>
  </si>
  <si>
    <t>Veterání II.</t>
  </si>
  <si>
    <t>Ženy</t>
  </si>
  <si>
    <t>Místo utkání:</t>
  </si>
  <si>
    <t>MUŽI  I.</t>
  </si>
  <si>
    <t>Krmelín</t>
  </si>
  <si>
    <t>Datum:</t>
  </si>
  <si>
    <t>VETERÁNI   I.</t>
  </si>
  <si>
    <t>Nová Bělá</t>
  </si>
  <si>
    <t>Domácí:</t>
  </si>
  <si>
    <t>VETERÁNI   II.</t>
  </si>
  <si>
    <t>Trnávka</t>
  </si>
  <si>
    <t>Hosté:</t>
  </si>
  <si>
    <t>ŽENY</t>
  </si>
  <si>
    <t>Příbor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</si>
  <si>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</si>
  <si>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</si>
  <si>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</si>
  <si>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</si>
  <si>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</si>
  <si>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</si>
  <si>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</si>
  <si>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</si>
  <si>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</si>
  <si>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</si>
  <si>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</si>
  <si>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</si>
  <si>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</si>
  <si>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>Rozehrané utkání</t>
  </si>
  <si>
    <t xml:space="preserve">Rozlosování soutěže méněpočetných tenisových družstev r.   </t>
  </si>
  <si>
    <t xml:space="preserve">Rozlosování soutěže MPD v tenise na  r.    </t>
  </si>
  <si>
    <t>TABULKA  SOUTĚŽE  -  VETERÁNI   I. tř.  -  r.</t>
  </si>
  <si>
    <t>TABULKA  SOUTĚŽE  -  VETERÁNI   II. tř.  -  r.</t>
  </si>
  <si>
    <t>VE</t>
  </si>
  <si>
    <t>TE</t>
  </si>
  <si>
    <t>RÁNI</t>
  </si>
  <si>
    <t>VETERÁNI  I. tř.</t>
  </si>
  <si>
    <t>VETERÁNI  II. tř.</t>
  </si>
  <si>
    <t>Stará Bělá  B</t>
  </si>
  <si>
    <t>Stará Bělá  A</t>
  </si>
  <si>
    <t>Nevlud</t>
  </si>
  <si>
    <t>Herman</t>
  </si>
  <si>
    <t>Macke</t>
  </si>
  <si>
    <t>Polášek</t>
  </si>
  <si>
    <t>Knápek</t>
  </si>
  <si>
    <t>Novotný</t>
  </si>
  <si>
    <t>Ermis</t>
  </si>
  <si>
    <t>vzor formátu před soutěží</t>
  </si>
  <si>
    <t>VETERÁNI  I.třída - ÚSPĚŠNOST  HRÁČŮ</t>
  </si>
  <si>
    <t>KOLO</t>
  </si>
  <si>
    <t>Celk</t>
  </si>
  <si>
    <t>Vít.</t>
  </si>
  <si>
    <t>Por.</t>
  </si>
  <si>
    <t>SETY</t>
  </si>
  <si>
    <t>Úspěšnost</t>
  </si>
  <si>
    <t>Dvorský</t>
  </si>
  <si>
    <t>Bala</t>
  </si>
  <si>
    <t>Lindovský</t>
  </si>
  <si>
    <t>Holisz</t>
  </si>
  <si>
    <t>Folta Petr</t>
  </si>
  <si>
    <t>Kika</t>
  </si>
  <si>
    <t>VETERÁNI  II.třída - ÚSPĚŠNOST  HRÁČŮ</t>
  </si>
  <si>
    <t>Hycl</t>
  </si>
  <si>
    <t>Přeček</t>
  </si>
  <si>
    <t>Sýkora</t>
  </si>
  <si>
    <t>Trepka Dušan</t>
  </si>
  <si>
    <t>Trepka Pavel</t>
  </si>
  <si>
    <t>Žůrek Luděk</t>
  </si>
  <si>
    <t>POSTUP do I.tř.</t>
  </si>
  <si>
    <t>SESTUP do II.tř.</t>
  </si>
  <si>
    <t>4.</t>
  </si>
  <si>
    <t>8.</t>
  </si>
  <si>
    <t>7.</t>
  </si>
  <si>
    <t>5.</t>
  </si>
  <si>
    <t>6.</t>
  </si>
  <si>
    <t>Úspěšnost zápasy</t>
  </si>
  <si>
    <t>Úspěšnost sety</t>
  </si>
  <si>
    <t>Jméno</t>
  </si>
  <si>
    <t>Družstvo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</si>
  <si>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</si>
  <si>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</si>
  <si>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</si>
  <si>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</si>
  <si>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</si>
  <si>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</si>
  <si>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</si>
  <si>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</si>
  <si>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</si>
  <si>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</si>
  <si>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</si>
  <si>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</si>
  <si>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</si>
  <si>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</si>
  <si>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</si>
  <si>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</si>
  <si>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</si>
  <si>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</si>
  <si>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</si>
  <si>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</si>
  <si>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</si>
  <si>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          Zápasy</t>
  </si>
  <si>
    <t>Proskovice A</t>
  </si>
  <si>
    <t>Poruba</t>
  </si>
  <si>
    <t>Proskovice B</t>
  </si>
  <si>
    <t>Výškovice  C</t>
  </si>
  <si>
    <t>Vratimov</t>
  </si>
  <si>
    <t>VOLNÝ  LOS</t>
  </si>
  <si>
    <t>2 družstva</t>
  </si>
  <si>
    <t>II.tř.</t>
  </si>
  <si>
    <t>Wirth Antonín</t>
  </si>
  <si>
    <t>Bár Eduard</t>
  </si>
  <si>
    <t>Vontor</t>
  </si>
  <si>
    <t>Karl</t>
  </si>
  <si>
    <t>Hrbek</t>
  </si>
  <si>
    <t>Palička Ivo</t>
  </si>
  <si>
    <t xml:space="preserve">St.Bělá </t>
  </si>
  <si>
    <t>Baranek Jiří</t>
  </si>
  <si>
    <t>Biskup Jiří</t>
  </si>
  <si>
    <t>Dvořák Emil</t>
  </si>
  <si>
    <t>Šulák</t>
  </si>
  <si>
    <t>16.5.</t>
  </si>
  <si>
    <t>23.5.</t>
  </si>
  <si>
    <t>30.5.</t>
  </si>
  <si>
    <t>6.6.</t>
  </si>
  <si>
    <t>13.6.</t>
  </si>
  <si>
    <t>20.6.</t>
  </si>
  <si>
    <t>9.5.</t>
  </si>
  <si>
    <t>Hrabůvka</t>
  </si>
  <si>
    <t xml:space="preserve">Kunčičky  </t>
  </si>
  <si>
    <t>Proskovice A, B - všechna utkání venku</t>
  </si>
  <si>
    <t>Kunčičky    - hrací den  čtvrtek 16,00 hod.</t>
  </si>
  <si>
    <t>Proskovice  A,  B - všechna utkání venku</t>
  </si>
  <si>
    <t>Muži II. A-SEVER</t>
  </si>
  <si>
    <t>Muži II. A-JIH</t>
  </si>
  <si>
    <t>MUŽI  II.A - SEVER</t>
  </si>
  <si>
    <t xml:space="preserve">MUŽI  II.B - JIH </t>
  </si>
  <si>
    <t>oficiální</t>
  </si>
  <si>
    <t>Výškovice</t>
  </si>
  <si>
    <t>Baranek</t>
  </si>
  <si>
    <t>Weiss</t>
  </si>
  <si>
    <t>Demel Karel</t>
  </si>
  <si>
    <t>Brus Miroslav</t>
  </si>
  <si>
    <t>Nevlud jiří</t>
  </si>
  <si>
    <t>Škvarek Eda</t>
  </si>
  <si>
    <t>Demel</t>
  </si>
  <si>
    <t>Ivo Šindel</t>
  </si>
  <si>
    <t>Bohdan Lindovský</t>
  </si>
  <si>
    <t>Karel Paulík</t>
  </si>
  <si>
    <t>Jiří Bala</t>
  </si>
  <si>
    <t>Jiří Boček</t>
  </si>
  <si>
    <t>Ivan Cap</t>
  </si>
  <si>
    <t>Šindel Ivo</t>
  </si>
  <si>
    <t>Cap Ivan</t>
  </si>
  <si>
    <t>Boček Jiří</t>
  </si>
  <si>
    <t>Paulík Karel</t>
  </si>
  <si>
    <t>Piškytl</t>
  </si>
  <si>
    <t>Kunz Marek</t>
  </si>
  <si>
    <t>Kunz Martin</t>
  </si>
  <si>
    <t>Weiss Martin</t>
  </si>
  <si>
    <t>Kika Aleš</t>
  </si>
  <si>
    <t>Ermis Václav</t>
  </si>
  <si>
    <t>Knápek Vl.</t>
  </si>
  <si>
    <t>Novotný Jiří</t>
  </si>
  <si>
    <t>Stará Bělá</t>
  </si>
  <si>
    <t>Schrebenský</t>
  </si>
  <si>
    <t>Biskup</t>
  </si>
  <si>
    <t>David</t>
  </si>
  <si>
    <t>Schrebensky</t>
  </si>
  <si>
    <t>Bar Eda</t>
  </si>
  <si>
    <t>Macke Miroslav</t>
  </si>
  <si>
    <t>Herman Ivo</t>
  </si>
  <si>
    <t>Tomis Svatopluk</t>
  </si>
  <si>
    <t>Patkolo</t>
  </si>
  <si>
    <t>Wirth</t>
  </si>
  <si>
    <t>Strakoš</t>
  </si>
  <si>
    <t>Tomis Svat.</t>
  </si>
  <si>
    <t>skreč</t>
  </si>
  <si>
    <t>Hrbek Libor</t>
  </si>
  <si>
    <t>Dvorský Zdeněk</t>
  </si>
  <si>
    <t>Vontor Josef</t>
  </si>
  <si>
    <t>Sýkora Karel</t>
  </si>
  <si>
    <t>Karl Jiří</t>
  </si>
  <si>
    <t>Tomašík Luboš</t>
  </si>
  <si>
    <t>Patkolo Lubomír</t>
  </si>
  <si>
    <t>Wurth Antonín</t>
  </si>
  <si>
    <t>Tomis Svatoslav</t>
  </si>
  <si>
    <t>Tomáš Balcar</t>
  </si>
  <si>
    <t>Miroslav Brus</t>
  </si>
  <si>
    <t>Světlík</t>
  </si>
  <si>
    <t>Skreč-neoprávněný start T.Balcara</t>
  </si>
  <si>
    <t>Kunčičky</t>
  </si>
  <si>
    <t>Šulák Josef</t>
  </si>
  <si>
    <t>Krejčiřík David</t>
  </si>
  <si>
    <t>Přeček Pavel</t>
  </si>
  <si>
    <t>Krejčiřík</t>
  </si>
  <si>
    <t>Koubek</t>
  </si>
  <si>
    <t>Bavlšík</t>
  </si>
  <si>
    <t>Tobiáš</t>
  </si>
  <si>
    <t>karl</t>
  </si>
  <si>
    <t>Tomašík</t>
  </si>
  <si>
    <t>3.set skreč</t>
  </si>
  <si>
    <t>Dvořák</t>
  </si>
  <si>
    <t>Proskovice</t>
  </si>
  <si>
    <t>Lýsek</t>
  </si>
  <si>
    <t>Nevlud Jiří</t>
  </si>
  <si>
    <t>Brus Mira</t>
  </si>
  <si>
    <t>Žurek Miroslav</t>
  </si>
  <si>
    <t>Adámek</t>
  </si>
  <si>
    <t>Adámek Lad.</t>
  </si>
  <si>
    <t>Muller</t>
  </si>
  <si>
    <t>Žůrek luděk</t>
  </si>
  <si>
    <t>skreč  3.setu</t>
  </si>
  <si>
    <t>Nevlud J.</t>
  </si>
  <si>
    <t>Brus M.</t>
  </si>
  <si>
    <t>Škvarek E.</t>
  </si>
  <si>
    <t>David R.</t>
  </si>
  <si>
    <t>Biskup J.</t>
  </si>
  <si>
    <t>Turlej</t>
  </si>
  <si>
    <t>skreč-zranění</t>
  </si>
  <si>
    <t>Brus</t>
  </si>
  <si>
    <t>Novák</t>
  </si>
  <si>
    <t>Lindovský Bohdan</t>
  </si>
  <si>
    <t>Bala Jiří</t>
  </si>
  <si>
    <t>Hnítek</t>
  </si>
  <si>
    <t>Tomis Svaťa</t>
  </si>
  <si>
    <t>Palička I.</t>
  </si>
  <si>
    <t>Světlík M.</t>
  </si>
  <si>
    <t>Baránek J.</t>
  </si>
  <si>
    <t>trnávka</t>
  </si>
  <si>
    <t>Weis Martin</t>
  </si>
  <si>
    <t>Žurek Luděk</t>
  </si>
  <si>
    <t>Matušík</t>
  </si>
  <si>
    <t>Lysek</t>
  </si>
  <si>
    <t>Novák Milan</t>
  </si>
  <si>
    <t>Caga</t>
  </si>
  <si>
    <t>Šindel</t>
  </si>
  <si>
    <t>Boček</t>
  </si>
  <si>
    <t>zápasy</t>
  </si>
  <si>
    <t xml:space="preserve">TRNÁVKA, </t>
  </si>
  <si>
    <t>KRMELÍN</t>
  </si>
  <si>
    <t>příbor</t>
  </si>
  <si>
    <t>???</t>
  </si>
  <si>
    <t>kontumace</t>
  </si>
  <si>
    <t>Sokolovna Proskovice</t>
  </si>
  <si>
    <t>Tomaštík Lubomír</t>
  </si>
  <si>
    <t>Koube</t>
  </si>
  <si>
    <t>skreč 2.setu</t>
  </si>
  <si>
    <t>HRABŮVKA,   PROSKOVICE  A</t>
  </si>
  <si>
    <t>Lindovsky</t>
  </si>
  <si>
    <t>Folta</t>
  </si>
  <si>
    <t>HOLISZ</t>
  </si>
  <si>
    <t>Šrebensky</t>
  </si>
  <si>
    <t>Rozhodl vzájemný zápas</t>
  </si>
  <si>
    <t>Cigánek</t>
  </si>
  <si>
    <t>Stará Bělá A</t>
  </si>
  <si>
    <t>Stará Bělá B</t>
  </si>
  <si>
    <t>Výškovice A</t>
  </si>
  <si>
    <t>Výškovice B</t>
  </si>
  <si>
    <t>Výškovice C</t>
  </si>
  <si>
    <t>Lindovský Bohd</t>
  </si>
  <si>
    <t>Knápek Vlad.</t>
  </si>
  <si>
    <t>Holisz Miroslav</t>
  </si>
  <si>
    <t>Šafr</t>
  </si>
  <si>
    <t>Ondra</t>
  </si>
  <si>
    <t>3 : 3</t>
  </si>
  <si>
    <t>sety</t>
  </si>
  <si>
    <t>gamy</t>
  </si>
  <si>
    <t xml:space="preserve">  58 : 70</t>
  </si>
  <si>
    <t xml:space="preserve">  66 : 78</t>
  </si>
  <si>
    <t xml:space="preserve">  50 : 66</t>
  </si>
  <si>
    <t>O umístění na 3. až 5. místě rozhodovala mikrotabulka  těchto družstev</t>
  </si>
  <si>
    <t>O umístění na 6. a  7. . místě rozhodoval vzájemný zápas</t>
  </si>
  <si>
    <t>Skreč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</si>
</sst>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0"/>
    </font>
    <font>
      <b/>
      <sz val="16"/>
      <color indexed="62"/>
      <name val="Arial CE"/>
      <family val="0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0"/>
    </font>
    <font>
      <b/>
      <sz val="10"/>
      <color indexed="62"/>
      <name val="Calibri"/>
      <family val="2"/>
    </font>
    <font>
      <b/>
      <sz val="10"/>
      <name val="Arial CE"/>
      <family val="0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sz val="14"/>
      <name val="Arial CE"/>
      <family val="0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indexed="21"/>
      <name val="Arial"/>
      <family val="2"/>
    </font>
    <font>
      <sz val="10.5"/>
      <color indexed="56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/>
      <top style="thin"/>
      <bottom style="dotted"/>
    </border>
    <border>
      <left style="hair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thin"/>
      <top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thin"/>
      <top/>
      <bottom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/>
      <top/>
      <bottom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dotted"/>
      <top/>
      <bottom/>
    </border>
    <border>
      <left/>
      <right style="thin"/>
      <top style="dotted"/>
      <bottom style="thin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hair"/>
      <right style="thin"/>
      <top>
        <color indexed="63"/>
      </top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/>
      <top style="thin"/>
      <bottom/>
    </border>
    <border>
      <left style="hair"/>
      <right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82">
    <xf numFmtId="0" fontId="0" fillId="0" borderId="0" xfId="0" applyAlignment="1">
      <alignment/>
    </xf>
    <xf numFmtId="0" fontId="1" fillId="0" borderId="0" xfId="48">
      <alignment/>
      <protection/>
    </xf>
    <xf numFmtId="0" fontId="1" fillId="0" borderId="0" xfId="48" applyAlignment="1">
      <alignment horizontal="center"/>
      <protection/>
    </xf>
    <xf numFmtId="0" fontId="1" fillId="0" borderId="10" xfId="48" applyBorder="1">
      <alignment/>
      <protection/>
    </xf>
    <xf numFmtId="0" fontId="1" fillId="24" borderId="0" xfId="48" applyFill="1" applyAlignment="1">
      <alignment horizontal="center"/>
      <protection/>
    </xf>
    <xf numFmtId="0" fontId="1" fillId="7" borderId="0" xfId="48" applyFill="1" applyAlignment="1">
      <alignment horizontal="center"/>
      <protection/>
    </xf>
    <xf numFmtId="0" fontId="29" fillId="0" borderId="0" xfId="48" applyFont="1" applyBorder="1">
      <alignment/>
      <protection/>
    </xf>
    <xf numFmtId="3" fontId="29" fillId="0" borderId="11" xfId="48" applyNumberFormat="1" applyFont="1" applyBorder="1" applyAlignment="1">
      <alignment horizontal="center"/>
      <protection/>
    </xf>
    <xf numFmtId="0" fontId="29" fillId="0" borderId="11" xfId="48" applyFont="1" applyBorder="1" applyAlignment="1">
      <alignment horizontal="center"/>
      <protection/>
    </xf>
    <xf numFmtId="49" fontId="1" fillId="0" borderId="0" xfId="48" applyNumberFormat="1" applyAlignment="1">
      <alignment horizontal="center"/>
      <protection/>
    </xf>
    <xf numFmtId="49" fontId="1" fillId="0" borderId="0" xfId="48" applyNumberFormat="1">
      <alignment/>
      <protection/>
    </xf>
    <xf numFmtId="0" fontId="12" fillId="0" borderId="0" xfId="47">
      <alignment/>
      <protection/>
    </xf>
    <xf numFmtId="0" fontId="34" fillId="0" borderId="0" xfId="47" applyFont="1" applyAlignment="1">
      <alignment horizontal="center"/>
      <protection/>
    </xf>
    <xf numFmtId="0" fontId="35" fillId="0" borderId="12" xfId="47" applyFont="1" applyBorder="1">
      <alignment/>
      <protection/>
    </xf>
    <xf numFmtId="0" fontId="27" fillId="0" borderId="13" xfId="47" applyFont="1" applyFill="1" applyBorder="1">
      <alignment/>
      <protection/>
    </xf>
    <xf numFmtId="0" fontId="27" fillId="0" borderId="14" xfId="47" applyFont="1" applyFill="1" applyBorder="1" applyAlignment="1">
      <alignment horizontal="center"/>
      <protection/>
    </xf>
    <xf numFmtId="0" fontId="27" fillId="0" borderId="15" xfId="47" applyFont="1" applyFill="1" applyBorder="1">
      <alignment/>
      <protection/>
    </xf>
    <xf numFmtId="0" fontId="27" fillId="0" borderId="16" xfId="47" applyFont="1" applyFill="1" applyBorder="1">
      <alignment/>
      <protection/>
    </xf>
    <xf numFmtId="0" fontId="35" fillId="0" borderId="0" xfId="47" applyFont="1" applyAlignment="1">
      <alignment horizontal="center"/>
      <protection/>
    </xf>
    <xf numFmtId="0" fontId="35" fillId="0" borderId="0" xfId="47" applyFont="1">
      <alignment/>
      <protection/>
    </xf>
    <xf numFmtId="0" fontId="35" fillId="0" borderId="17" xfId="47" applyFont="1" applyBorder="1">
      <alignment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27" fillId="0" borderId="20" xfId="47" applyFont="1" applyFill="1" applyBorder="1">
      <alignment/>
      <protection/>
    </xf>
    <xf numFmtId="0" fontId="27" fillId="0" borderId="21" xfId="47" applyFont="1" applyFill="1" applyBorder="1">
      <alignment/>
      <protection/>
    </xf>
    <xf numFmtId="0" fontId="35" fillId="0" borderId="22" xfId="47" applyFont="1" applyBorder="1">
      <alignment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 applyAlignment="1">
      <alignment horizontal="center"/>
      <protection/>
    </xf>
    <xf numFmtId="0" fontId="27" fillId="0" borderId="25" xfId="47" applyFont="1" applyFill="1" applyBorder="1">
      <alignment/>
      <protection/>
    </xf>
    <xf numFmtId="0" fontId="27" fillId="0" borderId="26" xfId="47" applyFont="1" applyFill="1" applyBorder="1">
      <alignment/>
      <protection/>
    </xf>
    <xf numFmtId="0" fontId="35" fillId="0" borderId="27" xfId="47" applyFont="1" applyBorder="1">
      <alignment/>
      <protection/>
    </xf>
    <xf numFmtId="0" fontId="27" fillId="0" borderId="28" xfId="47" applyFont="1" applyFill="1" applyBorder="1">
      <alignment/>
      <protection/>
    </xf>
    <xf numFmtId="0" fontId="27" fillId="0" borderId="29" xfId="47" applyFont="1" applyFill="1" applyBorder="1" applyAlignment="1">
      <alignment horizontal="center"/>
      <protection/>
    </xf>
    <xf numFmtId="0" fontId="27" fillId="0" borderId="30" xfId="47" applyFont="1" applyFill="1" applyBorder="1">
      <alignment/>
      <protection/>
    </xf>
    <xf numFmtId="0" fontId="27" fillId="0" borderId="31" xfId="47" applyFont="1" applyFill="1" applyBorder="1">
      <alignment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3" fillId="0" borderId="0" xfId="48" applyFont="1" applyBorder="1">
      <alignment/>
      <protection/>
    </xf>
    <xf numFmtId="0" fontId="37" fillId="0" borderId="0" xfId="47" applyFont="1">
      <alignment/>
      <protection/>
    </xf>
    <xf numFmtId="0" fontId="38" fillId="0" borderId="0" xfId="47" applyFont="1">
      <alignment/>
      <protection/>
    </xf>
    <xf numFmtId="0" fontId="12" fillId="0" borderId="34" xfId="47" applyBorder="1">
      <alignment/>
      <protection/>
    </xf>
    <xf numFmtId="0" fontId="21" fillId="0" borderId="35" xfId="47" applyFont="1" applyBorder="1" applyAlignment="1">
      <alignment textRotation="90"/>
      <protection/>
    </xf>
    <xf numFmtId="0" fontId="12" fillId="0" borderId="36" xfId="47" applyBorder="1">
      <alignment/>
      <protection/>
    </xf>
    <xf numFmtId="0" fontId="21" fillId="0" borderId="34" xfId="47" applyFont="1" applyFill="1" applyBorder="1" applyAlignment="1">
      <alignment textRotation="90"/>
      <protection/>
    </xf>
    <xf numFmtId="0" fontId="21" fillId="0" borderId="37" xfId="47" applyFont="1" applyBorder="1" applyAlignment="1">
      <alignment textRotation="90"/>
      <protection/>
    </xf>
    <xf numFmtId="0" fontId="34" fillId="0" borderId="35" xfId="47" applyFont="1" applyBorder="1" applyAlignment="1">
      <alignment horizontal="center" textRotation="90"/>
      <protection/>
    </xf>
    <xf numFmtId="0" fontId="34" fillId="0" borderId="34" xfId="47" applyFont="1" applyBorder="1" applyAlignment="1">
      <alignment horizontal="center" textRotation="90"/>
      <protection/>
    </xf>
    <xf numFmtId="0" fontId="34" fillId="0" borderId="35" xfId="47" applyFont="1" applyBorder="1" applyAlignment="1">
      <alignment textRotation="90"/>
      <protection/>
    </xf>
    <xf numFmtId="0" fontId="34" fillId="0" borderId="0" xfId="47" applyFont="1">
      <alignment/>
      <protection/>
    </xf>
    <xf numFmtId="0" fontId="36" fillId="2" borderId="38" xfId="47" applyFont="1" applyFill="1" applyBorder="1" applyAlignment="1" applyProtection="1">
      <alignment horizontal="center"/>
      <protection locked="0"/>
    </xf>
    <xf numFmtId="0" fontId="34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4" fillId="0" borderId="34" xfId="47" applyNumberFormat="1" applyFont="1" applyFill="1" applyBorder="1" applyAlignment="1">
      <alignment horizontal="center" textRotation="90"/>
      <protection/>
    </xf>
    <xf numFmtId="0" fontId="21" fillId="0" borderId="37" xfId="47" applyNumberFormat="1" applyFont="1" applyBorder="1" applyAlignment="1">
      <alignment textRotation="90"/>
      <protection/>
    </xf>
    <xf numFmtId="0" fontId="34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12" fillId="0" borderId="0" xfId="47" applyNumberFormat="1">
      <alignment/>
      <protection/>
    </xf>
    <xf numFmtId="3" fontId="43" fillId="0" borderId="39" xfId="47" applyNumberFormat="1" applyFont="1" applyFill="1" applyBorder="1" applyAlignment="1">
      <alignment horizontal="center" vertical="center"/>
      <protection/>
    </xf>
    <xf numFmtId="0" fontId="43" fillId="0" borderId="40" xfId="47" applyFont="1" applyFill="1" applyBorder="1" applyAlignment="1">
      <alignment horizontal="center" vertical="center"/>
      <protection/>
    </xf>
    <xf numFmtId="3" fontId="43" fillId="0" borderId="41" xfId="47" applyNumberFormat="1" applyFont="1" applyFill="1" applyBorder="1" applyAlignment="1">
      <alignment horizontal="center" vertical="center"/>
      <protection/>
    </xf>
    <xf numFmtId="3" fontId="43" fillId="0" borderId="42" xfId="47" applyNumberFormat="1" applyFont="1" applyFill="1" applyBorder="1" applyAlignment="1">
      <alignment horizontal="center" vertical="center"/>
      <protection/>
    </xf>
    <xf numFmtId="0" fontId="43" fillId="0" borderId="43" xfId="47" applyFont="1" applyFill="1" applyBorder="1" applyAlignment="1">
      <alignment horizontal="center" vertical="center"/>
      <protection/>
    </xf>
    <xf numFmtId="3" fontId="43" fillId="0" borderId="44" xfId="47" applyNumberFormat="1" applyFont="1" applyFill="1" applyBorder="1" applyAlignment="1">
      <alignment horizontal="center" vertical="center"/>
      <protection/>
    </xf>
    <xf numFmtId="3" fontId="43" fillId="0" borderId="43" xfId="47" applyNumberFormat="1" applyFont="1" applyFill="1" applyBorder="1" applyAlignment="1">
      <alignment horizontal="center" vertical="center"/>
      <protection/>
    </xf>
    <xf numFmtId="0" fontId="43" fillId="0" borderId="45" xfId="47" applyNumberFormat="1" applyFont="1" applyFill="1" applyBorder="1" applyAlignment="1">
      <alignment horizontal="center" vertical="center"/>
      <protection/>
    </xf>
    <xf numFmtId="0" fontId="43" fillId="0" borderId="43" xfId="47" applyNumberFormat="1" applyFont="1" applyBorder="1" applyAlignment="1">
      <alignment horizontal="center" vertical="center"/>
      <protection/>
    </xf>
    <xf numFmtId="0" fontId="44" fillId="0" borderId="0" xfId="48" applyFont="1" applyAlignment="1">
      <alignment horizontal="center"/>
      <protection/>
    </xf>
    <xf numFmtId="0" fontId="45" fillId="0" borderId="0" xfId="48" applyFont="1" applyAlignment="1">
      <alignment horizontal="center"/>
      <protection/>
    </xf>
    <xf numFmtId="0" fontId="46" fillId="0" borderId="0" xfId="48" applyFont="1">
      <alignment/>
      <protection/>
    </xf>
    <xf numFmtId="0" fontId="47" fillId="0" borderId="0" xfId="48" applyFont="1">
      <alignment/>
      <protection/>
    </xf>
    <xf numFmtId="0" fontId="30" fillId="0" borderId="0" xfId="48" applyFont="1">
      <alignment/>
      <protection/>
    </xf>
    <xf numFmtId="0" fontId="28" fillId="0" borderId="0" xfId="48" applyFont="1" applyAlignment="1">
      <alignment horizontal="center"/>
      <protection/>
    </xf>
    <xf numFmtId="0" fontId="3" fillId="0" borderId="0" xfId="48" applyFont="1">
      <alignment/>
      <protection/>
    </xf>
    <xf numFmtId="0" fontId="1" fillId="0" borderId="0" xfId="48" applyFont="1" applyAlignment="1">
      <alignment horizontal="left"/>
      <protection/>
    </xf>
    <xf numFmtId="0" fontId="1" fillId="0" borderId="38" xfId="48" applyBorder="1" applyAlignment="1" applyProtection="1">
      <alignment horizontal="center"/>
      <protection locked="0"/>
    </xf>
    <xf numFmtId="0" fontId="48" fillId="0" borderId="0" xfId="48" applyFont="1" applyAlignment="1">
      <alignment horizontal="center"/>
      <protection/>
    </xf>
    <xf numFmtId="0" fontId="49" fillId="0" borderId="0" xfId="48" applyFont="1">
      <alignment/>
      <protection/>
    </xf>
    <xf numFmtId="0" fontId="3" fillId="0" borderId="0" xfId="48" applyFont="1" applyAlignment="1">
      <alignment horizontal="right"/>
      <protection/>
    </xf>
    <xf numFmtId="0" fontId="3" fillId="0" borderId="0" xfId="48" applyFont="1" applyAlignment="1">
      <alignment horizontal="center"/>
      <protection/>
    </xf>
    <xf numFmtId="0" fontId="30" fillId="0" borderId="0" xfId="48" applyFont="1" applyBorder="1">
      <alignment/>
      <protection/>
    </xf>
    <xf numFmtId="0" fontId="1" fillId="0" borderId="0" xfId="48" applyFont="1" applyAlignment="1">
      <alignment horizontal="center"/>
      <protection/>
    </xf>
    <xf numFmtId="0" fontId="1" fillId="25" borderId="0" xfId="48" applyFill="1">
      <alignment/>
      <protection/>
    </xf>
    <xf numFmtId="0" fontId="50" fillId="25" borderId="0" xfId="48" applyNumberFormat="1" applyFont="1" applyFill="1">
      <alignment/>
      <protection/>
    </xf>
    <xf numFmtId="14" fontId="1" fillId="0" borderId="46" xfId="48" applyNumberFormat="1" applyBorder="1" applyAlignment="1" applyProtection="1">
      <alignment horizontal="left"/>
      <protection locked="0"/>
    </xf>
    <xf numFmtId="14" fontId="1" fillId="0" borderId="0" xfId="48" applyNumberFormat="1" applyBorder="1" applyAlignment="1">
      <alignment horizontal="left"/>
      <protection/>
    </xf>
    <xf numFmtId="0" fontId="1" fillId="0" borderId="38" xfId="48" applyBorder="1" applyProtection="1">
      <alignment/>
      <protection locked="0"/>
    </xf>
    <xf numFmtId="0" fontId="1" fillId="0" borderId="47" xfId="48" applyBorder="1">
      <alignment/>
      <protection/>
    </xf>
    <xf numFmtId="0" fontId="1" fillId="0" borderId="48" xfId="48" applyBorder="1">
      <alignment/>
      <protection/>
    </xf>
    <xf numFmtId="0" fontId="1" fillId="0" borderId="0" xfId="48" applyBorder="1" applyAlignment="1">
      <alignment horizontal="center"/>
      <protection/>
    </xf>
    <xf numFmtId="0" fontId="28" fillId="0" borderId="0" xfId="48" applyFont="1">
      <alignment/>
      <protection/>
    </xf>
    <xf numFmtId="0" fontId="1" fillId="0" borderId="49" xfId="48" applyBorder="1">
      <alignment/>
      <protection/>
    </xf>
    <xf numFmtId="0" fontId="3" fillId="0" borderId="38" xfId="48" applyFont="1" applyBorder="1" applyAlignment="1">
      <alignment horizontal="center"/>
      <protection/>
    </xf>
    <xf numFmtId="0" fontId="3" fillId="0" borderId="50" xfId="48" applyFont="1" applyBorder="1" applyAlignment="1">
      <alignment horizontal="center"/>
      <protection/>
    </xf>
    <xf numFmtId="0" fontId="3" fillId="0" borderId="38" xfId="48" applyFont="1" applyBorder="1" applyAlignment="1">
      <alignment horizontal="left"/>
      <protection/>
    </xf>
    <xf numFmtId="0" fontId="3" fillId="0" borderId="38" xfId="48" applyFont="1" applyBorder="1">
      <alignment/>
      <protection/>
    </xf>
    <xf numFmtId="0" fontId="3" fillId="0" borderId="0" xfId="48" applyFont="1" applyBorder="1">
      <alignment/>
      <protection/>
    </xf>
    <xf numFmtId="0" fontId="1" fillId="0" borderId="38" xfId="48" applyBorder="1">
      <alignment/>
      <protection/>
    </xf>
    <xf numFmtId="0" fontId="1" fillId="0" borderId="38" xfId="48" applyFont="1" applyBorder="1" applyProtection="1">
      <alignment/>
      <protection locked="0"/>
    </xf>
    <xf numFmtId="0" fontId="1" fillId="0" borderId="51" xfId="48" applyBorder="1" applyAlignment="1" applyProtection="1">
      <alignment horizontal="center"/>
      <protection locked="0"/>
    </xf>
    <xf numFmtId="0" fontId="3" fillId="0" borderId="52" xfId="48" applyFont="1" applyBorder="1" applyAlignment="1">
      <alignment horizontal="center"/>
      <protection/>
    </xf>
    <xf numFmtId="3" fontId="1" fillId="0" borderId="53" xfId="48" applyNumberFormat="1" applyBorder="1" applyAlignment="1" applyProtection="1">
      <alignment horizontal="center"/>
      <protection locked="0"/>
    </xf>
    <xf numFmtId="0" fontId="1" fillId="0" borderId="54" xfId="48" applyBorder="1" applyAlignment="1" applyProtection="1">
      <alignment horizontal="center"/>
      <protection locked="0"/>
    </xf>
    <xf numFmtId="0" fontId="30" fillId="7" borderId="54" xfId="48" applyFont="1" applyFill="1" applyBorder="1" applyAlignment="1">
      <alignment horizontal="center"/>
      <protection/>
    </xf>
    <xf numFmtId="0" fontId="30" fillId="7" borderId="53" xfId="48" applyFont="1" applyFill="1" applyBorder="1" applyAlignment="1">
      <alignment horizontal="center"/>
      <protection/>
    </xf>
    <xf numFmtId="0" fontId="1" fillId="0" borderId="0" xfId="48" applyAlignment="1">
      <alignment horizontal="left"/>
      <protection/>
    </xf>
    <xf numFmtId="0" fontId="0" fillId="24" borderId="0" xfId="48" applyFont="1" applyFill="1">
      <alignment/>
      <protection/>
    </xf>
    <xf numFmtId="0" fontId="1" fillId="0" borderId="12" xfId="48" applyFont="1" applyBorder="1" applyProtection="1">
      <alignment/>
      <protection locked="0"/>
    </xf>
    <xf numFmtId="0" fontId="1" fillId="0" borderId="55" xfId="48" applyFont="1" applyBorder="1" applyProtection="1">
      <alignment/>
      <protection locked="0"/>
    </xf>
    <xf numFmtId="0" fontId="1" fillId="0" borderId="0" xfId="48" applyBorder="1" applyAlignment="1">
      <alignment horizontal="center" vertical="center"/>
      <protection/>
    </xf>
    <xf numFmtId="0" fontId="1" fillId="0" borderId="56" xfId="48" applyFont="1" applyBorder="1" applyProtection="1">
      <alignment/>
      <protection locked="0"/>
    </xf>
    <xf numFmtId="0" fontId="1" fillId="0" borderId="27" xfId="48" applyFont="1" applyBorder="1" applyProtection="1">
      <alignment/>
      <protection locked="0"/>
    </xf>
    <xf numFmtId="0" fontId="1" fillId="0" borderId="50" xfId="48" applyBorder="1">
      <alignment/>
      <protection/>
    </xf>
    <xf numFmtId="0" fontId="3" fillId="0" borderId="57" xfId="48" applyFont="1" applyBorder="1">
      <alignment/>
      <protection/>
    </xf>
    <xf numFmtId="0" fontId="1" fillId="0" borderId="57" xfId="48" applyBorder="1">
      <alignment/>
      <protection/>
    </xf>
    <xf numFmtId="0" fontId="51" fillId="7" borderId="50" xfId="48" applyFont="1" applyFill="1" applyBorder="1">
      <alignment/>
      <protection/>
    </xf>
    <xf numFmtId="0" fontId="1" fillId="0" borderId="0" xfId="48" applyBorder="1">
      <alignment/>
      <protection/>
    </xf>
    <xf numFmtId="0" fontId="29" fillId="0" borderId="0" xfId="48" applyFont="1">
      <alignment/>
      <protection/>
    </xf>
    <xf numFmtId="0" fontId="1" fillId="0" borderId="58" xfId="48" applyBorder="1" applyProtection="1">
      <alignment/>
      <protection locked="0"/>
    </xf>
    <xf numFmtId="0" fontId="1" fillId="0" borderId="0" xfId="48" applyProtection="1">
      <alignment/>
      <protection locked="0"/>
    </xf>
    <xf numFmtId="0" fontId="44" fillId="0" borderId="48" xfId="48" applyFont="1" applyBorder="1" applyAlignment="1">
      <alignment horizontal="center"/>
      <protection/>
    </xf>
    <xf numFmtId="0" fontId="45" fillId="0" borderId="48" xfId="48" applyFont="1" applyBorder="1" applyAlignment="1">
      <alignment horizontal="center"/>
      <protection/>
    </xf>
    <xf numFmtId="0" fontId="1" fillId="0" borderId="0" xfId="48" applyFont="1" applyAlignment="1" applyProtection="1">
      <alignment horizontal="left"/>
      <protection locked="0"/>
    </xf>
    <xf numFmtId="0" fontId="30" fillId="0" borderId="46" xfId="48" applyFont="1" applyBorder="1" applyProtection="1">
      <alignment/>
      <protection locked="0"/>
    </xf>
    <xf numFmtId="0" fontId="1" fillId="0" borderId="0" xfId="48" applyAlignment="1" applyProtection="1">
      <alignment horizontal="center"/>
      <protection locked="0"/>
    </xf>
    <xf numFmtId="0" fontId="3" fillId="0" borderId="0" xfId="48" applyFont="1" applyProtection="1">
      <alignment/>
      <protection locked="0"/>
    </xf>
    <xf numFmtId="0" fontId="1" fillId="0" borderId="0" xfId="48" applyFont="1" applyProtection="1">
      <alignment/>
      <protection locked="0"/>
    </xf>
    <xf numFmtId="0" fontId="29" fillId="0" borderId="38" xfId="48" applyFont="1" applyBorder="1" applyProtection="1">
      <alignment/>
      <protection locked="0"/>
    </xf>
    <xf numFmtId="0" fontId="29" fillId="0" borderId="50" xfId="48" applyFont="1" applyBorder="1" applyProtection="1">
      <alignment/>
      <protection locked="0"/>
    </xf>
    <xf numFmtId="0" fontId="29" fillId="0" borderId="51" xfId="48" applyFont="1" applyBorder="1" applyAlignment="1" applyProtection="1">
      <alignment horizontal="center"/>
      <protection locked="0"/>
    </xf>
    <xf numFmtId="0" fontId="30" fillId="0" borderId="52" xfId="48" applyFont="1" applyBorder="1" applyAlignment="1">
      <alignment horizontal="center"/>
      <protection/>
    </xf>
    <xf numFmtId="3" fontId="29" fillId="0" borderId="53" xfId="48" applyNumberFormat="1" applyFont="1" applyBorder="1" applyAlignment="1" applyProtection="1">
      <alignment horizontal="center"/>
      <protection locked="0"/>
    </xf>
    <xf numFmtId="0" fontId="29" fillId="0" borderId="54" xfId="48" applyFont="1" applyBorder="1" applyAlignment="1" applyProtection="1">
      <alignment horizontal="center"/>
      <protection locked="0"/>
    </xf>
    <xf numFmtId="3" fontId="29" fillId="0" borderId="59" xfId="48" applyNumberFormat="1" applyFont="1" applyBorder="1" applyAlignment="1" applyProtection="1">
      <alignment horizontal="center"/>
      <protection locked="0"/>
    </xf>
    <xf numFmtId="0" fontId="29" fillId="7" borderId="54" xfId="48" applyFont="1" applyFill="1" applyBorder="1" applyAlignment="1">
      <alignment horizontal="center"/>
      <protection/>
    </xf>
    <xf numFmtId="0" fontId="30" fillId="7" borderId="52" xfId="48" applyFont="1" applyFill="1" applyBorder="1" applyAlignment="1">
      <alignment horizontal="center"/>
      <protection/>
    </xf>
    <xf numFmtId="3" fontId="29" fillId="7" borderId="53" xfId="48" applyNumberFormat="1" applyFont="1" applyFill="1" applyBorder="1" applyAlignment="1">
      <alignment horizontal="center"/>
      <protection/>
    </xf>
    <xf numFmtId="0" fontId="29" fillId="0" borderId="12" xfId="48" applyFont="1" applyBorder="1" applyProtection="1">
      <alignment/>
      <protection locked="0"/>
    </xf>
    <xf numFmtId="0" fontId="29" fillId="0" borderId="55" xfId="48" applyFont="1" applyBorder="1" applyProtection="1">
      <alignment/>
      <protection locked="0"/>
    </xf>
    <xf numFmtId="0" fontId="29" fillId="0" borderId="56" xfId="48" applyFont="1" applyBorder="1" applyProtection="1">
      <alignment/>
      <protection locked="0"/>
    </xf>
    <xf numFmtId="0" fontId="29" fillId="0" borderId="27" xfId="48" applyFont="1" applyBorder="1" applyProtection="1">
      <alignment/>
      <protection locked="0"/>
    </xf>
    <xf numFmtId="0" fontId="30" fillId="0" borderId="57" xfId="48" applyFont="1" applyBorder="1">
      <alignment/>
      <protection/>
    </xf>
    <xf numFmtId="0" fontId="29" fillId="0" borderId="57" xfId="48" applyFont="1" applyBorder="1">
      <alignment/>
      <protection/>
    </xf>
    <xf numFmtId="3" fontId="29" fillId="7" borderId="54" xfId="48" applyNumberFormat="1" applyFont="1" applyFill="1" applyBorder="1" applyAlignment="1">
      <alignment horizontal="center" vertical="center"/>
      <protection/>
    </xf>
    <xf numFmtId="3" fontId="29" fillId="7" borderId="53" xfId="48" applyNumberFormat="1" applyFont="1" applyFill="1" applyBorder="1" applyAlignment="1">
      <alignment horizontal="center" vertical="center"/>
      <protection/>
    </xf>
    <xf numFmtId="0" fontId="30" fillId="7" borderId="52" xfId="48" applyFont="1" applyFill="1" applyBorder="1" applyAlignment="1">
      <alignment horizontal="center" vertical="center"/>
      <protection/>
    </xf>
    <xf numFmtId="3" fontId="30" fillId="0" borderId="11" xfId="48" applyNumberFormat="1" applyFont="1" applyBorder="1" applyAlignment="1">
      <alignment horizontal="center"/>
      <protection/>
    </xf>
    <xf numFmtId="0" fontId="30" fillId="0" borderId="11" xfId="48" applyFont="1" applyBorder="1" applyAlignment="1">
      <alignment horizontal="center"/>
      <protection/>
    </xf>
    <xf numFmtId="0" fontId="53" fillId="7" borderId="54" xfId="48" applyFont="1" applyFill="1" applyBorder="1" applyAlignment="1">
      <alignment horizontal="center"/>
      <protection/>
    </xf>
    <xf numFmtId="0" fontId="46" fillId="7" borderId="52" xfId="48" applyFont="1" applyFill="1" applyBorder="1" applyAlignment="1">
      <alignment horizontal="center"/>
      <protection/>
    </xf>
    <xf numFmtId="3" fontId="53" fillId="7" borderId="53" xfId="48" applyNumberFormat="1" applyFont="1" applyFill="1" applyBorder="1" applyAlignment="1">
      <alignment horizontal="center"/>
      <protection/>
    </xf>
    <xf numFmtId="0" fontId="46" fillId="7" borderId="54" xfId="48" applyFont="1" applyFill="1" applyBorder="1" applyAlignment="1">
      <alignment horizontal="center"/>
      <protection/>
    </xf>
    <xf numFmtId="0" fontId="46" fillId="7" borderId="53" xfId="48" applyFont="1" applyFill="1" applyBorder="1" applyAlignment="1">
      <alignment horizontal="center"/>
      <protection/>
    </xf>
    <xf numFmtId="0" fontId="46" fillId="0" borderId="57" xfId="48" applyFont="1" applyBorder="1">
      <alignment/>
      <protection/>
    </xf>
    <xf numFmtId="0" fontId="53" fillId="0" borderId="57" xfId="48" applyFont="1" applyBorder="1">
      <alignment/>
      <protection/>
    </xf>
    <xf numFmtId="3" fontId="53" fillId="7" borderId="54" xfId="48" applyNumberFormat="1" applyFont="1" applyFill="1" applyBorder="1" applyAlignment="1">
      <alignment horizontal="center" vertical="center"/>
      <protection/>
    </xf>
    <xf numFmtId="3" fontId="53" fillId="7" borderId="53" xfId="48" applyNumberFormat="1" applyFont="1" applyFill="1" applyBorder="1" applyAlignment="1">
      <alignment horizontal="center" vertical="center"/>
      <protection/>
    </xf>
    <xf numFmtId="0" fontId="46" fillId="7" borderId="52" xfId="48" applyFont="1" applyFill="1" applyBorder="1" applyAlignment="1">
      <alignment horizontal="center" vertical="center"/>
      <protection/>
    </xf>
    <xf numFmtId="0" fontId="29" fillId="0" borderId="57" xfId="48" applyFont="1" applyBorder="1">
      <alignment/>
      <protection/>
    </xf>
    <xf numFmtId="0" fontId="29" fillId="0" borderId="10" xfId="48" applyFont="1" applyBorder="1">
      <alignment/>
      <protection/>
    </xf>
    <xf numFmtId="0" fontId="54" fillId="7" borderId="50" xfId="48" applyFont="1" applyFill="1" applyBorder="1">
      <alignment/>
      <protection/>
    </xf>
    <xf numFmtId="0" fontId="29" fillId="0" borderId="10" xfId="48" applyFont="1" applyBorder="1">
      <alignment/>
      <protection/>
    </xf>
    <xf numFmtId="0" fontId="43" fillId="0" borderId="60" xfId="47" applyFont="1" applyBorder="1" applyAlignment="1">
      <alignment horizontal="center" vertical="center"/>
      <protection/>
    </xf>
    <xf numFmtId="0" fontId="40" fillId="0" borderId="0" xfId="47" applyFont="1">
      <alignment/>
      <protection/>
    </xf>
    <xf numFmtId="0" fontId="55" fillId="0" borderId="61" xfId="47" applyFont="1" applyBorder="1" applyAlignment="1">
      <alignment vertical="center"/>
      <protection/>
    </xf>
    <xf numFmtId="0" fontId="56" fillId="0" borderId="36" xfId="47" applyFont="1" applyBorder="1">
      <alignment/>
      <protection/>
    </xf>
    <xf numFmtId="0" fontId="55" fillId="25" borderId="61" xfId="47" applyFont="1" applyFill="1" applyBorder="1" applyAlignment="1">
      <alignment vertical="center"/>
      <protection/>
    </xf>
    <xf numFmtId="3" fontId="43" fillId="25" borderId="43" xfId="47" applyNumberFormat="1" applyFont="1" applyFill="1" applyBorder="1" applyAlignment="1">
      <alignment horizontal="center" vertical="center"/>
      <protection/>
    </xf>
    <xf numFmtId="0" fontId="43" fillId="25" borderId="43" xfId="47" applyFont="1" applyFill="1" applyBorder="1" applyAlignment="1">
      <alignment horizontal="center" vertical="center"/>
      <protection/>
    </xf>
    <xf numFmtId="3" fontId="43" fillId="25" borderId="44" xfId="47" applyNumberFormat="1" applyFont="1" applyFill="1" applyBorder="1" applyAlignment="1">
      <alignment horizontal="center" vertical="center"/>
      <protection/>
    </xf>
    <xf numFmtId="0" fontId="43" fillId="25" borderId="43" xfId="47" applyNumberFormat="1" applyFont="1" applyFill="1" applyBorder="1" applyAlignment="1">
      <alignment horizontal="center" vertical="center"/>
      <protection/>
    </xf>
    <xf numFmtId="0" fontId="34" fillId="0" borderId="0" xfId="48" applyFont="1" applyAlignment="1">
      <alignment horizontal="center"/>
      <protection/>
    </xf>
    <xf numFmtId="0" fontId="37" fillId="0" borderId="0" xfId="47" applyFont="1" applyAlignment="1">
      <alignment horizontal="right"/>
      <protection/>
    </xf>
    <xf numFmtId="0" fontId="12" fillId="24" borderId="0" xfId="47" applyFill="1">
      <alignment/>
      <protection/>
    </xf>
    <xf numFmtId="0" fontId="21" fillId="24" borderId="0" xfId="47" applyFont="1" applyFill="1" applyAlignment="1">
      <alignment horizontal="right"/>
      <protection/>
    </xf>
    <xf numFmtId="0" fontId="30" fillId="0" borderId="62" xfId="48" applyNumberFormat="1" applyFont="1" applyBorder="1" applyAlignment="1">
      <alignment horizontal="center"/>
      <protection/>
    </xf>
    <xf numFmtId="0" fontId="30" fillId="0" borderId="63" xfId="48" applyFont="1" applyBorder="1" applyAlignment="1">
      <alignment horizontal="center"/>
      <protection/>
    </xf>
    <xf numFmtId="0" fontId="30" fillId="0" borderId="64" xfId="48" applyNumberFormat="1" applyFont="1" applyBorder="1" applyAlignment="1">
      <alignment horizontal="center"/>
      <protection/>
    </xf>
    <xf numFmtId="0" fontId="30" fillId="0" borderId="65" xfId="48" applyNumberFormat="1" applyFont="1" applyBorder="1" applyAlignment="1">
      <alignment horizontal="center"/>
      <protection/>
    </xf>
    <xf numFmtId="0" fontId="30" fillId="0" borderId="66" xfId="48" applyFont="1" applyBorder="1" applyAlignment="1">
      <alignment horizontal="center"/>
      <protection/>
    </xf>
    <xf numFmtId="0" fontId="30" fillId="0" borderId="67" xfId="48" applyNumberFormat="1" applyFont="1" applyBorder="1" applyAlignment="1">
      <alignment horizontal="center"/>
      <protection/>
    </xf>
    <xf numFmtId="0" fontId="30" fillId="0" borderId="68" xfId="48" applyNumberFormat="1" applyFont="1" applyBorder="1" applyAlignment="1">
      <alignment horizontal="center"/>
      <protection/>
    </xf>
    <xf numFmtId="0" fontId="30" fillId="0" borderId="69" xfId="48" applyFont="1" applyBorder="1" applyAlignment="1">
      <alignment horizontal="center"/>
      <protection/>
    </xf>
    <xf numFmtId="0" fontId="30" fillId="0" borderId="70" xfId="48" applyNumberFormat="1" applyFont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0" fontId="0" fillId="0" borderId="57" xfId="0" applyBorder="1" applyAlignment="1">
      <alignment/>
    </xf>
    <xf numFmtId="0" fontId="57" fillId="0" borderId="71" xfId="0" applyFont="1" applyBorder="1" applyAlignment="1">
      <alignment horizontal="center"/>
    </xf>
    <xf numFmtId="0" fontId="57" fillId="24" borderId="38" xfId="0" applyFont="1" applyFill="1" applyBorder="1" applyAlignment="1">
      <alignment horizontal="center"/>
    </xf>
    <xf numFmtId="0" fontId="57" fillId="0" borderId="72" xfId="0" applyFont="1" applyBorder="1" applyAlignment="1">
      <alignment horizontal="center"/>
    </xf>
    <xf numFmtId="0" fontId="57" fillId="0" borderId="38" xfId="0" applyFont="1" applyBorder="1" applyAlignment="1">
      <alignment horizontal="center" wrapText="1"/>
    </xf>
    <xf numFmtId="0" fontId="57" fillId="0" borderId="62" xfId="0" applyFont="1" applyBorder="1" applyAlignment="1">
      <alignment/>
    </xf>
    <xf numFmtId="0" fontId="51" fillId="0" borderId="63" xfId="0" applyFont="1" applyBorder="1" applyAlignment="1">
      <alignment horizontal="center"/>
    </xf>
    <xf numFmtId="0" fontId="57" fillId="0" borderId="64" xfId="0" applyFont="1" applyBorder="1" applyAlignment="1">
      <alignment/>
    </xf>
    <xf numFmtId="0" fontId="57" fillId="7" borderId="62" xfId="0" applyFont="1" applyFill="1" applyBorder="1" applyAlignment="1">
      <alignment/>
    </xf>
    <xf numFmtId="0" fontId="51" fillId="7" borderId="63" xfId="0" applyFont="1" applyFill="1" applyBorder="1" applyAlignment="1">
      <alignment horizontal="center"/>
    </xf>
    <xf numFmtId="0" fontId="57" fillId="7" borderId="64" xfId="0" applyFont="1" applyFill="1" applyBorder="1" applyAlignment="1">
      <alignment/>
    </xf>
    <xf numFmtId="0" fontId="57" fillId="0" borderId="73" xfId="0" applyFont="1" applyBorder="1" applyAlignment="1">
      <alignment/>
    </xf>
    <xf numFmtId="0" fontId="57" fillId="0" borderId="74" xfId="0" applyFont="1" applyBorder="1" applyAlignment="1">
      <alignment/>
    </xf>
    <xf numFmtId="0" fontId="57" fillId="24" borderId="75" xfId="0" applyFont="1" applyFill="1" applyBorder="1" applyAlignment="1">
      <alignment/>
    </xf>
    <xf numFmtId="0" fontId="57" fillId="0" borderId="76" xfId="0" applyFont="1" applyBorder="1" applyAlignment="1">
      <alignment/>
    </xf>
    <xf numFmtId="0" fontId="57" fillId="7" borderId="77" xfId="0" applyFont="1" applyFill="1" applyBorder="1" applyAlignment="1">
      <alignment horizontal="center"/>
    </xf>
    <xf numFmtId="0" fontId="57" fillId="7" borderId="64" xfId="0" applyFont="1" applyFill="1" applyBorder="1" applyAlignment="1">
      <alignment horizontal="center"/>
    </xf>
    <xf numFmtId="9" fontId="57" fillId="0" borderId="75" xfId="51" applyFont="1" applyFill="1" applyBorder="1" applyAlignment="1">
      <alignment/>
    </xf>
    <xf numFmtId="3" fontId="0" fillId="24" borderId="0" xfId="0" applyNumberFormat="1" applyFill="1" applyAlignment="1">
      <alignment/>
    </xf>
    <xf numFmtId="0" fontId="57" fillId="0" borderId="65" xfId="0" applyFont="1" applyBorder="1" applyAlignment="1">
      <alignment/>
    </xf>
    <xf numFmtId="0" fontId="51" fillId="0" borderId="66" xfId="0" applyFont="1" applyBorder="1" applyAlignment="1">
      <alignment horizontal="center"/>
    </xf>
    <xf numFmtId="0" fontId="57" fillId="0" borderId="67" xfId="0" applyFont="1" applyBorder="1" applyAlignment="1">
      <alignment/>
    </xf>
    <xf numFmtId="0" fontId="57" fillId="7" borderId="65" xfId="0" applyFont="1" applyFill="1" applyBorder="1" applyAlignment="1">
      <alignment/>
    </xf>
    <xf numFmtId="0" fontId="51" fillId="7" borderId="66" xfId="0" applyFont="1" applyFill="1" applyBorder="1" applyAlignment="1">
      <alignment horizontal="center"/>
    </xf>
    <xf numFmtId="0" fontId="57" fillId="7" borderId="67" xfId="0" applyFont="1" applyFill="1" applyBorder="1" applyAlignment="1">
      <alignment/>
    </xf>
    <xf numFmtId="0" fontId="57" fillId="0" borderId="78" xfId="0" applyFont="1" applyBorder="1" applyAlignment="1">
      <alignment/>
    </xf>
    <xf numFmtId="0" fontId="57" fillId="0" borderId="79" xfId="0" applyFont="1" applyBorder="1" applyAlignment="1">
      <alignment/>
    </xf>
    <xf numFmtId="0" fontId="57" fillId="24" borderId="80" xfId="0" applyFont="1" applyFill="1" applyBorder="1" applyAlignment="1">
      <alignment/>
    </xf>
    <xf numFmtId="0" fontId="57" fillId="0" borderId="81" xfId="0" applyFont="1" applyBorder="1" applyAlignment="1">
      <alignment/>
    </xf>
    <xf numFmtId="0" fontId="57" fillId="7" borderId="82" xfId="0" applyFont="1" applyFill="1" applyBorder="1" applyAlignment="1">
      <alignment horizontal="center"/>
    </xf>
    <xf numFmtId="0" fontId="57" fillId="7" borderId="67" xfId="0" applyFont="1" applyFill="1" applyBorder="1" applyAlignment="1">
      <alignment horizontal="center"/>
    </xf>
    <xf numFmtId="9" fontId="57" fillId="0" borderId="80" xfId="51" applyFont="1" applyFill="1" applyBorder="1" applyAlignment="1">
      <alignment/>
    </xf>
    <xf numFmtId="0" fontId="57" fillId="0" borderId="68" xfId="0" applyFont="1" applyBorder="1" applyAlignment="1">
      <alignment/>
    </xf>
    <xf numFmtId="0" fontId="51" fillId="0" borderId="69" xfId="0" applyFont="1" applyBorder="1" applyAlignment="1">
      <alignment horizontal="center"/>
    </xf>
    <xf numFmtId="0" fontId="57" fillId="0" borderId="70" xfId="0" applyFont="1" applyBorder="1" applyAlignment="1">
      <alignment/>
    </xf>
    <xf numFmtId="0" fontId="57" fillId="7" borderId="68" xfId="0" applyFont="1" applyFill="1" applyBorder="1" applyAlignment="1">
      <alignment/>
    </xf>
    <xf numFmtId="0" fontId="51" fillId="7" borderId="69" xfId="0" applyFont="1" applyFill="1" applyBorder="1" applyAlignment="1">
      <alignment horizontal="center"/>
    </xf>
    <xf numFmtId="0" fontId="57" fillId="7" borderId="70" xfId="0" applyFont="1" applyFill="1" applyBorder="1" applyAlignment="1">
      <alignment/>
    </xf>
    <xf numFmtId="0" fontId="57" fillId="0" borderId="83" xfId="0" applyFont="1" applyBorder="1" applyAlignment="1">
      <alignment/>
    </xf>
    <xf numFmtId="0" fontId="57" fillId="0" borderId="84" xfId="0" applyFont="1" applyBorder="1" applyAlignment="1">
      <alignment/>
    </xf>
    <xf numFmtId="0" fontId="57" fillId="24" borderId="85" xfId="0" applyFont="1" applyFill="1" applyBorder="1" applyAlignment="1">
      <alignment/>
    </xf>
    <xf numFmtId="0" fontId="57" fillId="0" borderId="86" xfId="0" applyFont="1" applyBorder="1" applyAlignment="1">
      <alignment/>
    </xf>
    <xf numFmtId="0" fontId="57" fillId="7" borderId="87" xfId="0" applyFont="1" applyFill="1" applyBorder="1" applyAlignment="1">
      <alignment horizontal="center"/>
    </xf>
    <xf numFmtId="0" fontId="57" fillId="7" borderId="70" xfId="0" applyFont="1" applyFill="1" applyBorder="1" applyAlignment="1">
      <alignment horizontal="center"/>
    </xf>
    <xf numFmtId="9" fontId="57" fillId="0" borderId="85" xfId="51" applyFont="1" applyFill="1" applyBorder="1" applyAlignment="1">
      <alignment/>
    </xf>
    <xf numFmtId="0" fontId="59" fillId="0" borderId="88" xfId="0" applyFont="1" applyBorder="1" applyAlignment="1">
      <alignment/>
    </xf>
    <xf numFmtId="0" fontId="59" fillId="0" borderId="89" xfId="0" applyFont="1" applyBorder="1" applyAlignment="1">
      <alignment/>
    </xf>
    <xf numFmtId="0" fontId="59" fillId="0" borderId="90" xfId="0" applyFont="1" applyBorder="1" applyAlignment="1">
      <alignment/>
    </xf>
    <xf numFmtId="0" fontId="0" fillId="0" borderId="0" xfId="0" applyAlignment="1">
      <alignment textRotation="90"/>
    </xf>
    <xf numFmtId="14" fontId="1" fillId="0" borderId="46" xfId="48" applyNumberFormat="1" applyFont="1" applyBorder="1" applyAlignment="1" applyProtection="1">
      <alignment horizontal="left"/>
      <protection locked="0"/>
    </xf>
    <xf numFmtId="0" fontId="57" fillId="0" borderId="91" xfId="0" applyFont="1" applyBorder="1" applyAlignment="1">
      <alignment/>
    </xf>
    <xf numFmtId="0" fontId="51" fillId="0" borderId="92" xfId="0" applyFont="1" applyBorder="1" applyAlignment="1">
      <alignment horizontal="center"/>
    </xf>
    <xf numFmtId="0" fontId="57" fillId="0" borderId="93" xfId="0" applyFont="1" applyBorder="1" applyAlignment="1">
      <alignment/>
    </xf>
    <xf numFmtId="0" fontId="57" fillId="7" borderId="91" xfId="0" applyFont="1" applyFill="1" applyBorder="1" applyAlignment="1">
      <alignment/>
    </xf>
    <xf numFmtId="0" fontId="51" fillId="7" borderId="92" xfId="0" applyFont="1" applyFill="1" applyBorder="1" applyAlignment="1">
      <alignment horizontal="center"/>
    </xf>
    <xf numFmtId="0" fontId="57" fillId="7" borderId="93" xfId="0" applyFont="1" applyFill="1" applyBorder="1" applyAlignment="1">
      <alignment/>
    </xf>
    <xf numFmtId="0" fontId="57" fillId="0" borderId="94" xfId="0" applyFont="1" applyBorder="1" applyAlignment="1">
      <alignment/>
    </xf>
    <xf numFmtId="0" fontId="53" fillId="0" borderId="38" xfId="48" applyFont="1" applyBorder="1" applyProtection="1">
      <alignment/>
      <protection locked="0"/>
    </xf>
    <xf numFmtId="0" fontId="53" fillId="0" borderId="50" xfId="48" applyFont="1" applyBorder="1" applyProtection="1">
      <alignment/>
      <protection locked="0"/>
    </xf>
    <xf numFmtId="0" fontId="53" fillId="0" borderId="51" xfId="48" applyFont="1" applyBorder="1" applyAlignment="1" applyProtection="1">
      <alignment horizontal="center"/>
      <protection locked="0"/>
    </xf>
    <xf numFmtId="0" fontId="46" fillId="0" borderId="52" xfId="48" applyFont="1" applyBorder="1" applyAlignment="1">
      <alignment horizontal="center"/>
      <protection/>
    </xf>
    <xf numFmtId="3" fontId="53" fillId="0" borderId="53" xfId="48" applyNumberFormat="1" applyFont="1" applyBorder="1" applyAlignment="1" applyProtection="1">
      <alignment horizontal="center"/>
      <protection locked="0"/>
    </xf>
    <xf numFmtId="0" fontId="53" fillId="0" borderId="54" xfId="48" applyFont="1" applyBorder="1" applyAlignment="1" applyProtection="1">
      <alignment horizontal="center"/>
      <protection locked="0"/>
    </xf>
    <xf numFmtId="0" fontId="53" fillId="0" borderId="12" xfId="48" applyFont="1" applyBorder="1" applyProtection="1">
      <alignment/>
      <protection locked="0"/>
    </xf>
    <xf numFmtId="0" fontId="53" fillId="0" borderId="55" xfId="48" applyFont="1" applyBorder="1" applyProtection="1">
      <alignment/>
      <protection locked="0"/>
    </xf>
    <xf numFmtId="0" fontId="53" fillId="0" borderId="56" xfId="48" applyFont="1" applyBorder="1" applyProtection="1">
      <alignment/>
      <protection locked="0"/>
    </xf>
    <xf numFmtId="0" fontId="53" fillId="0" borderId="27" xfId="48" applyFont="1" applyBorder="1" applyProtection="1">
      <alignment/>
      <protection locked="0"/>
    </xf>
    <xf numFmtId="0" fontId="59" fillId="0" borderId="95" xfId="0" applyFont="1" applyBorder="1" applyAlignment="1">
      <alignment/>
    </xf>
    <xf numFmtId="0" fontId="57" fillId="0" borderId="96" xfId="0" applyFont="1" applyBorder="1" applyAlignment="1">
      <alignment/>
    </xf>
    <xf numFmtId="0" fontId="51" fillId="0" borderId="97" xfId="0" applyFont="1" applyBorder="1" applyAlignment="1">
      <alignment horizontal="center"/>
    </xf>
    <xf numFmtId="0" fontId="57" fillId="0" borderId="98" xfId="0" applyFont="1" applyBorder="1" applyAlignment="1">
      <alignment/>
    </xf>
    <xf numFmtId="0" fontId="57" fillId="7" borderId="96" xfId="0" applyFont="1" applyFill="1" applyBorder="1" applyAlignment="1">
      <alignment/>
    </xf>
    <xf numFmtId="0" fontId="51" fillId="7" borderId="97" xfId="0" applyFont="1" applyFill="1" applyBorder="1" applyAlignment="1">
      <alignment horizontal="center"/>
    </xf>
    <xf numFmtId="0" fontId="57" fillId="7" borderId="98" xfId="0" applyFont="1" applyFill="1" applyBorder="1" applyAlignment="1">
      <alignment/>
    </xf>
    <xf numFmtId="0" fontId="57" fillId="0" borderId="99" xfId="0" applyFont="1" applyBorder="1" applyAlignment="1">
      <alignment/>
    </xf>
    <xf numFmtId="3" fontId="53" fillId="0" borderId="59" xfId="48" applyNumberFormat="1" applyFont="1" applyBorder="1" applyAlignment="1" applyProtection="1">
      <alignment horizontal="center"/>
      <protection locked="0"/>
    </xf>
    <xf numFmtId="0" fontId="59" fillId="0" borderId="100" xfId="0" applyFont="1" applyBorder="1" applyAlignment="1">
      <alignment/>
    </xf>
    <xf numFmtId="0" fontId="53" fillId="0" borderId="10" xfId="48" applyFont="1" applyBorder="1">
      <alignment/>
      <protection/>
    </xf>
    <xf numFmtId="0" fontId="61" fillId="7" borderId="50" xfId="48" applyFont="1" applyFill="1" applyBorder="1">
      <alignment/>
      <protection/>
    </xf>
    <xf numFmtId="3" fontId="43" fillId="0" borderId="45" xfId="47" applyNumberFormat="1" applyFont="1" applyFill="1" applyBorder="1" applyAlignment="1">
      <alignment horizontal="center" vertical="center"/>
      <protection/>
    </xf>
    <xf numFmtId="3" fontId="43" fillId="0" borderId="60" xfId="47" applyNumberFormat="1" applyFont="1" applyFill="1" applyBorder="1" applyAlignment="1">
      <alignment horizontal="center" vertical="center"/>
      <protection/>
    </xf>
    <xf numFmtId="0" fontId="21" fillId="0" borderId="34" xfId="47" applyNumberFormat="1" applyFont="1" applyFill="1" applyBorder="1" applyAlignment="1">
      <alignment horizontal="center" textRotation="90"/>
      <protection/>
    </xf>
    <xf numFmtId="0" fontId="21" fillId="0" borderId="35" xfId="47" applyNumberFormat="1" applyFont="1" applyBorder="1" applyAlignment="1">
      <alignment textRotation="90"/>
      <protection/>
    </xf>
    <xf numFmtId="3" fontId="43" fillId="25" borderId="45" xfId="47" applyNumberFormat="1" applyFont="1" applyFill="1" applyBorder="1" applyAlignment="1">
      <alignment horizontal="center" vertical="center"/>
      <protection/>
    </xf>
    <xf numFmtId="3" fontId="43" fillId="25" borderId="60" xfId="47" applyNumberFormat="1" applyFont="1" applyFill="1" applyBorder="1" applyAlignment="1">
      <alignment horizontal="center" vertical="center"/>
      <protection/>
    </xf>
    <xf numFmtId="3" fontId="29" fillId="0" borderId="53" xfId="48" applyNumberFormat="1" applyFont="1" applyBorder="1" applyAlignment="1" applyProtection="1">
      <alignment horizontal="center"/>
      <protection locked="0"/>
    </xf>
    <xf numFmtId="0" fontId="29" fillId="0" borderId="54" xfId="48" applyFont="1" applyBorder="1" applyAlignment="1" applyProtection="1">
      <alignment horizontal="center"/>
      <protection locked="0"/>
    </xf>
    <xf numFmtId="0" fontId="30" fillId="0" borderId="52" xfId="48" applyFont="1" applyBorder="1" applyAlignment="1">
      <alignment horizontal="center"/>
      <protection/>
    </xf>
    <xf numFmtId="0" fontId="0" fillId="0" borderId="89" xfId="0" applyFont="1" applyBorder="1" applyAlignment="1">
      <alignment/>
    </xf>
    <xf numFmtId="0" fontId="62" fillId="0" borderId="88" xfId="0" applyFont="1" applyBorder="1" applyAlignment="1">
      <alignment/>
    </xf>
    <xf numFmtId="0" fontId="62" fillId="0" borderId="89" xfId="0" applyFont="1" applyBorder="1" applyAlignment="1">
      <alignment/>
    </xf>
    <xf numFmtId="0" fontId="62" fillId="0" borderId="95" xfId="0" applyFont="1" applyBorder="1" applyAlignment="1">
      <alignment/>
    </xf>
    <xf numFmtId="0" fontId="62" fillId="0" borderId="90" xfId="0" applyFont="1" applyBorder="1" applyAlignment="1">
      <alignment/>
    </xf>
    <xf numFmtId="0" fontId="39" fillId="24" borderId="0" xfId="47" applyFont="1" applyFill="1">
      <alignment/>
      <protection/>
    </xf>
    <xf numFmtId="10" fontId="57" fillId="0" borderId="101" xfId="0" applyNumberFormat="1" applyFont="1" applyBorder="1" applyAlignment="1">
      <alignment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/>
    </xf>
    <xf numFmtId="10" fontId="57" fillId="0" borderId="103" xfId="0" applyNumberFormat="1" applyFont="1" applyBorder="1" applyAlignment="1">
      <alignment/>
    </xf>
    <xf numFmtId="0" fontId="57" fillId="0" borderId="104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Border="1" applyAlignment="1">
      <alignment horizontal="center"/>
    </xf>
    <xf numFmtId="0" fontId="0" fillId="0" borderId="29" xfId="0" applyBorder="1" applyAlignment="1">
      <alignment/>
    </xf>
    <xf numFmtId="10" fontId="57" fillId="0" borderId="29" xfId="0" applyNumberFormat="1" applyFont="1" applyBorder="1" applyAlignment="1">
      <alignment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/>
    </xf>
    <xf numFmtId="10" fontId="57" fillId="0" borderId="109" xfId="0" applyNumberFormat="1" applyFont="1" applyBorder="1" applyAlignment="1">
      <alignment/>
    </xf>
    <xf numFmtId="0" fontId="57" fillId="0" borderId="101" xfId="0" applyFont="1" applyBorder="1" applyAlignment="1">
      <alignment horizontal="center"/>
    </xf>
    <xf numFmtId="0" fontId="57" fillId="0" borderId="103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57" fillId="0" borderId="109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29" xfId="0" applyBorder="1" applyAlignment="1">
      <alignment horizontal="center"/>
    </xf>
    <xf numFmtId="0" fontId="29" fillId="0" borderId="110" xfId="48" applyFont="1" applyFill="1" applyBorder="1">
      <alignment/>
      <protection/>
    </xf>
    <xf numFmtId="0" fontId="43" fillId="0" borderId="60" xfId="47" applyFont="1" applyFill="1" applyBorder="1" applyAlignment="1">
      <alignment horizontal="center" vertical="center"/>
      <protection/>
    </xf>
    <xf numFmtId="0" fontId="55" fillId="0" borderId="61" xfId="47" applyFont="1" applyFill="1" applyBorder="1" applyAlignment="1">
      <alignment vertical="center"/>
      <protection/>
    </xf>
    <xf numFmtId="0" fontId="1" fillId="0" borderId="0" xfId="48" applyFill="1">
      <alignment/>
      <protection/>
    </xf>
    <xf numFmtId="0" fontId="22" fillId="0" borderId="0" xfId="48" applyFont="1" applyFill="1" applyAlignment="1">
      <alignment horizontal="center"/>
      <protection/>
    </xf>
    <xf numFmtId="0" fontId="23" fillId="0" borderId="0" xfId="48" applyFont="1" applyFill="1" applyAlignment="1">
      <alignment horizontal="center"/>
      <protection/>
    </xf>
    <xf numFmtId="0" fontId="24" fillId="0" borderId="0" xfId="48" applyFont="1" applyFill="1" applyAlignment="1">
      <alignment horizontal="center"/>
      <protection/>
    </xf>
    <xf numFmtId="0" fontId="25" fillId="0" borderId="0" xfId="48" applyFont="1" applyFill="1" applyAlignment="1">
      <alignment horizontal="center"/>
      <protection/>
    </xf>
    <xf numFmtId="0" fontId="26" fillId="0" borderId="0" xfId="48" applyFont="1" applyFill="1">
      <alignment/>
      <protection/>
    </xf>
    <xf numFmtId="0" fontId="41" fillId="0" borderId="0" xfId="48" applyFont="1" applyFill="1" applyAlignment="1">
      <alignment horizontal="left"/>
      <protection/>
    </xf>
    <xf numFmtId="0" fontId="1" fillId="0" borderId="0" xfId="48" applyFill="1" applyAlignment="1">
      <alignment horizontal="center"/>
      <protection/>
    </xf>
    <xf numFmtId="3" fontId="27" fillId="0" borderId="38" xfId="48" applyNumberFormat="1" applyFont="1" applyFill="1" applyBorder="1" applyAlignment="1" applyProtection="1">
      <alignment horizontal="center"/>
      <protection locked="0"/>
    </xf>
    <xf numFmtId="0" fontId="28" fillId="0" borderId="10" xfId="48" applyFont="1" applyFill="1" applyBorder="1">
      <alignment/>
      <protection/>
    </xf>
    <xf numFmtId="0" fontId="3" fillId="0" borderId="50" xfId="48" applyFont="1" applyFill="1" applyBorder="1">
      <alignment/>
      <protection/>
    </xf>
    <xf numFmtId="0" fontId="1" fillId="0" borderId="10" xfId="48" applyFill="1" applyBorder="1">
      <alignment/>
      <protection/>
    </xf>
    <xf numFmtId="0" fontId="1" fillId="0" borderId="0" xfId="48" applyFont="1" applyFill="1" applyProtection="1">
      <alignment/>
      <protection/>
    </xf>
    <xf numFmtId="0" fontId="29" fillId="0" borderId="50" xfId="48" applyFont="1" applyFill="1" applyBorder="1">
      <alignment/>
      <protection/>
    </xf>
    <xf numFmtId="0" fontId="30" fillId="0" borderId="111" xfId="48" applyFont="1" applyFill="1" applyBorder="1" applyAlignment="1">
      <alignment horizontal="center"/>
      <protection/>
    </xf>
    <xf numFmtId="0" fontId="30" fillId="0" borderId="112" xfId="48" applyFont="1" applyFill="1" applyBorder="1" applyAlignment="1">
      <alignment horizontal="center"/>
      <protection/>
    </xf>
    <xf numFmtId="0" fontId="30" fillId="0" borderId="113" xfId="48" applyFont="1" applyFill="1" applyBorder="1" applyAlignment="1">
      <alignment horizontal="center"/>
      <protection/>
    </xf>
    <xf numFmtId="0" fontId="30" fillId="0" borderId="54" xfId="48" applyFont="1" applyFill="1" applyBorder="1" applyAlignment="1">
      <alignment horizontal="center"/>
      <protection/>
    </xf>
    <xf numFmtId="0" fontId="30" fillId="0" borderId="53" xfId="48" applyFont="1" applyFill="1" applyBorder="1" applyAlignment="1">
      <alignment horizontal="center"/>
      <protection/>
    </xf>
    <xf numFmtId="0" fontId="30" fillId="0" borderId="10" xfId="48" applyFont="1" applyFill="1" applyBorder="1" applyAlignment="1">
      <alignment horizontal="center"/>
      <protection/>
    </xf>
    <xf numFmtId="0" fontId="29" fillId="0" borderId="11" xfId="48" applyFont="1" applyFill="1" applyBorder="1">
      <alignment/>
      <protection/>
    </xf>
    <xf numFmtId="0" fontId="29" fillId="0" borderId="0" xfId="48" applyFont="1" applyFill="1" applyBorder="1">
      <alignment/>
      <protection/>
    </xf>
    <xf numFmtId="0" fontId="29" fillId="0" borderId="114" xfId="48" applyFont="1" applyFill="1" applyBorder="1">
      <alignment/>
      <protection/>
    </xf>
    <xf numFmtId="0" fontId="29" fillId="0" borderId="62" xfId="48" applyNumberFormat="1" applyFont="1" applyFill="1" applyBorder="1" applyAlignment="1">
      <alignment horizontal="left"/>
      <protection/>
    </xf>
    <xf numFmtId="49" fontId="29" fillId="0" borderId="63" xfId="48" applyNumberFormat="1" applyFont="1" applyFill="1" applyBorder="1" applyAlignment="1">
      <alignment horizontal="center"/>
      <protection/>
    </xf>
    <xf numFmtId="0" fontId="29" fillId="0" borderId="73" xfId="48" applyNumberFormat="1" applyFont="1" applyFill="1" applyBorder="1" applyAlignment="1">
      <alignment horizontal="left"/>
      <protection/>
    </xf>
    <xf numFmtId="3" fontId="52" fillId="0" borderId="115" xfId="48" applyNumberFormat="1" applyFont="1" applyFill="1" applyBorder="1" applyAlignment="1">
      <alignment horizontal="center"/>
      <protection/>
    </xf>
    <xf numFmtId="3" fontId="52" fillId="0" borderId="116" xfId="48" applyNumberFormat="1" applyFont="1" applyFill="1" applyBorder="1" applyAlignment="1">
      <alignment horizontal="center"/>
      <protection/>
    </xf>
    <xf numFmtId="0" fontId="29" fillId="0" borderId="65" xfId="48" applyNumberFormat="1" applyFont="1" applyFill="1" applyBorder="1" applyAlignment="1">
      <alignment horizontal="left"/>
      <protection/>
    </xf>
    <xf numFmtId="49" fontId="29" fillId="0" borderId="66" xfId="48" applyNumberFormat="1" applyFont="1" applyFill="1" applyBorder="1" applyAlignment="1">
      <alignment horizontal="center"/>
      <protection/>
    </xf>
    <xf numFmtId="0" fontId="29" fillId="0" borderId="78" xfId="48" applyNumberFormat="1" applyFont="1" applyFill="1" applyBorder="1" applyAlignment="1">
      <alignment horizontal="left"/>
      <protection/>
    </xf>
    <xf numFmtId="3" fontId="52" fillId="0" borderId="117" xfId="48" applyNumberFormat="1" applyFont="1" applyFill="1" applyBorder="1" applyAlignment="1">
      <alignment horizontal="center"/>
      <protection/>
    </xf>
    <xf numFmtId="3" fontId="52" fillId="0" borderId="118" xfId="48" applyNumberFormat="1" applyFont="1" applyFill="1" applyBorder="1" applyAlignment="1">
      <alignment horizontal="center"/>
      <protection/>
    </xf>
    <xf numFmtId="0" fontId="29" fillId="0" borderId="68" xfId="48" applyNumberFormat="1" applyFont="1" applyFill="1" applyBorder="1" applyAlignment="1">
      <alignment horizontal="left"/>
      <protection/>
    </xf>
    <xf numFmtId="49" fontId="29" fillId="0" borderId="69" xfId="48" applyNumberFormat="1" applyFont="1" applyFill="1" applyBorder="1" applyAlignment="1">
      <alignment horizontal="center"/>
      <protection/>
    </xf>
    <xf numFmtId="0" fontId="29" fillId="0" borderId="83" xfId="48" applyNumberFormat="1" applyFont="1" applyFill="1" applyBorder="1" applyAlignment="1">
      <alignment horizontal="left"/>
      <protection/>
    </xf>
    <xf numFmtId="3" fontId="52" fillId="0" borderId="119" xfId="48" applyNumberFormat="1" applyFont="1" applyFill="1" applyBorder="1" applyAlignment="1">
      <alignment horizontal="center"/>
      <protection/>
    </xf>
    <xf numFmtId="3" fontId="52" fillId="0" borderId="120" xfId="48" applyNumberFormat="1" applyFont="1" applyFill="1" applyBorder="1" applyAlignment="1">
      <alignment horizontal="center"/>
      <protection/>
    </xf>
    <xf numFmtId="3" fontId="52" fillId="0" borderId="11" xfId="48" applyNumberFormat="1" applyFont="1" applyFill="1" applyBorder="1" applyAlignment="1">
      <alignment horizontal="center"/>
      <protection/>
    </xf>
    <xf numFmtId="0" fontId="1" fillId="0" borderId="0" xfId="48" applyFont="1" applyFill="1">
      <alignment/>
      <protection/>
    </xf>
    <xf numFmtId="165" fontId="1" fillId="0" borderId="121" xfId="48" applyNumberFormat="1" applyFill="1" applyBorder="1" applyAlignment="1">
      <alignment horizontal="center"/>
      <protection/>
    </xf>
    <xf numFmtId="0" fontId="1" fillId="0" borderId="0" xfId="48" applyNumberFormat="1" applyFill="1">
      <alignment/>
      <protection/>
    </xf>
    <xf numFmtId="3" fontId="1" fillId="0" borderId="0" xfId="48" applyNumberFormat="1" applyFill="1">
      <alignment/>
      <protection/>
    </xf>
    <xf numFmtId="0" fontId="34" fillId="0" borderId="0" xfId="48" applyFont="1" applyFill="1" applyAlignment="1">
      <alignment horizontal="center"/>
      <protection/>
    </xf>
    <xf numFmtId="0" fontId="34" fillId="0" borderId="0" xfId="47" applyFont="1" applyFill="1" applyAlignment="1">
      <alignment horizontal="center"/>
      <protection/>
    </xf>
    <xf numFmtId="165" fontId="1" fillId="0" borderId="0" xfId="48" applyNumberFormat="1" applyFill="1" applyBorder="1" applyAlignment="1">
      <alignment horizontal="center"/>
      <protection/>
    </xf>
    <xf numFmtId="0" fontId="29" fillId="0" borderId="0" xfId="48" applyNumberFormat="1" applyFont="1" applyFill="1" applyBorder="1" applyAlignment="1">
      <alignment horizontal="left"/>
      <protection/>
    </xf>
    <xf numFmtId="49" fontId="29" fillId="0" borderId="0" xfId="48" applyNumberFormat="1" applyFont="1" applyFill="1" applyBorder="1" applyAlignment="1">
      <alignment horizontal="center"/>
      <protection/>
    </xf>
    <xf numFmtId="0" fontId="30" fillId="0" borderId="0" xfId="48" applyNumberFormat="1" applyFont="1" applyFill="1" applyBorder="1" applyAlignment="1">
      <alignment horizontal="center"/>
      <protection/>
    </xf>
    <xf numFmtId="0" fontId="30" fillId="0" borderId="0" xfId="48" applyFont="1" applyFill="1" applyBorder="1" applyAlignment="1">
      <alignment horizontal="center"/>
      <protection/>
    </xf>
    <xf numFmtId="3" fontId="52" fillId="0" borderId="0" xfId="48" applyNumberFormat="1" applyFont="1" applyFill="1" applyBorder="1" applyAlignment="1">
      <alignment horizontal="center"/>
      <protection/>
    </xf>
    <xf numFmtId="0" fontId="30" fillId="0" borderId="0" xfId="48" applyNumberFormat="1" applyFont="1" applyBorder="1" applyAlignment="1">
      <alignment horizontal="center"/>
      <protection/>
    </xf>
    <xf numFmtId="0" fontId="30" fillId="0" borderId="0" xfId="48" applyFont="1" applyBorder="1" applyAlignment="1">
      <alignment horizontal="center"/>
      <protection/>
    </xf>
    <xf numFmtId="0" fontId="30" fillId="0" borderId="0" xfId="48" applyNumberFormat="1" applyFont="1" applyFill="1" applyBorder="1" applyAlignment="1">
      <alignment horizontal="left"/>
      <protection/>
    </xf>
    <xf numFmtId="0" fontId="3" fillId="0" borderId="0" xfId="48" applyNumberFormat="1" applyFont="1" applyFill="1">
      <alignment/>
      <protection/>
    </xf>
    <xf numFmtId="3" fontId="1" fillId="0" borderId="59" xfId="48" applyNumberFormat="1" applyBorder="1" applyAlignment="1" applyProtection="1">
      <alignment horizontal="center"/>
      <protection locked="0"/>
    </xf>
    <xf numFmtId="0" fontId="1" fillId="0" borderId="0" xfId="48" applyFont="1">
      <alignment/>
      <protection/>
    </xf>
    <xf numFmtId="0" fontId="1" fillId="0" borderId="122" xfId="48" applyFont="1" applyBorder="1" applyProtection="1">
      <alignment/>
      <protection locked="0"/>
    </xf>
    <xf numFmtId="0" fontId="1" fillId="0" borderId="123" xfId="48" applyFont="1" applyBorder="1" applyProtection="1">
      <alignment/>
      <protection locked="0"/>
    </xf>
    <xf numFmtId="0" fontId="63" fillId="0" borderId="0" xfId="0" applyFont="1" applyAlignment="1">
      <alignment horizontal="left" indent="10"/>
    </xf>
    <xf numFmtId="0" fontId="64" fillId="0" borderId="0" xfId="0" applyFont="1" applyAlignment="1">
      <alignment horizontal="left" indent="10"/>
    </xf>
    <xf numFmtId="3" fontId="43" fillId="7" borderId="39" xfId="47" applyNumberFormat="1" applyFont="1" applyFill="1" applyBorder="1" applyAlignment="1">
      <alignment horizontal="center" vertical="center"/>
      <protection/>
    </xf>
    <xf numFmtId="0" fontId="43" fillId="7" borderId="40" xfId="47" applyFont="1" applyFill="1" applyBorder="1" applyAlignment="1">
      <alignment horizontal="center" vertical="center"/>
      <protection/>
    </xf>
    <xf numFmtId="3" fontId="43" fillId="7" borderId="41" xfId="47" applyNumberFormat="1" applyFont="1" applyFill="1" applyBorder="1" applyAlignment="1">
      <alignment horizontal="center" vertical="center"/>
      <protection/>
    </xf>
    <xf numFmtId="0" fontId="43" fillId="7" borderId="43" xfId="47" applyFont="1" applyFill="1" applyBorder="1" applyAlignment="1">
      <alignment horizontal="center" vertical="center"/>
      <protection/>
    </xf>
    <xf numFmtId="3" fontId="43" fillId="7" borderId="43" xfId="47" applyNumberFormat="1" applyFont="1" applyFill="1" applyBorder="1" applyAlignment="1">
      <alignment horizontal="center" vertical="center"/>
      <protection/>
    </xf>
    <xf numFmtId="3" fontId="43" fillId="7" borderId="44" xfId="47" applyNumberFormat="1" applyFont="1" applyFill="1" applyBorder="1" applyAlignment="1">
      <alignment horizontal="center" vertical="center"/>
      <protection/>
    </xf>
    <xf numFmtId="3" fontId="43" fillId="7" borderId="42" xfId="47" applyNumberFormat="1" applyFont="1" applyFill="1" applyBorder="1" applyAlignment="1">
      <alignment horizontal="center" vertical="center"/>
      <protection/>
    </xf>
    <xf numFmtId="0" fontId="55" fillId="7" borderId="61" xfId="47" applyFont="1" applyFill="1" applyBorder="1" applyAlignment="1">
      <alignment vertical="center"/>
      <protection/>
    </xf>
    <xf numFmtId="0" fontId="12" fillId="0" borderId="0" xfId="47" applyFont="1">
      <alignment/>
      <protection/>
    </xf>
    <xf numFmtId="9" fontId="0" fillId="0" borderId="124" xfId="50" applyFont="1" applyBorder="1" applyAlignment="1">
      <alignment/>
    </xf>
    <xf numFmtId="0" fontId="57" fillId="24" borderId="125" xfId="0" applyFont="1" applyFill="1" applyBorder="1" applyAlignment="1">
      <alignment horizontal="center"/>
    </xf>
    <xf numFmtId="0" fontId="57" fillId="0" borderId="125" xfId="0" applyFont="1" applyBorder="1" applyAlignment="1">
      <alignment horizontal="center" wrapText="1"/>
    </xf>
    <xf numFmtId="9" fontId="0" fillId="0" borderId="126" xfId="50" applyFont="1" applyBorder="1" applyAlignment="1">
      <alignment/>
    </xf>
    <xf numFmtId="9" fontId="0" fillId="0" borderId="127" xfId="50" applyFont="1" applyBorder="1" applyAlignment="1">
      <alignment/>
    </xf>
    <xf numFmtId="9" fontId="0" fillId="0" borderId="128" xfId="50" applyFont="1" applyBorder="1" applyAlignment="1">
      <alignment/>
    </xf>
    <xf numFmtId="0" fontId="57" fillId="0" borderId="129" xfId="0" applyFont="1" applyBorder="1" applyAlignment="1">
      <alignment horizontal="center"/>
    </xf>
    <xf numFmtId="0" fontId="57" fillId="0" borderId="101" xfId="0" applyFont="1" applyBorder="1" applyAlignment="1">
      <alignment/>
    </xf>
    <xf numFmtId="0" fontId="57" fillId="0" borderId="102" xfId="0" applyFont="1" applyBorder="1" applyAlignment="1">
      <alignment horizontal="center"/>
    </xf>
    <xf numFmtId="0" fontId="57" fillId="0" borderId="103" xfId="0" applyFont="1" applyBorder="1" applyAlignment="1">
      <alignment/>
    </xf>
    <xf numFmtId="0" fontId="57" fillId="0" borderId="29" xfId="0" applyFont="1" applyBorder="1" applyAlignment="1">
      <alignment horizontal="center"/>
    </xf>
    <xf numFmtId="0" fontId="57" fillId="0" borderId="106" xfId="0" applyFont="1" applyBorder="1" applyAlignment="1">
      <alignment horizontal="center"/>
    </xf>
    <xf numFmtId="10" fontId="57" fillId="0" borderId="106" xfId="0" applyNumberFormat="1" applyFont="1" applyBorder="1" applyAlignment="1">
      <alignment/>
    </xf>
    <xf numFmtId="0" fontId="46" fillId="0" borderId="38" xfId="48" applyFont="1" applyBorder="1" applyAlignment="1" applyProtection="1">
      <alignment horizontal="center"/>
      <protection locked="0"/>
    </xf>
    <xf numFmtId="0" fontId="46" fillId="0" borderId="55" xfId="48" applyFont="1" applyBorder="1" applyAlignment="1" applyProtection="1">
      <alignment horizontal="center"/>
      <protection locked="0"/>
    </xf>
    <xf numFmtId="0" fontId="46" fillId="0" borderId="56" xfId="48" applyFont="1" applyBorder="1" applyAlignment="1" applyProtection="1">
      <alignment horizontal="center"/>
      <protection locked="0"/>
    </xf>
    <xf numFmtId="0" fontId="3" fillId="0" borderId="0" xfId="48" applyFont="1" applyFill="1">
      <alignment/>
      <protection/>
    </xf>
    <xf numFmtId="0" fontId="30" fillId="0" borderId="121" xfId="48" applyFont="1" applyBorder="1">
      <alignment/>
      <protection/>
    </xf>
    <xf numFmtId="165" fontId="1" fillId="0" borderId="121" xfId="48" applyNumberFormat="1" applyFont="1" applyBorder="1" applyAlignment="1">
      <alignment horizontal="center"/>
      <protection/>
    </xf>
    <xf numFmtId="165" fontId="30" fillId="0" borderId="121" xfId="48" applyNumberFormat="1" applyFont="1" applyBorder="1">
      <alignment/>
      <protection/>
    </xf>
    <xf numFmtId="0" fontId="30" fillId="0" borderId="130" xfId="48" applyFont="1" applyBorder="1">
      <alignment/>
      <protection/>
    </xf>
    <xf numFmtId="0" fontId="1" fillId="25" borderId="0" xfId="48" applyFont="1" applyFill="1" applyAlignment="1">
      <alignment horizontal="center"/>
      <protection/>
    </xf>
    <xf numFmtId="0" fontId="1" fillId="25" borderId="0" xfId="48" applyFont="1" applyFill="1" applyProtection="1">
      <alignment/>
      <protection/>
    </xf>
    <xf numFmtId="0" fontId="3" fillId="25" borderId="0" xfId="48" applyFont="1" applyFill="1" applyProtection="1">
      <alignment/>
      <protection/>
    </xf>
    <xf numFmtId="0" fontId="56" fillId="25" borderId="36" xfId="47" applyFont="1" applyFill="1" applyBorder="1">
      <alignment/>
      <protection/>
    </xf>
    <xf numFmtId="0" fontId="43" fillId="25" borderId="60" xfId="47" applyFont="1" applyFill="1" applyBorder="1" applyAlignment="1">
      <alignment horizontal="center" vertical="center"/>
      <protection/>
    </xf>
    <xf numFmtId="0" fontId="34" fillId="25" borderId="35" xfId="47" applyFont="1" applyFill="1" applyBorder="1" applyAlignment="1">
      <alignment horizontal="center" textRotation="90"/>
      <protection/>
    </xf>
    <xf numFmtId="3" fontId="43" fillId="25" borderId="42" xfId="47" applyNumberFormat="1" applyFont="1" applyFill="1" applyBorder="1" applyAlignment="1">
      <alignment horizontal="center" vertical="center"/>
      <protection/>
    </xf>
    <xf numFmtId="0" fontId="43" fillId="25" borderId="40" xfId="47" applyFont="1" applyFill="1" applyBorder="1" applyAlignment="1">
      <alignment horizontal="center" vertical="center"/>
      <protection/>
    </xf>
    <xf numFmtId="3" fontId="43" fillId="25" borderId="41" xfId="47" applyNumberFormat="1" applyFont="1" applyFill="1" applyBorder="1" applyAlignment="1">
      <alignment horizontal="center" vertical="center"/>
      <protection/>
    </xf>
    <xf numFmtId="0" fontId="29" fillId="24" borderId="131" xfId="48" applyFont="1" applyFill="1" applyBorder="1">
      <alignment/>
      <protection/>
    </xf>
    <xf numFmtId="0" fontId="29" fillId="24" borderId="132" xfId="48" applyFont="1" applyFill="1" applyBorder="1">
      <alignment/>
      <protection/>
    </xf>
    <xf numFmtId="0" fontId="29" fillId="24" borderId="133" xfId="48" applyFont="1" applyFill="1" applyBorder="1">
      <alignment/>
      <protection/>
    </xf>
    <xf numFmtId="0" fontId="29" fillId="24" borderId="133" xfId="48" applyFont="1" applyFill="1" applyBorder="1">
      <alignment/>
      <protection/>
    </xf>
    <xf numFmtId="0" fontId="53" fillId="0" borderId="38" xfId="48" applyFont="1" applyBorder="1" applyAlignment="1" applyProtection="1">
      <alignment horizontal="left"/>
      <protection locked="0"/>
    </xf>
    <xf numFmtId="0" fontId="53" fillId="0" borderId="55" xfId="48" applyFont="1" applyBorder="1" applyAlignment="1" applyProtection="1">
      <alignment horizontal="left"/>
      <protection locked="0"/>
    </xf>
    <xf numFmtId="0" fontId="53" fillId="0" borderId="56" xfId="48" applyFont="1" applyBorder="1" applyAlignment="1" applyProtection="1">
      <alignment horizontal="left"/>
      <protection locked="0"/>
    </xf>
    <xf numFmtId="0" fontId="3" fillId="0" borderId="134" xfId="48" applyFont="1" applyBorder="1" applyAlignment="1">
      <alignment horizontal="center" vertical="center"/>
      <protection/>
    </xf>
    <xf numFmtId="0" fontId="3" fillId="0" borderId="135" xfId="48" applyFont="1" applyBorder="1" applyAlignment="1">
      <alignment horizontal="center" vertical="center"/>
      <protection/>
    </xf>
    <xf numFmtId="3" fontId="1" fillId="0" borderId="136" xfId="48" applyNumberFormat="1" applyBorder="1" applyAlignment="1" applyProtection="1">
      <alignment horizontal="center" vertical="center"/>
      <protection locked="0"/>
    </xf>
    <xf numFmtId="3" fontId="1" fillId="0" borderId="137" xfId="48" applyNumberFormat="1" applyBorder="1" applyAlignment="1" applyProtection="1">
      <alignment horizontal="center" vertical="center"/>
      <protection locked="0"/>
    </xf>
    <xf numFmtId="3" fontId="1" fillId="0" borderId="138" xfId="48" applyNumberFormat="1" applyBorder="1" applyAlignment="1" applyProtection="1">
      <alignment horizontal="center" vertical="center"/>
      <protection locked="0"/>
    </xf>
    <xf numFmtId="3" fontId="1" fillId="0" borderId="139" xfId="48" applyNumberFormat="1" applyBorder="1" applyAlignment="1" applyProtection="1">
      <alignment horizontal="center" vertical="center"/>
      <protection locked="0"/>
    </xf>
    <xf numFmtId="3" fontId="1" fillId="0" borderId="140" xfId="48" applyNumberFormat="1" applyBorder="1" applyAlignment="1" applyProtection="1">
      <alignment horizontal="center" vertical="center"/>
      <protection locked="0"/>
    </xf>
    <xf numFmtId="3" fontId="1" fillId="0" borderId="141" xfId="48" applyNumberFormat="1" applyBorder="1" applyAlignment="1" applyProtection="1">
      <alignment horizontal="center" vertical="center"/>
      <protection locked="0"/>
    </xf>
    <xf numFmtId="0" fontId="1" fillId="24" borderId="38" xfId="48" applyFont="1" applyFill="1" applyBorder="1" applyProtection="1">
      <alignment/>
      <protection locked="0"/>
    </xf>
    <xf numFmtId="0" fontId="1" fillId="24" borderId="56" xfId="48" applyFont="1" applyFill="1" applyBorder="1" applyProtection="1">
      <alignment/>
      <protection locked="0"/>
    </xf>
    <xf numFmtId="0" fontId="1" fillId="24" borderId="51" xfId="48" applyFill="1" applyBorder="1" applyAlignment="1" applyProtection="1">
      <alignment horizontal="center"/>
      <protection locked="0"/>
    </xf>
    <xf numFmtId="0" fontId="3" fillId="24" borderId="52" xfId="48" applyFont="1" applyFill="1" applyBorder="1" applyAlignment="1">
      <alignment horizontal="center"/>
      <protection/>
    </xf>
    <xf numFmtId="3" fontId="1" fillId="24" borderId="53" xfId="48" applyNumberFormat="1" applyFill="1" applyBorder="1" applyAlignment="1" applyProtection="1">
      <alignment horizontal="center"/>
      <protection locked="0"/>
    </xf>
    <xf numFmtId="0" fontId="1" fillId="24" borderId="54" xfId="48" applyFill="1" applyBorder="1" applyAlignment="1" applyProtection="1">
      <alignment horizontal="center"/>
      <protection locked="0"/>
    </xf>
    <xf numFmtId="0" fontId="30" fillId="24" borderId="0" xfId="48" applyFont="1" applyFill="1" applyAlignment="1">
      <alignment horizontal="left"/>
      <protection/>
    </xf>
    <xf numFmtId="0" fontId="30" fillId="24" borderId="0" xfId="48" applyFont="1" applyFill="1">
      <alignment/>
      <protection/>
    </xf>
    <xf numFmtId="0" fontId="29" fillId="24" borderId="131" xfId="48" applyFont="1" applyFill="1" applyBorder="1">
      <alignment/>
      <protection/>
    </xf>
    <xf numFmtId="14" fontId="30" fillId="0" borderId="46" xfId="48" applyNumberFormat="1" applyFont="1" applyBorder="1" applyProtection="1">
      <alignment/>
      <protection locked="0"/>
    </xf>
    <xf numFmtId="0" fontId="30" fillId="0" borderId="46" xfId="48" applyFont="1" applyBorder="1" applyAlignment="1" applyProtection="1">
      <alignment horizontal="center"/>
      <protection locked="0"/>
    </xf>
    <xf numFmtId="14" fontId="30" fillId="0" borderId="46" xfId="48" applyNumberFormat="1" applyFont="1" applyBorder="1" applyAlignment="1" applyProtection="1">
      <alignment horizontal="center"/>
      <protection locked="0"/>
    </xf>
    <xf numFmtId="0" fontId="30" fillId="26" borderId="62" xfId="48" applyNumberFormat="1" applyFont="1" applyFill="1" applyBorder="1" applyAlignment="1">
      <alignment horizontal="center"/>
      <protection/>
    </xf>
    <xf numFmtId="0" fontId="30" fillId="26" borderId="63" xfId="48" applyFont="1" applyFill="1" applyBorder="1" applyAlignment="1">
      <alignment horizontal="center"/>
      <protection/>
    </xf>
    <xf numFmtId="0" fontId="30" fillId="26" borderId="64" xfId="48" applyNumberFormat="1" applyFont="1" applyFill="1" applyBorder="1" applyAlignment="1">
      <alignment horizontal="center"/>
      <protection/>
    </xf>
    <xf numFmtId="3" fontId="52" fillId="26" borderId="115" xfId="48" applyNumberFormat="1" applyFont="1" applyFill="1" applyBorder="1" applyAlignment="1">
      <alignment horizontal="center"/>
      <protection/>
    </xf>
    <xf numFmtId="3" fontId="52" fillId="26" borderId="116" xfId="48" applyNumberFormat="1" applyFont="1" applyFill="1" applyBorder="1" applyAlignment="1">
      <alignment horizontal="center"/>
      <protection/>
    </xf>
    <xf numFmtId="0" fontId="29" fillId="26" borderId="132" xfId="48" applyFont="1" applyFill="1" applyBorder="1">
      <alignment/>
      <protection/>
    </xf>
    <xf numFmtId="3" fontId="43" fillId="24" borderId="43" xfId="47" applyNumberFormat="1" applyFont="1" applyFill="1" applyBorder="1" applyAlignment="1">
      <alignment horizontal="center" vertical="center"/>
      <protection/>
    </xf>
    <xf numFmtId="0" fontId="43" fillId="24" borderId="43" xfId="47" applyFont="1" applyFill="1" applyBorder="1" applyAlignment="1">
      <alignment horizontal="center" vertical="center"/>
      <protection/>
    </xf>
    <xf numFmtId="3" fontId="43" fillId="24" borderId="44" xfId="47" applyNumberFormat="1" applyFont="1" applyFill="1" applyBorder="1" applyAlignment="1">
      <alignment horizontal="center" vertical="center"/>
      <protection/>
    </xf>
    <xf numFmtId="3" fontId="43" fillId="24" borderId="42" xfId="47" applyNumberFormat="1" applyFont="1" applyFill="1" applyBorder="1" applyAlignment="1">
      <alignment horizontal="center" vertical="center"/>
      <protection/>
    </xf>
    <xf numFmtId="0" fontId="43" fillId="24" borderId="40" xfId="47" applyFont="1" applyFill="1" applyBorder="1" applyAlignment="1">
      <alignment horizontal="center" vertical="center"/>
      <protection/>
    </xf>
    <xf numFmtId="3" fontId="43" fillId="24" borderId="41" xfId="47" applyNumberFormat="1" applyFont="1" applyFill="1" applyBorder="1" applyAlignment="1">
      <alignment horizontal="center" vertical="center"/>
      <protection/>
    </xf>
    <xf numFmtId="3" fontId="43" fillId="24" borderId="39" xfId="47" applyNumberFormat="1" applyFont="1" applyFill="1" applyBorder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0" fontId="43" fillId="24" borderId="45" xfId="47" applyNumberFormat="1" applyFont="1" applyFill="1" applyBorder="1" applyAlignment="1">
      <alignment horizontal="center" vertical="center"/>
      <protection/>
    </xf>
    <xf numFmtId="0" fontId="21" fillId="0" borderId="0" xfId="47" applyFont="1" applyAlignment="1">
      <alignment horizontal="center"/>
      <protection/>
    </xf>
    <xf numFmtId="0" fontId="3" fillId="24" borderId="0" xfId="48" applyFont="1" applyFill="1">
      <alignment/>
      <protection/>
    </xf>
    <xf numFmtId="0" fontId="3" fillId="0" borderId="12" xfId="48" applyFont="1" applyBorder="1" applyAlignment="1" applyProtection="1">
      <alignment horizontal="center"/>
      <protection locked="0"/>
    </xf>
    <xf numFmtId="0" fontId="3" fillId="0" borderId="38" xfId="48" applyFont="1" applyBorder="1" applyAlignment="1" applyProtection="1">
      <alignment horizontal="center"/>
      <protection locked="0"/>
    </xf>
    <xf numFmtId="0" fontId="3" fillId="0" borderId="122" xfId="48" applyFont="1" applyBorder="1" applyAlignment="1" applyProtection="1">
      <alignment horizontal="center"/>
      <protection locked="0"/>
    </xf>
    <xf numFmtId="0" fontId="3" fillId="0" borderId="123" xfId="48" applyFont="1" applyBorder="1" applyAlignment="1" applyProtection="1">
      <alignment horizontal="center"/>
      <protection locked="0"/>
    </xf>
    <xf numFmtId="0" fontId="3" fillId="0" borderId="0" xfId="48" applyFont="1" applyAlignment="1">
      <alignment horizontal="left"/>
      <protection/>
    </xf>
    <xf numFmtId="0" fontId="43" fillId="24" borderId="60" xfId="47" applyFont="1" applyFill="1" applyBorder="1" applyAlignment="1">
      <alignment horizontal="center" vertical="center"/>
      <protection/>
    </xf>
    <xf numFmtId="3" fontId="43" fillId="11" borderId="39" xfId="47" applyNumberFormat="1" applyFont="1" applyFill="1" applyBorder="1" applyAlignment="1">
      <alignment horizontal="center" vertical="center"/>
      <protection/>
    </xf>
    <xf numFmtId="0" fontId="43" fillId="11" borderId="40" xfId="47" applyFont="1" applyFill="1" applyBorder="1" applyAlignment="1">
      <alignment horizontal="center" vertical="center"/>
      <protection/>
    </xf>
    <xf numFmtId="3" fontId="43" fillId="11" borderId="41" xfId="47" applyNumberFormat="1" applyFont="1" applyFill="1" applyBorder="1" applyAlignment="1">
      <alignment horizontal="center" vertical="center"/>
      <protection/>
    </xf>
    <xf numFmtId="3" fontId="43" fillId="11" borderId="43" xfId="47" applyNumberFormat="1" applyFont="1" applyFill="1" applyBorder="1" applyAlignment="1">
      <alignment horizontal="center" vertical="center"/>
      <protection/>
    </xf>
    <xf numFmtId="0" fontId="43" fillId="11" borderId="43" xfId="47" applyFont="1" applyFill="1" applyBorder="1" applyAlignment="1">
      <alignment horizontal="center" vertical="center"/>
      <protection/>
    </xf>
    <xf numFmtId="3" fontId="43" fillId="11" borderId="44" xfId="47" applyNumberFormat="1" applyFont="1" applyFill="1" applyBorder="1" applyAlignment="1">
      <alignment horizontal="center" vertical="center"/>
      <protection/>
    </xf>
    <xf numFmtId="0" fontId="27" fillId="17" borderId="0" xfId="47" applyFont="1" applyFill="1">
      <alignment/>
      <protection/>
    </xf>
    <xf numFmtId="0" fontId="43" fillId="11" borderId="45" xfId="47" applyNumberFormat="1" applyFont="1" applyFill="1" applyBorder="1" applyAlignment="1">
      <alignment horizontal="center" vertical="center"/>
      <protection/>
    </xf>
    <xf numFmtId="0" fontId="0" fillId="0" borderId="103" xfId="0" applyFont="1" applyBorder="1" applyAlignment="1">
      <alignment/>
    </xf>
    <xf numFmtId="0" fontId="0" fillId="0" borderId="29" xfId="0" applyFont="1" applyBorder="1" applyAlignment="1">
      <alignment/>
    </xf>
    <xf numFmtId="9" fontId="57" fillId="0" borderId="124" xfId="50" applyFont="1" applyBorder="1" applyAlignment="1">
      <alignment/>
    </xf>
    <xf numFmtId="9" fontId="0" fillId="0" borderId="142" xfId="50" applyFont="1" applyBorder="1" applyAlignment="1">
      <alignment/>
    </xf>
    <xf numFmtId="9" fontId="57" fillId="0" borderId="126" xfId="50" applyFont="1" applyBorder="1" applyAlignment="1">
      <alignment/>
    </xf>
    <xf numFmtId="0" fontId="57" fillId="7" borderId="143" xfId="0" applyFont="1" applyFill="1" applyBorder="1" applyAlignment="1">
      <alignment/>
    </xf>
    <xf numFmtId="0" fontId="51" fillId="7" borderId="144" xfId="0" applyFont="1" applyFill="1" applyBorder="1" applyAlignment="1">
      <alignment horizontal="center"/>
    </xf>
    <xf numFmtId="0" fontId="57" fillId="7" borderId="145" xfId="0" applyFont="1" applyFill="1" applyBorder="1" applyAlignment="1">
      <alignment/>
    </xf>
    <xf numFmtId="0" fontId="57" fillId="27" borderId="62" xfId="0" applyFont="1" applyFill="1" applyBorder="1" applyAlignment="1">
      <alignment/>
    </xf>
    <xf numFmtId="0" fontId="51" fillId="27" borderId="63" xfId="0" applyFont="1" applyFill="1" applyBorder="1" applyAlignment="1">
      <alignment horizontal="center"/>
    </xf>
    <xf numFmtId="0" fontId="57" fillId="27" borderId="73" xfId="0" applyFont="1" applyFill="1" applyBorder="1" applyAlignment="1">
      <alignment/>
    </xf>
    <xf numFmtId="0" fontId="57" fillId="27" borderId="65" xfId="0" applyFont="1" applyFill="1" applyBorder="1" applyAlignment="1">
      <alignment/>
    </xf>
    <xf numFmtId="0" fontId="51" fillId="27" borderId="66" xfId="0" applyFont="1" applyFill="1" applyBorder="1" applyAlignment="1">
      <alignment horizontal="center"/>
    </xf>
    <xf numFmtId="0" fontId="57" fillId="27" borderId="78" xfId="0" applyFont="1" applyFill="1" applyBorder="1" applyAlignment="1">
      <alignment/>
    </xf>
    <xf numFmtId="0" fontId="57" fillId="27" borderId="96" xfId="0" applyFont="1" applyFill="1" applyBorder="1" applyAlignment="1">
      <alignment/>
    </xf>
    <xf numFmtId="0" fontId="51" fillId="27" borderId="97" xfId="0" applyFont="1" applyFill="1" applyBorder="1" applyAlignment="1">
      <alignment horizontal="center"/>
    </xf>
    <xf numFmtId="0" fontId="57" fillId="27" borderId="99" xfId="0" applyFont="1" applyFill="1" applyBorder="1" applyAlignment="1">
      <alignment/>
    </xf>
    <xf numFmtId="0" fontId="57" fillId="27" borderId="68" xfId="0" applyFont="1" applyFill="1" applyBorder="1" applyAlignment="1">
      <alignment/>
    </xf>
    <xf numFmtId="0" fontId="51" fillId="27" borderId="69" xfId="0" applyFont="1" applyFill="1" applyBorder="1" applyAlignment="1">
      <alignment horizontal="center"/>
    </xf>
    <xf numFmtId="0" fontId="57" fillId="27" borderId="83" xfId="0" applyFont="1" applyFill="1" applyBorder="1" applyAlignment="1">
      <alignment/>
    </xf>
    <xf numFmtId="0" fontId="57" fillId="27" borderId="64" xfId="0" applyFont="1" applyFill="1" applyBorder="1" applyAlignment="1">
      <alignment/>
    </xf>
    <xf numFmtId="0" fontId="57" fillId="27" borderId="91" xfId="0" applyFont="1" applyFill="1" applyBorder="1" applyAlignment="1">
      <alignment/>
    </xf>
    <xf numFmtId="0" fontId="51" fillId="27" borderId="92" xfId="0" applyFont="1" applyFill="1" applyBorder="1" applyAlignment="1">
      <alignment horizontal="center"/>
    </xf>
    <xf numFmtId="0" fontId="57" fillId="27" borderId="93" xfId="0" applyFont="1" applyFill="1" applyBorder="1" applyAlignment="1">
      <alignment/>
    </xf>
    <xf numFmtId="0" fontId="57" fillId="27" borderId="67" xfId="0" applyFont="1" applyFill="1" applyBorder="1" applyAlignment="1">
      <alignment/>
    </xf>
    <xf numFmtId="0" fontId="57" fillId="27" borderId="70" xfId="0" applyFont="1" applyFill="1" applyBorder="1" applyAlignment="1">
      <alignment/>
    </xf>
    <xf numFmtId="3" fontId="43" fillId="17" borderId="39" xfId="47" applyNumberFormat="1" applyFont="1" applyFill="1" applyBorder="1" applyAlignment="1">
      <alignment horizontal="center" vertical="center"/>
      <protection/>
    </xf>
    <xf numFmtId="0" fontId="43" fillId="17" borderId="40" xfId="47" applyFont="1" applyFill="1" applyBorder="1" applyAlignment="1">
      <alignment horizontal="center" vertical="center"/>
      <protection/>
    </xf>
    <xf numFmtId="3" fontId="43" fillId="17" borderId="41" xfId="47" applyNumberFormat="1" applyFont="1" applyFill="1" applyBorder="1" applyAlignment="1">
      <alignment horizontal="center" vertical="center"/>
      <protection/>
    </xf>
    <xf numFmtId="3" fontId="43" fillId="17" borderId="42" xfId="47" applyNumberFormat="1" applyFont="1" applyFill="1" applyBorder="1" applyAlignment="1">
      <alignment horizontal="center" vertical="center"/>
      <protection/>
    </xf>
    <xf numFmtId="3" fontId="43" fillId="17" borderId="43" xfId="47" applyNumberFormat="1" applyFont="1" applyFill="1" applyBorder="1" applyAlignment="1">
      <alignment horizontal="center" vertical="center"/>
      <protection/>
    </xf>
    <xf numFmtId="0" fontId="43" fillId="17" borderId="43" xfId="47" applyFont="1" applyFill="1" applyBorder="1" applyAlignment="1">
      <alignment horizontal="center" vertical="center"/>
      <protection/>
    </xf>
    <xf numFmtId="3" fontId="43" fillId="17" borderId="44" xfId="47" applyNumberFormat="1" applyFont="1" applyFill="1" applyBorder="1" applyAlignment="1">
      <alignment horizontal="center" vertical="center"/>
      <protection/>
    </xf>
    <xf numFmtId="16" fontId="43" fillId="0" borderId="60" xfId="47" applyNumberFormat="1" applyFont="1" applyBorder="1" applyAlignment="1">
      <alignment horizontal="center" vertical="center"/>
      <protection/>
    </xf>
    <xf numFmtId="49" fontId="27" fillId="0" borderId="0" xfId="47" applyNumberFormat="1" applyFont="1" applyAlignment="1">
      <alignment horizontal="center"/>
      <protection/>
    </xf>
    <xf numFmtId="0" fontId="12" fillId="0" borderId="0" xfId="47" applyAlignment="1">
      <alignment horizontal="left"/>
      <protection/>
    </xf>
    <xf numFmtId="0" fontId="34" fillId="17" borderId="0" xfId="47" applyFont="1" applyFill="1" applyAlignment="1">
      <alignment horizontal="center"/>
      <protection/>
    </xf>
    <xf numFmtId="49" fontId="27" fillId="17" borderId="0" xfId="47" applyNumberFormat="1" applyFont="1" applyFill="1" applyAlignment="1">
      <alignment horizontal="center"/>
      <protection/>
    </xf>
    <xf numFmtId="0" fontId="43" fillId="17" borderId="45" xfId="47" applyNumberFormat="1" applyFont="1" applyFill="1" applyBorder="1" applyAlignment="1">
      <alignment horizontal="center" vertical="center"/>
      <protection/>
    </xf>
    <xf numFmtId="0" fontId="51" fillId="0" borderId="103" xfId="0" applyFont="1" applyBorder="1" applyAlignment="1">
      <alignment/>
    </xf>
    <xf numFmtId="0" fontId="51" fillId="0" borderId="103" xfId="0" applyFont="1" applyBorder="1" applyAlignment="1">
      <alignment horizontal="center"/>
    </xf>
    <xf numFmtId="10" fontId="51" fillId="0" borderId="103" xfId="0" applyNumberFormat="1" applyFont="1" applyBorder="1" applyAlignment="1">
      <alignment/>
    </xf>
    <xf numFmtId="9" fontId="51" fillId="0" borderId="126" xfId="50" applyFont="1" applyBorder="1" applyAlignment="1">
      <alignment/>
    </xf>
    <xf numFmtId="0" fontId="59" fillId="0" borderId="103" xfId="0" applyFont="1" applyBorder="1" applyAlignment="1">
      <alignment/>
    </xf>
    <xf numFmtId="0" fontId="59" fillId="0" borderId="103" xfId="0" applyFont="1" applyBorder="1" applyAlignment="1">
      <alignment horizontal="center"/>
    </xf>
    <xf numFmtId="9" fontId="59" fillId="0" borderId="126" xfId="50" applyFont="1" applyBorder="1" applyAlignment="1">
      <alignment/>
    </xf>
    <xf numFmtId="0" fontId="59" fillId="0" borderId="109" xfId="0" applyFont="1" applyBorder="1" applyAlignment="1">
      <alignment/>
    </xf>
    <xf numFmtId="0" fontId="51" fillId="0" borderId="109" xfId="0" applyFont="1" applyBorder="1" applyAlignment="1">
      <alignment horizontal="center"/>
    </xf>
    <xf numFmtId="0" fontId="59" fillId="0" borderId="109" xfId="0" applyFont="1" applyBorder="1" applyAlignment="1">
      <alignment horizontal="center"/>
    </xf>
    <xf numFmtId="10" fontId="51" fillId="0" borderId="109" xfId="0" applyNumberFormat="1" applyFont="1" applyBorder="1" applyAlignment="1">
      <alignment/>
    </xf>
    <xf numFmtId="9" fontId="59" fillId="0" borderId="127" xfId="50" applyFont="1" applyBorder="1" applyAlignment="1">
      <alignment/>
    </xf>
    <xf numFmtId="0" fontId="59" fillId="0" borderId="106" xfId="0" applyFont="1" applyBorder="1" applyAlignment="1">
      <alignment/>
    </xf>
    <xf numFmtId="0" fontId="51" fillId="0" borderId="106" xfId="0" applyFont="1" applyBorder="1" applyAlignment="1">
      <alignment horizontal="center"/>
    </xf>
    <xf numFmtId="0" fontId="59" fillId="0" borderId="106" xfId="0" applyFont="1" applyBorder="1" applyAlignment="1">
      <alignment horizontal="center"/>
    </xf>
    <xf numFmtId="10" fontId="51" fillId="0" borderId="106" xfId="0" applyNumberFormat="1" applyFont="1" applyBorder="1" applyAlignment="1">
      <alignment/>
    </xf>
    <xf numFmtId="9" fontId="59" fillId="0" borderId="142" xfId="50" applyFont="1" applyBorder="1" applyAlignment="1">
      <alignment/>
    </xf>
    <xf numFmtId="0" fontId="59" fillId="0" borderId="29" xfId="0" applyFont="1" applyBorder="1" applyAlignment="1">
      <alignment/>
    </xf>
    <xf numFmtId="0" fontId="51" fillId="0" borderId="29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10" fontId="51" fillId="0" borderId="29" xfId="0" applyNumberFormat="1" applyFont="1" applyBorder="1" applyAlignment="1">
      <alignment/>
    </xf>
    <xf numFmtId="9" fontId="59" fillId="0" borderId="128" xfId="50" applyFont="1" applyBorder="1" applyAlignment="1">
      <alignment/>
    </xf>
    <xf numFmtId="0" fontId="51" fillId="0" borderId="146" xfId="0" applyFont="1" applyBorder="1" applyAlignment="1">
      <alignment/>
    </xf>
    <xf numFmtId="0" fontId="51" fillId="0" borderId="147" xfId="0" applyFont="1" applyBorder="1" applyAlignment="1">
      <alignment/>
    </xf>
    <xf numFmtId="0" fontId="59" fillId="0" borderId="146" xfId="0" applyFont="1" applyBorder="1" applyAlignment="1">
      <alignment/>
    </xf>
    <xf numFmtId="0" fontId="59" fillId="0" borderId="148" xfId="0" applyFont="1" applyBorder="1" applyAlignment="1">
      <alignment/>
    </xf>
    <xf numFmtId="0" fontId="59" fillId="0" borderId="26" xfId="0" applyFont="1" applyBorder="1" applyAlignment="1">
      <alignment/>
    </xf>
    <xf numFmtId="0" fontId="59" fillId="0" borderId="21" xfId="0" applyFont="1" applyBorder="1" applyAlignment="1">
      <alignment/>
    </xf>
    <xf numFmtId="0" fontId="51" fillId="0" borderId="55" xfId="0" applyFont="1" applyBorder="1" applyAlignment="1">
      <alignment horizontal="center"/>
    </xf>
    <xf numFmtId="0" fontId="51" fillId="0" borderId="149" xfId="0" applyFont="1" applyBorder="1" applyAlignment="1">
      <alignment horizontal="center"/>
    </xf>
    <xf numFmtId="0" fontId="59" fillId="0" borderId="149" xfId="0" applyFont="1" applyBorder="1" applyAlignment="1">
      <alignment horizontal="center"/>
    </xf>
    <xf numFmtId="0" fontId="59" fillId="0" borderId="150" xfId="0" applyFont="1" applyBorder="1" applyAlignment="1">
      <alignment horizontal="center"/>
    </xf>
    <xf numFmtId="0" fontId="59" fillId="0" borderId="151" xfId="0" applyFont="1" applyBorder="1" applyAlignment="1">
      <alignment horizontal="center"/>
    </xf>
    <xf numFmtId="0" fontId="59" fillId="0" borderId="152" xfId="0" applyFont="1" applyBorder="1" applyAlignment="1">
      <alignment horizontal="center"/>
    </xf>
    <xf numFmtId="0" fontId="37" fillId="0" borderId="0" xfId="47" applyFont="1" applyAlignment="1">
      <alignment/>
      <protection/>
    </xf>
    <xf numFmtId="0" fontId="57" fillId="0" borderId="0" xfId="0" applyFont="1" applyAlignment="1">
      <alignment/>
    </xf>
    <xf numFmtId="3" fontId="42" fillId="7" borderId="153" xfId="47" applyNumberFormat="1" applyFont="1" applyFill="1" applyBorder="1" applyAlignment="1">
      <alignment horizontal="center"/>
      <protection/>
    </xf>
    <xf numFmtId="0" fontId="34" fillId="7" borderId="154" xfId="47" applyFont="1" applyFill="1" applyBorder="1" applyAlignment="1">
      <alignment horizontal="center" textRotation="90"/>
      <protection/>
    </xf>
    <xf numFmtId="0" fontId="34" fillId="7" borderId="155" xfId="47" applyFont="1" applyFill="1" applyBorder="1" applyAlignment="1">
      <alignment horizontal="center" textRotation="90"/>
      <protection/>
    </xf>
    <xf numFmtId="0" fontId="34" fillId="7" borderId="156" xfId="47" applyFont="1" applyFill="1" applyBorder="1" applyAlignment="1">
      <alignment horizontal="center" textRotation="90"/>
      <protection/>
    </xf>
    <xf numFmtId="3" fontId="42" fillId="25" borderId="157" xfId="47" applyNumberFormat="1" applyFont="1" applyFill="1" applyBorder="1" applyAlignment="1">
      <alignment horizontal="center"/>
      <protection/>
    </xf>
    <xf numFmtId="3" fontId="42" fillId="25" borderId="158" xfId="47" applyNumberFormat="1" applyFont="1" applyFill="1" applyBorder="1" applyAlignment="1">
      <alignment horizontal="center"/>
      <protection/>
    </xf>
    <xf numFmtId="3" fontId="42" fillId="0" borderId="159" xfId="47" applyNumberFormat="1" applyFont="1" applyFill="1" applyBorder="1" applyAlignment="1">
      <alignment horizontal="center"/>
      <protection/>
    </xf>
    <xf numFmtId="0" fontId="34" fillId="25" borderId="160" xfId="47" applyFont="1" applyFill="1" applyBorder="1" applyAlignment="1">
      <alignment horizontal="center" textRotation="90"/>
      <protection/>
    </xf>
    <xf numFmtId="3" fontId="42" fillId="7" borderId="161" xfId="47" applyNumberFormat="1" applyFont="1" applyFill="1" applyBorder="1" applyAlignment="1">
      <alignment horizontal="center"/>
      <protection/>
    </xf>
    <xf numFmtId="3" fontId="42" fillId="7" borderId="162" xfId="47" applyNumberFormat="1" applyFont="1" applyFill="1" applyBorder="1" applyAlignment="1">
      <alignment horizontal="center"/>
      <protection/>
    </xf>
    <xf numFmtId="0" fontId="27" fillId="0" borderId="0" xfId="47" applyFont="1" applyAlignment="1">
      <alignment horizontal="center"/>
      <protection/>
    </xf>
    <xf numFmtId="0" fontId="27" fillId="0" borderId="0" xfId="47" applyFont="1" applyAlignment="1">
      <alignment horizontal="left"/>
      <protection/>
    </xf>
    <xf numFmtId="0" fontId="27" fillId="17" borderId="0" xfId="47" applyFont="1" applyFill="1" applyAlignment="1">
      <alignment horizontal="left"/>
      <protection/>
    </xf>
    <xf numFmtId="3" fontId="42" fillId="0" borderId="161" xfId="47" applyNumberFormat="1" applyFont="1" applyFill="1" applyBorder="1" applyAlignment="1">
      <alignment horizontal="center"/>
      <protection/>
    </xf>
    <xf numFmtId="3" fontId="42" fillId="0" borderId="162" xfId="47" applyNumberFormat="1" applyFont="1" applyFill="1" applyBorder="1" applyAlignment="1">
      <alignment horizontal="center"/>
      <protection/>
    </xf>
    <xf numFmtId="3" fontId="42" fillId="0" borderId="163" xfId="47" applyNumberFormat="1" applyFont="1" applyFill="1" applyBorder="1" applyAlignment="1">
      <alignment horizontal="center"/>
      <protection/>
    </xf>
    <xf numFmtId="3" fontId="42" fillId="0" borderId="153" xfId="47" applyNumberFormat="1" applyFont="1" applyFill="1" applyBorder="1" applyAlignment="1">
      <alignment horizontal="center"/>
      <protection/>
    </xf>
    <xf numFmtId="0" fontId="34" fillId="0" borderId="160" xfId="47" applyFont="1" applyBorder="1" applyAlignment="1">
      <alignment horizontal="center" textRotation="90"/>
      <protection/>
    </xf>
    <xf numFmtId="0" fontId="34" fillId="0" borderId="155" xfId="47" applyFont="1" applyBorder="1" applyAlignment="1">
      <alignment horizontal="center" textRotation="90"/>
      <protection/>
    </xf>
    <xf numFmtId="0" fontId="34" fillId="0" borderId="156" xfId="47" applyFont="1" applyBorder="1" applyAlignment="1">
      <alignment horizontal="center" textRotation="90"/>
      <protection/>
    </xf>
    <xf numFmtId="0" fontId="34" fillId="25" borderId="154" xfId="47" applyFont="1" applyFill="1" applyBorder="1" applyAlignment="1">
      <alignment horizontal="center" textRotation="90"/>
      <protection/>
    </xf>
    <xf numFmtId="0" fontId="34" fillId="25" borderId="155" xfId="47" applyFont="1" applyFill="1" applyBorder="1" applyAlignment="1">
      <alignment horizontal="center" textRotation="90"/>
      <protection/>
    </xf>
    <xf numFmtId="0" fontId="34" fillId="25" borderId="164" xfId="47" applyFont="1" applyFill="1" applyBorder="1" applyAlignment="1">
      <alignment horizontal="center" textRotation="90"/>
      <protection/>
    </xf>
    <xf numFmtId="0" fontId="34" fillId="25" borderId="156" xfId="47" applyFont="1" applyFill="1" applyBorder="1" applyAlignment="1">
      <alignment horizontal="center" textRotation="90"/>
      <protection/>
    </xf>
    <xf numFmtId="0" fontId="34" fillId="0" borderId="164" xfId="47" applyFont="1" applyBorder="1" applyAlignment="1">
      <alignment horizontal="center" textRotation="90"/>
      <protection/>
    </xf>
    <xf numFmtId="0" fontId="34" fillId="0" borderId="154" xfId="47" applyFont="1" applyBorder="1" applyAlignment="1">
      <alignment horizontal="center" textRotation="90"/>
      <protection/>
    </xf>
    <xf numFmtId="0" fontId="39" fillId="2" borderId="34" xfId="47" applyFont="1" applyFill="1" applyBorder="1" applyAlignment="1">
      <alignment horizontal="center" vertical="center"/>
      <protection/>
    </xf>
    <xf numFmtId="0" fontId="39" fillId="2" borderId="37" xfId="47" applyFont="1" applyFill="1" applyBorder="1" applyAlignment="1">
      <alignment horizontal="center" vertical="center"/>
      <protection/>
    </xf>
    <xf numFmtId="0" fontId="39" fillId="2" borderId="35" xfId="47" applyFont="1" applyFill="1" applyBorder="1" applyAlignment="1">
      <alignment horizontal="center" vertical="center"/>
      <protection/>
    </xf>
    <xf numFmtId="0" fontId="39" fillId="2" borderId="45" xfId="47" applyFont="1" applyFill="1" applyBorder="1" applyAlignment="1">
      <alignment horizontal="center" vertical="center"/>
      <protection/>
    </xf>
    <xf numFmtId="0" fontId="39" fillId="2" borderId="43" xfId="47" applyFont="1" applyFill="1" applyBorder="1" applyAlignment="1">
      <alignment horizontal="center" vertical="center"/>
      <protection/>
    </xf>
    <xf numFmtId="3" fontId="42" fillId="0" borderId="165" xfId="47" applyNumberFormat="1" applyFont="1" applyFill="1" applyBorder="1" applyAlignment="1">
      <alignment horizontal="center"/>
      <protection/>
    </xf>
    <xf numFmtId="0" fontId="39" fillId="2" borderId="60" xfId="47" applyFont="1" applyFill="1" applyBorder="1" applyAlignment="1">
      <alignment horizontal="center" vertical="center"/>
      <protection/>
    </xf>
    <xf numFmtId="3" fontId="42" fillId="0" borderId="158" xfId="47" applyNumberFormat="1" applyFont="1" applyFill="1" applyBorder="1" applyAlignment="1">
      <alignment horizontal="center"/>
      <protection/>
    </xf>
    <xf numFmtId="0" fontId="30" fillId="0" borderId="111" xfId="48" applyFont="1" applyFill="1" applyBorder="1" applyAlignment="1">
      <alignment horizontal="center"/>
      <protection/>
    </xf>
    <xf numFmtId="0" fontId="30" fillId="0" borderId="112" xfId="48" applyFont="1" applyFill="1" applyBorder="1" applyAlignment="1">
      <alignment horizontal="center"/>
      <protection/>
    </xf>
    <xf numFmtId="0" fontId="30" fillId="0" borderId="113" xfId="48" applyFont="1" applyFill="1" applyBorder="1" applyAlignment="1">
      <alignment horizontal="center"/>
      <protection/>
    </xf>
    <xf numFmtId="0" fontId="30" fillId="0" borderId="111" xfId="48" applyFont="1" applyBorder="1" applyAlignment="1">
      <alignment horizontal="center"/>
      <protection/>
    </xf>
    <xf numFmtId="0" fontId="30" fillId="0" borderId="112" xfId="48" applyFont="1" applyBorder="1" applyAlignment="1">
      <alignment horizontal="center"/>
      <protection/>
    </xf>
    <xf numFmtId="0" fontId="30" fillId="0" borderId="113" xfId="48" applyFont="1" applyBorder="1" applyAlignment="1">
      <alignment horizontal="center"/>
      <protection/>
    </xf>
    <xf numFmtId="0" fontId="51" fillId="0" borderId="50" xfId="0" applyFont="1" applyBorder="1" applyAlignment="1">
      <alignment horizontal="center"/>
    </xf>
    <xf numFmtId="0" fontId="51" fillId="0" borderId="57" xfId="0" applyFont="1" applyBorder="1" applyAlignment="1">
      <alignment horizontal="center"/>
    </xf>
    <xf numFmtId="0" fontId="51" fillId="7" borderId="57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0" fontId="57" fillId="0" borderId="125" xfId="0" applyFont="1" applyBorder="1" applyAlignment="1">
      <alignment vertical="center" textRotation="90"/>
    </xf>
    <xf numFmtId="0" fontId="57" fillId="0" borderId="166" xfId="0" applyFont="1" applyBorder="1" applyAlignment="1">
      <alignment vertical="center" textRotation="90"/>
    </xf>
    <xf numFmtId="0" fontId="57" fillId="0" borderId="123" xfId="0" applyFont="1" applyBorder="1" applyAlignment="1">
      <alignment vertical="center" textRotation="90"/>
    </xf>
    <xf numFmtId="0" fontId="51" fillId="0" borderId="10" xfId="0" applyFont="1" applyBorder="1" applyAlignment="1">
      <alignment horizontal="center"/>
    </xf>
    <xf numFmtId="0" fontId="51" fillId="7" borderId="50" xfId="0" applyFont="1" applyFill="1" applyBorder="1" applyAlignment="1">
      <alignment horizontal="center"/>
    </xf>
    <xf numFmtId="0" fontId="57" fillId="0" borderId="167" xfId="0" applyFont="1" applyBorder="1" applyAlignment="1">
      <alignment vertical="center" textRotation="90"/>
    </xf>
    <xf numFmtId="0" fontId="1" fillId="0" borderId="0" xfId="48" applyAlignment="1">
      <alignment horizontal="center"/>
      <protection/>
    </xf>
    <xf numFmtId="0" fontId="3" fillId="0" borderId="50" xfId="48" applyFont="1" applyBorder="1" applyAlignment="1">
      <alignment horizontal="center"/>
      <protection/>
    </xf>
    <xf numFmtId="0" fontId="3" fillId="0" borderId="57" xfId="48" applyFont="1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3" fillId="0" borderId="134" xfId="48" applyFont="1" applyBorder="1" applyAlignment="1">
      <alignment horizontal="center" vertical="center"/>
      <protection/>
    </xf>
    <xf numFmtId="0" fontId="3" fillId="0" borderId="135" xfId="48" applyFont="1" applyBorder="1" applyAlignment="1">
      <alignment horizontal="center" vertical="center"/>
      <protection/>
    </xf>
    <xf numFmtId="0" fontId="46" fillId="7" borderId="138" xfId="48" applyFont="1" applyFill="1" applyBorder="1" applyAlignment="1">
      <alignment horizontal="center" vertical="center"/>
      <protection/>
    </xf>
    <xf numFmtId="0" fontId="46" fillId="7" borderId="139" xfId="48" applyFont="1" applyFill="1" applyBorder="1" applyAlignment="1">
      <alignment horizontal="center" vertical="center"/>
      <protection/>
    </xf>
    <xf numFmtId="3" fontId="53" fillId="7" borderId="136" xfId="48" applyNumberFormat="1" applyFont="1" applyFill="1" applyBorder="1" applyAlignment="1">
      <alignment horizontal="center" vertical="center"/>
      <protection/>
    </xf>
    <xf numFmtId="3" fontId="53" fillId="7" borderId="137" xfId="48" applyNumberFormat="1" applyFont="1" applyFill="1" applyBorder="1" applyAlignment="1">
      <alignment horizontal="center" vertical="center"/>
      <protection/>
    </xf>
    <xf numFmtId="0" fontId="46" fillId="7" borderId="134" xfId="48" applyFont="1" applyFill="1" applyBorder="1" applyAlignment="1">
      <alignment horizontal="center" vertical="center"/>
      <protection/>
    </xf>
    <xf numFmtId="0" fontId="46" fillId="7" borderId="135" xfId="48" applyFont="1" applyFill="1" applyBorder="1" applyAlignment="1">
      <alignment horizontal="center" vertical="center"/>
      <protection/>
    </xf>
    <xf numFmtId="3" fontId="53" fillId="7" borderId="138" xfId="48" applyNumberFormat="1" applyFont="1" applyFill="1" applyBorder="1" applyAlignment="1">
      <alignment horizontal="center" vertical="center"/>
      <protection/>
    </xf>
    <xf numFmtId="3" fontId="53" fillId="7" borderId="139" xfId="48" applyNumberFormat="1" applyFont="1" applyFill="1" applyBorder="1" applyAlignment="1">
      <alignment horizontal="center" vertical="center"/>
      <protection/>
    </xf>
    <xf numFmtId="3" fontId="46" fillId="7" borderId="136" xfId="48" applyNumberFormat="1" applyFont="1" applyFill="1" applyBorder="1" applyAlignment="1">
      <alignment horizontal="center" vertical="center"/>
      <protection/>
    </xf>
    <xf numFmtId="3" fontId="46" fillId="7" borderId="137" xfId="48" applyNumberFormat="1" applyFont="1" applyFill="1" applyBorder="1" applyAlignment="1">
      <alignment horizontal="center" vertical="center"/>
      <protection/>
    </xf>
    <xf numFmtId="3" fontId="1" fillId="0" borderId="168" xfId="48" applyNumberFormat="1" applyBorder="1" applyAlignment="1" applyProtection="1">
      <alignment horizontal="center" vertical="center"/>
      <protection locked="0"/>
    </xf>
    <xf numFmtId="3" fontId="1" fillId="0" borderId="169" xfId="48" applyNumberFormat="1" applyBorder="1" applyAlignment="1" applyProtection="1">
      <alignment horizontal="center" vertical="center"/>
      <protection locked="0"/>
    </xf>
    <xf numFmtId="0" fontId="1" fillId="0" borderId="125" xfId="48" applyBorder="1" applyAlignment="1">
      <alignment vertical="center"/>
      <protection/>
    </xf>
    <xf numFmtId="0" fontId="1" fillId="0" borderId="123" xfId="48" applyBorder="1" applyAlignment="1">
      <alignment vertical="center"/>
      <protection/>
    </xf>
    <xf numFmtId="3" fontId="29" fillId="0" borderId="140" xfId="48" applyNumberFormat="1" applyFont="1" applyBorder="1" applyAlignment="1" applyProtection="1">
      <alignment horizontal="center" vertical="center"/>
      <protection locked="0"/>
    </xf>
    <xf numFmtId="3" fontId="29" fillId="0" borderId="141" xfId="48" applyNumberFormat="1" applyFont="1" applyBorder="1" applyAlignment="1" applyProtection="1">
      <alignment horizontal="center" vertical="center"/>
      <protection locked="0"/>
    </xf>
    <xf numFmtId="0" fontId="30" fillId="0" borderId="134" xfId="48" applyFont="1" applyBorder="1" applyAlignment="1">
      <alignment horizontal="center" vertical="center"/>
      <protection/>
    </xf>
    <xf numFmtId="0" fontId="30" fillId="0" borderId="135" xfId="48" applyFont="1" applyBorder="1" applyAlignment="1">
      <alignment horizontal="center" vertical="center"/>
      <protection/>
    </xf>
    <xf numFmtId="3" fontId="29" fillId="0" borderId="138" xfId="48" applyNumberFormat="1" applyFont="1" applyBorder="1" applyAlignment="1" applyProtection="1">
      <alignment horizontal="center" vertical="center"/>
      <protection locked="0"/>
    </xf>
    <xf numFmtId="3" fontId="29" fillId="0" borderId="139" xfId="48" applyNumberFormat="1" applyFont="1" applyBorder="1" applyAlignment="1" applyProtection="1">
      <alignment horizontal="center" vertical="center"/>
      <protection locked="0"/>
    </xf>
    <xf numFmtId="3" fontId="29" fillId="0" borderId="136" xfId="48" applyNumberFormat="1" applyFont="1" applyBorder="1" applyAlignment="1" applyProtection="1">
      <alignment horizontal="center" vertical="center"/>
      <protection locked="0"/>
    </xf>
    <xf numFmtId="3" fontId="29" fillId="0" borderId="137" xfId="48" applyNumberFormat="1" applyFont="1" applyBorder="1" applyAlignment="1" applyProtection="1">
      <alignment horizontal="center" vertical="center"/>
      <protection locked="0"/>
    </xf>
    <xf numFmtId="0" fontId="46" fillId="7" borderId="50" xfId="48" applyFont="1" applyFill="1" applyBorder="1" applyAlignment="1">
      <alignment horizontal="left"/>
      <protection/>
    </xf>
    <xf numFmtId="0" fontId="46" fillId="7" borderId="57" xfId="48" applyFont="1" applyFill="1" applyBorder="1" applyAlignment="1">
      <alignment horizontal="left"/>
      <protection/>
    </xf>
    <xf numFmtId="0" fontId="46" fillId="7" borderId="10" xfId="48" applyFont="1" applyFill="1" applyBorder="1" applyAlignment="1">
      <alignment horizontal="left"/>
      <protection/>
    </xf>
    <xf numFmtId="3" fontId="1" fillId="0" borderId="136" xfId="48" applyNumberFormat="1" applyBorder="1" applyAlignment="1" applyProtection="1">
      <alignment horizontal="center" vertical="center"/>
      <protection locked="0"/>
    </xf>
    <xf numFmtId="3" fontId="1" fillId="0" borderId="137" xfId="48" applyNumberFormat="1" applyBorder="1" applyAlignment="1" applyProtection="1">
      <alignment horizontal="center" vertical="center"/>
      <protection locked="0"/>
    </xf>
    <xf numFmtId="0" fontId="1" fillId="0" borderId="71" xfId="48" applyBorder="1" applyAlignment="1">
      <alignment horizontal="center"/>
      <protection/>
    </xf>
    <xf numFmtId="0" fontId="1" fillId="0" borderId="38" xfId="48" applyBorder="1" applyAlignment="1">
      <alignment horizontal="center"/>
      <protection/>
    </xf>
    <xf numFmtId="0" fontId="3" fillId="0" borderId="170" xfId="48" applyFont="1" applyBorder="1" applyAlignment="1">
      <alignment horizontal="center"/>
      <protection/>
    </xf>
    <xf numFmtId="0" fontId="1" fillId="0" borderId="0" xfId="48" applyFont="1" applyAlignment="1">
      <alignment horizontal="center" wrapText="1"/>
      <protection/>
    </xf>
    <xf numFmtId="0" fontId="1" fillId="0" borderId="0" xfId="48" applyAlignment="1">
      <alignment horizontal="center" wrapText="1"/>
      <protection/>
    </xf>
    <xf numFmtId="3" fontId="1" fillId="0" borderId="138" xfId="48" applyNumberFormat="1" applyBorder="1" applyAlignment="1" applyProtection="1">
      <alignment horizontal="center" vertical="center"/>
      <protection locked="0"/>
    </xf>
    <xf numFmtId="3" fontId="1" fillId="0" borderId="139" xfId="48" applyNumberFormat="1" applyBorder="1" applyAlignment="1" applyProtection="1">
      <alignment horizontal="center" vertical="center"/>
      <protection locked="0"/>
    </xf>
    <xf numFmtId="0" fontId="30" fillId="0" borderId="171" xfId="48" applyFont="1" applyBorder="1" applyAlignment="1">
      <alignment horizontal="center"/>
      <protection/>
    </xf>
    <xf numFmtId="0" fontId="46" fillId="0" borderId="171" xfId="48" applyFont="1" applyBorder="1" applyAlignment="1">
      <alignment horizontal="center"/>
      <protection/>
    </xf>
    <xf numFmtId="0" fontId="46" fillId="7" borderId="50" xfId="48" applyFont="1" applyFill="1" applyBorder="1" applyAlignment="1">
      <alignment horizontal="center"/>
      <protection/>
    </xf>
    <xf numFmtId="0" fontId="46" fillId="7" borderId="57" xfId="48" applyFont="1" applyFill="1" applyBorder="1" applyAlignment="1">
      <alignment horizontal="center"/>
      <protection/>
    </xf>
    <xf numFmtId="0" fontId="46" fillId="7" borderId="10" xfId="48" applyFont="1" applyFill="1" applyBorder="1" applyAlignment="1">
      <alignment horizontal="center"/>
      <protection/>
    </xf>
    <xf numFmtId="3" fontId="1" fillId="0" borderId="140" xfId="48" applyNumberFormat="1" applyBorder="1" applyAlignment="1" applyProtection="1">
      <alignment horizontal="center" vertical="center"/>
      <protection locked="0"/>
    </xf>
    <xf numFmtId="3" fontId="1" fillId="0" borderId="141" xfId="48" applyNumberFormat="1" applyBorder="1" applyAlignment="1" applyProtection="1">
      <alignment horizontal="center" vertical="center"/>
      <protection locked="0"/>
    </xf>
    <xf numFmtId="49" fontId="46" fillId="7" borderId="50" xfId="48" applyNumberFormat="1" applyFont="1" applyFill="1" applyBorder="1" applyAlignment="1">
      <alignment horizontal="left"/>
      <protection/>
    </xf>
    <xf numFmtId="49" fontId="46" fillId="7" borderId="57" xfId="48" applyNumberFormat="1" applyFont="1" applyFill="1" applyBorder="1" applyAlignment="1">
      <alignment horizontal="left"/>
      <protection/>
    </xf>
    <xf numFmtId="49" fontId="46" fillId="7" borderId="10" xfId="48" applyNumberFormat="1" applyFont="1" applyFill="1" applyBorder="1" applyAlignment="1">
      <alignment horizontal="left"/>
      <protection/>
    </xf>
    <xf numFmtId="3" fontId="53" fillId="0" borderId="168" xfId="48" applyNumberFormat="1" applyFont="1" applyBorder="1" applyAlignment="1" applyProtection="1">
      <alignment horizontal="center" vertical="center"/>
      <protection locked="0"/>
    </xf>
    <xf numFmtId="3" fontId="53" fillId="0" borderId="169" xfId="48" applyNumberFormat="1" applyFont="1" applyBorder="1" applyAlignment="1" applyProtection="1">
      <alignment horizontal="center" vertical="center"/>
      <protection locked="0"/>
    </xf>
    <xf numFmtId="3" fontId="53" fillId="0" borderId="138" xfId="48" applyNumberFormat="1" applyFont="1" applyBorder="1" applyAlignment="1" applyProtection="1">
      <alignment horizontal="center" vertical="center"/>
      <protection locked="0"/>
    </xf>
    <xf numFmtId="3" fontId="53" fillId="0" borderId="139" xfId="48" applyNumberFormat="1" applyFont="1" applyBorder="1" applyAlignment="1" applyProtection="1">
      <alignment horizontal="center" vertical="center"/>
      <protection locked="0"/>
    </xf>
    <xf numFmtId="3" fontId="53" fillId="0" borderId="136" xfId="48" applyNumberFormat="1" applyFont="1" applyBorder="1" applyAlignment="1" applyProtection="1">
      <alignment horizontal="center" vertical="center"/>
      <protection locked="0"/>
    </xf>
    <xf numFmtId="3" fontId="53" fillId="0" borderId="137" xfId="48" applyNumberFormat="1" applyFont="1" applyBorder="1" applyAlignment="1" applyProtection="1">
      <alignment horizontal="center" vertical="center"/>
      <protection locked="0"/>
    </xf>
    <xf numFmtId="0" fontId="46" fillId="0" borderId="134" xfId="48" applyFont="1" applyBorder="1" applyAlignment="1">
      <alignment horizontal="center" vertical="center"/>
      <protection/>
    </xf>
    <xf numFmtId="0" fontId="46" fillId="0" borderId="135" xfId="48" applyFont="1" applyBorder="1" applyAlignment="1">
      <alignment horizontal="center" vertical="center"/>
      <protection/>
    </xf>
    <xf numFmtId="3" fontId="53" fillId="0" borderId="140" xfId="48" applyNumberFormat="1" applyFont="1" applyBorder="1" applyAlignment="1" applyProtection="1">
      <alignment horizontal="center" vertical="center"/>
      <protection locked="0"/>
    </xf>
    <xf numFmtId="3" fontId="53" fillId="0" borderId="141" xfId="48" applyNumberFormat="1" applyFont="1" applyBorder="1" applyAlignment="1" applyProtection="1">
      <alignment horizontal="center" vertical="center"/>
      <protection locked="0"/>
    </xf>
    <xf numFmtId="3" fontId="1" fillId="0" borderId="172" xfId="48" applyNumberFormat="1" applyBorder="1" applyAlignment="1" applyProtection="1">
      <alignment horizontal="center" vertical="center"/>
      <protection locked="0"/>
    </xf>
    <xf numFmtId="3" fontId="1" fillId="24" borderId="140" xfId="48" applyNumberFormat="1" applyFill="1" applyBorder="1" applyAlignment="1" applyProtection="1">
      <alignment horizontal="center" vertical="center"/>
      <protection locked="0"/>
    </xf>
    <xf numFmtId="3" fontId="1" fillId="24" borderId="141" xfId="48" applyNumberFormat="1" applyFill="1" applyBorder="1" applyAlignment="1" applyProtection="1">
      <alignment horizontal="center" vertical="center"/>
      <protection locked="0"/>
    </xf>
    <xf numFmtId="0" fontId="3" fillId="24" borderId="134" xfId="48" applyFont="1" applyFill="1" applyBorder="1" applyAlignment="1">
      <alignment horizontal="center" vertical="center"/>
      <protection/>
    </xf>
    <xf numFmtId="0" fontId="3" fillId="24" borderId="135" xfId="48" applyFont="1" applyFill="1" applyBorder="1" applyAlignment="1">
      <alignment horizontal="center" vertical="center"/>
      <protection/>
    </xf>
    <xf numFmtId="3" fontId="1" fillId="24" borderId="138" xfId="48" applyNumberFormat="1" applyFill="1" applyBorder="1" applyAlignment="1" applyProtection="1">
      <alignment horizontal="center" vertical="center"/>
      <protection locked="0"/>
    </xf>
    <xf numFmtId="3" fontId="1" fillId="24" borderId="172" xfId="48" applyNumberFormat="1" applyFill="1" applyBorder="1" applyAlignment="1" applyProtection="1">
      <alignment horizontal="center" vertical="center"/>
      <protection locked="0"/>
    </xf>
    <xf numFmtId="3" fontId="1" fillId="24" borderId="136" xfId="48" applyNumberFormat="1" applyFill="1" applyBorder="1" applyAlignment="1" applyProtection="1">
      <alignment horizontal="center" vertical="center"/>
      <protection locked="0"/>
    </xf>
    <xf numFmtId="3" fontId="1" fillId="24" borderId="137" xfId="48" applyNumberFormat="1" applyFill="1" applyBorder="1" applyAlignment="1" applyProtection="1">
      <alignment horizontal="center" vertical="center"/>
      <protection locked="0"/>
    </xf>
    <xf numFmtId="0" fontId="30" fillId="7" borderId="138" xfId="48" applyFont="1" applyFill="1" applyBorder="1" applyAlignment="1">
      <alignment horizontal="center" vertical="center"/>
      <protection/>
    </xf>
    <xf numFmtId="0" fontId="30" fillId="7" borderId="139" xfId="48" applyFont="1" applyFill="1" applyBorder="1" applyAlignment="1">
      <alignment horizontal="center" vertical="center"/>
      <protection/>
    </xf>
    <xf numFmtId="0" fontId="30" fillId="7" borderId="134" xfId="48" applyFont="1" applyFill="1" applyBorder="1" applyAlignment="1">
      <alignment horizontal="center" vertical="center"/>
      <protection/>
    </xf>
    <xf numFmtId="0" fontId="30" fillId="7" borderId="135" xfId="48" applyFont="1" applyFill="1" applyBorder="1" applyAlignment="1">
      <alignment horizontal="center" vertical="center"/>
      <protection/>
    </xf>
    <xf numFmtId="3" fontId="29" fillId="7" borderId="138" xfId="48" applyNumberFormat="1" applyFont="1" applyFill="1" applyBorder="1" applyAlignment="1">
      <alignment horizontal="center" vertical="center"/>
      <protection/>
    </xf>
    <xf numFmtId="3" fontId="29" fillId="7" borderId="139" xfId="48" applyNumberFormat="1" applyFont="1" applyFill="1" applyBorder="1" applyAlignment="1">
      <alignment horizontal="center" vertical="center"/>
      <protection/>
    </xf>
    <xf numFmtId="3" fontId="30" fillId="7" borderId="136" xfId="48" applyNumberFormat="1" applyFont="1" applyFill="1" applyBorder="1" applyAlignment="1">
      <alignment horizontal="center" vertical="center"/>
      <protection/>
    </xf>
    <xf numFmtId="3" fontId="30" fillId="7" borderId="137" xfId="48" applyNumberFormat="1" applyFont="1" applyFill="1" applyBorder="1" applyAlignment="1">
      <alignment horizontal="center" vertical="center"/>
      <protection/>
    </xf>
    <xf numFmtId="3" fontId="29" fillId="7" borderId="136" xfId="48" applyNumberFormat="1" applyFont="1" applyFill="1" applyBorder="1" applyAlignment="1">
      <alignment horizontal="center" vertical="center"/>
      <protection/>
    </xf>
    <xf numFmtId="3" fontId="29" fillId="7" borderId="137" xfId="48" applyNumberFormat="1" applyFont="1" applyFill="1" applyBorder="1" applyAlignment="1">
      <alignment horizontal="center" vertical="center"/>
      <protection/>
    </xf>
    <xf numFmtId="3" fontId="29" fillId="0" borderId="168" xfId="48" applyNumberFormat="1" applyFont="1" applyBorder="1" applyAlignment="1" applyProtection="1">
      <alignment horizontal="center" vertical="center"/>
      <protection locked="0"/>
    </xf>
    <xf numFmtId="3" fontId="29" fillId="0" borderId="169" xfId="48" applyNumberFormat="1" applyFont="1" applyBorder="1" applyAlignment="1" applyProtection="1">
      <alignment horizontal="center" vertical="center"/>
      <protection locked="0"/>
    </xf>
    <xf numFmtId="49" fontId="46" fillId="7" borderId="173" xfId="48" applyNumberFormat="1" applyFont="1" applyFill="1" applyBorder="1" applyAlignment="1">
      <alignment horizontal="left"/>
      <protection/>
    </xf>
    <xf numFmtId="49" fontId="46" fillId="7" borderId="174" xfId="48" applyNumberFormat="1" applyFont="1" applyFill="1" applyBorder="1" applyAlignment="1">
      <alignment horizontal="left"/>
      <protection/>
    </xf>
    <xf numFmtId="49" fontId="46" fillId="7" borderId="175" xfId="48" applyNumberFormat="1" applyFont="1" applyFill="1" applyBorder="1" applyAlignment="1">
      <alignment horizontal="left"/>
      <protection/>
    </xf>
    <xf numFmtId="3" fontId="29" fillId="0" borderId="138" xfId="48" applyNumberFormat="1" applyFont="1" applyBorder="1" applyAlignment="1" applyProtection="1">
      <alignment horizontal="center" vertical="center"/>
      <protection locked="0"/>
    </xf>
    <xf numFmtId="3" fontId="29" fillId="0" borderId="172" xfId="48" applyNumberFormat="1" applyFont="1" applyBorder="1" applyAlignment="1" applyProtection="1">
      <alignment horizontal="center" vertical="center"/>
      <protection locked="0"/>
    </xf>
    <xf numFmtId="3" fontId="29" fillId="0" borderId="172" xfId="48" applyNumberFormat="1" applyFont="1" applyBorder="1" applyAlignment="1" applyProtection="1">
      <alignment horizontal="center" vertical="center"/>
      <protection locked="0"/>
    </xf>
    <xf numFmtId="3" fontId="29" fillId="0" borderId="136" xfId="48" applyNumberFormat="1" applyFont="1" applyBorder="1" applyAlignment="1" applyProtection="1">
      <alignment horizontal="center" vertical="center"/>
      <protection locked="0"/>
    </xf>
    <xf numFmtId="3" fontId="29" fillId="0" borderId="137" xfId="48" applyNumberFormat="1" applyFont="1" applyBorder="1" applyAlignment="1" applyProtection="1">
      <alignment horizontal="center" vertical="center"/>
      <protection locked="0"/>
    </xf>
    <xf numFmtId="0" fontId="30" fillId="0" borderId="134" xfId="48" applyFont="1" applyBorder="1" applyAlignment="1">
      <alignment horizontal="center" vertical="center"/>
      <protection/>
    </xf>
    <xf numFmtId="0" fontId="30" fillId="0" borderId="135" xfId="48" applyFont="1" applyBorder="1" applyAlignment="1">
      <alignment horizontal="center" vertical="center"/>
      <protection/>
    </xf>
    <xf numFmtId="3" fontId="29" fillId="0" borderId="139" xfId="48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MPD 2009" xfId="48"/>
    <cellStyle name="Poznámka" xfId="49"/>
    <cellStyle name="Percent" xfId="50"/>
    <cellStyle name="procent 2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4">
    <dxf>
      <font>
        <b/>
        <i val="0"/>
        <color rgb="FF3333CC"/>
      </font>
    </dxf>
    <dxf>
      <font>
        <b/>
        <i val="0"/>
        <color rgb="FF3333CC"/>
      </font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indexed="62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</dxf>
    <dxf>
      <font>
        <b/>
        <i val="0"/>
        <color indexed="62"/>
      </font>
    </dxf>
    <dxf>
      <font>
        <b/>
        <i val="0"/>
        <color indexed="62"/>
      </font>
    </dxf>
    <dxf>
      <font>
        <b/>
        <i val="0"/>
        <color indexed="18"/>
      </font>
    </dxf>
    <dxf>
      <font>
        <b/>
        <i val="0"/>
        <color indexed="62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62"/>
      </font>
    </dxf>
    <dxf>
      <font>
        <b/>
        <i val="0"/>
        <color indexed="18"/>
      </font>
    </dxf>
    <dxf>
      <font>
        <b/>
        <i val="0"/>
        <color indexed="62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46"/>
  <sheetViews>
    <sheetView tabSelected="1" zoomScalePageLayoutView="0" workbookViewId="0" topLeftCell="A1">
      <selection activeCell="AD58" sqref="AD58"/>
    </sheetView>
  </sheetViews>
  <sheetFormatPr defaultColWidth="10.421875" defaultRowHeight="12.75"/>
  <cols>
    <col min="1" max="1" width="1.28515625" style="11" customWidth="1"/>
    <col min="2" max="2" width="20.28125" style="11" customWidth="1"/>
    <col min="3" max="3" width="5.421875" style="11" customWidth="1"/>
    <col min="4" max="4" width="2.00390625" style="11" customWidth="1"/>
    <col min="5" max="6" width="5.421875" style="11" customWidth="1"/>
    <col min="7" max="7" width="2.00390625" style="11" customWidth="1"/>
    <col min="8" max="9" width="5.421875" style="11" customWidth="1"/>
    <col min="10" max="10" width="2.00390625" style="11" customWidth="1"/>
    <col min="11" max="12" width="5.421875" style="11" customWidth="1"/>
    <col min="13" max="13" width="2.00390625" style="11" customWidth="1"/>
    <col min="14" max="15" width="5.421875" style="11" customWidth="1"/>
    <col min="16" max="16" width="2.00390625" style="11" customWidth="1"/>
    <col min="17" max="18" width="5.421875" style="11" customWidth="1"/>
    <col min="19" max="19" width="2.00390625" style="11" customWidth="1"/>
    <col min="20" max="21" width="5.421875" style="11" customWidth="1"/>
    <col min="22" max="22" width="2.00390625" style="11" customWidth="1"/>
    <col min="23" max="24" width="5.421875" style="11" customWidth="1"/>
    <col min="25" max="25" width="2.00390625" style="11" customWidth="1"/>
    <col min="26" max="26" width="5.421875" style="11" customWidth="1"/>
    <col min="27" max="27" width="8.28125" style="11" customWidth="1"/>
    <col min="28" max="28" width="5.57421875" style="11" customWidth="1"/>
    <col min="29" max="29" width="1.28515625" style="11" customWidth="1"/>
    <col min="30" max="30" width="6.421875" style="11" customWidth="1"/>
    <col min="31" max="31" width="6.28125" style="11" customWidth="1"/>
    <col min="32" max="32" width="4.140625" style="11" customWidth="1"/>
    <col min="33" max="33" width="5.00390625" style="11" customWidth="1"/>
    <col min="34" max="34" width="3.421875" style="11" customWidth="1"/>
    <col min="35" max="35" width="2.140625" style="11" customWidth="1"/>
    <col min="36" max="36" width="2.8515625" style="11" customWidth="1"/>
    <col min="37" max="37" width="7.8515625" style="11" customWidth="1"/>
    <col min="38" max="38" width="42.421875" style="11" customWidth="1"/>
    <col min="39" max="40" width="10.421875" style="11" customWidth="1"/>
    <col min="41" max="42" width="5.00390625" style="11" customWidth="1"/>
    <col min="43" max="43" width="3.00390625" style="11" customWidth="1"/>
    <col min="44" max="45" width="4.28125" style="11" customWidth="1"/>
    <col min="46" max="16384" width="10.421875" style="11" customWidth="1"/>
  </cols>
  <sheetData>
    <row r="1" spans="7:28" ht="23.25">
      <c r="G1" s="39"/>
      <c r="H1" s="39"/>
      <c r="I1" s="39"/>
      <c r="M1" s="40"/>
      <c r="N1" s="40"/>
      <c r="O1" s="40"/>
      <c r="P1" s="40"/>
      <c r="Q1" s="40"/>
      <c r="R1" s="40"/>
      <c r="S1" s="40"/>
      <c r="T1" s="40"/>
      <c r="U1" s="40"/>
      <c r="V1" s="174" t="s">
        <v>76</v>
      </c>
      <c r="W1" s="538">
        <f>'Rozlosování-přehled'!N1</f>
        <v>2012</v>
      </c>
      <c r="X1" s="539"/>
      <c r="Y1" s="40"/>
      <c r="Z1" s="40"/>
      <c r="AA1" s="40"/>
      <c r="AB1" s="40"/>
    </row>
    <row r="2" ht="13.5" thickBot="1"/>
    <row r="3" spans="2:41" ht="93" customHeight="1" thickBot="1">
      <c r="B3" s="41"/>
      <c r="C3" s="557" t="str">
        <f>B5</f>
        <v>Krmelín</v>
      </c>
      <c r="D3" s="558"/>
      <c r="E3" s="564"/>
      <c r="F3" s="565" t="str">
        <f>B7</f>
        <v>Trnávka</v>
      </c>
      <c r="G3" s="558"/>
      <c r="H3" s="564"/>
      <c r="I3" s="560" t="str">
        <f>B9</f>
        <v>Stará Bělá  B</v>
      </c>
      <c r="J3" s="561"/>
      <c r="K3" s="562"/>
      <c r="L3" s="560" t="str">
        <f>B11</f>
        <v>Výškovice  B</v>
      </c>
      <c r="M3" s="561"/>
      <c r="N3" s="562"/>
      <c r="O3" s="560" t="str">
        <f>B13</f>
        <v>Nová Bělá</v>
      </c>
      <c r="P3" s="561"/>
      <c r="Q3" s="562"/>
      <c r="R3" s="560" t="str">
        <f>B15</f>
        <v>Výškovice  C</v>
      </c>
      <c r="S3" s="561"/>
      <c r="T3" s="562"/>
      <c r="U3" s="560" t="str">
        <f>B17</f>
        <v>Stará Bělá  A</v>
      </c>
      <c r="V3" s="561"/>
      <c r="W3" s="562"/>
      <c r="X3" s="560" t="str">
        <f>B19</f>
        <v>Výškovice  A</v>
      </c>
      <c r="Y3" s="561"/>
      <c r="Z3" s="563"/>
      <c r="AA3" s="47" t="s">
        <v>31</v>
      </c>
      <c r="AB3" s="557" t="s">
        <v>32</v>
      </c>
      <c r="AC3" s="558"/>
      <c r="AD3" s="559"/>
      <c r="AE3" s="48" t="s">
        <v>33</v>
      </c>
      <c r="AG3" s="375" t="s">
        <v>38</v>
      </c>
      <c r="AI3" s="446" t="s">
        <v>282</v>
      </c>
      <c r="AO3" s="11" t="s">
        <v>38</v>
      </c>
    </row>
    <row r="4" spans="2:31" ht="9.75" customHeight="1">
      <c r="B4" s="43"/>
      <c r="C4" s="566" t="s">
        <v>78</v>
      </c>
      <c r="D4" s="567"/>
      <c r="E4" s="568"/>
      <c r="F4" s="571">
        <f>'Utkání-výsledky'!I15</f>
        <v>1</v>
      </c>
      <c r="G4" s="554"/>
      <c r="H4" s="555"/>
      <c r="I4" s="553">
        <f>'Utkání-výsledky'!J18</f>
        <v>1</v>
      </c>
      <c r="J4" s="554"/>
      <c r="K4" s="555"/>
      <c r="L4" s="553">
        <f>'Utkání-výsledky'!I24</f>
        <v>1</v>
      </c>
      <c r="M4" s="554"/>
      <c r="N4" s="555"/>
      <c r="O4" s="553">
        <f>'Utkání-výsledky'!J29</f>
        <v>1</v>
      </c>
      <c r="P4" s="554"/>
      <c r="Q4" s="555"/>
      <c r="R4" s="553">
        <f>'Utkání-výsledky'!I33</f>
        <v>1</v>
      </c>
      <c r="S4" s="554"/>
      <c r="T4" s="555"/>
      <c r="U4" s="553">
        <f>'Utkání-výsledky'!J40</f>
        <v>1</v>
      </c>
      <c r="V4" s="554"/>
      <c r="W4" s="555"/>
      <c r="X4" s="553">
        <f>'Utkání-výsledky'!I7</f>
        <v>1</v>
      </c>
      <c r="Y4" s="554"/>
      <c r="Z4" s="556"/>
      <c r="AA4" s="44"/>
      <c r="AB4" s="44"/>
      <c r="AC4" s="45"/>
      <c r="AD4" s="42"/>
      <c r="AE4" s="46"/>
    </row>
    <row r="5" spans="2:45" ht="30" customHeight="1" thickBot="1">
      <c r="B5" s="166" t="str">
        <f>'Utkání-výsledky'!N4</f>
        <v>Krmelín</v>
      </c>
      <c r="C5" s="569"/>
      <c r="D5" s="570"/>
      <c r="E5" s="570"/>
      <c r="F5" s="60">
        <f>'Utkání-výsledky'!F15</f>
        <v>1</v>
      </c>
      <c r="G5" s="61" t="s">
        <v>17</v>
      </c>
      <c r="H5" s="62">
        <f>'Utkání-výsledky'!H15</f>
        <v>2</v>
      </c>
      <c r="I5" s="63">
        <f>'Utkání-výsledky'!H18</f>
        <v>1</v>
      </c>
      <c r="J5" s="61" t="s">
        <v>17</v>
      </c>
      <c r="K5" s="62">
        <f>'Utkání-výsledky'!F18</f>
        <v>2</v>
      </c>
      <c r="L5" s="63">
        <f>'Utkání-výsledky'!F24</f>
        <v>0</v>
      </c>
      <c r="M5" s="61" t="s">
        <v>17</v>
      </c>
      <c r="N5" s="62">
        <f>'Utkání-výsledky'!H24</f>
        <v>3</v>
      </c>
      <c r="O5" s="63">
        <f>'Utkání-výsledky'!H29</f>
        <v>1</v>
      </c>
      <c r="P5" s="61" t="s">
        <v>17</v>
      </c>
      <c r="Q5" s="62">
        <f>'Utkání-výsledky'!F29</f>
        <v>2</v>
      </c>
      <c r="R5" s="63">
        <f>'Utkání-výsledky'!F33</f>
        <v>0</v>
      </c>
      <c r="S5" s="61" t="s">
        <v>17</v>
      </c>
      <c r="T5" s="62">
        <f>'Utkání-výsledky'!H33</f>
        <v>3</v>
      </c>
      <c r="U5" s="63">
        <f>'Utkání-výsledky'!H40</f>
        <v>0</v>
      </c>
      <c r="V5" s="61" t="s">
        <v>17</v>
      </c>
      <c r="W5" s="62">
        <f>'Utkání-výsledky'!F40</f>
        <v>3</v>
      </c>
      <c r="X5" s="63">
        <f>'Utkání-výsledky'!F7</f>
        <v>1</v>
      </c>
      <c r="Y5" s="61" t="s">
        <v>17</v>
      </c>
      <c r="Z5" s="62">
        <f>'Utkání-výsledky'!H7</f>
        <v>2</v>
      </c>
      <c r="AA5" s="67">
        <f aca="true" t="shared" si="0" ref="AA5:AA19">IF(AS5&gt;0,AO5," ")</f>
        <v>7</v>
      </c>
      <c r="AB5" s="268">
        <f>IF(AS5&gt;0,AP5," ")</f>
        <v>4</v>
      </c>
      <c r="AC5" s="68" t="s">
        <v>17</v>
      </c>
      <c r="AD5" s="269">
        <f aca="true" t="shared" si="1" ref="AD5:AD19">IF(AS5&gt;0,AR5," ")</f>
        <v>17</v>
      </c>
      <c r="AE5" s="401" t="s">
        <v>116</v>
      </c>
      <c r="AO5" s="51">
        <f>SUM(F4:Z4)</f>
        <v>7</v>
      </c>
      <c r="AP5" s="52">
        <f>SUM(F5,I5,L5,O5,R5,U5,X5)</f>
        <v>4</v>
      </c>
      <c r="AQ5" s="53" t="s">
        <v>17</v>
      </c>
      <c r="AR5" s="52">
        <f>SUM(H5,K5,N5,Q5,T5,W5,Z5)</f>
        <v>17</v>
      </c>
      <c r="AS5" s="52">
        <f>AP5+AR5</f>
        <v>21</v>
      </c>
    </row>
    <row r="6" spans="2:45" ht="9.75" customHeight="1">
      <c r="B6" s="167"/>
      <c r="C6" s="571">
        <f>'Utkání-výsledky'!J15</f>
        <v>2</v>
      </c>
      <c r="D6" s="554"/>
      <c r="E6" s="555"/>
      <c r="F6" s="566" t="s">
        <v>79</v>
      </c>
      <c r="G6" s="567"/>
      <c r="H6" s="568"/>
      <c r="I6" s="553">
        <f>'Utkání-výsledky'!I25</f>
        <v>1</v>
      </c>
      <c r="J6" s="554"/>
      <c r="K6" s="555"/>
      <c r="L6" s="553">
        <f>'Utkání-výsledky'!J28</f>
        <v>1</v>
      </c>
      <c r="M6" s="554"/>
      <c r="N6" s="555"/>
      <c r="O6" s="553">
        <f>'Utkání-výsledky'!I34</f>
        <v>1</v>
      </c>
      <c r="P6" s="554"/>
      <c r="Q6" s="555"/>
      <c r="R6" s="553">
        <f>'Utkání-výsledky'!J39</f>
        <v>1</v>
      </c>
      <c r="S6" s="554"/>
      <c r="T6" s="555"/>
      <c r="U6" s="553">
        <f>'Utkání-výsledky'!I8</f>
        <v>1</v>
      </c>
      <c r="V6" s="554"/>
      <c r="W6" s="555"/>
      <c r="X6" s="553">
        <f>'Utkání-výsledky'!I17</f>
        <v>1</v>
      </c>
      <c r="Y6" s="554"/>
      <c r="Z6" s="556"/>
      <c r="AA6" s="54" t="str">
        <f t="shared" si="0"/>
        <v> </v>
      </c>
      <c r="AB6" s="270" t="str">
        <f>IF(AS6&gt;0,AO6," ")</f>
        <v> </v>
      </c>
      <c r="AC6" s="55" t="s">
        <v>17</v>
      </c>
      <c r="AD6" s="271" t="str">
        <f t="shared" si="1"/>
        <v> </v>
      </c>
      <c r="AE6" s="402"/>
      <c r="AO6" s="56"/>
      <c r="AP6" s="57"/>
      <c r="AQ6" s="58"/>
      <c r="AR6" s="58"/>
      <c r="AS6" s="57"/>
    </row>
    <row r="7" spans="2:45" ht="30" customHeight="1" thickBot="1">
      <c r="B7" s="168" t="str">
        <f>'Utkání-výsledky'!N5</f>
        <v>Trnávka</v>
      </c>
      <c r="C7" s="60">
        <f>H5</f>
        <v>2</v>
      </c>
      <c r="D7" s="61" t="s">
        <v>17</v>
      </c>
      <c r="E7" s="62">
        <f>F5</f>
        <v>1</v>
      </c>
      <c r="F7" s="569"/>
      <c r="G7" s="570" t="s">
        <v>34</v>
      </c>
      <c r="H7" s="572"/>
      <c r="I7" s="60">
        <f>'Utkání-výsledky'!F25</f>
        <v>0</v>
      </c>
      <c r="J7" s="61" t="s">
        <v>17</v>
      </c>
      <c r="K7" s="62">
        <f>'Utkání-výsledky'!H25</f>
        <v>3</v>
      </c>
      <c r="L7" s="63">
        <f>'Utkání-výsledky'!H28</f>
        <v>0</v>
      </c>
      <c r="M7" s="61" t="s">
        <v>17</v>
      </c>
      <c r="N7" s="62">
        <f>'Utkání-výsledky'!F28</f>
        <v>3</v>
      </c>
      <c r="O7" s="63">
        <f>'Utkání-výsledky'!F34</f>
        <v>0</v>
      </c>
      <c r="P7" s="61" t="s">
        <v>17</v>
      </c>
      <c r="Q7" s="62">
        <f>'Utkání-výsledky'!H34</f>
        <v>3</v>
      </c>
      <c r="R7" s="63">
        <f>'Utkání-výsledky'!H39</f>
        <v>0</v>
      </c>
      <c r="S7" s="61" t="s">
        <v>17</v>
      </c>
      <c r="T7" s="62">
        <f>'Utkání-výsledky'!F39</f>
        <v>3</v>
      </c>
      <c r="U7" s="63">
        <f>'Utkání-výsledky'!F8</f>
        <v>0</v>
      </c>
      <c r="V7" s="61" t="s">
        <v>17</v>
      </c>
      <c r="W7" s="62">
        <f>'Utkání-výsledky'!H8</f>
        <v>3</v>
      </c>
      <c r="X7" s="63">
        <f>'Utkání-výsledky'!F17</f>
        <v>0</v>
      </c>
      <c r="Y7" s="61" t="s">
        <v>17</v>
      </c>
      <c r="Z7" s="62">
        <f>'Utkání-výsledky'!H17</f>
        <v>3</v>
      </c>
      <c r="AA7" s="67">
        <f t="shared" si="0"/>
        <v>8</v>
      </c>
      <c r="AB7" s="268">
        <f>IF(AS7&gt;0,AP7," ")</f>
        <v>2</v>
      </c>
      <c r="AC7" s="68" t="s">
        <v>17</v>
      </c>
      <c r="AD7" s="269">
        <f t="shared" si="1"/>
        <v>19</v>
      </c>
      <c r="AE7" s="401" t="s">
        <v>117</v>
      </c>
      <c r="AO7" s="51">
        <f>SUM(C6:C6)+SUM(I6:Z6)</f>
        <v>8</v>
      </c>
      <c r="AP7" s="52">
        <f>SUM(C7,I7,L7,O7,R7,U7,X7)</f>
        <v>2</v>
      </c>
      <c r="AQ7" s="53" t="s">
        <v>17</v>
      </c>
      <c r="AR7" s="52">
        <f>SUM(E7,K7,N7,Q7,T7,W7,Z7)</f>
        <v>19</v>
      </c>
      <c r="AS7" s="52">
        <f>AP7+AR7</f>
        <v>21</v>
      </c>
    </row>
    <row r="8" spans="2:45" ht="9.75" customHeight="1">
      <c r="B8" s="400"/>
      <c r="C8" s="571">
        <f>'Utkání-výsledky'!I18</f>
        <v>2</v>
      </c>
      <c r="D8" s="554"/>
      <c r="E8" s="555"/>
      <c r="F8" s="573">
        <f>'Utkání-výsledky'!J25</f>
        <v>2</v>
      </c>
      <c r="G8" s="573"/>
      <c r="H8" s="546"/>
      <c r="I8" s="566" t="s">
        <v>80</v>
      </c>
      <c r="J8" s="567"/>
      <c r="K8" s="568"/>
      <c r="L8" s="553">
        <f>'Utkání-výsledky'!I35</f>
        <v>2</v>
      </c>
      <c r="M8" s="554"/>
      <c r="N8" s="555"/>
      <c r="O8" s="553">
        <f>'Utkání-výsledky'!J38</f>
        <v>2</v>
      </c>
      <c r="P8" s="554"/>
      <c r="Q8" s="555"/>
      <c r="R8" s="553">
        <f>'Utkání-výsledky'!I9</f>
        <v>1</v>
      </c>
      <c r="S8" s="554"/>
      <c r="T8" s="555"/>
      <c r="U8" s="553">
        <f>'Utkání-výsledky'!J14</f>
        <v>1</v>
      </c>
      <c r="V8" s="554"/>
      <c r="W8" s="555"/>
      <c r="X8" s="553">
        <f>'Utkání-výsledky'!I27</f>
        <v>1</v>
      </c>
      <c r="Y8" s="554"/>
      <c r="Z8" s="556"/>
      <c r="AA8" s="54" t="str">
        <f t="shared" si="0"/>
        <v> </v>
      </c>
      <c r="AB8" s="270" t="str">
        <f>IF(AS8&gt;0,AO8," ")</f>
        <v> </v>
      </c>
      <c r="AC8" s="55" t="s">
        <v>17</v>
      </c>
      <c r="AD8" s="271" t="str">
        <f t="shared" si="1"/>
        <v> </v>
      </c>
      <c r="AE8" s="402"/>
      <c r="AO8" s="56"/>
      <c r="AP8" s="57"/>
      <c r="AQ8" s="58"/>
      <c r="AR8" s="58"/>
      <c r="AS8" s="57"/>
    </row>
    <row r="9" spans="2:45" ht="30" customHeight="1" thickBot="1">
      <c r="B9" s="168" t="str">
        <f>'Utkání-výsledky'!N6</f>
        <v>Stará Bělá  B</v>
      </c>
      <c r="C9" s="60">
        <f>K5</f>
        <v>2</v>
      </c>
      <c r="D9" s="61" t="s">
        <v>17</v>
      </c>
      <c r="E9" s="62">
        <f>I5</f>
        <v>1</v>
      </c>
      <c r="F9" s="66">
        <f>K7</f>
        <v>3</v>
      </c>
      <c r="G9" s="64" t="s">
        <v>17</v>
      </c>
      <c r="H9" s="65">
        <f>I7</f>
        <v>0</v>
      </c>
      <c r="I9" s="569"/>
      <c r="J9" s="570" t="s">
        <v>35</v>
      </c>
      <c r="K9" s="572"/>
      <c r="L9" s="60">
        <f>'Utkání-výsledky'!F35</f>
        <v>2</v>
      </c>
      <c r="M9" s="61" t="s">
        <v>17</v>
      </c>
      <c r="N9" s="62">
        <f>'Utkání-výsledky'!H35</f>
        <v>1</v>
      </c>
      <c r="O9" s="442">
        <f>'Utkání-výsledky'!H38</f>
        <v>2</v>
      </c>
      <c r="P9" s="443" t="s">
        <v>17</v>
      </c>
      <c r="Q9" s="444">
        <f>'Utkání-výsledky'!F38</f>
        <v>1</v>
      </c>
      <c r="R9" s="442">
        <f>'Utkání-výsledky'!F9</f>
        <v>0</v>
      </c>
      <c r="S9" s="443" t="s">
        <v>17</v>
      </c>
      <c r="T9" s="444">
        <f>'Utkání-výsledky'!H9</f>
        <v>3</v>
      </c>
      <c r="U9" s="403">
        <f>'Utkání-výsledky'!H14</f>
        <v>0</v>
      </c>
      <c r="V9" s="404" t="s">
        <v>17</v>
      </c>
      <c r="W9" s="405">
        <f>'Utkání-výsledky'!F14</f>
        <v>3</v>
      </c>
      <c r="X9" s="403">
        <f>'Utkání-výsledky'!F27</f>
        <v>0</v>
      </c>
      <c r="Y9" s="404" t="s">
        <v>17</v>
      </c>
      <c r="Z9" s="405">
        <f>'Utkání-výsledky'!H27</f>
        <v>3</v>
      </c>
      <c r="AA9" s="448">
        <f t="shared" si="0"/>
        <v>11</v>
      </c>
      <c r="AB9" s="268">
        <f>IF(AS9&gt;0,AP9," ")</f>
        <v>9</v>
      </c>
      <c r="AC9" s="68" t="s">
        <v>17</v>
      </c>
      <c r="AD9" s="269">
        <f t="shared" si="1"/>
        <v>12</v>
      </c>
      <c r="AE9" s="401" t="s">
        <v>115</v>
      </c>
      <c r="AG9" s="449">
        <v>3</v>
      </c>
      <c r="AH9" s="447">
        <v>2</v>
      </c>
      <c r="AI9" s="447"/>
      <c r="AJ9" s="447">
        <v>4</v>
      </c>
      <c r="AO9" s="51">
        <f>SUM(C8:F8)+SUM(L8:Z8)</f>
        <v>11</v>
      </c>
      <c r="AP9" s="52">
        <f>SUM(F9,C9,L9,O9,R9,U9,X9)</f>
        <v>9</v>
      </c>
      <c r="AQ9" s="53" t="s">
        <v>17</v>
      </c>
      <c r="AR9" s="52">
        <f>SUM(H9,E9,N9,Q9,T9,W9,Z9)</f>
        <v>12</v>
      </c>
      <c r="AS9" s="52">
        <f>AP9+AR9</f>
        <v>21</v>
      </c>
    </row>
    <row r="10" spans="2:45" ht="9.75" customHeight="1">
      <c r="B10" s="400"/>
      <c r="C10" s="571">
        <f>'Utkání-výsledky'!J24</f>
        <v>2</v>
      </c>
      <c r="D10" s="554"/>
      <c r="E10" s="555"/>
      <c r="F10" s="573">
        <f>'Utkání-výsledky'!I28</f>
        <v>2</v>
      </c>
      <c r="G10" s="573"/>
      <c r="H10" s="573"/>
      <c r="I10" s="573">
        <f>'Utkání-výsledky'!J35</f>
        <v>1</v>
      </c>
      <c r="J10" s="573"/>
      <c r="K10" s="546"/>
      <c r="L10" s="566" t="s">
        <v>36</v>
      </c>
      <c r="M10" s="567"/>
      <c r="N10" s="568"/>
      <c r="O10" s="553">
        <f>'Utkání-výsledky'!I10</f>
        <v>1</v>
      </c>
      <c r="P10" s="554"/>
      <c r="Q10" s="555"/>
      <c r="R10" s="553">
        <f>'Utkání-výsledky'!J13</f>
        <v>2</v>
      </c>
      <c r="S10" s="554"/>
      <c r="T10" s="555"/>
      <c r="U10" s="553">
        <f>'Utkání-výsledky'!I19</f>
        <v>1</v>
      </c>
      <c r="V10" s="554"/>
      <c r="W10" s="555"/>
      <c r="X10" s="553">
        <f>'Utkání-výsledky'!I37</f>
        <v>1</v>
      </c>
      <c r="Y10" s="554"/>
      <c r="Z10" s="556"/>
      <c r="AA10" s="54" t="str">
        <f t="shared" si="0"/>
        <v> </v>
      </c>
      <c r="AB10" s="270" t="str">
        <f>IF(AS10&gt;0,AO10," ")</f>
        <v> </v>
      </c>
      <c r="AC10" s="55" t="s">
        <v>17</v>
      </c>
      <c r="AD10" s="271" t="str">
        <f t="shared" si="1"/>
        <v> </v>
      </c>
      <c r="AE10" s="402"/>
      <c r="AG10" s="449"/>
      <c r="AH10" s="447"/>
      <c r="AI10" s="447"/>
      <c r="AJ10" s="447"/>
      <c r="AO10" s="56"/>
      <c r="AP10" s="57"/>
      <c r="AQ10" s="58"/>
      <c r="AR10" s="58"/>
      <c r="AS10" s="57"/>
    </row>
    <row r="11" spans="2:45" ht="30" customHeight="1" thickBot="1">
      <c r="B11" s="168" t="str">
        <f>'Utkání-výsledky'!N7</f>
        <v>Výškovice  B</v>
      </c>
      <c r="C11" s="60">
        <f>N5</f>
        <v>3</v>
      </c>
      <c r="D11" s="61" t="s">
        <v>17</v>
      </c>
      <c r="E11" s="62">
        <f>L5</f>
        <v>0</v>
      </c>
      <c r="F11" s="63">
        <f>N7</f>
        <v>3</v>
      </c>
      <c r="G11" s="61" t="s">
        <v>17</v>
      </c>
      <c r="H11" s="62">
        <f>L7</f>
        <v>0</v>
      </c>
      <c r="I11" s="66">
        <f>N9</f>
        <v>1</v>
      </c>
      <c r="J11" s="64" t="s">
        <v>17</v>
      </c>
      <c r="K11" s="65">
        <f>L9</f>
        <v>2</v>
      </c>
      <c r="L11" s="569"/>
      <c r="M11" s="570" t="s">
        <v>36</v>
      </c>
      <c r="N11" s="572"/>
      <c r="O11" s="60">
        <f>'Utkání-výsledky'!F10</f>
        <v>0</v>
      </c>
      <c r="P11" s="61" t="s">
        <v>17</v>
      </c>
      <c r="Q11" s="62">
        <f>'Utkání-výsledky'!H10</f>
        <v>3</v>
      </c>
      <c r="R11" s="63">
        <f>'Utkání-výsledky'!H13</f>
        <v>2</v>
      </c>
      <c r="S11" s="61" t="s">
        <v>17</v>
      </c>
      <c r="T11" s="62">
        <f>'Utkání-výsledky'!F13</f>
        <v>1</v>
      </c>
      <c r="U11" s="63">
        <f>'Utkání-výsledky'!F19</f>
        <v>0</v>
      </c>
      <c r="V11" s="61" t="s">
        <v>17</v>
      </c>
      <c r="W11" s="62">
        <f>'Utkání-výsledky'!H19</f>
        <v>3</v>
      </c>
      <c r="X11" s="63">
        <f>'Utkání-výsledky'!F37</f>
        <v>1</v>
      </c>
      <c r="Y11" s="61" t="s">
        <v>17</v>
      </c>
      <c r="Z11" s="62">
        <f>'Utkání-výsledky'!H37</f>
        <v>2</v>
      </c>
      <c r="AA11" s="67">
        <f t="shared" si="0"/>
        <v>10</v>
      </c>
      <c r="AB11" s="268">
        <f>IF(AS11&gt;0,AP11," ")</f>
        <v>10</v>
      </c>
      <c r="AC11" s="68" t="s">
        <v>17</v>
      </c>
      <c r="AD11" s="269">
        <f t="shared" si="1"/>
        <v>11</v>
      </c>
      <c r="AE11" s="401" t="s">
        <v>119</v>
      </c>
      <c r="AG11" s="449"/>
      <c r="AH11" s="447"/>
      <c r="AI11" s="447"/>
      <c r="AJ11" s="447"/>
      <c r="AO11" s="51">
        <f>SUM(C10:I10)+SUM(O10:Z10)</f>
        <v>10</v>
      </c>
      <c r="AP11" s="52">
        <f>SUM(F11,I11,C11,O11,R11,U11,X11)</f>
        <v>10</v>
      </c>
      <c r="AQ11" s="53" t="s">
        <v>17</v>
      </c>
      <c r="AR11" s="52">
        <f>SUM(H11,K11,E11,Q11,T11,W11,Z11)</f>
        <v>11</v>
      </c>
      <c r="AS11" s="52">
        <f>AP11+AR11</f>
        <v>21</v>
      </c>
    </row>
    <row r="12" spans="2:45" ht="9.75" customHeight="1">
      <c r="B12" s="400"/>
      <c r="C12" s="571">
        <f>'Utkání-výsledky'!I29</f>
        <v>2</v>
      </c>
      <c r="D12" s="554"/>
      <c r="E12" s="555"/>
      <c r="F12" s="573">
        <f>'Utkání-výsledky'!J34</f>
        <v>2</v>
      </c>
      <c r="G12" s="573"/>
      <c r="H12" s="573"/>
      <c r="I12" s="573">
        <f>'Utkání-výsledky'!I38</f>
        <v>1</v>
      </c>
      <c r="J12" s="573"/>
      <c r="K12" s="573"/>
      <c r="L12" s="573">
        <f>'Utkání-výsledky'!J10</f>
        <v>2</v>
      </c>
      <c r="M12" s="573"/>
      <c r="N12" s="546"/>
      <c r="O12" s="566">
        <v>2</v>
      </c>
      <c r="P12" s="567"/>
      <c r="Q12" s="568"/>
      <c r="R12" s="553">
        <f>'Utkání-výsledky'!I20</f>
        <v>1</v>
      </c>
      <c r="S12" s="554"/>
      <c r="T12" s="555"/>
      <c r="U12" s="553">
        <f>'Utkání-výsledky'!J23</f>
        <v>2</v>
      </c>
      <c r="V12" s="554"/>
      <c r="W12" s="555"/>
      <c r="X12" s="553">
        <f>'Utkání-výsledky'!J12</f>
        <v>1</v>
      </c>
      <c r="Y12" s="554"/>
      <c r="Z12" s="556"/>
      <c r="AA12" s="54" t="str">
        <f t="shared" si="0"/>
        <v> </v>
      </c>
      <c r="AB12" s="270" t="str">
        <f>IF(AS12&gt;0,AO12," ")</f>
        <v> </v>
      </c>
      <c r="AC12" s="55" t="s">
        <v>17</v>
      </c>
      <c r="AD12" s="271" t="str">
        <f t="shared" si="1"/>
        <v> </v>
      </c>
      <c r="AE12" s="402"/>
      <c r="AG12" s="449"/>
      <c r="AH12" s="447"/>
      <c r="AI12" s="447"/>
      <c r="AJ12" s="447"/>
      <c r="AO12" s="56"/>
      <c r="AP12" s="57"/>
      <c r="AQ12" s="58"/>
      <c r="AR12" s="58"/>
      <c r="AS12" s="57"/>
    </row>
    <row r="13" spans="2:45" ht="30" customHeight="1" thickBot="1">
      <c r="B13" s="168" t="str">
        <f>'Utkání-výsledky'!N8</f>
        <v>Nová Bělá</v>
      </c>
      <c r="C13" s="60">
        <f>Q5</f>
        <v>2</v>
      </c>
      <c r="D13" s="61" t="s">
        <v>17</v>
      </c>
      <c r="E13" s="62">
        <f>O5</f>
        <v>1</v>
      </c>
      <c r="F13" s="63">
        <f>Q7</f>
        <v>3</v>
      </c>
      <c r="G13" s="61" t="s">
        <v>17</v>
      </c>
      <c r="H13" s="62">
        <f>O7</f>
        <v>0</v>
      </c>
      <c r="I13" s="442">
        <f>Q9</f>
        <v>1</v>
      </c>
      <c r="J13" s="443" t="s">
        <v>17</v>
      </c>
      <c r="K13" s="444">
        <f>O9</f>
        <v>2</v>
      </c>
      <c r="L13" s="66">
        <f>Q11</f>
        <v>3</v>
      </c>
      <c r="M13" s="64" t="s">
        <v>17</v>
      </c>
      <c r="N13" s="65">
        <f>O11</f>
        <v>0</v>
      </c>
      <c r="O13" s="569"/>
      <c r="P13" s="570">
        <v>2</v>
      </c>
      <c r="Q13" s="572"/>
      <c r="R13" s="445">
        <f>'Utkání-výsledky'!F20</f>
        <v>1</v>
      </c>
      <c r="S13" s="443" t="s">
        <v>17</v>
      </c>
      <c r="T13" s="444">
        <f>'Utkání-výsledky'!H20</f>
        <v>2</v>
      </c>
      <c r="U13" s="63">
        <f>'Utkání-výsledky'!H23</f>
        <v>3</v>
      </c>
      <c r="V13" s="61" t="s">
        <v>17</v>
      </c>
      <c r="W13" s="62">
        <f>'Utkání-výsledky'!F23</f>
        <v>0</v>
      </c>
      <c r="X13" s="63">
        <f>'Utkání-výsledky'!H12</f>
        <v>0</v>
      </c>
      <c r="Y13" s="61" t="s">
        <v>17</v>
      </c>
      <c r="Z13" s="62">
        <f>'Utkání-výsledky'!F12</f>
        <v>3</v>
      </c>
      <c r="AA13" s="448">
        <f t="shared" si="0"/>
        <v>11</v>
      </c>
      <c r="AB13" s="268">
        <f>IF(AS13&gt;0,AP13," ")</f>
        <v>13</v>
      </c>
      <c r="AC13" s="68" t="s">
        <v>17</v>
      </c>
      <c r="AD13" s="269">
        <f t="shared" si="1"/>
        <v>8</v>
      </c>
      <c r="AE13" s="401" t="s">
        <v>118</v>
      </c>
      <c r="AG13" s="449">
        <v>2</v>
      </c>
      <c r="AH13" s="447">
        <v>2</v>
      </c>
      <c r="AI13" s="447"/>
      <c r="AJ13" s="447">
        <v>4</v>
      </c>
      <c r="AO13" s="51">
        <f>SUM(C12:L12)+SUM(R12:Z12)</f>
        <v>11</v>
      </c>
      <c r="AP13" s="52">
        <f>SUM(F13,I13,L13,C13,R13,U13,X13)</f>
        <v>13</v>
      </c>
      <c r="AQ13" s="53" t="s">
        <v>17</v>
      </c>
      <c r="AR13" s="52">
        <f>SUM(H13,K13,N13,E13,T13,W13,Z13)</f>
        <v>8</v>
      </c>
      <c r="AS13" s="52">
        <f>AP13+AR13</f>
        <v>21</v>
      </c>
    </row>
    <row r="14" spans="2:45" ht="9.75" customHeight="1">
      <c r="B14" s="400"/>
      <c r="C14" s="571">
        <f>'Utkání-výsledky'!J33</f>
        <v>2</v>
      </c>
      <c r="D14" s="554"/>
      <c r="E14" s="555"/>
      <c r="F14" s="573">
        <f>'Utkání-výsledky'!I39</f>
        <v>2</v>
      </c>
      <c r="G14" s="573"/>
      <c r="H14" s="573"/>
      <c r="I14" s="573">
        <f>'Utkání-výsledky'!J9</f>
        <v>2</v>
      </c>
      <c r="J14" s="573"/>
      <c r="K14" s="573"/>
      <c r="L14" s="573">
        <f>'Utkání-výsledky'!I13</f>
        <v>1</v>
      </c>
      <c r="M14" s="573"/>
      <c r="N14" s="573"/>
      <c r="O14" s="573">
        <f>'Utkání-výsledky'!J20</f>
        <v>2</v>
      </c>
      <c r="P14" s="573"/>
      <c r="Q14" s="546"/>
      <c r="R14" s="566">
        <v>0</v>
      </c>
      <c r="S14" s="567"/>
      <c r="T14" s="568"/>
      <c r="U14" s="553">
        <f>'Utkání-výsledky'!I30</f>
        <v>1</v>
      </c>
      <c r="V14" s="554"/>
      <c r="W14" s="555"/>
      <c r="X14" s="553">
        <f>'Utkání-výsledky'!J22</f>
        <v>1</v>
      </c>
      <c r="Y14" s="554"/>
      <c r="Z14" s="556"/>
      <c r="AA14" s="54" t="str">
        <f t="shared" si="0"/>
        <v> </v>
      </c>
      <c r="AB14" s="270" t="str">
        <f>IF(AS14&gt;0,AO14," ")</f>
        <v> </v>
      </c>
      <c r="AC14" s="55" t="s">
        <v>17</v>
      </c>
      <c r="AD14" s="271" t="str">
        <f t="shared" si="1"/>
        <v> </v>
      </c>
      <c r="AE14" s="402"/>
      <c r="AG14" s="449"/>
      <c r="AH14" s="447"/>
      <c r="AI14" s="447"/>
      <c r="AJ14" s="447"/>
      <c r="AO14" s="56"/>
      <c r="AP14" s="57"/>
      <c r="AQ14" s="58"/>
      <c r="AR14" s="58"/>
      <c r="AS14" s="57"/>
    </row>
    <row r="15" spans="2:45" ht="30" customHeight="1" thickBot="1">
      <c r="B15" s="168" t="str">
        <f>'Utkání-výsledky'!N9</f>
        <v>Výškovice  C</v>
      </c>
      <c r="C15" s="60">
        <f>T5</f>
        <v>3</v>
      </c>
      <c r="D15" s="61" t="s">
        <v>17</v>
      </c>
      <c r="E15" s="62">
        <f>R5</f>
        <v>0</v>
      </c>
      <c r="F15" s="63">
        <f>T7</f>
        <v>3</v>
      </c>
      <c r="G15" s="61" t="s">
        <v>17</v>
      </c>
      <c r="H15" s="62">
        <f>R7</f>
        <v>0</v>
      </c>
      <c r="I15" s="442">
        <f>T9</f>
        <v>3</v>
      </c>
      <c r="J15" s="443" t="s">
        <v>17</v>
      </c>
      <c r="K15" s="444">
        <f>R9</f>
        <v>0</v>
      </c>
      <c r="L15" s="63">
        <f>T11</f>
        <v>1</v>
      </c>
      <c r="M15" s="61" t="s">
        <v>17</v>
      </c>
      <c r="N15" s="62">
        <f>R11</f>
        <v>2</v>
      </c>
      <c r="O15" s="439">
        <f>T13</f>
        <v>2</v>
      </c>
      <c r="P15" s="440" t="s">
        <v>17</v>
      </c>
      <c r="Q15" s="441">
        <f>R13</f>
        <v>1</v>
      </c>
      <c r="R15" s="569"/>
      <c r="S15" s="570">
        <v>0</v>
      </c>
      <c r="T15" s="572"/>
      <c r="U15" s="60">
        <f>'Utkání-výsledky'!F30</f>
        <v>1</v>
      </c>
      <c r="V15" s="61" t="s">
        <v>17</v>
      </c>
      <c r="W15" s="62">
        <f>'Utkání-výsledky'!H30</f>
        <v>2</v>
      </c>
      <c r="X15" s="63">
        <f>'Utkání-výsledky'!H22</f>
        <v>1</v>
      </c>
      <c r="Y15" s="61" t="s">
        <v>17</v>
      </c>
      <c r="Z15" s="62">
        <f>'Utkání-výsledky'!F22</f>
        <v>2</v>
      </c>
      <c r="AA15" s="448">
        <f t="shared" si="0"/>
        <v>11</v>
      </c>
      <c r="AB15" s="268">
        <f>IF(AS15&gt;0,AP15," ")</f>
        <v>14</v>
      </c>
      <c r="AC15" s="68" t="s">
        <v>17</v>
      </c>
      <c r="AD15" s="269">
        <f t="shared" si="1"/>
        <v>7</v>
      </c>
      <c r="AE15" s="456" t="s">
        <v>65</v>
      </c>
      <c r="AG15" s="449">
        <v>4</v>
      </c>
      <c r="AH15" s="447">
        <v>5</v>
      </c>
      <c r="AI15" s="447"/>
      <c r="AJ15" s="447">
        <v>1</v>
      </c>
      <c r="AO15" s="51">
        <f>SUM(C14:O14)+SUM(U14:Z14)</f>
        <v>11</v>
      </c>
      <c r="AP15" s="52">
        <f>SUM(F15,I15,L15,O15,C15,U15,X15)</f>
        <v>14</v>
      </c>
      <c r="AQ15" s="53" t="s">
        <v>17</v>
      </c>
      <c r="AR15" s="52">
        <f>SUM(H15,K15,N15,Q15,E15,W15,Z15)</f>
        <v>7</v>
      </c>
      <c r="AS15" s="52">
        <f>AP15+AR15</f>
        <v>21</v>
      </c>
    </row>
    <row r="16" spans="2:45" ht="9.75" customHeight="1">
      <c r="B16" s="400"/>
      <c r="C16" s="571">
        <f>'Utkání-výsledky'!I40</f>
        <v>2</v>
      </c>
      <c r="D16" s="554"/>
      <c r="E16" s="555"/>
      <c r="F16" s="573">
        <f>'Utkání-výsledky'!J8</f>
        <v>2</v>
      </c>
      <c r="G16" s="573"/>
      <c r="H16" s="573"/>
      <c r="I16" s="573">
        <f>'Utkání-výsledky'!I14</f>
        <v>2</v>
      </c>
      <c r="J16" s="573"/>
      <c r="K16" s="573"/>
      <c r="L16" s="573">
        <f>'Utkání-výsledky'!J19</f>
        <v>2</v>
      </c>
      <c r="M16" s="573"/>
      <c r="N16" s="573"/>
      <c r="O16" s="573">
        <f>'Utkání-výsledky'!I23</f>
        <v>1</v>
      </c>
      <c r="P16" s="573"/>
      <c r="Q16" s="573"/>
      <c r="R16" s="573">
        <f>'Utkání-výsledky'!J30</f>
        <v>2</v>
      </c>
      <c r="S16" s="573"/>
      <c r="T16" s="546"/>
      <c r="U16" s="566">
        <v>1</v>
      </c>
      <c r="V16" s="567"/>
      <c r="W16" s="568"/>
      <c r="X16" s="553">
        <f>'Utkání-výsledky'!J32</f>
        <v>2</v>
      </c>
      <c r="Y16" s="554"/>
      <c r="Z16" s="556"/>
      <c r="AA16" s="54" t="str">
        <f t="shared" si="0"/>
        <v> </v>
      </c>
      <c r="AB16" s="270" t="str">
        <f>IF(AS16&gt;0,AO16," ")</f>
        <v> </v>
      </c>
      <c r="AC16" s="55" t="s">
        <v>17</v>
      </c>
      <c r="AD16" s="271" t="str">
        <f t="shared" si="1"/>
        <v> </v>
      </c>
      <c r="AE16" s="402"/>
      <c r="AO16" s="56"/>
      <c r="AP16" s="57"/>
      <c r="AQ16" s="58"/>
      <c r="AR16" s="58"/>
      <c r="AS16" s="57"/>
    </row>
    <row r="17" spans="2:45" ht="30" customHeight="1" thickBot="1">
      <c r="B17" s="168" t="str">
        <f>'Utkání-výsledky'!N10</f>
        <v>Stará Bělá  A</v>
      </c>
      <c r="C17" s="60">
        <f>W5</f>
        <v>3</v>
      </c>
      <c r="D17" s="61" t="s">
        <v>17</v>
      </c>
      <c r="E17" s="62">
        <f>U5</f>
        <v>0</v>
      </c>
      <c r="F17" s="63">
        <f>W7</f>
        <v>3</v>
      </c>
      <c r="G17" s="61" t="s">
        <v>17</v>
      </c>
      <c r="H17" s="62">
        <f>U7</f>
        <v>0</v>
      </c>
      <c r="I17" s="63">
        <f>W9</f>
        <v>3</v>
      </c>
      <c r="J17" s="61" t="s">
        <v>17</v>
      </c>
      <c r="K17" s="62">
        <f>U9</f>
        <v>0</v>
      </c>
      <c r="L17" s="63">
        <f>W11</f>
        <v>3</v>
      </c>
      <c r="M17" s="61" t="s">
        <v>17</v>
      </c>
      <c r="N17" s="62">
        <f>U11</f>
        <v>0</v>
      </c>
      <c r="O17" s="63">
        <f>W13</f>
        <v>0</v>
      </c>
      <c r="P17" s="61" t="s">
        <v>17</v>
      </c>
      <c r="Q17" s="62">
        <f>U13</f>
        <v>3</v>
      </c>
      <c r="R17" s="66">
        <f>W15</f>
        <v>2</v>
      </c>
      <c r="S17" s="64" t="s">
        <v>17</v>
      </c>
      <c r="T17" s="65">
        <f>U15</f>
        <v>1</v>
      </c>
      <c r="U17" s="569"/>
      <c r="V17" s="570">
        <v>0</v>
      </c>
      <c r="W17" s="572"/>
      <c r="X17" s="457">
        <f>'Utkání-výsledky'!H32</f>
        <v>2</v>
      </c>
      <c r="Y17" s="458" t="s">
        <v>17</v>
      </c>
      <c r="Z17" s="459">
        <f>'Utkání-výsledky'!F32</f>
        <v>1</v>
      </c>
      <c r="AA17" s="464">
        <f t="shared" si="0"/>
        <v>13</v>
      </c>
      <c r="AB17" s="268">
        <f>IF(AS17&gt;0,AP17," ")</f>
        <v>16</v>
      </c>
      <c r="AC17" s="68" t="s">
        <v>17</v>
      </c>
      <c r="AD17" s="269">
        <f t="shared" si="1"/>
        <v>5</v>
      </c>
      <c r="AE17" s="456" t="s">
        <v>63</v>
      </c>
      <c r="AG17" s="463" t="s">
        <v>297</v>
      </c>
      <c r="AH17" s="463"/>
      <c r="AI17" s="463"/>
      <c r="AJ17" s="463"/>
      <c r="AK17" s="463"/>
      <c r="AO17" s="51">
        <f>SUM(C16:R16)+SUM(X16:Z16)</f>
        <v>13</v>
      </c>
      <c r="AP17" s="52">
        <f>SUM(F17,I17,L17,O17,R17,C17,X17)</f>
        <v>16</v>
      </c>
      <c r="AQ17" s="53" t="s">
        <v>17</v>
      </c>
      <c r="AR17" s="52">
        <f>SUM(H17,K17,N17,Q17,T17,E17,Z17)</f>
        <v>5</v>
      </c>
      <c r="AS17" s="52">
        <f>AP17+AR17</f>
        <v>21</v>
      </c>
    </row>
    <row r="18" spans="2:45" ht="9.75" customHeight="1">
      <c r="B18" s="400"/>
      <c r="C18" s="571">
        <f>'Utkání-výsledky'!J7</f>
        <v>2</v>
      </c>
      <c r="D18" s="554"/>
      <c r="E18" s="555"/>
      <c r="F18" s="573">
        <f>'Utkání-výsledky'!J17</f>
        <v>2</v>
      </c>
      <c r="G18" s="573"/>
      <c r="H18" s="573"/>
      <c r="I18" s="573">
        <f>'Utkání-výsledky'!J27</f>
        <v>2</v>
      </c>
      <c r="J18" s="573"/>
      <c r="K18" s="573"/>
      <c r="L18" s="573">
        <f>'Utkání-výsledky'!J37</f>
        <v>2</v>
      </c>
      <c r="M18" s="573"/>
      <c r="N18" s="573"/>
      <c r="O18" s="553">
        <f>'Utkání-výsledky'!I12</f>
        <v>2</v>
      </c>
      <c r="P18" s="554"/>
      <c r="Q18" s="555"/>
      <c r="R18" s="573">
        <f>'Utkání-výsledky'!I22</f>
        <v>2</v>
      </c>
      <c r="S18" s="573"/>
      <c r="T18" s="573"/>
      <c r="U18" s="573">
        <f>'Utkání-výsledky'!I32</f>
        <v>1</v>
      </c>
      <c r="V18" s="573"/>
      <c r="W18" s="546"/>
      <c r="X18" s="566">
        <v>2</v>
      </c>
      <c r="Y18" s="567"/>
      <c r="Z18" s="568"/>
      <c r="AA18" s="54" t="str">
        <f t="shared" si="0"/>
        <v> </v>
      </c>
      <c r="AB18" s="270" t="str">
        <f>IF(AS18&gt;0,AO18," ")</f>
        <v> </v>
      </c>
      <c r="AC18" s="55" t="s">
        <v>17</v>
      </c>
      <c r="AD18" s="271" t="str">
        <f t="shared" si="1"/>
        <v> </v>
      </c>
      <c r="AE18" s="402"/>
      <c r="AO18" s="56"/>
      <c r="AP18" s="57"/>
      <c r="AQ18" s="58"/>
      <c r="AR18" s="58"/>
      <c r="AS18" s="57"/>
    </row>
    <row r="19" spans="2:45" ht="30" customHeight="1" thickBot="1">
      <c r="B19" s="168" t="str">
        <f>'Utkání-výsledky'!N11</f>
        <v>Výškovice  A</v>
      </c>
      <c r="C19" s="60">
        <f>Z5</f>
        <v>2</v>
      </c>
      <c r="D19" s="61" t="s">
        <v>17</v>
      </c>
      <c r="E19" s="62">
        <f>X5</f>
        <v>1</v>
      </c>
      <c r="F19" s="63">
        <f>Z7</f>
        <v>3</v>
      </c>
      <c r="G19" s="61" t="s">
        <v>17</v>
      </c>
      <c r="H19" s="62">
        <f>X7</f>
        <v>0</v>
      </c>
      <c r="I19" s="63">
        <f>Z9</f>
        <v>3</v>
      </c>
      <c r="J19" s="61" t="s">
        <v>17</v>
      </c>
      <c r="K19" s="62">
        <f>X9</f>
        <v>0</v>
      </c>
      <c r="L19" s="63">
        <f>Z11</f>
        <v>2</v>
      </c>
      <c r="M19" s="61" t="s">
        <v>17</v>
      </c>
      <c r="N19" s="62">
        <f>X11</f>
        <v>1</v>
      </c>
      <c r="O19" s="66">
        <f>Z13</f>
        <v>3</v>
      </c>
      <c r="P19" s="64" t="s">
        <v>17</v>
      </c>
      <c r="Q19" s="65">
        <f>X13</f>
        <v>0</v>
      </c>
      <c r="R19" s="169">
        <f>Z15</f>
        <v>2</v>
      </c>
      <c r="S19" s="170" t="s">
        <v>17</v>
      </c>
      <c r="T19" s="171">
        <f>X15</f>
        <v>1</v>
      </c>
      <c r="U19" s="460">
        <f>Z17</f>
        <v>1</v>
      </c>
      <c r="V19" s="461" t="s">
        <v>17</v>
      </c>
      <c r="W19" s="462">
        <f>X17</f>
        <v>2</v>
      </c>
      <c r="X19" s="569"/>
      <c r="Y19" s="570"/>
      <c r="Z19" s="572"/>
      <c r="AA19" s="464">
        <f t="shared" si="0"/>
        <v>13</v>
      </c>
      <c r="AB19" s="272">
        <f>IF(AS19&gt;0,AP19," ")</f>
        <v>16</v>
      </c>
      <c r="AC19" s="172" t="s">
        <v>17</v>
      </c>
      <c r="AD19" s="273">
        <f t="shared" si="1"/>
        <v>5</v>
      </c>
      <c r="AE19" s="456" t="s">
        <v>64</v>
      </c>
      <c r="AG19" s="463" t="s">
        <v>297</v>
      </c>
      <c r="AH19" s="463"/>
      <c r="AI19" s="463"/>
      <c r="AJ19" s="463"/>
      <c r="AK19" s="463"/>
      <c r="AL19" s="59" t="s">
        <v>37</v>
      </c>
      <c r="AO19" s="51">
        <f>SUM(C18:U18)</f>
        <v>13</v>
      </c>
      <c r="AP19" s="52">
        <f>SUM(F19,I19,L19,O19,R19,U19,C19)</f>
        <v>16</v>
      </c>
      <c r="AQ19" s="53" t="s">
        <v>17</v>
      </c>
      <c r="AR19" s="52">
        <f>SUM(H19,K19,N19,Q19,T19,W19,E19)</f>
        <v>5</v>
      </c>
      <c r="AS19" s="52">
        <f>AP19+AR19</f>
        <v>21</v>
      </c>
    </row>
    <row r="21" spans="2:29" ht="23.25">
      <c r="B21" s="282" t="s">
        <v>114</v>
      </c>
      <c r="C21" s="282"/>
      <c r="D21" s="282"/>
      <c r="E21" s="282"/>
      <c r="F21" s="282" t="s">
        <v>152</v>
      </c>
      <c r="G21" s="175"/>
      <c r="H21" s="175"/>
      <c r="I21" s="175"/>
      <c r="L21" s="49" t="s">
        <v>283</v>
      </c>
      <c r="M21" s="447"/>
      <c r="N21" s="447"/>
      <c r="O21" s="447"/>
      <c r="P21" s="447"/>
      <c r="Q21" s="49" t="s">
        <v>284</v>
      </c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</row>
    <row r="22" spans="12:26" ht="19.5" customHeight="1">
      <c r="L22" s="165"/>
      <c r="Z22" s="375"/>
    </row>
    <row r="23" spans="7:28" ht="23.25">
      <c r="G23" s="39"/>
      <c r="H23" s="39"/>
      <c r="I23" s="39"/>
      <c r="M23" s="40"/>
      <c r="N23" s="40"/>
      <c r="O23" s="40"/>
      <c r="P23" s="40"/>
      <c r="Q23" s="40"/>
      <c r="R23" s="40"/>
      <c r="S23" s="40"/>
      <c r="T23" s="40"/>
      <c r="U23" s="40"/>
      <c r="V23" s="174" t="s">
        <v>77</v>
      </c>
      <c r="W23" s="538">
        <f>'Rozlosování-přehled'!N1</f>
        <v>2012</v>
      </c>
      <c r="X23" s="539"/>
      <c r="Y23" s="40"/>
      <c r="Z23" s="40"/>
      <c r="AA23" s="40"/>
      <c r="AB23" s="40"/>
    </row>
    <row r="24" spans="9:21" ht="22.5" customHeight="1" thickBot="1">
      <c r="I24" s="49"/>
      <c r="U24" s="49"/>
    </row>
    <row r="25" spans="2:37" ht="110.25" customHeight="1" thickBot="1">
      <c r="B25" s="41"/>
      <c r="C25" s="547" t="str">
        <f>B27</f>
        <v>Hrabůvka</v>
      </c>
      <c r="D25" s="561"/>
      <c r="E25" s="562"/>
      <c r="F25" s="565" t="str">
        <f>B29</f>
        <v>Poruba</v>
      </c>
      <c r="G25" s="558"/>
      <c r="H25" s="564"/>
      <c r="I25" s="565" t="str">
        <f>B31</f>
        <v>Příbor</v>
      </c>
      <c r="J25" s="558"/>
      <c r="K25" s="564"/>
      <c r="L25" s="565" t="str">
        <f>B33</f>
        <v>Kunčičky  </v>
      </c>
      <c r="M25" s="558"/>
      <c r="N25" s="564"/>
      <c r="O25" s="565" t="str">
        <f>B35</f>
        <v>Proskovice B</v>
      </c>
      <c r="P25" s="558"/>
      <c r="Q25" s="564"/>
      <c r="R25" s="565" t="str">
        <f>B37</f>
        <v>Proskovice A</v>
      </c>
      <c r="S25" s="558"/>
      <c r="T25" s="564"/>
      <c r="U25" s="565" t="str">
        <f>B39</f>
        <v>Vratimov</v>
      </c>
      <c r="V25" s="558"/>
      <c r="W25" s="564"/>
      <c r="X25" s="541" t="str">
        <f>B41</f>
        <v>VOLNÝ  LOS</v>
      </c>
      <c r="Y25" s="542"/>
      <c r="Z25" s="543"/>
      <c r="AA25" s="47" t="s">
        <v>31</v>
      </c>
      <c r="AB25" s="557" t="s">
        <v>32</v>
      </c>
      <c r="AC25" s="558"/>
      <c r="AD25" s="559"/>
      <c r="AE25" s="48" t="s">
        <v>33</v>
      </c>
      <c r="AG25" s="375" t="s">
        <v>38</v>
      </c>
      <c r="AI25" s="375" t="s">
        <v>310</v>
      </c>
      <c r="AK25" s="375" t="s">
        <v>311</v>
      </c>
    </row>
    <row r="26" spans="2:31" ht="15.75" customHeight="1">
      <c r="B26" s="43"/>
      <c r="C26" s="566" t="s">
        <v>78</v>
      </c>
      <c r="D26" s="567"/>
      <c r="E26" s="568"/>
      <c r="F26" s="571">
        <f>'Utkání-výsledky'!I57</f>
        <v>2</v>
      </c>
      <c r="G26" s="554"/>
      <c r="H26" s="555"/>
      <c r="I26" s="553">
        <f>'Utkání-výsledky'!J60</f>
        <v>2</v>
      </c>
      <c r="J26" s="554"/>
      <c r="K26" s="555"/>
      <c r="L26" s="553">
        <f>'Utkání-výsledky'!I66</f>
        <v>2</v>
      </c>
      <c r="M26" s="554"/>
      <c r="N26" s="555"/>
      <c r="O26" s="553">
        <f>'Utkání-výsledky'!J71</f>
        <v>2</v>
      </c>
      <c r="P26" s="554"/>
      <c r="Q26" s="555"/>
      <c r="R26" s="553">
        <f>'Utkání-výsledky'!I75</f>
        <v>2</v>
      </c>
      <c r="S26" s="554"/>
      <c r="T26" s="555"/>
      <c r="U26" s="553">
        <f>'Utkání-výsledky'!J82</f>
        <v>2</v>
      </c>
      <c r="V26" s="554"/>
      <c r="W26" s="555"/>
      <c r="X26" s="548">
        <f>'Utkání-výsledky'!I49</f>
        <v>0</v>
      </c>
      <c r="Y26" s="549"/>
      <c r="Z26" s="540"/>
      <c r="AA26" s="44"/>
      <c r="AB26" s="44"/>
      <c r="AC26" s="45"/>
      <c r="AD26" s="42"/>
      <c r="AE26" s="46"/>
    </row>
    <row r="27" spans="2:45" ht="30" customHeight="1" thickBot="1">
      <c r="B27" s="168" t="str">
        <f>'Utkání-výsledky'!N46</f>
        <v>Hrabůvka</v>
      </c>
      <c r="C27" s="569"/>
      <c r="D27" s="570"/>
      <c r="E27" s="570"/>
      <c r="F27" s="60">
        <f>'Utkání-výsledky'!F57</f>
        <v>3</v>
      </c>
      <c r="G27" s="61" t="s">
        <v>17</v>
      </c>
      <c r="H27" s="62">
        <f>'Utkání-výsledky'!H57</f>
        <v>0</v>
      </c>
      <c r="I27" s="63">
        <f>'Utkání-výsledky'!H60</f>
        <v>3</v>
      </c>
      <c r="J27" s="61" t="s">
        <v>17</v>
      </c>
      <c r="K27" s="62">
        <f>'Utkání-výsledky'!F60</f>
        <v>0</v>
      </c>
      <c r="L27" s="63">
        <f>'Utkání-výsledky'!F66</f>
        <v>3</v>
      </c>
      <c r="M27" s="61" t="s">
        <v>17</v>
      </c>
      <c r="N27" s="62">
        <f>'Utkání-výsledky'!H66</f>
        <v>0</v>
      </c>
      <c r="O27" s="63">
        <f>'Utkání-výsledky'!H71</f>
        <v>3</v>
      </c>
      <c r="P27" s="61" t="s">
        <v>17</v>
      </c>
      <c r="Q27" s="62">
        <f>'Utkání-výsledky'!F71</f>
        <v>0</v>
      </c>
      <c r="R27" s="63">
        <f>'Utkání-výsledky'!F75</f>
        <v>2</v>
      </c>
      <c r="S27" s="61" t="s">
        <v>17</v>
      </c>
      <c r="T27" s="62">
        <f>'Utkání-výsledky'!H75</f>
        <v>1</v>
      </c>
      <c r="U27" s="63">
        <f>'Utkání-výsledky'!H82</f>
        <v>3</v>
      </c>
      <c r="V27" s="61" t="s">
        <v>17</v>
      </c>
      <c r="W27" s="62">
        <f>'Utkání-výsledky'!F82</f>
        <v>0</v>
      </c>
      <c r="X27" s="373" t="str">
        <f>'Utkání-výsledky'!F49</f>
        <v> </v>
      </c>
      <c r="Y27" s="368" t="s">
        <v>17</v>
      </c>
      <c r="Z27" s="369" t="str">
        <f>'Utkání-výsledky'!H49</f>
        <v> </v>
      </c>
      <c r="AA27" s="67">
        <f aca="true" t="shared" si="2" ref="AA27:AA41">IF(AS27&gt;0,AO27," ")</f>
        <v>12</v>
      </c>
      <c r="AB27" s="268">
        <f>IF(AS27&gt;0,AP27," ")</f>
        <v>17</v>
      </c>
      <c r="AC27" s="68" t="s">
        <v>17</v>
      </c>
      <c r="AD27" s="269">
        <f aca="true" t="shared" si="3" ref="AD27:AD41">IF(AS27&gt;0,AR27," ")</f>
        <v>1</v>
      </c>
      <c r="AE27" s="456" t="s">
        <v>63</v>
      </c>
      <c r="AO27" s="51">
        <f>SUM(F26:Z26)</f>
        <v>12</v>
      </c>
      <c r="AP27" s="52">
        <f>SUM(F27,I27,L27,O27,R27,U27,X27)</f>
        <v>17</v>
      </c>
      <c r="AQ27" s="53" t="s">
        <v>17</v>
      </c>
      <c r="AR27" s="52">
        <f>SUM(H27,K27,N27,Q27,T27,W27,Z27)</f>
        <v>1</v>
      </c>
      <c r="AS27" s="52">
        <f>AP27+AR27</f>
        <v>18</v>
      </c>
    </row>
    <row r="28" spans="2:45" ht="15.75" customHeight="1">
      <c r="B28" s="167"/>
      <c r="C28" s="571">
        <f>'Utkání-výsledky'!J57</f>
        <v>1</v>
      </c>
      <c r="D28" s="554"/>
      <c r="E28" s="555"/>
      <c r="F28" s="566" t="s">
        <v>79</v>
      </c>
      <c r="G28" s="567"/>
      <c r="H28" s="568"/>
      <c r="I28" s="553">
        <f>'Utkání-výsledky'!I67</f>
        <v>2</v>
      </c>
      <c r="J28" s="554"/>
      <c r="K28" s="555"/>
      <c r="L28" s="553">
        <f>'Utkání-výsledky'!J70</f>
        <v>2</v>
      </c>
      <c r="M28" s="554"/>
      <c r="N28" s="555"/>
      <c r="O28" s="553">
        <f>'Utkání-výsledky'!I76</f>
        <v>2</v>
      </c>
      <c r="P28" s="554"/>
      <c r="Q28" s="555"/>
      <c r="R28" s="553">
        <f>'Utkání-výsledky'!J81</f>
        <v>1</v>
      </c>
      <c r="S28" s="554"/>
      <c r="T28" s="555"/>
      <c r="U28" s="553">
        <f>'Utkání-výsledky'!I50</f>
        <v>1</v>
      </c>
      <c r="V28" s="554"/>
      <c r="W28" s="555"/>
      <c r="X28" s="548">
        <f>'Utkání-výsledky'!I59</f>
        <v>0</v>
      </c>
      <c r="Y28" s="549"/>
      <c r="Z28" s="540"/>
      <c r="AA28" s="54" t="str">
        <f t="shared" si="2"/>
        <v> </v>
      </c>
      <c r="AB28" s="270" t="str">
        <f>IF(AS28&gt;0,AO28," ")</f>
        <v> </v>
      </c>
      <c r="AC28" s="55" t="s">
        <v>17</v>
      </c>
      <c r="AD28" s="271" t="str">
        <f t="shared" si="3"/>
        <v> </v>
      </c>
      <c r="AE28" s="46"/>
      <c r="AO28" s="56"/>
      <c r="AP28" s="57"/>
      <c r="AQ28" s="58"/>
      <c r="AR28" s="58"/>
      <c r="AS28" s="57"/>
    </row>
    <row r="29" spans="2:45" ht="30" customHeight="1" thickBot="1">
      <c r="B29" s="166" t="str">
        <f>'Utkání-výsledky'!N47</f>
        <v>Poruba</v>
      </c>
      <c r="C29" s="60">
        <f>H27</f>
        <v>0</v>
      </c>
      <c r="D29" s="61" t="s">
        <v>17</v>
      </c>
      <c r="E29" s="62">
        <f>F27</f>
        <v>3</v>
      </c>
      <c r="F29" s="569"/>
      <c r="G29" s="570" t="s">
        <v>34</v>
      </c>
      <c r="H29" s="572"/>
      <c r="I29" s="491">
        <f>'Utkání-výsledky'!F67</f>
        <v>2</v>
      </c>
      <c r="J29" s="492" t="s">
        <v>17</v>
      </c>
      <c r="K29" s="493">
        <f>'Utkání-výsledky'!H67</f>
        <v>1</v>
      </c>
      <c r="L29" s="63">
        <f>'Utkání-výsledky'!H70</f>
        <v>3</v>
      </c>
      <c r="M29" s="61" t="s">
        <v>17</v>
      </c>
      <c r="N29" s="62">
        <f>'Utkání-výsledky'!F70</f>
        <v>0</v>
      </c>
      <c r="O29" s="63">
        <f>'Utkání-výsledky'!F76</f>
        <v>3</v>
      </c>
      <c r="P29" s="61" t="s">
        <v>17</v>
      </c>
      <c r="Q29" s="62">
        <f>'Utkání-výsledky'!H76</f>
        <v>0</v>
      </c>
      <c r="R29" s="63">
        <f>'Utkání-výsledky'!H81</f>
        <v>0</v>
      </c>
      <c r="S29" s="61" t="s">
        <v>17</v>
      </c>
      <c r="T29" s="62">
        <f>'Utkání-výsledky'!F81</f>
        <v>3</v>
      </c>
      <c r="U29" s="494">
        <f>'Utkání-výsledky'!F50</f>
        <v>1</v>
      </c>
      <c r="V29" s="492" t="s">
        <v>17</v>
      </c>
      <c r="W29" s="493">
        <f>'Utkání-výsledky'!H50</f>
        <v>2</v>
      </c>
      <c r="X29" s="373" t="str">
        <f>'Utkání-výsledky'!F59</f>
        <v> </v>
      </c>
      <c r="Y29" s="368" t="s">
        <v>17</v>
      </c>
      <c r="Z29" s="369" t="str">
        <f>'Utkání-výsledky'!H59</f>
        <v> </v>
      </c>
      <c r="AA29" s="503">
        <f t="shared" si="2"/>
        <v>9</v>
      </c>
      <c r="AB29" s="268">
        <f>IF(AS29&gt;0,AP29," ")</f>
        <v>9</v>
      </c>
      <c r="AC29" s="68" t="s">
        <v>17</v>
      </c>
      <c r="AD29" s="269">
        <f t="shared" si="3"/>
        <v>9</v>
      </c>
      <c r="AE29" s="164" t="s">
        <v>118</v>
      </c>
      <c r="AG29" s="499" t="s">
        <v>309</v>
      </c>
      <c r="AH29" s="447">
        <v>6</v>
      </c>
      <c r="AI29" s="12" t="s">
        <v>17</v>
      </c>
      <c r="AJ29" s="447">
        <v>8</v>
      </c>
      <c r="AK29" s="551" t="s">
        <v>312</v>
      </c>
      <c r="AO29" s="51">
        <f>SUM(C28:C28)+SUM(I28:Z28)</f>
        <v>9</v>
      </c>
      <c r="AP29" s="52">
        <f>SUM(C29,I29,L29,O29,R29,U29,X29)</f>
        <v>9</v>
      </c>
      <c r="AQ29" s="53" t="s">
        <v>17</v>
      </c>
      <c r="AR29" s="52">
        <f>SUM(E29,K29,N29,Q29,T29,W29,Z29)</f>
        <v>9</v>
      </c>
      <c r="AS29" s="52">
        <f>AP29+AR29</f>
        <v>18</v>
      </c>
    </row>
    <row r="30" spans="2:45" ht="17.25" customHeight="1">
      <c r="B30" s="167"/>
      <c r="C30" s="571">
        <f>'Utkání-výsledky'!I60</f>
        <v>1</v>
      </c>
      <c r="D30" s="554"/>
      <c r="E30" s="555"/>
      <c r="F30" s="573">
        <f>'Utkání-výsledky'!J67</f>
        <v>1</v>
      </c>
      <c r="G30" s="573"/>
      <c r="H30" s="546"/>
      <c r="I30" s="566" t="s">
        <v>80</v>
      </c>
      <c r="J30" s="567"/>
      <c r="K30" s="568"/>
      <c r="L30" s="553">
        <f>'Utkání-výsledky'!I77</f>
        <v>2</v>
      </c>
      <c r="M30" s="554"/>
      <c r="N30" s="555"/>
      <c r="O30" s="553">
        <f>'Utkání-výsledky'!J80</f>
        <v>2</v>
      </c>
      <c r="P30" s="554"/>
      <c r="Q30" s="555"/>
      <c r="R30" s="553">
        <f>'Utkání-výsledky'!I51</f>
        <v>1</v>
      </c>
      <c r="S30" s="554"/>
      <c r="T30" s="555"/>
      <c r="U30" s="553">
        <f>'Utkání-výsledky'!J56</f>
        <v>2</v>
      </c>
      <c r="V30" s="554"/>
      <c r="W30" s="555"/>
      <c r="X30" s="548">
        <f>'Utkání-výsledky'!I69</f>
        <v>0</v>
      </c>
      <c r="Y30" s="549"/>
      <c r="Z30" s="540"/>
      <c r="AA30" s="54" t="str">
        <f t="shared" si="2"/>
        <v> </v>
      </c>
      <c r="AB30" s="270" t="str">
        <f>IF(AS30&gt;0,AO30," ")</f>
        <v> </v>
      </c>
      <c r="AC30" s="55" t="s">
        <v>17</v>
      </c>
      <c r="AD30" s="271" t="str">
        <f t="shared" si="3"/>
        <v> </v>
      </c>
      <c r="AE30" s="46"/>
      <c r="AH30" s="447"/>
      <c r="AI30" s="447"/>
      <c r="AJ30" s="550">
        <v>-2</v>
      </c>
      <c r="AK30" s="550">
        <v>-12</v>
      </c>
      <c r="AO30" s="56"/>
      <c r="AP30" s="57"/>
      <c r="AQ30" s="58"/>
      <c r="AR30" s="58"/>
      <c r="AS30" s="57"/>
    </row>
    <row r="31" spans="2:45" ht="30" customHeight="1" thickBot="1">
      <c r="B31" s="166" t="str">
        <f>'Utkání-výsledky'!N48</f>
        <v>Příbor</v>
      </c>
      <c r="C31" s="60">
        <f>K27</f>
        <v>0</v>
      </c>
      <c r="D31" s="61" t="s">
        <v>17</v>
      </c>
      <c r="E31" s="62">
        <f>I27</f>
        <v>3</v>
      </c>
      <c r="F31" s="495">
        <f>K29</f>
        <v>1</v>
      </c>
      <c r="G31" s="496" t="s">
        <v>17</v>
      </c>
      <c r="H31" s="497">
        <f>I29</f>
        <v>2</v>
      </c>
      <c r="I31" s="569"/>
      <c r="J31" s="570" t="s">
        <v>35</v>
      </c>
      <c r="K31" s="572"/>
      <c r="L31" s="60">
        <f>'Utkání-výsledky'!F77</f>
        <v>3</v>
      </c>
      <c r="M31" s="61" t="s">
        <v>17</v>
      </c>
      <c r="N31" s="62">
        <f>'Utkání-výsledky'!H77</f>
        <v>0</v>
      </c>
      <c r="O31" s="63">
        <f>'Utkání-výsledky'!H80</f>
        <v>3</v>
      </c>
      <c r="P31" s="61" t="s">
        <v>17</v>
      </c>
      <c r="Q31" s="62">
        <f>'Utkání-výsledky'!F80</f>
        <v>0</v>
      </c>
      <c r="R31" s="63">
        <f>'Utkání-výsledky'!F51</f>
        <v>1</v>
      </c>
      <c r="S31" s="61" t="s">
        <v>17</v>
      </c>
      <c r="T31" s="62">
        <f>'Utkání-výsledky'!H51</f>
        <v>2</v>
      </c>
      <c r="U31" s="494">
        <f>'Utkání-výsledky'!H56</f>
        <v>2</v>
      </c>
      <c r="V31" s="492" t="s">
        <v>17</v>
      </c>
      <c r="W31" s="493">
        <f>'Utkání-výsledky'!F56</f>
        <v>1</v>
      </c>
      <c r="X31" s="373" t="str">
        <f>'Utkání-výsledky'!F69</f>
        <v> </v>
      </c>
      <c r="Y31" s="368" t="s">
        <v>17</v>
      </c>
      <c r="Z31" s="369" t="str">
        <f>'Utkání-výsledky'!H69</f>
        <v> </v>
      </c>
      <c r="AA31" s="503">
        <f t="shared" si="2"/>
        <v>9</v>
      </c>
      <c r="AB31" s="268">
        <f>IF(AS31&gt;0,AP31," ")</f>
        <v>10</v>
      </c>
      <c r="AC31" s="68" t="s">
        <v>17</v>
      </c>
      <c r="AD31" s="269">
        <f t="shared" si="3"/>
        <v>8</v>
      </c>
      <c r="AE31" s="498" t="s">
        <v>65</v>
      </c>
      <c r="AG31" s="502" t="s">
        <v>309</v>
      </c>
      <c r="AH31" s="463">
        <v>8</v>
      </c>
      <c r="AI31" s="501" t="s">
        <v>17</v>
      </c>
      <c r="AJ31" s="463">
        <v>7</v>
      </c>
      <c r="AK31" s="552" t="s">
        <v>313</v>
      </c>
      <c r="AO31" s="51">
        <f>SUM(C30:F30)+SUM(L30:Z30)</f>
        <v>9</v>
      </c>
      <c r="AP31" s="52">
        <f>SUM(F31,C31,L31,O31,R31,U31,X31)</f>
        <v>10</v>
      </c>
      <c r="AQ31" s="53" t="s">
        <v>17</v>
      </c>
      <c r="AR31" s="52">
        <f>SUM(H31,E31,N31,Q31,T31,W31,Z31)</f>
        <v>8</v>
      </c>
      <c r="AS31" s="52">
        <f>AP31+AR31</f>
        <v>18</v>
      </c>
    </row>
    <row r="32" spans="2:45" ht="14.25" customHeight="1">
      <c r="B32" s="167"/>
      <c r="C32" s="571">
        <f>'Utkání-výsledky'!J66</f>
        <v>1</v>
      </c>
      <c r="D32" s="554"/>
      <c r="E32" s="555"/>
      <c r="F32" s="573">
        <f>'Utkání-výsledky'!I70</f>
        <v>1</v>
      </c>
      <c r="G32" s="573"/>
      <c r="H32" s="573"/>
      <c r="I32" s="573">
        <f>'Utkání-výsledky'!J77</f>
        <v>0</v>
      </c>
      <c r="J32" s="573"/>
      <c r="K32" s="546"/>
      <c r="L32" s="566" t="s">
        <v>153</v>
      </c>
      <c r="M32" s="567"/>
      <c r="N32" s="568"/>
      <c r="O32" s="553">
        <f>'Utkání-výsledky'!I52</f>
        <v>2</v>
      </c>
      <c r="P32" s="554"/>
      <c r="Q32" s="555"/>
      <c r="R32" s="553">
        <f>'Utkání-výsledky'!J55</f>
        <v>1</v>
      </c>
      <c r="S32" s="554"/>
      <c r="T32" s="555"/>
      <c r="U32" s="553">
        <f>'Utkání-výsledky'!I61</f>
        <v>1</v>
      </c>
      <c r="V32" s="554"/>
      <c r="W32" s="555"/>
      <c r="X32" s="548">
        <f>'Utkání-výsledky'!I79</f>
        <v>0</v>
      </c>
      <c r="Y32" s="549"/>
      <c r="Z32" s="540"/>
      <c r="AA32" s="54" t="str">
        <f t="shared" si="2"/>
        <v> </v>
      </c>
      <c r="AB32" s="270" t="str">
        <f>IF(AS32&gt;0,AO32," ")</f>
        <v> </v>
      </c>
      <c r="AC32" s="55" t="s">
        <v>17</v>
      </c>
      <c r="AD32" s="271" t="str">
        <f t="shared" si="3"/>
        <v> </v>
      </c>
      <c r="AE32" s="46"/>
      <c r="AH32" s="447"/>
      <c r="AI32" s="447"/>
      <c r="AJ32" s="550">
        <v>1</v>
      </c>
      <c r="AK32" s="550">
        <v>-12</v>
      </c>
      <c r="AO32" s="56"/>
      <c r="AP32" s="57"/>
      <c r="AQ32" s="58"/>
      <c r="AR32" s="58"/>
      <c r="AS32" s="57"/>
    </row>
    <row r="33" spans="2:45" ht="30" customHeight="1" thickBot="1">
      <c r="B33" s="305" t="str">
        <f>'Utkání-výsledky'!N49</f>
        <v>Kunčičky  </v>
      </c>
      <c r="C33" s="60">
        <f>N27</f>
        <v>0</v>
      </c>
      <c r="D33" s="61" t="s">
        <v>17</v>
      </c>
      <c r="E33" s="62">
        <f>L27</f>
        <v>3</v>
      </c>
      <c r="F33" s="63">
        <f>N29</f>
        <v>0</v>
      </c>
      <c r="G33" s="61" t="s">
        <v>17</v>
      </c>
      <c r="H33" s="62">
        <f>L29</f>
        <v>3</v>
      </c>
      <c r="I33" s="66">
        <f>N31</f>
        <v>0</v>
      </c>
      <c r="J33" s="64" t="s">
        <v>17</v>
      </c>
      <c r="K33" s="65">
        <f>L31</f>
        <v>3</v>
      </c>
      <c r="L33" s="569"/>
      <c r="M33" s="570" t="s">
        <v>36</v>
      </c>
      <c r="N33" s="572"/>
      <c r="O33" s="60">
        <f>'Utkání-výsledky'!F52</f>
        <v>3</v>
      </c>
      <c r="P33" s="61" t="s">
        <v>17</v>
      </c>
      <c r="Q33" s="62">
        <f>'Utkání-výsledky'!H52</f>
        <v>0</v>
      </c>
      <c r="R33" s="63">
        <f>'Utkání-výsledky'!H55</f>
        <v>0</v>
      </c>
      <c r="S33" s="61" t="s">
        <v>17</v>
      </c>
      <c r="T33" s="62">
        <f>'Utkání-výsledky'!F55</f>
        <v>3</v>
      </c>
      <c r="U33" s="63">
        <f>'Utkání-výsledky'!F61</f>
        <v>0</v>
      </c>
      <c r="V33" s="61" t="s">
        <v>17</v>
      </c>
      <c r="W33" s="62">
        <f>'Utkání-výsledky'!H61</f>
        <v>3</v>
      </c>
      <c r="X33" s="373" t="str">
        <f>'Utkání-výsledky'!F79</f>
        <v> </v>
      </c>
      <c r="Y33" s="368" t="s">
        <v>17</v>
      </c>
      <c r="Z33" s="369" t="str">
        <f>'Utkání-výsledky'!H79</f>
        <v> </v>
      </c>
      <c r="AA33" s="67">
        <f t="shared" si="2"/>
        <v>6</v>
      </c>
      <c r="AB33" s="268">
        <f>IF(AS33&gt;0,AP33," ")</f>
        <v>3</v>
      </c>
      <c r="AC33" s="68" t="s">
        <v>17</v>
      </c>
      <c r="AD33" s="269">
        <f t="shared" si="3"/>
        <v>15</v>
      </c>
      <c r="AE33" s="304" t="s">
        <v>119</v>
      </c>
      <c r="AH33" s="447"/>
      <c r="AI33" s="447"/>
      <c r="AJ33" s="447"/>
      <c r="AK33" s="500"/>
      <c r="AO33" s="51">
        <f>SUM(C32:I32)+SUM(O32:Z32)</f>
        <v>6</v>
      </c>
      <c r="AP33" s="52">
        <f>SUM(F33,I33,C33,O33,R33,U33,X33)</f>
        <v>3</v>
      </c>
      <c r="AQ33" s="53" t="s">
        <v>17</v>
      </c>
      <c r="AR33" s="52">
        <f>SUM(H33,K33,E33,Q33,T33,W33,Z33)</f>
        <v>15</v>
      </c>
      <c r="AS33" s="52">
        <f>AP33+AR33</f>
        <v>18</v>
      </c>
    </row>
    <row r="34" spans="2:45" ht="9.75" customHeight="1">
      <c r="B34" s="167"/>
      <c r="C34" s="571">
        <f>'Utkání-výsledky'!I71</f>
        <v>1</v>
      </c>
      <c r="D34" s="554"/>
      <c r="E34" s="555"/>
      <c r="F34" s="573">
        <f>'Utkání-výsledky'!J76</f>
        <v>1</v>
      </c>
      <c r="G34" s="573"/>
      <c r="H34" s="573"/>
      <c r="I34" s="573">
        <f>'Utkání-výsledky'!I80</f>
        <v>1</v>
      </c>
      <c r="J34" s="573"/>
      <c r="K34" s="573"/>
      <c r="L34" s="573">
        <f>'Utkání-výsledky'!J52</f>
        <v>1</v>
      </c>
      <c r="M34" s="573"/>
      <c r="N34" s="546"/>
      <c r="O34" s="566">
        <v>2</v>
      </c>
      <c r="P34" s="567"/>
      <c r="Q34" s="568"/>
      <c r="R34" s="553">
        <f>'Utkání-výsledky'!I62</f>
        <v>1</v>
      </c>
      <c r="S34" s="554"/>
      <c r="T34" s="555"/>
      <c r="U34" s="553">
        <f>'Utkání-výsledky'!J65</f>
        <v>1</v>
      </c>
      <c r="V34" s="554"/>
      <c r="W34" s="555"/>
      <c r="X34" s="548">
        <f>'Utkání-výsledky'!J54</f>
        <v>0</v>
      </c>
      <c r="Y34" s="549"/>
      <c r="Z34" s="540"/>
      <c r="AA34" s="54" t="str">
        <f t="shared" si="2"/>
        <v> </v>
      </c>
      <c r="AB34" s="270" t="str">
        <f>IF(AS34&gt;0,AO34," ")</f>
        <v> </v>
      </c>
      <c r="AC34" s="55" t="s">
        <v>17</v>
      </c>
      <c r="AD34" s="271" t="str">
        <f t="shared" si="3"/>
        <v> </v>
      </c>
      <c r="AE34" s="46"/>
      <c r="AH34" s="447"/>
      <c r="AI34" s="447"/>
      <c r="AJ34" s="447"/>
      <c r="AK34" s="500"/>
      <c r="AO34" s="56"/>
      <c r="AP34" s="57"/>
      <c r="AQ34" s="58"/>
      <c r="AR34" s="58"/>
      <c r="AS34" s="57"/>
    </row>
    <row r="35" spans="2:45" ht="30" customHeight="1" thickBot="1">
      <c r="B35" s="166" t="str">
        <f>'Utkání-výsledky'!N50</f>
        <v>Proskovice B</v>
      </c>
      <c r="C35" s="60">
        <f>Q27</f>
        <v>0</v>
      </c>
      <c r="D35" s="61" t="s">
        <v>17</v>
      </c>
      <c r="E35" s="62">
        <f>O27</f>
        <v>3</v>
      </c>
      <c r="F35" s="63">
        <f>Q29</f>
        <v>0</v>
      </c>
      <c r="G35" s="61" t="s">
        <v>17</v>
      </c>
      <c r="H35" s="62">
        <f>O29</f>
        <v>3</v>
      </c>
      <c r="I35" s="63">
        <f>Q31</f>
        <v>0</v>
      </c>
      <c r="J35" s="61" t="s">
        <v>17</v>
      </c>
      <c r="K35" s="62">
        <f>O31</f>
        <v>3</v>
      </c>
      <c r="L35" s="66">
        <f>Q33</f>
        <v>0</v>
      </c>
      <c r="M35" s="64" t="s">
        <v>17</v>
      </c>
      <c r="N35" s="65">
        <f>O33</f>
        <v>3</v>
      </c>
      <c r="O35" s="569"/>
      <c r="P35" s="570">
        <v>2</v>
      </c>
      <c r="Q35" s="572"/>
      <c r="R35" s="60">
        <f>'Utkání-výsledky'!F62</f>
        <v>0</v>
      </c>
      <c r="S35" s="61" t="s">
        <v>17</v>
      </c>
      <c r="T35" s="62">
        <f>'Utkání-výsledky'!H62</f>
        <v>3</v>
      </c>
      <c r="U35" s="63">
        <f>'Utkání-výsledky'!H65</f>
        <v>0</v>
      </c>
      <c r="V35" s="61" t="s">
        <v>17</v>
      </c>
      <c r="W35" s="62">
        <f>'Utkání-výsledky'!F65</f>
        <v>3</v>
      </c>
      <c r="X35" s="373" t="str">
        <f>'Utkání-výsledky'!H54</f>
        <v> </v>
      </c>
      <c r="Y35" s="368" t="s">
        <v>17</v>
      </c>
      <c r="Z35" s="369" t="str">
        <f>'Utkání-výsledky'!F54</f>
        <v> </v>
      </c>
      <c r="AA35" s="67">
        <f t="shared" si="2"/>
        <v>6</v>
      </c>
      <c r="AB35" s="268">
        <f>IF(AS35&gt;0,AP35," ")</f>
        <v>0</v>
      </c>
      <c r="AC35" s="68" t="s">
        <v>17</v>
      </c>
      <c r="AD35" s="269">
        <f t="shared" si="3"/>
        <v>18</v>
      </c>
      <c r="AE35" s="164" t="s">
        <v>117</v>
      </c>
      <c r="AH35" s="447"/>
      <c r="AI35" s="447"/>
      <c r="AJ35" s="447"/>
      <c r="AK35" s="500"/>
      <c r="AO35" s="51">
        <f>SUM(C34:L34)+SUM(R34:Z34)</f>
        <v>6</v>
      </c>
      <c r="AP35" s="52">
        <f>SUM(F35,I35,L35,C35,R35,U35,X35)</f>
        <v>0</v>
      </c>
      <c r="AQ35" s="53" t="s">
        <v>17</v>
      </c>
      <c r="AR35" s="52">
        <f>SUM(H35,K35,N35,E35,T35,W35,Z35)</f>
        <v>18</v>
      </c>
      <c r="AS35" s="52">
        <f>AP35+AR35</f>
        <v>18</v>
      </c>
    </row>
    <row r="36" spans="2:45" ht="9.75" customHeight="1">
      <c r="B36" s="167"/>
      <c r="C36" s="571">
        <f>'Utkání-výsledky'!J75</f>
        <v>1</v>
      </c>
      <c r="D36" s="554"/>
      <c r="E36" s="555"/>
      <c r="F36" s="573">
        <f>'Utkání-výsledky'!I81</f>
        <v>2</v>
      </c>
      <c r="G36" s="573"/>
      <c r="H36" s="573"/>
      <c r="I36" s="573">
        <f>'Utkání-výsledky'!J51</f>
        <v>2</v>
      </c>
      <c r="J36" s="573"/>
      <c r="K36" s="573"/>
      <c r="L36" s="573">
        <f>'Utkání-výsledky'!I55</f>
        <v>2</v>
      </c>
      <c r="M36" s="573"/>
      <c r="N36" s="573"/>
      <c r="O36" s="573">
        <f>'Utkání-výsledky'!J62</f>
        <v>2</v>
      </c>
      <c r="P36" s="573"/>
      <c r="Q36" s="546"/>
      <c r="R36" s="566">
        <v>0</v>
      </c>
      <c r="S36" s="567"/>
      <c r="T36" s="568"/>
      <c r="U36" s="553">
        <f>'Utkání-výsledky'!I72</f>
        <v>2</v>
      </c>
      <c r="V36" s="554"/>
      <c r="W36" s="555"/>
      <c r="X36" s="548">
        <f>'Utkání-výsledky'!J64</f>
        <v>0</v>
      </c>
      <c r="Y36" s="549"/>
      <c r="Z36" s="540"/>
      <c r="AA36" s="54" t="str">
        <f t="shared" si="2"/>
        <v> </v>
      </c>
      <c r="AB36" s="270" t="str">
        <f>IF(AS36&gt;0,AO36," ")</f>
        <v> </v>
      </c>
      <c r="AC36" s="55" t="s">
        <v>17</v>
      </c>
      <c r="AD36" s="271" t="str">
        <f t="shared" si="3"/>
        <v> </v>
      </c>
      <c r="AE36" s="46"/>
      <c r="AH36" s="447"/>
      <c r="AI36" s="447"/>
      <c r="AJ36" s="447"/>
      <c r="AK36" s="500"/>
      <c r="AO36" s="56"/>
      <c r="AP36" s="57"/>
      <c r="AQ36" s="58"/>
      <c r="AR36" s="58"/>
      <c r="AS36" s="57"/>
    </row>
    <row r="37" spans="2:45" ht="30" customHeight="1" thickBot="1">
      <c r="B37" s="305" t="str">
        <f>'Utkání-výsledky'!N51</f>
        <v>Proskovice A</v>
      </c>
      <c r="C37" s="60">
        <f>T27</f>
        <v>1</v>
      </c>
      <c r="D37" s="61" t="s">
        <v>17</v>
      </c>
      <c r="E37" s="62">
        <f>R27</f>
        <v>2</v>
      </c>
      <c r="F37" s="63">
        <f>T29</f>
        <v>3</v>
      </c>
      <c r="G37" s="61" t="s">
        <v>17</v>
      </c>
      <c r="H37" s="62">
        <f>R29</f>
        <v>0</v>
      </c>
      <c r="I37" s="63">
        <f>T31</f>
        <v>2</v>
      </c>
      <c r="J37" s="61" t="s">
        <v>17</v>
      </c>
      <c r="K37" s="62">
        <f>R31</f>
        <v>1</v>
      </c>
      <c r="L37" s="63">
        <f>T33</f>
        <v>3</v>
      </c>
      <c r="M37" s="61" t="s">
        <v>17</v>
      </c>
      <c r="N37" s="62">
        <f>R33</f>
        <v>0</v>
      </c>
      <c r="O37" s="66">
        <f>T35</f>
        <v>3</v>
      </c>
      <c r="P37" s="64" t="s">
        <v>17</v>
      </c>
      <c r="Q37" s="65">
        <f>R35</f>
        <v>0</v>
      </c>
      <c r="R37" s="569"/>
      <c r="S37" s="570">
        <v>0</v>
      </c>
      <c r="T37" s="572"/>
      <c r="U37" s="60">
        <f>'Utkání-výsledky'!F72</f>
        <v>2</v>
      </c>
      <c r="V37" s="61" t="s">
        <v>17</v>
      </c>
      <c r="W37" s="62">
        <f>'Utkání-výsledky'!H72</f>
        <v>1</v>
      </c>
      <c r="X37" s="373" t="str">
        <f>'Utkání-výsledky'!H64</f>
        <v> </v>
      </c>
      <c r="Y37" s="368" t="s">
        <v>17</v>
      </c>
      <c r="Z37" s="369" t="str">
        <f>'Utkání-výsledky'!F64</f>
        <v> </v>
      </c>
      <c r="AA37" s="67">
        <f t="shared" si="2"/>
        <v>11</v>
      </c>
      <c r="AB37" s="268">
        <f>IF(AS37&gt;0,AP37," ")</f>
        <v>14</v>
      </c>
      <c r="AC37" s="68" t="s">
        <v>17</v>
      </c>
      <c r="AD37" s="269">
        <f t="shared" si="3"/>
        <v>4</v>
      </c>
      <c r="AE37" s="456" t="s">
        <v>64</v>
      </c>
      <c r="AH37" s="447"/>
      <c r="AI37" s="447"/>
      <c r="AJ37" s="447"/>
      <c r="AK37" s="500"/>
      <c r="AO37" s="51">
        <f>SUM(C36:O36)+SUM(U36:Z36)</f>
        <v>11</v>
      </c>
      <c r="AP37" s="52">
        <f>SUM(F37,I37,L37,O37,C37,U37,X37)</f>
        <v>14</v>
      </c>
      <c r="AQ37" s="53" t="s">
        <v>17</v>
      </c>
      <c r="AR37" s="52">
        <f>SUM(H37,K37,N37,Q37,E37,W37,Z37)</f>
        <v>4</v>
      </c>
      <c r="AS37" s="52">
        <f>AP37+AR37</f>
        <v>18</v>
      </c>
    </row>
    <row r="38" spans="2:45" ht="9.75" customHeight="1">
      <c r="B38" s="167"/>
      <c r="C38" s="571">
        <f>'Utkání-výsledky'!I82</f>
        <v>1</v>
      </c>
      <c r="D38" s="554"/>
      <c r="E38" s="555"/>
      <c r="F38" s="573">
        <f>'Utkání-výsledky'!J50</f>
        <v>2</v>
      </c>
      <c r="G38" s="573"/>
      <c r="H38" s="573"/>
      <c r="I38" s="573">
        <f>'Utkání-výsledky'!I56</f>
        <v>1</v>
      </c>
      <c r="J38" s="573"/>
      <c r="K38" s="573"/>
      <c r="L38" s="573">
        <f>'Utkání-výsledky'!J61</f>
        <v>2</v>
      </c>
      <c r="M38" s="573"/>
      <c r="N38" s="573"/>
      <c r="O38" s="573">
        <f>'Utkání-výsledky'!I65</f>
        <v>2</v>
      </c>
      <c r="P38" s="573"/>
      <c r="Q38" s="573"/>
      <c r="R38" s="573">
        <f>'Utkání-výsledky'!J72</f>
        <v>1</v>
      </c>
      <c r="S38" s="573"/>
      <c r="T38" s="546"/>
      <c r="U38" s="566">
        <v>1</v>
      </c>
      <c r="V38" s="567"/>
      <c r="W38" s="568"/>
      <c r="X38" s="548">
        <f>'Utkání-výsledky'!J74</f>
        <v>0</v>
      </c>
      <c r="Y38" s="549"/>
      <c r="Z38" s="540"/>
      <c r="AA38" s="54" t="str">
        <f t="shared" si="2"/>
        <v> </v>
      </c>
      <c r="AB38" s="270" t="str">
        <f>IF(AS38&gt;0,AO38," ")</f>
        <v> </v>
      </c>
      <c r="AC38" s="55" t="s">
        <v>17</v>
      </c>
      <c r="AD38" s="271" t="str">
        <f t="shared" si="3"/>
        <v> </v>
      </c>
      <c r="AE38" s="46"/>
      <c r="AH38" s="447"/>
      <c r="AI38" s="447"/>
      <c r="AJ38" s="447"/>
      <c r="AK38" s="500"/>
      <c r="AO38" s="56"/>
      <c r="AP38" s="57"/>
      <c r="AQ38" s="58"/>
      <c r="AR38" s="58"/>
      <c r="AS38" s="57"/>
    </row>
    <row r="39" spans="2:45" ht="30" customHeight="1" thickBot="1">
      <c r="B39" s="166" t="str">
        <f>'Utkání-výsledky'!N52</f>
        <v>Vratimov</v>
      </c>
      <c r="C39" s="60">
        <f>W27</f>
        <v>0</v>
      </c>
      <c r="D39" s="61" t="s">
        <v>17</v>
      </c>
      <c r="E39" s="62">
        <f>U27</f>
        <v>3</v>
      </c>
      <c r="F39" s="494">
        <f>W29</f>
        <v>2</v>
      </c>
      <c r="G39" s="492" t="s">
        <v>17</v>
      </c>
      <c r="H39" s="493">
        <f>U29</f>
        <v>1</v>
      </c>
      <c r="I39" s="494">
        <f>W31</f>
        <v>1</v>
      </c>
      <c r="J39" s="492" t="s">
        <v>17</v>
      </c>
      <c r="K39" s="493">
        <f>U31</f>
        <v>2</v>
      </c>
      <c r="L39" s="63">
        <f>W33</f>
        <v>3</v>
      </c>
      <c r="M39" s="61" t="s">
        <v>17</v>
      </c>
      <c r="N39" s="62">
        <f>U33</f>
        <v>0</v>
      </c>
      <c r="O39" s="63">
        <f>W35</f>
        <v>3</v>
      </c>
      <c r="P39" s="61" t="s">
        <v>17</v>
      </c>
      <c r="Q39" s="62">
        <f>U35</f>
        <v>0</v>
      </c>
      <c r="R39" s="66">
        <f>W37</f>
        <v>1</v>
      </c>
      <c r="S39" s="64" t="s">
        <v>17</v>
      </c>
      <c r="T39" s="65">
        <f>U37</f>
        <v>2</v>
      </c>
      <c r="U39" s="569"/>
      <c r="V39" s="570">
        <v>0</v>
      </c>
      <c r="W39" s="572"/>
      <c r="X39" s="367" t="str">
        <f>'Utkání-výsledky'!H74</f>
        <v> </v>
      </c>
      <c r="Y39" s="368" t="s">
        <v>17</v>
      </c>
      <c r="Z39" s="369" t="str">
        <f>'Utkání-výsledky'!F74</f>
        <v> </v>
      </c>
      <c r="AA39" s="503">
        <f t="shared" si="2"/>
        <v>9</v>
      </c>
      <c r="AB39" s="268">
        <f>IF(AS39&gt;0,AP39," ")</f>
        <v>10</v>
      </c>
      <c r="AC39" s="68" t="s">
        <v>17</v>
      </c>
      <c r="AD39" s="269">
        <f t="shared" si="3"/>
        <v>8</v>
      </c>
      <c r="AE39" s="498" t="s">
        <v>115</v>
      </c>
      <c r="AG39" s="499" t="s">
        <v>309</v>
      </c>
      <c r="AH39" s="447">
        <v>7</v>
      </c>
      <c r="AI39" s="12" t="s">
        <v>17</v>
      </c>
      <c r="AJ39" s="447">
        <v>6</v>
      </c>
      <c r="AK39" s="551" t="s">
        <v>314</v>
      </c>
      <c r="AO39" s="51">
        <f>SUM(C38:R38)+SUM(X38:Z38)</f>
        <v>9</v>
      </c>
      <c r="AP39" s="52">
        <f>SUM(F39,I39,L39,O39,R39,C39,X39)</f>
        <v>10</v>
      </c>
      <c r="AQ39" s="53" t="s">
        <v>17</v>
      </c>
      <c r="AR39" s="52">
        <f>SUM(H39,K39,N39,Q39,T39,E39,Z39)</f>
        <v>8</v>
      </c>
      <c r="AS39" s="52">
        <f>AP39+AR39</f>
        <v>18</v>
      </c>
    </row>
    <row r="40" spans="2:45" ht="11.25" customHeight="1">
      <c r="B40" s="167"/>
      <c r="C40" s="544">
        <f>'Utkání-výsledky'!J49</f>
        <v>0</v>
      </c>
      <c r="D40" s="545"/>
      <c r="E40" s="545"/>
      <c r="F40" s="573">
        <f>'Utkání-výsledky'!J59</f>
        <v>0</v>
      </c>
      <c r="G40" s="573"/>
      <c r="H40" s="573"/>
      <c r="I40" s="553">
        <f>'Utkání-výsledky'!J69</f>
        <v>0</v>
      </c>
      <c r="J40" s="554"/>
      <c r="K40" s="555"/>
      <c r="L40" s="553">
        <f>'Utkání-výsledky'!J79</f>
        <v>0</v>
      </c>
      <c r="M40" s="554"/>
      <c r="N40" s="555"/>
      <c r="O40" s="553">
        <f>'Utkání-výsledky'!I54</f>
        <v>0</v>
      </c>
      <c r="P40" s="554"/>
      <c r="Q40" s="555"/>
      <c r="R40" s="573">
        <f>'Utkání-výsledky'!I64</f>
        <v>0</v>
      </c>
      <c r="S40" s="573"/>
      <c r="T40" s="573"/>
      <c r="U40" s="573">
        <f>'Utkání-výsledky'!I74</f>
        <v>0</v>
      </c>
      <c r="V40" s="573"/>
      <c r="W40" s="546"/>
      <c r="X40" s="566">
        <v>2</v>
      </c>
      <c r="Y40" s="567"/>
      <c r="Z40" s="568"/>
      <c r="AA40" s="54" t="str">
        <f t="shared" si="2"/>
        <v> </v>
      </c>
      <c r="AB40" s="270" t="str">
        <f>IF(AS40&gt;0,AO40," ")</f>
        <v> </v>
      </c>
      <c r="AC40" s="55" t="s">
        <v>17</v>
      </c>
      <c r="AD40" s="271" t="str">
        <f t="shared" si="3"/>
        <v> </v>
      </c>
      <c r="AE40" s="46"/>
      <c r="AJ40" s="550">
        <v>1</v>
      </c>
      <c r="AK40" s="550">
        <v>-16</v>
      </c>
      <c r="AO40" s="56"/>
      <c r="AP40" s="57"/>
      <c r="AQ40" s="58"/>
      <c r="AR40" s="58"/>
      <c r="AS40" s="57"/>
    </row>
    <row r="41" spans="2:45" ht="30" customHeight="1" thickBot="1">
      <c r="B41" s="374" t="str">
        <f>'Utkání-výsledky'!N53</f>
        <v>VOLNÝ  LOS</v>
      </c>
      <c r="C41" s="371" t="str">
        <f>Z27</f>
        <v> </v>
      </c>
      <c r="D41" s="370" t="s">
        <v>17</v>
      </c>
      <c r="E41" s="372" t="str">
        <f>X27</f>
        <v> </v>
      </c>
      <c r="F41" s="371" t="str">
        <f>Z29</f>
        <v> </v>
      </c>
      <c r="G41" s="370" t="s">
        <v>17</v>
      </c>
      <c r="H41" s="372" t="str">
        <f>X29</f>
        <v> </v>
      </c>
      <c r="I41" s="371" t="str">
        <f>Z31</f>
        <v> </v>
      </c>
      <c r="J41" s="370" t="s">
        <v>17</v>
      </c>
      <c r="K41" s="372" t="str">
        <f>X31</f>
        <v> </v>
      </c>
      <c r="L41" s="371" t="str">
        <f>Z33</f>
        <v> </v>
      </c>
      <c r="M41" s="370" t="s">
        <v>17</v>
      </c>
      <c r="N41" s="372" t="str">
        <f>X33</f>
        <v> </v>
      </c>
      <c r="O41" s="371" t="str">
        <f>Z35</f>
        <v> </v>
      </c>
      <c r="P41" s="370" t="s">
        <v>17</v>
      </c>
      <c r="Q41" s="372" t="str">
        <f>X35</f>
        <v> </v>
      </c>
      <c r="R41" s="371" t="str">
        <f>Z37</f>
        <v> </v>
      </c>
      <c r="S41" s="370" t="s">
        <v>17</v>
      </c>
      <c r="T41" s="372" t="str">
        <f>X37</f>
        <v> </v>
      </c>
      <c r="U41" s="371" t="str">
        <f>Z39</f>
        <v> </v>
      </c>
      <c r="V41" s="370" t="s">
        <v>17</v>
      </c>
      <c r="W41" s="372" t="str">
        <f>X39</f>
        <v> </v>
      </c>
      <c r="X41" s="569"/>
      <c r="Y41" s="570"/>
      <c r="Z41" s="572"/>
      <c r="AA41" s="67" t="str">
        <f t="shared" si="2"/>
        <v> </v>
      </c>
      <c r="AB41" s="272" t="str">
        <f>IF(AS41&gt;0,AP41," ")</f>
        <v> </v>
      </c>
      <c r="AC41" s="172" t="s">
        <v>17</v>
      </c>
      <c r="AD41" s="273" t="str">
        <f t="shared" si="3"/>
        <v> </v>
      </c>
      <c r="AE41" s="164"/>
      <c r="AO41" s="51">
        <f>SUM(C40:U40)</f>
        <v>0</v>
      </c>
      <c r="AP41" s="52">
        <f>SUM(F41,I41,L41,O41,R41,U41,C41)</f>
        <v>0</v>
      </c>
      <c r="AQ41" s="53" t="s">
        <v>17</v>
      </c>
      <c r="AR41" s="52">
        <f>SUM(H41,K41,N41,Q41,T41,W41,E41)</f>
        <v>0</v>
      </c>
      <c r="AS41" s="52">
        <f>AP41+AR41</f>
        <v>0</v>
      </c>
    </row>
    <row r="43" spans="2:21" ht="23.25">
      <c r="B43" s="282" t="s">
        <v>113</v>
      </c>
      <c r="C43" s="282"/>
      <c r="D43" s="282"/>
      <c r="E43" s="282"/>
      <c r="F43" s="282" t="s">
        <v>152</v>
      </c>
      <c r="G43" s="175"/>
      <c r="H43" s="175"/>
      <c r="I43" s="175"/>
      <c r="L43" s="49" t="s">
        <v>292</v>
      </c>
      <c r="M43" s="49"/>
      <c r="N43" s="49"/>
      <c r="O43" s="49"/>
      <c r="P43" s="49"/>
      <c r="Q43" s="49"/>
      <c r="R43" s="49"/>
      <c r="S43" s="49"/>
      <c r="T43" s="49"/>
      <c r="U43" s="49"/>
    </row>
    <row r="45" ht="12.75">
      <c r="K45" s="375" t="s">
        <v>315</v>
      </c>
    </row>
    <row r="46" ht="12.75">
      <c r="K46" s="375" t="s">
        <v>316</v>
      </c>
    </row>
  </sheetData>
  <sheetProtection/>
  <mergeCells count="148">
    <mergeCell ref="X40:Z41"/>
    <mergeCell ref="O26:Q26"/>
    <mergeCell ref="R28:T28"/>
    <mergeCell ref="U30:W30"/>
    <mergeCell ref="X32:Z32"/>
    <mergeCell ref="U40:W40"/>
    <mergeCell ref="R40:T40"/>
    <mergeCell ref="O40:Q40"/>
    <mergeCell ref="R38:T38"/>
    <mergeCell ref="O34:Q35"/>
    <mergeCell ref="O38:Q38"/>
    <mergeCell ref="W1:X1"/>
    <mergeCell ref="W23:X23"/>
    <mergeCell ref="X38:Z38"/>
    <mergeCell ref="O36:Q36"/>
    <mergeCell ref="R36:T37"/>
    <mergeCell ref="U36:W36"/>
    <mergeCell ref="X36:Z36"/>
    <mergeCell ref="O32:Q32"/>
    <mergeCell ref="U38:W39"/>
    <mergeCell ref="X34:Z34"/>
    <mergeCell ref="C34:E34"/>
    <mergeCell ref="F34:H34"/>
    <mergeCell ref="I34:K34"/>
    <mergeCell ref="U34:W34"/>
    <mergeCell ref="C40:E40"/>
    <mergeCell ref="F40:H40"/>
    <mergeCell ref="I40:K40"/>
    <mergeCell ref="L40:N40"/>
    <mergeCell ref="C36:E36"/>
    <mergeCell ref="R34:T34"/>
    <mergeCell ref="C38:E38"/>
    <mergeCell ref="F38:H38"/>
    <mergeCell ref="I38:K38"/>
    <mergeCell ref="L38:N38"/>
    <mergeCell ref="F36:H36"/>
    <mergeCell ref="I36:K36"/>
    <mergeCell ref="L36:N36"/>
    <mergeCell ref="L34:N34"/>
    <mergeCell ref="U32:W32"/>
    <mergeCell ref="C30:E30"/>
    <mergeCell ref="F30:H30"/>
    <mergeCell ref="C32:E32"/>
    <mergeCell ref="F32:H32"/>
    <mergeCell ref="I32:K32"/>
    <mergeCell ref="I30:K31"/>
    <mergeCell ref="L32:N33"/>
    <mergeCell ref="R32:T32"/>
    <mergeCell ref="AB25:AD25"/>
    <mergeCell ref="R26:T26"/>
    <mergeCell ref="R25:T25"/>
    <mergeCell ref="O25:Q25"/>
    <mergeCell ref="X25:Z25"/>
    <mergeCell ref="U25:W25"/>
    <mergeCell ref="X26:Z26"/>
    <mergeCell ref="X30:Z30"/>
    <mergeCell ref="I28:K28"/>
    <mergeCell ref="L28:N28"/>
    <mergeCell ref="L30:N30"/>
    <mergeCell ref="O30:Q30"/>
    <mergeCell ref="X28:Z28"/>
    <mergeCell ref="R30:T30"/>
    <mergeCell ref="O28:Q28"/>
    <mergeCell ref="C28:E28"/>
    <mergeCell ref="U28:W28"/>
    <mergeCell ref="U26:W26"/>
    <mergeCell ref="C26:E27"/>
    <mergeCell ref="F26:H26"/>
    <mergeCell ref="I26:K26"/>
    <mergeCell ref="L26:N26"/>
    <mergeCell ref="F28:H29"/>
    <mergeCell ref="C25:E25"/>
    <mergeCell ref="C16:E16"/>
    <mergeCell ref="F16:H16"/>
    <mergeCell ref="I16:K16"/>
    <mergeCell ref="C18:E18"/>
    <mergeCell ref="F18:H18"/>
    <mergeCell ref="I18:K18"/>
    <mergeCell ref="I25:K25"/>
    <mergeCell ref="L25:N25"/>
    <mergeCell ref="F25:H25"/>
    <mergeCell ref="O16:Q16"/>
    <mergeCell ref="R16:T16"/>
    <mergeCell ref="L16:N16"/>
    <mergeCell ref="L18:N18"/>
    <mergeCell ref="U16:W17"/>
    <mergeCell ref="X18:Z19"/>
    <mergeCell ref="U18:W18"/>
    <mergeCell ref="O18:Q18"/>
    <mergeCell ref="X16:Z16"/>
    <mergeCell ref="R18:T18"/>
    <mergeCell ref="U14:W14"/>
    <mergeCell ref="X14:Z14"/>
    <mergeCell ref="C12:E12"/>
    <mergeCell ref="F12:H12"/>
    <mergeCell ref="C14:E14"/>
    <mergeCell ref="F14:H14"/>
    <mergeCell ref="I14:K14"/>
    <mergeCell ref="L14:N14"/>
    <mergeCell ref="O14:Q14"/>
    <mergeCell ref="R14:T15"/>
    <mergeCell ref="U10:W10"/>
    <mergeCell ref="X10:Z10"/>
    <mergeCell ref="O10:Q10"/>
    <mergeCell ref="R10:T10"/>
    <mergeCell ref="I12:K12"/>
    <mergeCell ref="L12:N12"/>
    <mergeCell ref="U12:W12"/>
    <mergeCell ref="X12:Z12"/>
    <mergeCell ref="O12:Q13"/>
    <mergeCell ref="R12:T12"/>
    <mergeCell ref="C10:E10"/>
    <mergeCell ref="F10:H10"/>
    <mergeCell ref="I10:K10"/>
    <mergeCell ref="L10:N11"/>
    <mergeCell ref="O8:Q8"/>
    <mergeCell ref="R8:T8"/>
    <mergeCell ref="U8:W8"/>
    <mergeCell ref="X8:Z8"/>
    <mergeCell ref="I8:K9"/>
    <mergeCell ref="L8:N8"/>
    <mergeCell ref="C8:E8"/>
    <mergeCell ref="F8:H8"/>
    <mergeCell ref="L4:N4"/>
    <mergeCell ref="C6:E6"/>
    <mergeCell ref="F6:H7"/>
    <mergeCell ref="I6:K6"/>
    <mergeCell ref="L6:N6"/>
    <mergeCell ref="R4:T4"/>
    <mergeCell ref="O4:Q4"/>
    <mergeCell ref="C3:E3"/>
    <mergeCell ref="F3:H3"/>
    <mergeCell ref="I3:K3"/>
    <mergeCell ref="L3:N3"/>
    <mergeCell ref="O3:Q3"/>
    <mergeCell ref="C4:E5"/>
    <mergeCell ref="F4:H4"/>
    <mergeCell ref="I4:K4"/>
    <mergeCell ref="O6:Q6"/>
    <mergeCell ref="R6:T6"/>
    <mergeCell ref="X4:Z4"/>
    <mergeCell ref="AB3:AD3"/>
    <mergeCell ref="U4:W4"/>
    <mergeCell ref="U6:W6"/>
    <mergeCell ref="X6:Z6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  <rowBreaks count="2" manualBreakCount="2">
    <brk id="22" max="30" man="1"/>
    <brk id="43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">
      <selection activeCell="Y28" sqref="Y28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630" t="s">
        <v>42</v>
      </c>
      <c r="Q3" s="630"/>
      <c r="R3" s="73"/>
      <c r="S3" s="73"/>
      <c r="T3" s="631">
        <f>'Rozlosování-přehled'!$N$1</f>
        <v>2012</v>
      </c>
      <c r="U3" s="631"/>
      <c r="X3" s="74" t="s">
        <v>0</v>
      </c>
    </row>
    <row r="4" spans="3:32" ht="18.75">
      <c r="C4" s="75" t="s">
        <v>43</v>
      </c>
      <c r="D4" s="76"/>
      <c r="N4" s="77">
        <v>4</v>
      </c>
      <c r="P4" s="632" t="str">
        <f>IF(N4=1,P6,IF(N4=2,P7,IF(N4=3,P8,IF(N4=4,P9,IF(N4=5,P10,IF(N4=6,P11," "))))))</f>
        <v>VETERÁNI   I.</v>
      </c>
      <c r="Q4" s="633"/>
      <c r="R4" s="633"/>
      <c r="S4" s="633"/>
      <c r="T4" s="633"/>
      <c r="U4" s="634"/>
      <c r="W4" s="78" t="s">
        <v>1</v>
      </c>
      <c r="X4" s="79" t="s">
        <v>2</v>
      </c>
      <c r="AA4" s="1" t="s">
        <v>44</v>
      </c>
      <c r="AB4" s="362" t="s">
        <v>177</v>
      </c>
      <c r="AC4" s="362" t="s">
        <v>178</v>
      </c>
      <c r="AD4" s="1" t="s">
        <v>45</v>
      </c>
      <c r="AE4" s="1" t="s">
        <v>46</v>
      </c>
      <c r="AF4" s="1" t="s">
        <v>47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2" ht="14.25" customHeight="1">
      <c r="C6" s="75" t="s">
        <v>48</v>
      </c>
      <c r="D6" s="125" t="s">
        <v>182</v>
      </c>
      <c r="E6" s="82"/>
      <c r="F6" s="82"/>
      <c r="N6" s="83">
        <v>1</v>
      </c>
      <c r="P6" s="627" t="s">
        <v>49</v>
      </c>
      <c r="Q6" s="627"/>
      <c r="R6" s="627"/>
      <c r="S6" s="627"/>
      <c r="T6" s="627"/>
      <c r="U6" s="627"/>
      <c r="W6" s="84">
        <v>1</v>
      </c>
      <c r="X6" s="85" t="str">
        <f aca="true" t="shared" si="0" ref="X6:X13">IF($N$4=1,AA6,IF($N$4=2,AB6,IF($N$4=3,AC6,IF($N$4=4,AD6,IF($N$4=5,AE6," ")))))</f>
        <v>Krmelín</v>
      </c>
      <c r="AA6" s="1">
        <f>'1.V1'!AA81</f>
        <v>0</v>
      </c>
      <c r="AB6" s="1">
        <f>'1.V1'!AB81</f>
        <v>0</v>
      </c>
      <c r="AC6" s="1">
        <f>'1.V1'!AC81</f>
        <v>0</v>
      </c>
      <c r="AD6" s="1" t="str">
        <f>'1.V1'!AD81</f>
        <v>Krmelín</v>
      </c>
      <c r="AE6" s="1">
        <f>'1.V1'!AE81</f>
        <v>0</v>
      </c>
      <c r="AF6" s="1">
        <f>'1.V1'!AF81</f>
        <v>0</v>
      </c>
    </row>
    <row r="7" spans="3:32" ht="16.5" customHeight="1">
      <c r="C7" s="75" t="s">
        <v>51</v>
      </c>
      <c r="D7" s="86">
        <v>41093</v>
      </c>
      <c r="E7" s="87"/>
      <c r="F7" s="87"/>
      <c r="N7" s="83">
        <v>2</v>
      </c>
      <c r="P7" s="626" t="s">
        <v>179</v>
      </c>
      <c r="Q7" s="627"/>
      <c r="R7" s="627"/>
      <c r="S7" s="627"/>
      <c r="T7" s="627"/>
      <c r="U7" s="627"/>
      <c r="W7" s="84">
        <v>2</v>
      </c>
      <c r="X7" s="85" t="str">
        <f t="shared" si="0"/>
        <v>Trnávka</v>
      </c>
      <c r="AA7" s="1">
        <f>'1.V1'!AA82</f>
        <v>0</v>
      </c>
      <c r="AB7" s="1">
        <f>'1.V1'!AB82</f>
        <v>0</v>
      </c>
      <c r="AC7" s="1">
        <f>'1.V1'!AC82</f>
        <v>0</v>
      </c>
      <c r="AD7" s="1" t="str">
        <f>'1.V1'!AD82</f>
        <v>Trnávka</v>
      </c>
      <c r="AE7" s="1">
        <f>'1.V1'!AE82</f>
        <v>0</v>
      </c>
      <c r="AF7" s="1">
        <f>'1.V1'!AF82</f>
        <v>0</v>
      </c>
    </row>
    <row r="8" spans="3:32" ht="15" customHeight="1">
      <c r="C8" s="75"/>
      <c r="N8" s="83">
        <v>3</v>
      </c>
      <c r="P8" s="626" t="s">
        <v>180</v>
      </c>
      <c r="Q8" s="627"/>
      <c r="R8" s="627"/>
      <c r="S8" s="627"/>
      <c r="T8" s="627"/>
      <c r="U8" s="627"/>
      <c r="W8" s="84">
        <v>3</v>
      </c>
      <c r="X8" s="85" t="str">
        <f t="shared" si="0"/>
        <v>Stará Bělá  B</v>
      </c>
      <c r="AA8" s="1">
        <f>'1.V1'!AA83</f>
        <v>0</v>
      </c>
      <c r="AB8" s="1">
        <f>'1.V1'!AB83</f>
        <v>0</v>
      </c>
      <c r="AC8" s="1">
        <f>'1.V1'!AC83</f>
        <v>0</v>
      </c>
      <c r="AD8" s="1" t="str">
        <f>'1.V1'!AD83</f>
        <v>Stará Bělá  B</v>
      </c>
      <c r="AE8" s="1">
        <f>'1.V1'!AE83</f>
        <v>0</v>
      </c>
      <c r="AF8" s="1">
        <f>'1.V1'!AF83</f>
        <v>0</v>
      </c>
    </row>
    <row r="9" spans="2:32" ht="18.75">
      <c r="B9" s="88">
        <v>8</v>
      </c>
      <c r="C9" s="71" t="s">
        <v>54</v>
      </c>
      <c r="D9" s="637" t="str">
        <f>IF(B9=1,X6,IF(B9=2,X7,IF(B9=3,X8,IF(B9=4,X9,IF(B9=5,X10,IF(B9=6,X11,IF(B9=7,X12,IF(B9=8,X13," "))))))))</f>
        <v>Výškovice  A</v>
      </c>
      <c r="E9" s="638"/>
      <c r="F9" s="638"/>
      <c r="G9" s="638"/>
      <c r="H9" s="638"/>
      <c r="I9" s="639"/>
      <c r="N9" s="83">
        <v>4</v>
      </c>
      <c r="P9" s="590" t="s">
        <v>52</v>
      </c>
      <c r="Q9" s="590"/>
      <c r="R9" s="590"/>
      <c r="S9" s="590"/>
      <c r="T9" s="590"/>
      <c r="U9" s="590"/>
      <c r="W9" s="84">
        <v>4</v>
      </c>
      <c r="X9" s="85" t="str">
        <f t="shared" si="0"/>
        <v>Výškovice  B</v>
      </c>
      <c r="AA9" s="1">
        <f>'1.V1'!AA84</f>
        <v>0</v>
      </c>
      <c r="AB9" s="1">
        <f>'1.V1'!AB84</f>
        <v>0</v>
      </c>
      <c r="AC9" s="1">
        <f>'1.V1'!AC84</f>
        <v>0</v>
      </c>
      <c r="AD9" s="1" t="str">
        <f>'1.V1'!AD84</f>
        <v>Výškovice  B</v>
      </c>
      <c r="AE9" s="1">
        <f>'1.V1'!AE84</f>
        <v>0</v>
      </c>
      <c r="AF9" s="1">
        <f>'1.V1'!AF84</f>
        <v>0</v>
      </c>
    </row>
    <row r="10" spans="2:32" ht="19.5" customHeight="1">
      <c r="B10" s="88">
        <v>7</v>
      </c>
      <c r="C10" s="71" t="s">
        <v>57</v>
      </c>
      <c r="D10" s="637" t="str">
        <f>IF(B10=1,X6,IF(B10=2,X7,IF(B10=3,X8,IF(B10=4,X9,IF(B10=5,X10,IF(B10=6,X11,IF(B10=7,X12,IF(B10=8,X13," "))))))))</f>
        <v>Stará Bělá  A</v>
      </c>
      <c r="E10" s="638"/>
      <c r="F10" s="638"/>
      <c r="G10" s="638"/>
      <c r="H10" s="638"/>
      <c r="I10" s="639"/>
      <c r="N10" s="83">
        <v>5</v>
      </c>
      <c r="P10" s="590" t="s">
        <v>55</v>
      </c>
      <c r="Q10" s="590"/>
      <c r="R10" s="590"/>
      <c r="S10" s="590"/>
      <c r="T10" s="590"/>
      <c r="U10" s="590"/>
      <c r="W10" s="84">
        <v>5</v>
      </c>
      <c r="X10" s="85" t="str">
        <f t="shared" si="0"/>
        <v>Nová Bělá</v>
      </c>
      <c r="AA10" s="1">
        <f>'1.V1'!AA85</f>
        <v>0</v>
      </c>
      <c r="AB10" s="1">
        <f>'1.V1'!AB85</f>
        <v>0</v>
      </c>
      <c r="AC10" s="1">
        <f>'1.V1'!AC85</f>
        <v>0</v>
      </c>
      <c r="AD10" s="1" t="str">
        <f>'1.V1'!AD85</f>
        <v>Nová Bělá</v>
      </c>
      <c r="AE10" s="1">
        <f>'1.V1'!AE85</f>
        <v>0</v>
      </c>
      <c r="AF10" s="1">
        <f>'1.V1'!AF85</f>
        <v>0</v>
      </c>
    </row>
    <row r="11" spans="14:32" ht="15.75" customHeight="1">
      <c r="N11" s="83">
        <v>6</v>
      </c>
      <c r="P11" s="590" t="s">
        <v>58</v>
      </c>
      <c r="Q11" s="590"/>
      <c r="R11" s="590"/>
      <c r="S11" s="590"/>
      <c r="T11" s="590"/>
      <c r="U11" s="590"/>
      <c r="W11" s="84">
        <v>6</v>
      </c>
      <c r="X11" s="85" t="str">
        <f t="shared" si="0"/>
        <v>Výškovice  C</v>
      </c>
      <c r="AA11" s="1">
        <f>'1.V1'!AA86</f>
        <v>0</v>
      </c>
      <c r="AB11" s="1">
        <f>'1.V1'!AB86</f>
        <v>0</v>
      </c>
      <c r="AC11" s="1">
        <f>'1.V1'!AC86</f>
        <v>0</v>
      </c>
      <c r="AD11" s="1" t="str">
        <f>'1.V1'!AD86</f>
        <v>Výškovice  C</v>
      </c>
      <c r="AE11" s="1">
        <f>'1.V1'!AE86</f>
        <v>0</v>
      </c>
      <c r="AF11" s="1">
        <f>'1.V1'!AF86</f>
        <v>0</v>
      </c>
    </row>
    <row r="12" spans="3:38" ht="15">
      <c r="C12" s="89" t="s">
        <v>60</v>
      </c>
      <c r="D12" s="90"/>
      <c r="E12" s="623" t="s">
        <v>61</v>
      </c>
      <c r="F12" s="624"/>
      <c r="G12" s="624"/>
      <c r="H12" s="624"/>
      <c r="I12" s="624"/>
      <c r="J12" s="624"/>
      <c r="K12" s="624"/>
      <c r="L12" s="624"/>
      <c r="M12" s="624"/>
      <c r="N12" s="624" t="s">
        <v>62</v>
      </c>
      <c r="O12" s="624"/>
      <c r="P12" s="624"/>
      <c r="Q12" s="624"/>
      <c r="R12" s="624"/>
      <c r="S12" s="624"/>
      <c r="T12" s="624"/>
      <c r="U12" s="624"/>
      <c r="V12" s="91"/>
      <c r="W12" s="84">
        <v>7</v>
      </c>
      <c r="X12" s="85" t="str">
        <f t="shared" si="0"/>
        <v>Stará Bělá  A</v>
      </c>
      <c r="AA12" s="1">
        <f>'1.V1'!AA87</f>
        <v>0</v>
      </c>
      <c r="AB12" s="1">
        <f>'1.V1'!AB87</f>
        <v>0</v>
      </c>
      <c r="AC12" s="1">
        <f>'1.V1'!AC87</f>
        <v>0</v>
      </c>
      <c r="AD12" s="1" t="str">
        <f>'1.V1'!AD87</f>
        <v>Stará Bělá  A</v>
      </c>
      <c r="AE12" s="1">
        <f>'1.V1'!AE87</f>
        <v>0</v>
      </c>
      <c r="AF12" s="1">
        <f>'1.V1'!AF87</f>
        <v>0</v>
      </c>
      <c r="AG12" s="75"/>
      <c r="AH12" s="92"/>
      <c r="AI12" s="92"/>
      <c r="AJ12" s="74" t="s">
        <v>0</v>
      </c>
      <c r="AK12" s="92"/>
      <c r="AL12" s="92"/>
    </row>
    <row r="13" spans="2:38" ht="21" customHeight="1">
      <c r="B13" s="93"/>
      <c r="C13" s="94" t="s">
        <v>7</v>
      </c>
      <c r="D13" s="95" t="s">
        <v>8</v>
      </c>
      <c r="E13" s="625" t="s">
        <v>63</v>
      </c>
      <c r="F13" s="592"/>
      <c r="G13" s="593"/>
      <c r="H13" s="591" t="s">
        <v>64</v>
      </c>
      <c r="I13" s="592"/>
      <c r="J13" s="593" t="s">
        <v>64</v>
      </c>
      <c r="K13" s="591" t="s">
        <v>65</v>
      </c>
      <c r="L13" s="592"/>
      <c r="M13" s="592" t="s">
        <v>65</v>
      </c>
      <c r="N13" s="591" t="s">
        <v>66</v>
      </c>
      <c r="O13" s="592"/>
      <c r="P13" s="593"/>
      <c r="Q13" s="591" t="s">
        <v>67</v>
      </c>
      <c r="R13" s="592"/>
      <c r="S13" s="593"/>
      <c r="T13" s="96" t="s">
        <v>68</v>
      </c>
      <c r="U13" s="97"/>
      <c r="V13" s="98"/>
      <c r="W13" s="84">
        <v>8</v>
      </c>
      <c r="X13" s="85" t="str">
        <f t="shared" si="0"/>
        <v>Výškovice  A</v>
      </c>
      <c r="AA13" s="1">
        <f>'1.V1'!AA88</f>
        <v>0</v>
      </c>
      <c r="AB13" s="1">
        <f>'1.V1'!AB88</f>
        <v>0</v>
      </c>
      <c r="AC13" s="1">
        <f>'1.V1'!AC88</f>
        <v>0</v>
      </c>
      <c r="AD13" s="1" t="str">
        <f>'1.V1'!AD88</f>
        <v>Výškovice  A</v>
      </c>
      <c r="AE13" s="1">
        <f>'1.V1'!AE88</f>
        <v>0</v>
      </c>
      <c r="AF13" s="1">
        <f>'1.V1'!AF88</f>
        <v>0</v>
      </c>
      <c r="AG13" s="4" t="s">
        <v>63</v>
      </c>
      <c r="AH13" s="4" t="s">
        <v>64</v>
      </c>
      <c r="AI13" s="4" t="s">
        <v>65</v>
      </c>
      <c r="AJ13" s="4" t="s">
        <v>63</v>
      </c>
      <c r="AK13" s="4" t="s">
        <v>64</v>
      </c>
      <c r="AL13" s="4" t="s">
        <v>65</v>
      </c>
    </row>
    <row r="14" spans="2:38" ht="24.75" customHeight="1">
      <c r="B14" s="99" t="s">
        <v>63</v>
      </c>
      <c r="C14" s="109" t="s">
        <v>293</v>
      </c>
      <c r="D14" s="109" t="s">
        <v>294</v>
      </c>
      <c r="E14" s="101">
        <v>6</v>
      </c>
      <c r="F14" s="102" t="s">
        <v>17</v>
      </c>
      <c r="G14" s="103">
        <v>1</v>
      </c>
      <c r="H14" s="104">
        <v>6</v>
      </c>
      <c r="I14" s="102" t="s">
        <v>17</v>
      </c>
      <c r="J14" s="103">
        <v>3</v>
      </c>
      <c r="K14" s="104"/>
      <c r="L14" s="102" t="s">
        <v>17</v>
      </c>
      <c r="M14" s="361"/>
      <c r="N14" s="136">
        <f>E14+H14+K14</f>
        <v>12</v>
      </c>
      <c r="O14" s="137" t="s">
        <v>17</v>
      </c>
      <c r="P14" s="138">
        <f>G14+J14+M14</f>
        <v>4</v>
      </c>
      <c r="Q14" s="136">
        <f>SUM(AG14:AI14)</f>
        <v>2</v>
      </c>
      <c r="R14" s="137" t="s">
        <v>17</v>
      </c>
      <c r="S14" s="138">
        <f>SUM(AJ14:AL14)</f>
        <v>0</v>
      </c>
      <c r="T14" s="105">
        <f>IF(Q14&gt;S14,1,0)</f>
        <v>1</v>
      </c>
      <c r="U14" s="106">
        <f>IF(S14&gt;Q14,1,0)</f>
        <v>0</v>
      </c>
      <c r="V14" s="91"/>
      <c r="X14" s="107"/>
      <c r="AG14" s="108">
        <f>IF(E14&gt;G14,1,0)</f>
        <v>1</v>
      </c>
      <c r="AH14" s="108">
        <f>IF(H14&gt;J14,1,0)</f>
        <v>1</v>
      </c>
      <c r="AI14" s="108">
        <f>IF(K14+M14&gt;0,IF(K14&gt;M14,1,0),0)</f>
        <v>0</v>
      </c>
      <c r="AJ14" s="108">
        <f>IF(G14&gt;E14,1,0)</f>
        <v>0</v>
      </c>
      <c r="AK14" s="108">
        <f>IF(J14&gt;H14,1,0)</f>
        <v>0</v>
      </c>
      <c r="AL14" s="108">
        <f>IF(K14+M14&gt;0,IF(M14&gt;K14,1,0),0)</f>
        <v>0</v>
      </c>
    </row>
    <row r="15" spans="2:38" ht="24" customHeight="1">
      <c r="B15" s="99" t="s">
        <v>64</v>
      </c>
      <c r="C15" s="100" t="s">
        <v>101</v>
      </c>
      <c r="D15" s="100" t="s">
        <v>265</v>
      </c>
      <c r="E15" s="101">
        <v>6</v>
      </c>
      <c r="F15" s="102" t="s">
        <v>17</v>
      </c>
      <c r="G15" s="103">
        <v>7</v>
      </c>
      <c r="H15" s="104">
        <v>3</v>
      </c>
      <c r="I15" s="102" t="s">
        <v>17</v>
      </c>
      <c r="J15" s="103">
        <v>6</v>
      </c>
      <c r="K15" s="104"/>
      <c r="L15" s="102" t="s">
        <v>17</v>
      </c>
      <c r="M15" s="361"/>
      <c r="N15" s="136">
        <f>E15+H15+K15</f>
        <v>9</v>
      </c>
      <c r="O15" s="137" t="s">
        <v>17</v>
      </c>
      <c r="P15" s="138">
        <f>G15+J15+M15</f>
        <v>13</v>
      </c>
      <c r="Q15" s="136">
        <f>SUM(AG15:AI15)</f>
        <v>0</v>
      </c>
      <c r="R15" s="137" t="s">
        <v>17</v>
      </c>
      <c r="S15" s="138">
        <f>SUM(AJ15:AL15)</f>
        <v>2</v>
      </c>
      <c r="T15" s="105">
        <f>IF(Q15&gt;S15,1,0)</f>
        <v>0</v>
      </c>
      <c r="U15" s="106">
        <f>IF(S15&gt;Q15,1,0)</f>
        <v>1</v>
      </c>
      <c r="V15" s="91"/>
      <c r="AG15" s="108">
        <f>IF(E15&gt;G15,1,0)</f>
        <v>0</v>
      </c>
      <c r="AH15" s="108">
        <f>IF(H15&gt;J15,1,0)</f>
        <v>0</v>
      </c>
      <c r="AI15" s="108">
        <f>IF(K15+M15&gt;0,IF(K15&gt;M15,1,0),0)</f>
        <v>0</v>
      </c>
      <c r="AJ15" s="108">
        <f>IF(G15&gt;E15,1,0)</f>
        <v>1</v>
      </c>
      <c r="AK15" s="108">
        <f>IF(J15&gt;H15,1,0)</f>
        <v>1</v>
      </c>
      <c r="AL15" s="108">
        <f>IF(K15+M15&gt;0,IF(M15&gt;K15,1,0),0)</f>
        <v>0</v>
      </c>
    </row>
    <row r="16" spans="2:38" ht="20.25" customHeight="1">
      <c r="B16" s="608" t="s">
        <v>65</v>
      </c>
      <c r="C16" s="109" t="s">
        <v>293</v>
      </c>
      <c r="D16" s="109" t="s">
        <v>294</v>
      </c>
      <c r="E16" s="635">
        <v>2</v>
      </c>
      <c r="F16" s="594" t="s">
        <v>17</v>
      </c>
      <c r="G16" s="628">
        <v>6</v>
      </c>
      <c r="H16" s="621">
        <v>4</v>
      </c>
      <c r="I16" s="594" t="s">
        <v>17</v>
      </c>
      <c r="J16" s="628">
        <v>6</v>
      </c>
      <c r="K16" s="621"/>
      <c r="L16" s="594" t="s">
        <v>17</v>
      </c>
      <c r="M16" s="606"/>
      <c r="N16" s="667">
        <f>E16+H16+K16</f>
        <v>6</v>
      </c>
      <c r="O16" s="661" t="s">
        <v>17</v>
      </c>
      <c r="P16" s="663">
        <f>G16+J16+M16</f>
        <v>12</v>
      </c>
      <c r="Q16" s="667">
        <f>SUM(AG16:AI16)</f>
        <v>0</v>
      </c>
      <c r="R16" s="661" t="s">
        <v>17</v>
      </c>
      <c r="S16" s="663">
        <f>SUM(AJ16:AL16)</f>
        <v>2</v>
      </c>
      <c r="T16" s="665">
        <f>IF(Q16&gt;S16,1,0)</f>
        <v>0</v>
      </c>
      <c r="U16" s="659">
        <f>IF(S16&gt;Q16,1,0)</f>
        <v>1</v>
      </c>
      <c r="V16" s="111"/>
      <c r="AG16" s="108">
        <f>IF(E16&gt;G16,1,0)</f>
        <v>0</v>
      </c>
      <c r="AH16" s="108">
        <f>IF(H16&gt;J16,1,0)</f>
        <v>0</v>
      </c>
      <c r="AI16" s="108">
        <f>IF(K16+M16&gt;0,IF(K16&gt;M16,1,0),0)</f>
        <v>0</v>
      </c>
      <c r="AJ16" s="108">
        <f>IF(G16&gt;E16,1,0)</f>
        <v>1</v>
      </c>
      <c r="AK16" s="108">
        <f>IF(J16&gt;H16,1,0)</f>
        <v>1</v>
      </c>
      <c r="AL16" s="108">
        <f>IF(K16+M16&gt;0,IF(M16&gt;K16,1,0),0)</f>
        <v>0</v>
      </c>
    </row>
    <row r="17" spans="2:22" ht="21" customHeight="1">
      <c r="B17" s="609"/>
      <c r="C17" s="100" t="s">
        <v>295</v>
      </c>
      <c r="D17" s="100" t="s">
        <v>296</v>
      </c>
      <c r="E17" s="636"/>
      <c r="F17" s="595"/>
      <c r="G17" s="650"/>
      <c r="H17" s="622"/>
      <c r="I17" s="595"/>
      <c r="J17" s="650"/>
      <c r="K17" s="622"/>
      <c r="L17" s="595"/>
      <c r="M17" s="607"/>
      <c r="N17" s="668"/>
      <c r="O17" s="662"/>
      <c r="P17" s="664"/>
      <c r="Q17" s="668"/>
      <c r="R17" s="662"/>
      <c r="S17" s="664"/>
      <c r="T17" s="666"/>
      <c r="U17" s="660"/>
      <c r="V17" s="111"/>
    </row>
    <row r="18" spans="2:22" ht="23.25" customHeight="1">
      <c r="B18" s="114"/>
      <c r="C18" s="143" t="s">
        <v>69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>
        <f>SUM(N14:N17)</f>
        <v>27</v>
      </c>
      <c r="O18" s="137" t="s">
        <v>17</v>
      </c>
      <c r="P18" s="146">
        <f>SUM(P14:P17)</f>
        <v>29</v>
      </c>
      <c r="Q18" s="145">
        <f>SUM(Q14:Q17)</f>
        <v>2</v>
      </c>
      <c r="R18" s="147" t="s">
        <v>17</v>
      </c>
      <c r="S18" s="146">
        <f>SUM(S14:S17)</f>
        <v>4</v>
      </c>
      <c r="T18" s="105">
        <f>SUM(T14:T17)</f>
        <v>1</v>
      </c>
      <c r="U18" s="106">
        <f>SUM(U14:U17)</f>
        <v>2</v>
      </c>
      <c r="V18" s="91"/>
    </row>
    <row r="19" spans="2:27" ht="21" customHeight="1">
      <c r="B19" s="114"/>
      <c r="C19" s="3" t="s">
        <v>70</v>
      </c>
      <c r="D19" s="117" t="str">
        <f>IF(T18&gt;U18,D9,IF(U18&gt;T18,D10,IF(U18+T18=0," ","CHYBA ZADÁNÍ")))</f>
        <v>Stará Bělá  A</v>
      </c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3"/>
      <c r="V19" s="118"/>
      <c r="AA19" s="119"/>
    </row>
    <row r="20" spans="2:22" ht="19.5" customHeight="1">
      <c r="B20" s="114"/>
      <c r="C20" s="3" t="s">
        <v>71</v>
      </c>
      <c r="G20" s="120"/>
      <c r="H20" s="120"/>
      <c r="I20" s="120"/>
      <c r="J20" s="120"/>
      <c r="K20" s="120"/>
      <c r="L20" s="120"/>
      <c r="M20" s="120"/>
      <c r="N20" s="118"/>
      <c r="O20" s="118"/>
      <c r="Q20" s="121"/>
      <c r="R20" s="121"/>
      <c r="S20" s="120"/>
      <c r="T20" s="120"/>
      <c r="U20" s="120"/>
      <c r="V20" s="118"/>
    </row>
    <row r="21" spans="10:20" ht="15">
      <c r="J21" s="2" t="s">
        <v>54</v>
      </c>
      <c r="K21" s="2"/>
      <c r="L21" s="2"/>
      <c r="T21" s="2" t="s">
        <v>57</v>
      </c>
    </row>
    <row r="22" spans="3:21" ht="15">
      <c r="C22" s="75" t="s">
        <v>72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3:21" ht="15"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3:21" ht="15"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3:21" ht="15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28.5" customHeight="1">
      <c r="B26" s="90"/>
      <c r="C26" s="90"/>
      <c r="D26" s="90"/>
      <c r="E26" s="90"/>
      <c r="F26" s="122" t="s">
        <v>39</v>
      </c>
      <c r="G26" s="90"/>
      <c r="H26" s="123"/>
      <c r="I26" s="123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630" t="s">
        <v>42</v>
      </c>
      <c r="Q28" s="630"/>
      <c r="R28" s="73"/>
      <c r="S28" s="73"/>
      <c r="T28" s="631">
        <f>'Rozlosování-přehled'!$N$1</f>
        <v>2012</v>
      </c>
      <c r="U28" s="631"/>
      <c r="X28" s="74" t="s">
        <v>0</v>
      </c>
    </row>
    <row r="29" spans="3:32" ht="18.75">
      <c r="C29" s="75" t="s">
        <v>43</v>
      </c>
      <c r="D29" s="124"/>
      <c r="N29" s="77">
        <v>4</v>
      </c>
      <c r="P29" s="632" t="str">
        <f>IF(N29=1,P31,IF(N29=2,P32,IF(N29=3,P33,IF(N29=4,P34,IF(N29=5,P35,IF(N29=6,P36," "))))))</f>
        <v>VETERÁNI   I.</v>
      </c>
      <c r="Q29" s="633"/>
      <c r="R29" s="633"/>
      <c r="S29" s="633"/>
      <c r="T29" s="633"/>
      <c r="U29" s="634"/>
      <c r="W29" s="78" t="s">
        <v>1</v>
      </c>
      <c r="X29" s="75" t="s">
        <v>2</v>
      </c>
      <c r="AA29" s="1" t="s">
        <v>44</v>
      </c>
      <c r="AB29" s="362" t="s">
        <v>177</v>
      </c>
      <c r="AC29" s="362" t="s">
        <v>178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2" ht="15.75" customHeight="1">
      <c r="C31" s="75" t="s">
        <v>48</v>
      </c>
      <c r="D31" s="125" t="s">
        <v>50</v>
      </c>
      <c r="E31" s="82"/>
      <c r="F31" s="82"/>
      <c r="N31" s="83">
        <v>1</v>
      </c>
      <c r="P31" s="627" t="s">
        <v>49</v>
      </c>
      <c r="Q31" s="627"/>
      <c r="R31" s="627"/>
      <c r="S31" s="627"/>
      <c r="T31" s="627"/>
      <c r="U31" s="627"/>
      <c r="W31" s="84">
        <v>1</v>
      </c>
      <c r="X31" s="85" t="str">
        <f aca="true" t="shared" si="1" ref="X31:X38">IF($N$29=1,AA31,IF($N$29=2,AB31,IF($N$29=3,AC31,IF($N$29=4,AD31,IF($N$29=5,AE31," ")))))</f>
        <v>Krmelín</v>
      </c>
      <c r="AA31" s="1">
        <f aca="true" t="shared" si="2" ref="AA31:AE38">AA6</f>
        <v>0</v>
      </c>
      <c r="AB31" s="1">
        <f t="shared" si="2"/>
        <v>0</v>
      </c>
      <c r="AC31" s="1">
        <f>AC6</f>
        <v>0</v>
      </c>
      <c r="AD31" s="1" t="str">
        <f t="shared" si="2"/>
        <v>Krmelín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75" t="s">
        <v>51</v>
      </c>
      <c r="D32" s="86">
        <v>41073</v>
      </c>
      <c r="E32" s="87"/>
      <c r="F32" s="87"/>
      <c r="N32" s="83">
        <v>2</v>
      </c>
      <c r="P32" s="626" t="s">
        <v>179</v>
      </c>
      <c r="Q32" s="627"/>
      <c r="R32" s="627"/>
      <c r="S32" s="627"/>
      <c r="T32" s="627"/>
      <c r="U32" s="627"/>
      <c r="W32" s="84">
        <v>2</v>
      </c>
      <c r="X32" s="85" t="str">
        <f t="shared" si="1"/>
        <v>Trnávka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 t="str">
        <f t="shared" si="2"/>
        <v>Trnávka</v>
      </c>
      <c r="AE32" s="1">
        <f t="shared" si="2"/>
        <v>0</v>
      </c>
      <c r="AF32" s="1">
        <f t="shared" si="3"/>
        <v>0</v>
      </c>
    </row>
    <row r="33" spans="3:32" ht="15">
      <c r="C33" s="75"/>
      <c r="N33" s="83">
        <v>3</v>
      </c>
      <c r="P33" s="626" t="s">
        <v>180</v>
      </c>
      <c r="Q33" s="627"/>
      <c r="R33" s="627"/>
      <c r="S33" s="627"/>
      <c r="T33" s="627"/>
      <c r="U33" s="627"/>
      <c r="W33" s="84">
        <v>3</v>
      </c>
      <c r="X33" s="85" t="str">
        <f t="shared" si="1"/>
        <v>Stará Bělá  B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 t="str">
        <f t="shared" si="2"/>
        <v>Stará Bělá  B</v>
      </c>
      <c r="AE33" s="1">
        <f t="shared" si="2"/>
        <v>0</v>
      </c>
      <c r="AF33" s="1">
        <f t="shared" si="3"/>
        <v>0</v>
      </c>
    </row>
    <row r="34" spans="2:32" ht="18.75">
      <c r="B34" s="88">
        <v>1</v>
      </c>
      <c r="C34" s="71" t="s">
        <v>54</v>
      </c>
      <c r="D34" s="618" t="str">
        <f>IF(B34=1,X31,IF(B34=2,X32,IF(B34=3,X33,IF(B34=4,X34,IF(B34=5,X35,IF(B34=6,X36,IF(B34=7,X37,IF(B34=8,X38," "))))))))</f>
        <v>Krmelín</v>
      </c>
      <c r="E34" s="619"/>
      <c r="F34" s="619"/>
      <c r="G34" s="619"/>
      <c r="H34" s="619"/>
      <c r="I34" s="620"/>
      <c r="N34" s="83">
        <v>4</v>
      </c>
      <c r="P34" s="590" t="s">
        <v>52</v>
      </c>
      <c r="Q34" s="590"/>
      <c r="R34" s="590"/>
      <c r="S34" s="590"/>
      <c r="T34" s="590"/>
      <c r="U34" s="590"/>
      <c r="W34" s="84">
        <v>4</v>
      </c>
      <c r="X34" s="85" t="str">
        <f t="shared" si="1"/>
        <v>Výškovice  B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 t="str">
        <f t="shared" si="2"/>
        <v>Výškovice  B</v>
      </c>
      <c r="AE34" s="1">
        <f t="shared" si="2"/>
        <v>0</v>
      </c>
      <c r="AF34" s="1">
        <f t="shared" si="3"/>
        <v>0</v>
      </c>
    </row>
    <row r="35" spans="2:32" ht="18.75">
      <c r="B35" s="88">
        <v>6</v>
      </c>
      <c r="C35" s="71" t="s">
        <v>57</v>
      </c>
      <c r="D35" s="618" t="str">
        <f>IF(B35=1,X31,IF(B35=2,X32,IF(B35=3,X33,IF(B35=4,X34,IF(B35=5,X35,IF(B35=6,X36,IF(B35=7,X37,IF(B35=8,X38," "))))))))</f>
        <v>Výškovice  C</v>
      </c>
      <c r="E35" s="619"/>
      <c r="F35" s="619"/>
      <c r="G35" s="619"/>
      <c r="H35" s="619"/>
      <c r="I35" s="620"/>
      <c r="N35" s="83">
        <v>5</v>
      </c>
      <c r="P35" s="590" t="s">
        <v>55</v>
      </c>
      <c r="Q35" s="590"/>
      <c r="R35" s="590"/>
      <c r="S35" s="590"/>
      <c r="T35" s="590"/>
      <c r="U35" s="590"/>
      <c r="W35" s="84">
        <v>5</v>
      </c>
      <c r="X35" s="85" t="str">
        <f t="shared" si="1"/>
        <v>Nová Bělá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 t="str">
        <f t="shared" si="2"/>
        <v>Nová Bělá</v>
      </c>
      <c r="AE35" s="1">
        <f t="shared" si="2"/>
        <v>0</v>
      </c>
      <c r="AF35" s="1">
        <f t="shared" si="3"/>
        <v>0</v>
      </c>
    </row>
    <row r="36" spans="14:32" ht="15">
      <c r="N36" s="83">
        <v>6</v>
      </c>
      <c r="P36" s="590" t="s">
        <v>58</v>
      </c>
      <c r="Q36" s="590"/>
      <c r="R36" s="590"/>
      <c r="S36" s="590"/>
      <c r="T36" s="590"/>
      <c r="U36" s="590"/>
      <c r="W36" s="84">
        <v>6</v>
      </c>
      <c r="X36" s="85" t="str">
        <f t="shared" si="1"/>
        <v>Výškovice  C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 t="str">
        <f t="shared" si="2"/>
        <v>Výškovice  C</v>
      </c>
      <c r="AE36" s="1">
        <f t="shared" si="2"/>
        <v>0</v>
      </c>
      <c r="AF36" s="1">
        <f t="shared" si="3"/>
        <v>0</v>
      </c>
    </row>
    <row r="37" spans="3:32" ht="15">
      <c r="C37" s="89" t="s">
        <v>60</v>
      </c>
      <c r="D37" s="90"/>
      <c r="E37" s="623" t="s">
        <v>61</v>
      </c>
      <c r="F37" s="624"/>
      <c r="G37" s="624"/>
      <c r="H37" s="624"/>
      <c r="I37" s="624"/>
      <c r="J37" s="624"/>
      <c r="K37" s="624"/>
      <c r="L37" s="624"/>
      <c r="M37" s="624"/>
      <c r="N37" s="624" t="s">
        <v>62</v>
      </c>
      <c r="O37" s="624"/>
      <c r="P37" s="624"/>
      <c r="Q37" s="624"/>
      <c r="R37" s="624"/>
      <c r="S37" s="624"/>
      <c r="T37" s="624"/>
      <c r="U37" s="624"/>
      <c r="V37" s="91"/>
      <c r="W37" s="84">
        <v>7</v>
      </c>
      <c r="X37" s="85" t="str">
        <f t="shared" si="1"/>
        <v>Stará Bělá  A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 t="str">
        <f t="shared" si="2"/>
        <v>Stará Bělá  A</v>
      </c>
      <c r="AE37" s="1">
        <f t="shared" si="2"/>
        <v>0</v>
      </c>
      <c r="AF37" s="1">
        <f t="shared" si="3"/>
        <v>0</v>
      </c>
    </row>
    <row r="38" spans="2:38" ht="15">
      <c r="B38" s="93"/>
      <c r="C38" s="94" t="s">
        <v>7</v>
      </c>
      <c r="D38" s="95" t="s">
        <v>8</v>
      </c>
      <c r="E38" s="625" t="s">
        <v>63</v>
      </c>
      <c r="F38" s="592"/>
      <c r="G38" s="593"/>
      <c r="H38" s="591" t="s">
        <v>64</v>
      </c>
      <c r="I38" s="592"/>
      <c r="J38" s="593" t="s">
        <v>64</v>
      </c>
      <c r="K38" s="591" t="s">
        <v>65</v>
      </c>
      <c r="L38" s="592"/>
      <c r="M38" s="592" t="s">
        <v>65</v>
      </c>
      <c r="N38" s="591" t="s">
        <v>66</v>
      </c>
      <c r="O38" s="592"/>
      <c r="P38" s="593"/>
      <c r="Q38" s="591" t="s">
        <v>67</v>
      </c>
      <c r="R38" s="592"/>
      <c r="S38" s="593"/>
      <c r="T38" s="96" t="s">
        <v>68</v>
      </c>
      <c r="U38" s="97"/>
      <c r="V38" s="98"/>
      <c r="W38" s="84">
        <v>8</v>
      </c>
      <c r="X38" s="85" t="str">
        <f t="shared" si="1"/>
        <v>Výškovice  A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 t="str">
        <f t="shared" si="2"/>
        <v>Výškovice  A</v>
      </c>
      <c r="AE38" s="1">
        <f t="shared" si="2"/>
        <v>0</v>
      </c>
      <c r="AF38" s="1">
        <f t="shared" si="3"/>
        <v>0</v>
      </c>
      <c r="AG38" s="4" t="s">
        <v>63</v>
      </c>
      <c r="AH38" s="4" t="s">
        <v>64</v>
      </c>
      <c r="AI38" s="4" t="s">
        <v>65</v>
      </c>
      <c r="AJ38" s="4" t="s">
        <v>63</v>
      </c>
      <c r="AK38" s="4" t="s">
        <v>64</v>
      </c>
      <c r="AL38" s="4" t="s">
        <v>65</v>
      </c>
    </row>
    <row r="39" spans="2:38" ht="24.75" customHeight="1">
      <c r="B39" s="99" t="s">
        <v>63</v>
      </c>
      <c r="C39" s="100" t="s">
        <v>199</v>
      </c>
      <c r="D39" s="109" t="s">
        <v>274</v>
      </c>
      <c r="E39" s="101">
        <v>0</v>
      </c>
      <c r="F39" s="102" t="s">
        <v>17</v>
      </c>
      <c r="G39" s="103">
        <v>6</v>
      </c>
      <c r="H39" s="104">
        <v>2</v>
      </c>
      <c r="I39" s="102" t="s">
        <v>17</v>
      </c>
      <c r="J39" s="103">
        <v>6</v>
      </c>
      <c r="K39" s="104"/>
      <c r="L39" s="102" t="s">
        <v>17</v>
      </c>
      <c r="M39" s="361"/>
      <c r="N39" s="136">
        <f>E39+H39+K39</f>
        <v>2</v>
      </c>
      <c r="O39" s="137" t="s">
        <v>17</v>
      </c>
      <c r="P39" s="138">
        <f>G39+J39+M39</f>
        <v>12</v>
      </c>
      <c r="Q39" s="136">
        <f>SUM(AG39:AI39)</f>
        <v>0</v>
      </c>
      <c r="R39" s="137" t="s">
        <v>17</v>
      </c>
      <c r="S39" s="138">
        <f>SUM(AJ39:AL39)</f>
        <v>2</v>
      </c>
      <c r="T39" s="105">
        <f>IF(Q39&gt;S39,1,0)</f>
        <v>0</v>
      </c>
      <c r="U39" s="106">
        <f>IF(S39&gt;Q39,1,0)</f>
        <v>1</v>
      </c>
      <c r="V39" s="91"/>
      <c r="X39" s="107"/>
      <c r="AG39" s="108">
        <f>IF(E39&gt;G39,1,0)</f>
        <v>0</v>
      </c>
      <c r="AH39" s="108">
        <f>IF(H39&gt;J39,1,0)</f>
        <v>0</v>
      </c>
      <c r="AI39" s="108">
        <f>IF(K39+M39&gt;0,IF(K39&gt;M39,1,0),0)</f>
        <v>0</v>
      </c>
      <c r="AJ39" s="108">
        <f>IF(G39&gt;E39,1,0)</f>
        <v>1</v>
      </c>
      <c r="AK39" s="108">
        <f>IF(J39&gt;H39,1,0)</f>
        <v>1</v>
      </c>
      <c r="AL39" s="108">
        <f>IF(K39+M39&gt;0,IF(M39&gt;K39,1,0),0)</f>
        <v>0</v>
      </c>
    </row>
    <row r="40" spans="2:38" ht="24.75" customHeight="1">
      <c r="B40" s="99" t="s">
        <v>64</v>
      </c>
      <c r="C40" s="110" t="s">
        <v>198</v>
      </c>
      <c r="D40" s="100" t="s">
        <v>275</v>
      </c>
      <c r="E40" s="101">
        <v>4</v>
      </c>
      <c r="F40" s="102" t="s">
        <v>17</v>
      </c>
      <c r="G40" s="103">
        <v>6</v>
      </c>
      <c r="H40" s="104">
        <v>2</v>
      </c>
      <c r="I40" s="102" t="s">
        <v>17</v>
      </c>
      <c r="J40" s="103">
        <v>6</v>
      </c>
      <c r="K40" s="104"/>
      <c r="L40" s="102" t="s">
        <v>17</v>
      </c>
      <c r="M40" s="361"/>
      <c r="N40" s="136">
        <f>E40+H40+K40</f>
        <v>6</v>
      </c>
      <c r="O40" s="137" t="s">
        <v>17</v>
      </c>
      <c r="P40" s="138">
        <f>G40+J40+M40</f>
        <v>12</v>
      </c>
      <c r="Q40" s="136">
        <f>SUM(AG40:AI40)</f>
        <v>0</v>
      </c>
      <c r="R40" s="137" t="s">
        <v>17</v>
      </c>
      <c r="S40" s="138">
        <f>SUM(AJ40:AL40)</f>
        <v>2</v>
      </c>
      <c r="T40" s="105">
        <f>IF(Q40&gt;S40,1,0)</f>
        <v>0</v>
      </c>
      <c r="U40" s="106">
        <f>IF(S40&gt;Q40,1,0)</f>
        <v>1</v>
      </c>
      <c r="V40" s="91"/>
      <c r="AG40" s="108">
        <f>IF(E40&gt;G40,1,0)</f>
        <v>0</v>
      </c>
      <c r="AH40" s="108">
        <f>IF(H40&gt;J40,1,0)</f>
        <v>0</v>
      </c>
      <c r="AI40" s="108">
        <f>IF(K40+M40&gt;0,IF(K40&gt;M40,1,0),0)</f>
        <v>0</v>
      </c>
      <c r="AJ40" s="108">
        <f>IF(G40&gt;E40,1,0)</f>
        <v>1</v>
      </c>
      <c r="AK40" s="108">
        <f>IF(J40&gt;H40,1,0)</f>
        <v>1</v>
      </c>
      <c r="AL40" s="108">
        <f>IF(K40+M40&gt;0,IF(M40&gt;K40,1,0),0)</f>
        <v>0</v>
      </c>
    </row>
    <row r="41" spans="2:38" ht="24.75" customHeight="1">
      <c r="B41" s="608" t="s">
        <v>65</v>
      </c>
      <c r="C41" s="110" t="s">
        <v>198</v>
      </c>
      <c r="D41" s="109" t="s">
        <v>274</v>
      </c>
      <c r="E41" s="635">
        <v>0</v>
      </c>
      <c r="F41" s="594" t="s">
        <v>17</v>
      </c>
      <c r="G41" s="628">
        <v>6</v>
      </c>
      <c r="H41" s="621">
        <v>2</v>
      </c>
      <c r="I41" s="594" t="s">
        <v>17</v>
      </c>
      <c r="J41" s="628">
        <v>6</v>
      </c>
      <c r="K41" s="621"/>
      <c r="L41" s="594" t="s">
        <v>17</v>
      </c>
      <c r="M41" s="606"/>
      <c r="N41" s="667">
        <f>E41+H41+K41</f>
        <v>2</v>
      </c>
      <c r="O41" s="661" t="s">
        <v>17</v>
      </c>
      <c r="P41" s="663">
        <f>G41+J41+M41</f>
        <v>12</v>
      </c>
      <c r="Q41" s="667">
        <f>SUM(AG41:AI41)</f>
        <v>0</v>
      </c>
      <c r="R41" s="661" t="s">
        <v>17</v>
      </c>
      <c r="S41" s="663">
        <f>SUM(AJ41:AL41)</f>
        <v>2</v>
      </c>
      <c r="T41" s="665">
        <f>IF(Q41&gt;S41,1,0)</f>
        <v>0</v>
      </c>
      <c r="U41" s="659">
        <f>IF(S41&gt;Q41,1,0)</f>
        <v>1</v>
      </c>
      <c r="V41" s="111"/>
      <c r="AG41" s="108">
        <f>IF(E41&gt;G41,1,0)</f>
        <v>0</v>
      </c>
      <c r="AH41" s="108">
        <f>IF(H41&gt;J41,1,0)</f>
        <v>0</v>
      </c>
      <c r="AI41" s="108">
        <f>IF(K41+M41&gt;0,IF(K41&gt;M41,1,0),0)</f>
        <v>0</v>
      </c>
      <c r="AJ41" s="108">
        <f>IF(G41&gt;E41,1,0)</f>
        <v>1</v>
      </c>
      <c r="AK41" s="108">
        <f>IF(J41&gt;H41,1,0)</f>
        <v>1</v>
      </c>
      <c r="AL41" s="108">
        <f>IF(K41+M41&gt;0,IF(M41&gt;K41,1,0),0)</f>
        <v>0</v>
      </c>
    </row>
    <row r="42" spans="2:22" ht="24.75" customHeight="1">
      <c r="B42" s="609"/>
      <c r="C42" s="112" t="s">
        <v>197</v>
      </c>
      <c r="D42" s="100" t="s">
        <v>275</v>
      </c>
      <c r="E42" s="636"/>
      <c r="F42" s="595"/>
      <c r="G42" s="650"/>
      <c r="H42" s="622"/>
      <c r="I42" s="595"/>
      <c r="J42" s="650"/>
      <c r="K42" s="622"/>
      <c r="L42" s="595"/>
      <c r="M42" s="607"/>
      <c r="N42" s="668"/>
      <c r="O42" s="662"/>
      <c r="P42" s="664"/>
      <c r="Q42" s="668"/>
      <c r="R42" s="662"/>
      <c r="S42" s="664"/>
      <c r="T42" s="666"/>
      <c r="U42" s="660"/>
      <c r="V42" s="111"/>
    </row>
    <row r="43" spans="2:22" ht="24.75" customHeight="1">
      <c r="B43" s="114"/>
      <c r="C43" s="143" t="s">
        <v>69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>
        <f>SUM(N39:N42)</f>
        <v>10</v>
      </c>
      <c r="O43" s="137" t="s">
        <v>17</v>
      </c>
      <c r="P43" s="146">
        <f>SUM(P39:P42)</f>
        <v>36</v>
      </c>
      <c r="Q43" s="145">
        <f>SUM(Q39:Q42)</f>
        <v>0</v>
      </c>
      <c r="R43" s="147" t="s">
        <v>17</v>
      </c>
      <c r="S43" s="146">
        <f>SUM(S39:S42)</f>
        <v>6</v>
      </c>
      <c r="T43" s="105">
        <f>SUM(T39:T42)</f>
        <v>0</v>
      </c>
      <c r="U43" s="106">
        <f>SUM(U39:U42)</f>
        <v>3</v>
      </c>
      <c r="V43" s="91"/>
    </row>
    <row r="44" spans="2:22" ht="24.75" customHeight="1">
      <c r="B44" s="114"/>
      <c r="C44" s="163" t="s">
        <v>70</v>
      </c>
      <c r="D44" s="162" t="str">
        <f>IF(T43&gt;U43,D34,IF(U43&gt;T43,D35,IF(U43+T43=0," ","CHYBA ZADÁNÍ")))</f>
        <v>Výškovice  C</v>
      </c>
      <c r="E44" s="143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63"/>
      <c r="V44" s="118"/>
    </row>
    <row r="45" spans="2:22" ht="15">
      <c r="B45" s="114"/>
      <c r="C45" s="3" t="s">
        <v>71</v>
      </c>
      <c r="G45" s="120"/>
      <c r="H45" s="120"/>
      <c r="I45" s="120"/>
      <c r="J45" s="120"/>
      <c r="K45" s="120"/>
      <c r="L45" s="120"/>
      <c r="M45" s="120"/>
      <c r="N45" s="118"/>
      <c r="O45" s="118"/>
      <c r="Q45" s="121"/>
      <c r="R45" s="121"/>
      <c r="S45" s="120"/>
      <c r="T45" s="120"/>
      <c r="U45" s="120"/>
      <c r="V45" s="118"/>
    </row>
    <row r="46" spans="3:21" ht="15">
      <c r="C46" s="121"/>
      <c r="D46" s="121"/>
      <c r="E46" s="121"/>
      <c r="F46" s="121"/>
      <c r="G46" s="121"/>
      <c r="H46" s="121"/>
      <c r="I46" s="121"/>
      <c r="J46" s="126" t="s">
        <v>54</v>
      </c>
      <c r="K46" s="126"/>
      <c r="L46" s="126"/>
      <c r="M46" s="121"/>
      <c r="N46" s="121"/>
      <c r="O46" s="121"/>
      <c r="P46" s="121"/>
      <c r="Q46" s="121"/>
      <c r="R46" s="121"/>
      <c r="S46" s="121"/>
      <c r="T46" s="126" t="s">
        <v>57</v>
      </c>
      <c r="U46" s="121"/>
    </row>
    <row r="47" spans="3:21" ht="15">
      <c r="C47" s="127" t="s">
        <v>72</v>
      </c>
      <c r="D47" s="128" t="s">
        <v>73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3:21" ht="15">
      <c r="C48" s="121"/>
      <c r="D48" s="12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spans="3:21" ht="15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</row>
    <row r="50" spans="3:21" ht="1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630" t="s">
        <v>42</v>
      </c>
      <c r="Q53" s="630"/>
      <c r="R53" s="73"/>
      <c r="S53" s="73"/>
      <c r="T53" s="631">
        <f>'Rozlosování-přehled'!$N$1</f>
        <v>2012</v>
      </c>
      <c r="U53" s="631"/>
      <c r="X53" s="74" t="s">
        <v>0</v>
      </c>
    </row>
    <row r="54" spans="3:32" ht="18.75">
      <c r="C54" s="75" t="s">
        <v>43</v>
      </c>
      <c r="D54" s="76"/>
      <c r="N54" s="77">
        <v>4</v>
      </c>
      <c r="P54" s="632" t="str">
        <f>IF(N54=1,P56,IF(N54=2,P57,IF(N54=3,P58,IF(N54=4,P59,IF(N54=5,P60,IF(N54=6,P61," "))))))</f>
        <v>VETERÁNI   I.</v>
      </c>
      <c r="Q54" s="633"/>
      <c r="R54" s="633"/>
      <c r="S54" s="633"/>
      <c r="T54" s="633"/>
      <c r="U54" s="634"/>
      <c r="W54" s="78" t="s">
        <v>1</v>
      </c>
      <c r="X54" s="79" t="s">
        <v>2</v>
      </c>
      <c r="AA54" s="1" t="s">
        <v>44</v>
      </c>
      <c r="AB54" s="362" t="s">
        <v>177</v>
      </c>
      <c r="AC54" s="362" t="s">
        <v>178</v>
      </c>
      <c r="AD54" s="1" t="s">
        <v>45</v>
      </c>
      <c r="AE54" s="1" t="s">
        <v>46</v>
      </c>
      <c r="AF54" s="1" t="s">
        <v>47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2" ht="15.75" customHeight="1">
      <c r="C56" s="75" t="s">
        <v>48</v>
      </c>
      <c r="D56" s="125" t="s">
        <v>273</v>
      </c>
      <c r="E56" s="125"/>
      <c r="F56" s="125"/>
      <c r="G56" s="125"/>
      <c r="H56" s="125"/>
      <c r="I56" s="125"/>
      <c r="N56" s="83">
        <v>1</v>
      </c>
      <c r="P56" s="627" t="s">
        <v>49</v>
      </c>
      <c r="Q56" s="627"/>
      <c r="R56" s="627"/>
      <c r="S56" s="627"/>
      <c r="T56" s="627"/>
      <c r="U56" s="627"/>
      <c r="W56" s="84">
        <v>1</v>
      </c>
      <c r="X56" s="85" t="str">
        <f aca="true" t="shared" si="4" ref="X56:X63">IF($N$4=1,AA56,IF($N$4=2,AB56,IF($N$4=3,AC56,IF($N$4=4,AD56,IF($N$4=5,AE56," ")))))</f>
        <v>Krmelín</v>
      </c>
      <c r="AA56" s="1">
        <f aca="true" t="shared" si="5" ref="AA56:AE63">AA6</f>
        <v>0</v>
      </c>
      <c r="AB56" s="1">
        <f t="shared" si="5"/>
        <v>0</v>
      </c>
      <c r="AC56" s="1">
        <f>AC6</f>
        <v>0</v>
      </c>
      <c r="AD56" s="1" t="str">
        <f t="shared" si="5"/>
        <v>Krmelín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75" t="s">
        <v>51</v>
      </c>
      <c r="D57" s="86">
        <v>41073</v>
      </c>
      <c r="E57" s="86"/>
      <c r="F57" s="86"/>
      <c r="G57" s="86"/>
      <c r="H57" s="86"/>
      <c r="I57" s="86"/>
      <c r="N57" s="83">
        <v>2</v>
      </c>
      <c r="P57" s="626" t="s">
        <v>179</v>
      </c>
      <c r="Q57" s="627"/>
      <c r="R57" s="627"/>
      <c r="S57" s="627"/>
      <c r="T57" s="627"/>
      <c r="U57" s="627"/>
      <c r="W57" s="84">
        <v>2</v>
      </c>
      <c r="X57" s="85" t="str">
        <f t="shared" si="4"/>
        <v>Trnávka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 t="str">
        <f t="shared" si="5"/>
        <v>Trnávka</v>
      </c>
      <c r="AE57" s="1">
        <f t="shared" si="5"/>
        <v>0</v>
      </c>
      <c r="AF57" s="1">
        <f t="shared" si="6"/>
        <v>0</v>
      </c>
    </row>
    <row r="58" spans="3:32" ht="15">
      <c r="C58" s="75"/>
      <c r="N58" s="83">
        <v>3</v>
      </c>
      <c r="P58" s="626" t="s">
        <v>180</v>
      </c>
      <c r="Q58" s="627"/>
      <c r="R58" s="627"/>
      <c r="S58" s="627"/>
      <c r="T58" s="627"/>
      <c r="U58" s="627"/>
      <c r="W58" s="84">
        <v>3</v>
      </c>
      <c r="X58" s="85" t="str">
        <f t="shared" si="4"/>
        <v>Stará Bělá  B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 t="str">
        <f t="shared" si="5"/>
        <v>Stará Bělá  B</v>
      </c>
      <c r="AE58" s="1">
        <f t="shared" si="5"/>
        <v>0</v>
      </c>
      <c r="AF58" s="1">
        <f t="shared" si="6"/>
        <v>0</v>
      </c>
    </row>
    <row r="59" spans="2:32" ht="18.75">
      <c r="B59" s="88">
        <v>2</v>
      </c>
      <c r="C59" s="71" t="s">
        <v>54</v>
      </c>
      <c r="D59" s="637" t="str">
        <f>IF(B59=1,X56,IF(B59=2,X57,IF(B59=3,X58,IF(B59=4,X59,IF(B59=5,X60,IF(B59=6,X61,IF(B59=7,X62,IF(B59=8,X63," "))))))))</f>
        <v>Trnávka</v>
      </c>
      <c r="E59" s="638"/>
      <c r="F59" s="638"/>
      <c r="G59" s="638"/>
      <c r="H59" s="638"/>
      <c r="I59" s="639"/>
      <c r="N59" s="83">
        <v>4</v>
      </c>
      <c r="P59" s="590" t="s">
        <v>52</v>
      </c>
      <c r="Q59" s="590"/>
      <c r="R59" s="590"/>
      <c r="S59" s="590"/>
      <c r="T59" s="590"/>
      <c r="U59" s="590"/>
      <c r="W59" s="84">
        <v>4</v>
      </c>
      <c r="X59" s="85" t="str">
        <f t="shared" si="4"/>
        <v>Výškovice  B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 t="str">
        <f t="shared" si="5"/>
        <v>Výškovice  B</v>
      </c>
      <c r="AE59" s="1">
        <f t="shared" si="5"/>
        <v>0</v>
      </c>
      <c r="AF59" s="1">
        <f t="shared" si="6"/>
        <v>0</v>
      </c>
    </row>
    <row r="60" spans="2:32" ht="18.75">
      <c r="B60" s="88">
        <v>5</v>
      </c>
      <c r="C60" s="71" t="s">
        <v>57</v>
      </c>
      <c r="D60" s="637" t="str">
        <f>IF(B60=1,X56,IF(B60=2,X57,IF(B60=3,X58,IF(B60=4,X59,IF(B60=5,X60,IF(B60=6,X61,IF(B60=7,X62,IF(B60=8,X63," "))))))))</f>
        <v>Nová Bělá</v>
      </c>
      <c r="E60" s="638"/>
      <c r="F60" s="638"/>
      <c r="G60" s="638"/>
      <c r="H60" s="638"/>
      <c r="I60" s="639"/>
      <c r="N60" s="83">
        <v>5</v>
      </c>
      <c r="P60" s="590" t="s">
        <v>55</v>
      </c>
      <c r="Q60" s="590"/>
      <c r="R60" s="590"/>
      <c r="S60" s="590"/>
      <c r="T60" s="590"/>
      <c r="U60" s="590"/>
      <c r="W60" s="84">
        <v>5</v>
      </c>
      <c r="X60" s="85" t="str">
        <f t="shared" si="4"/>
        <v>Nová Bělá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 t="str">
        <f t="shared" si="5"/>
        <v>Nová Bělá</v>
      </c>
      <c r="AE60" s="1">
        <f t="shared" si="5"/>
        <v>0</v>
      </c>
      <c r="AF60" s="1">
        <f t="shared" si="6"/>
        <v>0</v>
      </c>
    </row>
    <row r="61" spans="14:32" ht="15">
      <c r="N61" s="83">
        <v>6</v>
      </c>
      <c r="P61" s="590" t="s">
        <v>58</v>
      </c>
      <c r="Q61" s="590"/>
      <c r="R61" s="590"/>
      <c r="S61" s="590"/>
      <c r="T61" s="590"/>
      <c r="U61" s="590"/>
      <c r="W61" s="84">
        <v>6</v>
      </c>
      <c r="X61" s="85" t="str">
        <f t="shared" si="4"/>
        <v>Výškovice  C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 t="str">
        <f t="shared" si="5"/>
        <v>Výškovice  C</v>
      </c>
      <c r="AE61" s="1">
        <f t="shared" si="5"/>
        <v>0</v>
      </c>
      <c r="AF61" s="1">
        <f t="shared" si="6"/>
        <v>0</v>
      </c>
    </row>
    <row r="62" spans="3:38" ht="15">
      <c r="C62" s="89" t="s">
        <v>60</v>
      </c>
      <c r="D62" s="90"/>
      <c r="E62" s="623" t="s">
        <v>61</v>
      </c>
      <c r="F62" s="624"/>
      <c r="G62" s="624"/>
      <c r="H62" s="624"/>
      <c r="I62" s="624"/>
      <c r="J62" s="624"/>
      <c r="K62" s="624"/>
      <c r="L62" s="624"/>
      <c r="M62" s="624"/>
      <c r="N62" s="624" t="s">
        <v>62</v>
      </c>
      <c r="O62" s="624"/>
      <c r="P62" s="624"/>
      <c r="Q62" s="624"/>
      <c r="R62" s="624"/>
      <c r="S62" s="624"/>
      <c r="T62" s="624"/>
      <c r="U62" s="624"/>
      <c r="V62" s="91"/>
      <c r="W62" s="84">
        <v>7</v>
      </c>
      <c r="X62" s="85" t="str">
        <f t="shared" si="4"/>
        <v>Stará Bělá  A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 t="str">
        <f t="shared" si="5"/>
        <v>Stará Bělá  A</v>
      </c>
      <c r="AE62" s="1">
        <f t="shared" si="5"/>
        <v>0</v>
      </c>
      <c r="AF62" s="1">
        <f t="shared" si="6"/>
        <v>0</v>
      </c>
      <c r="AG62" s="75"/>
      <c r="AH62" s="92"/>
      <c r="AI62" s="92"/>
      <c r="AJ62" s="74" t="s">
        <v>0</v>
      </c>
      <c r="AK62" s="92"/>
      <c r="AL62" s="92"/>
    </row>
    <row r="63" spans="2:38" ht="15">
      <c r="B63" s="93"/>
      <c r="C63" s="94" t="s">
        <v>7</v>
      </c>
      <c r="D63" s="95" t="s">
        <v>8</v>
      </c>
      <c r="E63" s="625" t="s">
        <v>63</v>
      </c>
      <c r="F63" s="592"/>
      <c r="G63" s="593"/>
      <c r="H63" s="591" t="s">
        <v>64</v>
      </c>
      <c r="I63" s="592"/>
      <c r="J63" s="593" t="s">
        <v>64</v>
      </c>
      <c r="K63" s="591" t="s">
        <v>65</v>
      </c>
      <c r="L63" s="592"/>
      <c r="M63" s="592" t="s">
        <v>65</v>
      </c>
      <c r="N63" s="591" t="s">
        <v>66</v>
      </c>
      <c r="O63" s="592"/>
      <c r="P63" s="593"/>
      <c r="Q63" s="591" t="s">
        <v>67</v>
      </c>
      <c r="R63" s="592"/>
      <c r="S63" s="593"/>
      <c r="T63" s="96" t="s">
        <v>68</v>
      </c>
      <c r="U63" s="97"/>
      <c r="V63" s="98"/>
      <c r="W63" s="84">
        <v>8</v>
      </c>
      <c r="X63" s="85" t="str">
        <f t="shared" si="4"/>
        <v>Výškovice  A</v>
      </c>
      <c r="AA63" s="1">
        <f t="shared" si="5"/>
        <v>0</v>
      </c>
      <c r="AB63" s="1">
        <f t="shared" si="5"/>
        <v>0</v>
      </c>
      <c r="AC63" s="1">
        <f t="shared" si="5"/>
        <v>0</v>
      </c>
      <c r="AD63" s="1" t="str">
        <f t="shared" si="5"/>
        <v>Výškovice  A</v>
      </c>
      <c r="AE63" s="1">
        <f t="shared" si="5"/>
        <v>0</v>
      </c>
      <c r="AF63" s="1">
        <f t="shared" si="6"/>
        <v>0</v>
      </c>
      <c r="AG63" s="4" t="s">
        <v>63</v>
      </c>
      <c r="AH63" s="4" t="s">
        <v>64</v>
      </c>
      <c r="AI63" s="4" t="s">
        <v>65</v>
      </c>
      <c r="AJ63" s="4" t="s">
        <v>63</v>
      </c>
      <c r="AK63" s="4" t="s">
        <v>64</v>
      </c>
      <c r="AL63" s="4" t="s">
        <v>65</v>
      </c>
    </row>
    <row r="64" spans="2:38" ht="24.75" customHeight="1">
      <c r="B64" s="99" t="s">
        <v>63</v>
      </c>
      <c r="C64" s="100" t="s">
        <v>258</v>
      </c>
      <c r="D64" s="109" t="s">
        <v>270</v>
      </c>
      <c r="E64" s="101">
        <v>3</v>
      </c>
      <c r="F64" s="102" t="s">
        <v>17</v>
      </c>
      <c r="G64" s="103">
        <v>6</v>
      </c>
      <c r="H64" s="104">
        <v>5</v>
      </c>
      <c r="I64" s="102" t="s">
        <v>17</v>
      </c>
      <c r="J64" s="103">
        <v>7</v>
      </c>
      <c r="K64" s="104"/>
      <c r="L64" s="102" t="s">
        <v>17</v>
      </c>
      <c r="M64" s="361"/>
      <c r="N64" s="136">
        <f>E64+H64+K64</f>
        <v>8</v>
      </c>
      <c r="O64" s="137" t="s">
        <v>17</v>
      </c>
      <c r="P64" s="138">
        <f>G64+J64+M64</f>
        <v>13</v>
      </c>
      <c r="Q64" s="136">
        <f>SUM(AG64:AI64)</f>
        <v>0</v>
      </c>
      <c r="R64" s="137" t="s">
        <v>17</v>
      </c>
      <c r="S64" s="138">
        <f>SUM(AJ64:AL64)</f>
        <v>2</v>
      </c>
      <c r="T64" s="105">
        <f>IF(Q64&gt;S64,1,0)</f>
        <v>0</v>
      </c>
      <c r="U64" s="106">
        <f>IF(S64&gt;Q64,1,0)</f>
        <v>1</v>
      </c>
      <c r="V64" s="91"/>
      <c r="X64" s="107"/>
      <c r="AG64" s="108">
        <f>IF(E64&gt;G64,1,0)</f>
        <v>0</v>
      </c>
      <c r="AH64" s="108">
        <f>IF(H64&gt;J64,1,0)</f>
        <v>0</v>
      </c>
      <c r="AI64" s="108">
        <f>IF(K64+M64&gt;0,IF(K64&gt;M64,1,0),0)</f>
        <v>0</v>
      </c>
      <c r="AJ64" s="108">
        <f>IF(G64&gt;E64,1,0)</f>
        <v>1</v>
      </c>
      <c r="AK64" s="108">
        <f>IF(J64&gt;H64,1,0)</f>
        <v>1</v>
      </c>
      <c r="AL64" s="108">
        <f>IF(K64+M64&gt;0,IF(M64&gt;K64,1,0),0)</f>
        <v>0</v>
      </c>
    </row>
    <row r="65" spans="2:38" ht="24.75" customHeight="1">
      <c r="B65" s="99" t="s">
        <v>64</v>
      </c>
      <c r="C65" s="110" t="s">
        <v>271</v>
      </c>
      <c r="D65" s="100" t="s">
        <v>272</v>
      </c>
      <c r="E65" s="101">
        <v>1</v>
      </c>
      <c r="F65" s="102" t="s">
        <v>17</v>
      </c>
      <c r="G65" s="103">
        <v>6</v>
      </c>
      <c r="H65" s="104">
        <v>1</v>
      </c>
      <c r="I65" s="102" t="s">
        <v>17</v>
      </c>
      <c r="J65" s="103">
        <v>6</v>
      </c>
      <c r="K65" s="104"/>
      <c r="L65" s="102" t="s">
        <v>17</v>
      </c>
      <c r="M65" s="361"/>
      <c r="N65" s="136">
        <f>E65+H65+K65</f>
        <v>2</v>
      </c>
      <c r="O65" s="137" t="s">
        <v>17</v>
      </c>
      <c r="P65" s="138">
        <f>G65+J65+M65</f>
        <v>12</v>
      </c>
      <c r="Q65" s="136">
        <f>SUM(AG65:AI65)</f>
        <v>0</v>
      </c>
      <c r="R65" s="137" t="s">
        <v>17</v>
      </c>
      <c r="S65" s="138">
        <f>SUM(AJ65:AL65)</f>
        <v>2</v>
      </c>
      <c r="T65" s="105">
        <f>IF(Q65&gt;S65,1,0)</f>
        <v>0</v>
      </c>
      <c r="U65" s="106">
        <f>IF(S65&gt;Q65,1,0)</f>
        <v>1</v>
      </c>
      <c r="V65" s="91"/>
      <c r="AG65" s="108">
        <f>IF(E65&gt;G65,1,0)</f>
        <v>0</v>
      </c>
      <c r="AH65" s="108">
        <f>IF(H65&gt;J65,1,0)</f>
        <v>0</v>
      </c>
      <c r="AI65" s="108">
        <f>IF(K65+M65&gt;0,IF(K65&gt;M65,1,0),0)</f>
        <v>0</v>
      </c>
      <c r="AJ65" s="108">
        <f>IF(G65&gt;E65,1,0)</f>
        <v>1</v>
      </c>
      <c r="AK65" s="108">
        <f>IF(J65&gt;H65,1,0)</f>
        <v>1</v>
      </c>
      <c r="AL65" s="108">
        <f>IF(K65+M65&gt;0,IF(M65&gt;K65,1,0),0)</f>
        <v>0</v>
      </c>
    </row>
    <row r="66" spans="2:38" ht="24.75" customHeight="1">
      <c r="B66" s="608" t="s">
        <v>65</v>
      </c>
      <c r="C66" s="110" t="s">
        <v>258</v>
      </c>
      <c r="D66" s="109" t="s">
        <v>270</v>
      </c>
      <c r="E66" s="635">
        <v>3</v>
      </c>
      <c r="F66" s="594" t="s">
        <v>17</v>
      </c>
      <c r="G66" s="628">
        <v>6</v>
      </c>
      <c r="H66" s="621">
        <v>1</v>
      </c>
      <c r="I66" s="594" t="s">
        <v>17</v>
      </c>
      <c r="J66" s="628">
        <v>6</v>
      </c>
      <c r="K66" s="621"/>
      <c r="L66" s="594" t="s">
        <v>17</v>
      </c>
      <c r="M66" s="606"/>
      <c r="N66" s="667">
        <f>E66+H66+K66</f>
        <v>4</v>
      </c>
      <c r="O66" s="661" t="s">
        <v>17</v>
      </c>
      <c r="P66" s="663">
        <f>G66+J66+M66</f>
        <v>12</v>
      </c>
      <c r="Q66" s="667">
        <f>SUM(AG66:AI66)</f>
        <v>0</v>
      </c>
      <c r="R66" s="661" t="s">
        <v>17</v>
      </c>
      <c r="S66" s="663">
        <f>SUM(AJ66:AL66)</f>
        <v>2</v>
      </c>
      <c r="T66" s="665">
        <f>IF(Q66&gt;S66,1,0)</f>
        <v>0</v>
      </c>
      <c r="U66" s="659">
        <f>IF(S66&gt;Q66,1,0)</f>
        <v>1</v>
      </c>
      <c r="V66" s="111"/>
      <c r="AG66" s="108">
        <f>IF(E66&gt;G66,1,0)</f>
        <v>0</v>
      </c>
      <c r="AH66" s="108">
        <f>IF(H66&gt;J66,1,0)</f>
        <v>0</v>
      </c>
      <c r="AI66" s="108">
        <f>IF(K66+M66&gt;0,IF(K66&gt;M66,1,0),0)</f>
        <v>0</v>
      </c>
      <c r="AJ66" s="108">
        <f>IF(G66&gt;E66,1,0)</f>
        <v>1</v>
      </c>
      <c r="AK66" s="108">
        <f>IF(J66&gt;H66,1,0)</f>
        <v>1</v>
      </c>
      <c r="AL66" s="108">
        <f>IF(K66+M66&gt;0,IF(M66&gt;K66,1,0),0)</f>
        <v>0</v>
      </c>
    </row>
    <row r="67" spans="2:22" ht="24.75" customHeight="1">
      <c r="B67" s="609"/>
      <c r="C67" s="112" t="s">
        <v>259</v>
      </c>
      <c r="D67" s="113" t="s">
        <v>272</v>
      </c>
      <c r="E67" s="636"/>
      <c r="F67" s="595"/>
      <c r="G67" s="650"/>
      <c r="H67" s="622"/>
      <c r="I67" s="595"/>
      <c r="J67" s="650"/>
      <c r="K67" s="622"/>
      <c r="L67" s="595"/>
      <c r="M67" s="607"/>
      <c r="N67" s="668"/>
      <c r="O67" s="662"/>
      <c r="P67" s="664"/>
      <c r="Q67" s="668"/>
      <c r="R67" s="662"/>
      <c r="S67" s="664"/>
      <c r="T67" s="666"/>
      <c r="U67" s="660"/>
      <c r="V67" s="111"/>
    </row>
    <row r="68" spans="2:22" ht="24.75" customHeight="1">
      <c r="B68" s="114"/>
      <c r="C68" s="143" t="s">
        <v>69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5">
        <f>SUM(N64:N67)</f>
        <v>14</v>
      </c>
      <c r="O68" s="137" t="s">
        <v>17</v>
      </c>
      <c r="P68" s="146">
        <f>SUM(P64:P67)</f>
        <v>37</v>
      </c>
      <c r="Q68" s="145">
        <f>SUM(Q64:Q67)</f>
        <v>0</v>
      </c>
      <c r="R68" s="147" t="s">
        <v>17</v>
      </c>
      <c r="S68" s="146">
        <f>SUM(S64:S67)</f>
        <v>6</v>
      </c>
      <c r="T68" s="105">
        <f>SUM(T64:T67)</f>
        <v>0</v>
      </c>
      <c r="U68" s="106">
        <f>SUM(U64:U67)</f>
        <v>3</v>
      </c>
      <c r="V68" s="91"/>
    </row>
    <row r="69" spans="2:27" ht="24.75" customHeight="1">
      <c r="B69" s="114"/>
      <c r="C69" s="3" t="s">
        <v>70</v>
      </c>
      <c r="D69" s="117" t="str">
        <f>IF(T68&gt;U68,D59,IF(U68&gt;T68,D60,IF(U68+T68=0," ","CHYBA ZADÁNÍ")))</f>
        <v>Nová Bělá</v>
      </c>
      <c r="E69" s="115"/>
      <c r="F69" s="115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3"/>
      <c r="V69" s="118"/>
      <c r="AA69" s="119"/>
    </row>
    <row r="70" spans="2:22" ht="15">
      <c r="B70" s="114"/>
      <c r="C70" s="3" t="s">
        <v>71</v>
      </c>
      <c r="G70" s="120"/>
      <c r="H70" s="120"/>
      <c r="I70" s="120"/>
      <c r="J70" s="120"/>
      <c r="K70" s="120"/>
      <c r="L70" s="120"/>
      <c r="M70" s="120"/>
      <c r="N70" s="118"/>
      <c r="O70" s="118"/>
      <c r="Q70" s="121"/>
      <c r="R70" s="121"/>
      <c r="S70" s="120"/>
      <c r="T70" s="120"/>
      <c r="U70" s="120"/>
      <c r="V70" s="118"/>
    </row>
    <row r="71" spans="10:20" ht="15">
      <c r="J71" s="2" t="s">
        <v>54</v>
      </c>
      <c r="K71" s="2"/>
      <c r="L71" s="2"/>
      <c r="T71" s="2" t="s">
        <v>57</v>
      </c>
    </row>
    <row r="72" spans="3:21" ht="15">
      <c r="C72" s="75" t="s">
        <v>72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</row>
    <row r="73" spans="3:21" ht="15"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3:21" ht="15"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</row>
    <row r="75" spans="3:21" ht="15"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</row>
    <row r="76" spans="2:21" ht="26.25">
      <c r="B76" s="90"/>
      <c r="C76" s="90"/>
      <c r="D76" s="90"/>
      <c r="E76" s="90"/>
      <c r="F76" s="122" t="s">
        <v>39</v>
      </c>
      <c r="G76" s="90"/>
      <c r="H76" s="123"/>
      <c r="I76" s="123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630" t="s">
        <v>42</v>
      </c>
      <c r="Q78" s="630"/>
      <c r="R78" s="73"/>
      <c r="S78" s="73"/>
      <c r="T78" s="631">
        <f>'Rozlosování-přehled'!$N$1</f>
        <v>2012</v>
      </c>
      <c r="U78" s="631"/>
      <c r="X78" s="74" t="s">
        <v>0</v>
      </c>
    </row>
    <row r="79" spans="3:32" ht="18.75">
      <c r="C79" s="75" t="s">
        <v>43</v>
      </c>
      <c r="D79" s="124"/>
      <c r="N79" s="77">
        <v>4</v>
      </c>
      <c r="P79" s="632" t="str">
        <f>IF(N79=1,P81,IF(N79=2,P82,IF(N79=3,P83,IF(N79=4,P84,IF(N79=5,P85,IF(N79=6,P86," "))))))</f>
        <v>VETERÁNI   I.</v>
      </c>
      <c r="Q79" s="633"/>
      <c r="R79" s="633"/>
      <c r="S79" s="633"/>
      <c r="T79" s="633"/>
      <c r="U79" s="634"/>
      <c r="W79" s="78" t="s">
        <v>1</v>
      </c>
      <c r="X79" s="75" t="s">
        <v>2</v>
      </c>
      <c r="AA79" s="1" t="s">
        <v>44</v>
      </c>
      <c r="AB79" s="362" t="s">
        <v>177</v>
      </c>
      <c r="AC79" s="362" t="s">
        <v>178</v>
      </c>
      <c r="AD79" s="1" t="s">
        <v>45</v>
      </c>
      <c r="AE79" s="1" t="s">
        <v>46</v>
      </c>
      <c r="AF79" s="1" t="s">
        <v>47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2" ht="15.75" customHeight="1">
      <c r="C81" s="75" t="s">
        <v>48</v>
      </c>
      <c r="D81" s="125" t="s">
        <v>208</v>
      </c>
      <c r="E81" s="82"/>
      <c r="F81" s="82"/>
      <c r="N81" s="83">
        <v>1</v>
      </c>
      <c r="P81" s="627" t="s">
        <v>49</v>
      </c>
      <c r="Q81" s="627"/>
      <c r="R81" s="627"/>
      <c r="S81" s="627"/>
      <c r="T81" s="627"/>
      <c r="U81" s="627"/>
      <c r="W81" s="84">
        <v>1</v>
      </c>
      <c r="X81" s="85" t="str">
        <f aca="true" t="shared" si="7" ref="X81:X88">IF($N$29=1,AA81,IF($N$29=2,AB81,IF($N$29=3,AC81,IF($N$29=4,AD81,IF($N$29=5,AE81," ")))))</f>
        <v>Krmelín</v>
      </c>
      <c r="AA81" s="1">
        <f aca="true" t="shared" si="8" ref="AA81:AE88">AA6</f>
        <v>0</v>
      </c>
      <c r="AB81" s="1">
        <f t="shared" si="8"/>
        <v>0</v>
      </c>
      <c r="AC81" s="1">
        <f>AC6</f>
        <v>0</v>
      </c>
      <c r="AD81" s="1" t="str">
        <f t="shared" si="8"/>
        <v>Krmelín</v>
      </c>
      <c r="AE81" s="1">
        <f t="shared" si="8"/>
        <v>0</v>
      </c>
      <c r="AF81" s="1">
        <f aca="true" t="shared" si="9" ref="AF81:AF88">AF6</f>
        <v>0</v>
      </c>
    </row>
    <row r="82" spans="3:32" ht="15" customHeight="1">
      <c r="C82" s="75" t="s">
        <v>51</v>
      </c>
      <c r="D82" s="86">
        <v>41073</v>
      </c>
      <c r="E82" s="87"/>
      <c r="F82" s="87"/>
      <c r="N82" s="83">
        <v>2</v>
      </c>
      <c r="P82" s="626" t="s">
        <v>179</v>
      </c>
      <c r="Q82" s="627"/>
      <c r="R82" s="627"/>
      <c r="S82" s="627"/>
      <c r="T82" s="627"/>
      <c r="U82" s="627"/>
      <c r="W82" s="84">
        <v>2</v>
      </c>
      <c r="X82" s="85" t="str">
        <f t="shared" si="7"/>
        <v>Trnávka</v>
      </c>
      <c r="AA82" s="1">
        <f t="shared" si="8"/>
        <v>0</v>
      </c>
      <c r="AB82" s="1">
        <f t="shared" si="8"/>
        <v>0</v>
      </c>
      <c r="AC82" s="1">
        <f t="shared" si="8"/>
        <v>0</v>
      </c>
      <c r="AD82" s="1" t="str">
        <f t="shared" si="8"/>
        <v>Trnávka</v>
      </c>
      <c r="AE82" s="1">
        <f t="shared" si="8"/>
        <v>0</v>
      </c>
      <c r="AF82" s="1">
        <f t="shared" si="9"/>
        <v>0</v>
      </c>
    </row>
    <row r="83" spans="3:32" ht="15">
      <c r="C83" s="75"/>
      <c r="N83" s="83">
        <v>3</v>
      </c>
      <c r="P83" s="626" t="s">
        <v>180</v>
      </c>
      <c r="Q83" s="627"/>
      <c r="R83" s="627"/>
      <c r="S83" s="627"/>
      <c r="T83" s="627"/>
      <c r="U83" s="627"/>
      <c r="W83" s="84">
        <v>3</v>
      </c>
      <c r="X83" s="85" t="str">
        <f t="shared" si="7"/>
        <v>Stará Bělá  B</v>
      </c>
      <c r="AA83" s="1">
        <f t="shared" si="8"/>
        <v>0</v>
      </c>
      <c r="AB83" s="1">
        <f t="shared" si="8"/>
        <v>0</v>
      </c>
      <c r="AC83" s="1">
        <f t="shared" si="8"/>
        <v>0</v>
      </c>
      <c r="AD83" s="1" t="str">
        <f t="shared" si="8"/>
        <v>Stará Bělá  B</v>
      </c>
      <c r="AE83" s="1">
        <f t="shared" si="8"/>
        <v>0</v>
      </c>
      <c r="AF83" s="1">
        <f t="shared" si="9"/>
        <v>0</v>
      </c>
    </row>
    <row r="84" spans="2:32" ht="18.75">
      <c r="B84" s="88">
        <v>3</v>
      </c>
      <c r="C84" s="71" t="s">
        <v>54</v>
      </c>
      <c r="D84" s="618" t="str">
        <f>IF(B84=1,X81,IF(B84=2,X82,IF(B84=3,X83,IF(B84=4,X84,IF(B84=5,X85,IF(B84=6,X86,IF(B84=7,X87,IF(B84=8,X88," "))))))))</f>
        <v>Stará Bělá  B</v>
      </c>
      <c r="E84" s="619"/>
      <c r="F84" s="619"/>
      <c r="G84" s="619"/>
      <c r="H84" s="619"/>
      <c r="I84" s="620"/>
      <c r="N84" s="83">
        <v>4</v>
      </c>
      <c r="P84" s="590" t="s">
        <v>52</v>
      </c>
      <c r="Q84" s="590"/>
      <c r="R84" s="590"/>
      <c r="S84" s="590"/>
      <c r="T84" s="590"/>
      <c r="U84" s="590"/>
      <c r="W84" s="84">
        <v>4</v>
      </c>
      <c r="X84" s="85" t="str">
        <f t="shared" si="7"/>
        <v>Výškovice  B</v>
      </c>
      <c r="AA84" s="1">
        <f t="shared" si="8"/>
        <v>0</v>
      </c>
      <c r="AB84" s="1">
        <f t="shared" si="8"/>
        <v>0</v>
      </c>
      <c r="AC84" s="1">
        <f t="shared" si="8"/>
        <v>0</v>
      </c>
      <c r="AD84" s="1" t="str">
        <f t="shared" si="8"/>
        <v>Výškovice  B</v>
      </c>
      <c r="AE84" s="1">
        <f t="shared" si="8"/>
        <v>0</v>
      </c>
      <c r="AF84" s="1">
        <f t="shared" si="9"/>
        <v>0</v>
      </c>
    </row>
    <row r="85" spans="2:32" ht="18.75">
      <c r="B85" s="88">
        <v>4</v>
      </c>
      <c r="C85" s="71" t="s">
        <v>57</v>
      </c>
      <c r="D85" s="618" t="str">
        <f>IF(B85=1,X81,IF(B85=2,X82,IF(B85=3,X83,IF(B85=4,X84,IF(B85=5,X85,IF(B85=6,X86,IF(B85=7,X87,IF(B85=8,X88," "))))))))</f>
        <v>Výškovice  B</v>
      </c>
      <c r="E85" s="619"/>
      <c r="F85" s="619"/>
      <c r="G85" s="619"/>
      <c r="H85" s="619"/>
      <c r="I85" s="620"/>
      <c r="N85" s="83">
        <v>5</v>
      </c>
      <c r="P85" s="590" t="s">
        <v>55</v>
      </c>
      <c r="Q85" s="590"/>
      <c r="R85" s="590"/>
      <c r="S85" s="590"/>
      <c r="T85" s="590"/>
      <c r="U85" s="590"/>
      <c r="W85" s="84">
        <v>5</v>
      </c>
      <c r="X85" s="85" t="str">
        <f t="shared" si="7"/>
        <v>Nová Bělá</v>
      </c>
      <c r="AA85" s="1">
        <f t="shared" si="8"/>
        <v>0</v>
      </c>
      <c r="AB85" s="1">
        <f t="shared" si="8"/>
        <v>0</v>
      </c>
      <c r="AC85" s="1">
        <f t="shared" si="8"/>
        <v>0</v>
      </c>
      <c r="AD85" s="1" t="str">
        <f t="shared" si="8"/>
        <v>Nová Bělá</v>
      </c>
      <c r="AE85" s="1">
        <f t="shared" si="8"/>
        <v>0</v>
      </c>
      <c r="AF85" s="1">
        <f t="shared" si="9"/>
        <v>0</v>
      </c>
    </row>
    <row r="86" spans="14:32" ht="15">
      <c r="N86" s="83">
        <v>6</v>
      </c>
      <c r="P86" s="590" t="s">
        <v>58</v>
      </c>
      <c r="Q86" s="590"/>
      <c r="R86" s="590"/>
      <c r="S86" s="590"/>
      <c r="T86" s="590"/>
      <c r="U86" s="590"/>
      <c r="W86" s="84">
        <v>6</v>
      </c>
      <c r="X86" s="85" t="str">
        <f t="shared" si="7"/>
        <v>Výškovice  C</v>
      </c>
      <c r="AA86" s="1">
        <f t="shared" si="8"/>
        <v>0</v>
      </c>
      <c r="AB86" s="1">
        <f t="shared" si="8"/>
        <v>0</v>
      </c>
      <c r="AC86" s="1">
        <f t="shared" si="8"/>
        <v>0</v>
      </c>
      <c r="AD86" s="1" t="str">
        <f t="shared" si="8"/>
        <v>Výškovice  C</v>
      </c>
      <c r="AE86" s="1">
        <f t="shared" si="8"/>
        <v>0</v>
      </c>
      <c r="AF86" s="1">
        <f t="shared" si="9"/>
        <v>0</v>
      </c>
    </row>
    <row r="87" spans="3:32" ht="15">
      <c r="C87" s="89" t="s">
        <v>60</v>
      </c>
      <c r="D87" s="90"/>
      <c r="E87" s="623" t="s">
        <v>61</v>
      </c>
      <c r="F87" s="624"/>
      <c r="G87" s="624"/>
      <c r="H87" s="624"/>
      <c r="I87" s="624"/>
      <c r="J87" s="624"/>
      <c r="K87" s="624"/>
      <c r="L87" s="624"/>
      <c r="M87" s="624"/>
      <c r="N87" s="624" t="s">
        <v>62</v>
      </c>
      <c r="O87" s="624"/>
      <c r="P87" s="624"/>
      <c r="Q87" s="624"/>
      <c r="R87" s="624"/>
      <c r="S87" s="624"/>
      <c r="T87" s="624"/>
      <c r="U87" s="624"/>
      <c r="V87" s="91"/>
      <c r="W87" s="84">
        <v>7</v>
      </c>
      <c r="X87" s="85" t="str">
        <f t="shared" si="7"/>
        <v>Stará Bělá  A</v>
      </c>
      <c r="AA87" s="1">
        <f t="shared" si="8"/>
        <v>0</v>
      </c>
      <c r="AB87" s="1">
        <f t="shared" si="8"/>
        <v>0</v>
      </c>
      <c r="AC87" s="1">
        <f t="shared" si="8"/>
        <v>0</v>
      </c>
      <c r="AD87" s="1" t="str">
        <f t="shared" si="8"/>
        <v>Stará Bělá  A</v>
      </c>
      <c r="AE87" s="1">
        <f t="shared" si="8"/>
        <v>0</v>
      </c>
      <c r="AF87" s="1">
        <f t="shared" si="9"/>
        <v>0</v>
      </c>
    </row>
    <row r="88" spans="2:38" ht="15">
      <c r="B88" s="93"/>
      <c r="C88" s="94" t="s">
        <v>7</v>
      </c>
      <c r="D88" s="95" t="s">
        <v>8</v>
      </c>
      <c r="E88" s="625" t="s">
        <v>63</v>
      </c>
      <c r="F88" s="592"/>
      <c r="G88" s="593"/>
      <c r="H88" s="591" t="s">
        <v>64</v>
      </c>
      <c r="I88" s="592"/>
      <c r="J88" s="593" t="s">
        <v>64</v>
      </c>
      <c r="K88" s="591" t="s">
        <v>65</v>
      </c>
      <c r="L88" s="592"/>
      <c r="M88" s="592" t="s">
        <v>65</v>
      </c>
      <c r="N88" s="591" t="s">
        <v>66</v>
      </c>
      <c r="O88" s="592"/>
      <c r="P88" s="593"/>
      <c r="Q88" s="591" t="s">
        <v>67</v>
      </c>
      <c r="R88" s="592"/>
      <c r="S88" s="593"/>
      <c r="T88" s="96" t="s">
        <v>68</v>
      </c>
      <c r="U88" s="97"/>
      <c r="V88" s="98"/>
      <c r="W88" s="84">
        <v>8</v>
      </c>
      <c r="X88" s="85" t="str">
        <f t="shared" si="7"/>
        <v>Výškovice  A</v>
      </c>
      <c r="AA88" s="1">
        <f t="shared" si="8"/>
        <v>0</v>
      </c>
      <c r="AB88" s="1">
        <f t="shared" si="8"/>
        <v>0</v>
      </c>
      <c r="AC88" s="1">
        <f t="shared" si="8"/>
        <v>0</v>
      </c>
      <c r="AD88" s="1" t="str">
        <f t="shared" si="8"/>
        <v>Výškovice  A</v>
      </c>
      <c r="AE88" s="1">
        <f t="shared" si="8"/>
        <v>0</v>
      </c>
      <c r="AF88" s="1">
        <f t="shared" si="9"/>
        <v>0</v>
      </c>
      <c r="AG88" s="4" t="s">
        <v>63</v>
      </c>
      <c r="AH88" s="4" t="s">
        <v>64</v>
      </c>
      <c r="AI88" s="4" t="s">
        <v>65</v>
      </c>
      <c r="AJ88" s="4" t="s">
        <v>63</v>
      </c>
      <c r="AK88" s="4" t="s">
        <v>64</v>
      </c>
      <c r="AL88" s="4" t="s">
        <v>65</v>
      </c>
    </row>
    <row r="89" spans="2:38" ht="24.75" customHeight="1">
      <c r="B89" s="99" t="s">
        <v>63</v>
      </c>
      <c r="C89" s="100" t="s">
        <v>110</v>
      </c>
      <c r="D89" s="139" t="s">
        <v>89</v>
      </c>
      <c r="E89" s="101">
        <v>6</v>
      </c>
      <c r="F89" s="102" t="s">
        <v>17</v>
      </c>
      <c r="G89" s="103">
        <v>4</v>
      </c>
      <c r="H89" s="104">
        <v>2</v>
      </c>
      <c r="I89" s="102" t="s">
        <v>17</v>
      </c>
      <c r="J89" s="103">
        <v>6</v>
      </c>
      <c r="K89" s="104">
        <v>4</v>
      </c>
      <c r="L89" s="102" t="s">
        <v>17</v>
      </c>
      <c r="M89" s="361">
        <v>6</v>
      </c>
      <c r="N89" s="136">
        <f>E89+H89+K89</f>
        <v>12</v>
      </c>
      <c r="O89" s="137" t="s">
        <v>17</v>
      </c>
      <c r="P89" s="138">
        <f>G89+J89+M89</f>
        <v>16</v>
      </c>
      <c r="Q89" s="136">
        <f>SUM(AG89:AI89)</f>
        <v>1</v>
      </c>
      <c r="R89" s="137" t="s">
        <v>17</v>
      </c>
      <c r="S89" s="138">
        <f>SUM(AJ89:AL89)</f>
        <v>2</v>
      </c>
      <c r="T89" s="105">
        <f>IF(Q89&gt;S89,1,0)</f>
        <v>0</v>
      </c>
      <c r="U89" s="106">
        <f>IF(S89&gt;Q89,1,0)</f>
        <v>1</v>
      </c>
      <c r="V89" s="91"/>
      <c r="X89" s="107"/>
      <c r="AG89" s="108">
        <f>IF(E89&gt;G89,1,0)</f>
        <v>1</v>
      </c>
      <c r="AH89" s="108">
        <f>IF(H89&gt;J89,1,0)</f>
        <v>0</v>
      </c>
      <c r="AI89" s="108">
        <f>IF(K89+M89&gt;0,IF(K89&gt;M89,1,0),0)</f>
        <v>0</v>
      </c>
      <c r="AJ89" s="108">
        <f>IF(G89&gt;E89,1,0)</f>
        <v>0</v>
      </c>
      <c r="AK89" s="108">
        <f>IF(J89&gt;H89,1,0)</f>
        <v>1</v>
      </c>
      <c r="AL89" s="108">
        <f>IF(K89+M89&gt;0,IF(M89&gt;K89,1,0),0)</f>
        <v>1</v>
      </c>
    </row>
    <row r="90" spans="2:38" ht="24.75" customHeight="1">
      <c r="B90" s="99" t="s">
        <v>64</v>
      </c>
      <c r="C90" s="110" t="s">
        <v>111</v>
      </c>
      <c r="D90" s="129" t="s">
        <v>91</v>
      </c>
      <c r="E90" s="101">
        <v>6</v>
      </c>
      <c r="F90" s="102" t="s">
        <v>17</v>
      </c>
      <c r="G90" s="103">
        <v>2</v>
      </c>
      <c r="H90" s="104">
        <v>6</v>
      </c>
      <c r="I90" s="102" t="s">
        <v>17</v>
      </c>
      <c r="J90" s="103">
        <v>3</v>
      </c>
      <c r="K90" s="104"/>
      <c r="L90" s="102" t="s">
        <v>17</v>
      </c>
      <c r="M90" s="361"/>
      <c r="N90" s="136">
        <f>E90+H90+K90</f>
        <v>12</v>
      </c>
      <c r="O90" s="137" t="s">
        <v>17</v>
      </c>
      <c r="P90" s="138">
        <f>G90+J90+M90</f>
        <v>5</v>
      </c>
      <c r="Q90" s="136">
        <f>SUM(AG90:AI90)</f>
        <v>2</v>
      </c>
      <c r="R90" s="137" t="s">
        <v>17</v>
      </c>
      <c r="S90" s="138">
        <f>SUM(AJ90:AL90)</f>
        <v>0</v>
      </c>
      <c r="T90" s="105">
        <f>IF(Q90&gt;S90,1,0)</f>
        <v>1</v>
      </c>
      <c r="U90" s="106">
        <f>IF(S90&gt;Q90,1,0)</f>
        <v>0</v>
      </c>
      <c r="V90" s="91"/>
      <c r="AG90" s="108">
        <f>IF(E90&gt;G90,1,0)</f>
        <v>1</v>
      </c>
      <c r="AH90" s="108">
        <f>IF(H90&gt;J90,1,0)</f>
        <v>1</v>
      </c>
      <c r="AI90" s="108">
        <f>IF(K90+M90&gt;0,IF(K90&gt;M90,1,0),0)</f>
        <v>0</v>
      </c>
      <c r="AJ90" s="108">
        <f>IF(G90&gt;E90,1,0)</f>
        <v>0</v>
      </c>
      <c r="AK90" s="108">
        <f>IF(J90&gt;H90,1,0)</f>
        <v>0</v>
      </c>
      <c r="AL90" s="108">
        <f>IF(K90+M90&gt;0,IF(M90&gt;K90,1,0),0)</f>
        <v>0</v>
      </c>
    </row>
    <row r="91" spans="2:38" ht="24.75" customHeight="1">
      <c r="B91" s="608" t="s">
        <v>65</v>
      </c>
      <c r="C91" s="110" t="s">
        <v>110</v>
      </c>
      <c r="D91" s="109" t="s">
        <v>89</v>
      </c>
      <c r="E91" s="635">
        <v>6</v>
      </c>
      <c r="F91" s="594" t="s">
        <v>17</v>
      </c>
      <c r="G91" s="628">
        <v>1</v>
      </c>
      <c r="H91" s="621">
        <v>7</v>
      </c>
      <c r="I91" s="594" t="s">
        <v>17</v>
      </c>
      <c r="J91" s="628">
        <v>5</v>
      </c>
      <c r="K91" s="621"/>
      <c r="L91" s="594" t="s">
        <v>17</v>
      </c>
      <c r="M91" s="606"/>
      <c r="N91" s="667">
        <f>E91+H91+K91</f>
        <v>13</v>
      </c>
      <c r="O91" s="661" t="s">
        <v>17</v>
      </c>
      <c r="P91" s="663">
        <f>G91+J91+M91</f>
        <v>6</v>
      </c>
      <c r="Q91" s="667">
        <f>SUM(AG91:AI91)</f>
        <v>2</v>
      </c>
      <c r="R91" s="661" t="s">
        <v>17</v>
      </c>
      <c r="S91" s="663">
        <f>SUM(AJ91:AL91)</f>
        <v>0</v>
      </c>
      <c r="T91" s="665">
        <f>IF(Q91&gt;S91,1,0)</f>
        <v>1</v>
      </c>
      <c r="U91" s="659">
        <f>IF(S91&gt;Q91,1,0)</f>
        <v>0</v>
      </c>
      <c r="V91" s="111"/>
      <c r="AG91" s="108">
        <f>IF(E91&gt;G91,1,0)</f>
        <v>1</v>
      </c>
      <c r="AH91" s="108">
        <f>IF(H91&gt;J91,1,0)</f>
        <v>1</v>
      </c>
      <c r="AI91" s="108">
        <f>IF(K91+M91&gt;0,IF(K91&gt;M91,1,0),0)</f>
        <v>0</v>
      </c>
      <c r="AJ91" s="108">
        <f>IF(G91&gt;E91,1,0)</f>
        <v>0</v>
      </c>
      <c r="AK91" s="108">
        <f>IF(J91&gt;H91,1,0)</f>
        <v>0</v>
      </c>
      <c r="AL91" s="108">
        <f>IF(K91+M91&gt;0,IF(M91&gt;K91,1,0),0)</f>
        <v>0</v>
      </c>
    </row>
    <row r="92" spans="2:22" ht="24.75" customHeight="1">
      <c r="B92" s="609"/>
      <c r="C92" s="112" t="s">
        <v>111</v>
      </c>
      <c r="D92" s="113" t="s">
        <v>90</v>
      </c>
      <c r="E92" s="636"/>
      <c r="F92" s="595"/>
      <c r="G92" s="629"/>
      <c r="H92" s="622"/>
      <c r="I92" s="595"/>
      <c r="J92" s="629"/>
      <c r="K92" s="622"/>
      <c r="L92" s="595"/>
      <c r="M92" s="607"/>
      <c r="N92" s="668"/>
      <c r="O92" s="662"/>
      <c r="P92" s="664"/>
      <c r="Q92" s="668"/>
      <c r="R92" s="662"/>
      <c r="S92" s="664"/>
      <c r="T92" s="666"/>
      <c r="U92" s="660"/>
      <c r="V92" s="111"/>
    </row>
    <row r="93" spans="2:22" ht="24.75" customHeight="1">
      <c r="B93" s="114"/>
      <c r="C93" s="143" t="s">
        <v>69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5">
        <f>SUM(N89:N92)</f>
        <v>37</v>
      </c>
      <c r="O93" s="137" t="s">
        <v>17</v>
      </c>
      <c r="P93" s="146">
        <f>SUM(P89:P92)</f>
        <v>27</v>
      </c>
      <c r="Q93" s="145">
        <f>SUM(Q89:Q92)</f>
        <v>5</v>
      </c>
      <c r="R93" s="147" t="s">
        <v>17</v>
      </c>
      <c r="S93" s="146">
        <f>SUM(S89:S92)</f>
        <v>2</v>
      </c>
      <c r="T93" s="105">
        <f>SUM(T89:T92)</f>
        <v>2</v>
      </c>
      <c r="U93" s="106">
        <f>SUM(U89:U92)</f>
        <v>1</v>
      </c>
      <c r="V93" s="91"/>
    </row>
    <row r="94" spans="2:22" ht="24.75" customHeight="1">
      <c r="B94" s="114"/>
      <c r="C94" s="163" t="s">
        <v>70</v>
      </c>
      <c r="D94" s="162" t="str">
        <f>IF(T93&gt;U93,D84,IF(U93&gt;T93,D85,IF(U93+T93=0," ","CHYBA ZADÁNÍ")))</f>
        <v>Stará Bělá  B</v>
      </c>
      <c r="E94" s="143"/>
      <c r="F94" s="143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63"/>
      <c r="V94" s="118"/>
    </row>
    <row r="95" spans="2:22" ht="24.75" customHeight="1">
      <c r="B95" s="114"/>
      <c r="C95" s="3" t="s">
        <v>71</v>
      </c>
      <c r="G95" s="120"/>
      <c r="H95" s="120"/>
      <c r="I95" s="120"/>
      <c r="J95" s="120"/>
      <c r="K95" s="120"/>
      <c r="L95" s="120"/>
      <c r="M95" s="120"/>
      <c r="N95" s="118"/>
      <c r="O95" s="118"/>
      <c r="Q95" s="121"/>
      <c r="R95" s="121"/>
      <c r="S95" s="120"/>
      <c r="T95" s="120"/>
      <c r="U95" s="120"/>
      <c r="V95" s="118"/>
    </row>
    <row r="96" spans="3:21" ht="15">
      <c r="C96" s="121"/>
      <c r="D96" s="121"/>
      <c r="E96" s="121"/>
      <c r="F96" s="121"/>
      <c r="G96" s="121"/>
      <c r="H96" s="121"/>
      <c r="I96" s="121"/>
      <c r="J96" s="126" t="s">
        <v>54</v>
      </c>
      <c r="K96" s="126"/>
      <c r="L96" s="126"/>
      <c r="M96" s="121"/>
      <c r="N96" s="121"/>
      <c r="O96" s="121"/>
      <c r="P96" s="121"/>
      <c r="Q96" s="121"/>
      <c r="R96" s="121"/>
      <c r="S96" s="121"/>
      <c r="T96" s="126" t="s">
        <v>57</v>
      </c>
      <c r="U96" s="121"/>
    </row>
    <row r="97" spans="3:21" ht="15">
      <c r="C97" s="127" t="s">
        <v>72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</sheetData>
  <sheetProtection selectLockedCells="1"/>
  <mergeCells count="144">
    <mergeCell ref="E16:E17"/>
    <mergeCell ref="N13:P13"/>
    <mergeCell ref="H16:H17"/>
    <mergeCell ref="I16:I17"/>
    <mergeCell ref="N16:N17"/>
    <mergeCell ref="K16:K17"/>
    <mergeCell ref="L16:L17"/>
    <mergeCell ref="M16:M17"/>
    <mergeCell ref="H13:J13"/>
    <mergeCell ref="F16:F17"/>
    <mergeCell ref="K13:M13"/>
    <mergeCell ref="D9:I9"/>
    <mergeCell ref="D10:I10"/>
    <mergeCell ref="E12:M12"/>
    <mergeCell ref="E13:G13"/>
    <mergeCell ref="P7:U7"/>
    <mergeCell ref="P10:U10"/>
    <mergeCell ref="P9:U9"/>
    <mergeCell ref="N12:U12"/>
    <mergeCell ref="P11:U11"/>
    <mergeCell ref="S16:S17"/>
    <mergeCell ref="R16:R17"/>
    <mergeCell ref="P28:Q28"/>
    <mergeCell ref="T3:U3"/>
    <mergeCell ref="P3:Q3"/>
    <mergeCell ref="P4:U4"/>
    <mergeCell ref="P6:U6"/>
    <mergeCell ref="P8:U8"/>
    <mergeCell ref="Q13:S13"/>
    <mergeCell ref="T28:U28"/>
    <mergeCell ref="P29:U29"/>
    <mergeCell ref="B16:B17"/>
    <mergeCell ref="P34:U34"/>
    <mergeCell ref="O16:O17"/>
    <mergeCell ref="G16:G17"/>
    <mergeCell ref="J16:J17"/>
    <mergeCell ref="P16:P17"/>
    <mergeCell ref="T16:T17"/>
    <mergeCell ref="U16:U17"/>
    <mergeCell ref="Q16:Q17"/>
    <mergeCell ref="D34:I34"/>
    <mergeCell ref="D35:I35"/>
    <mergeCell ref="E37:M37"/>
    <mergeCell ref="N37:U37"/>
    <mergeCell ref="P36:U36"/>
    <mergeCell ref="H41:H42"/>
    <mergeCell ref="I41:I42"/>
    <mergeCell ref="J41:J42"/>
    <mergeCell ref="Q38:S38"/>
    <mergeCell ref="K41:K42"/>
    <mergeCell ref="L41:L42"/>
    <mergeCell ref="M41:M42"/>
    <mergeCell ref="E38:G38"/>
    <mergeCell ref="H38:J38"/>
    <mergeCell ref="K38:M38"/>
    <mergeCell ref="N38:P38"/>
    <mergeCell ref="P31:U31"/>
    <mergeCell ref="P32:U32"/>
    <mergeCell ref="P33:U33"/>
    <mergeCell ref="P35:U35"/>
    <mergeCell ref="B41:B42"/>
    <mergeCell ref="E41:E42"/>
    <mergeCell ref="F41:F42"/>
    <mergeCell ref="G41:G42"/>
    <mergeCell ref="U41:U42"/>
    <mergeCell ref="N41:N42"/>
    <mergeCell ref="O41:O42"/>
    <mergeCell ref="P41:P42"/>
    <mergeCell ref="Q41:Q42"/>
    <mergeCell ref="R41:R42"/>
    <mergeCell ref="S41:S42"/>
    <mergeCell ref="T41:T42"/>
    <mergeCell ref="I66:I67"/>
    <mergeCell ref="K66:K67"/>
    <mergeCell ref="P53:Q53"/>
    <mergeCell ref="T53:U53"/>
    <mergeCell ref="P54:U54"/>
    <mergeCell ref="P56:U56"/>
    <mergeCell ref="D59:I59"/>
    <mergeCell ref="P59:U59"/>
    <mergeCell ref="L66:L67"/>
    <mergeCell ref="D60:I60"/>
    <mergeCell ref="P57:U57"/>
    <mergeCell ref="P58:U58"/>
    <mergeCell ref="P61:U61"/>
    <mergeCell ref="B66:B67"/>
    <mergeCell ref="E66:E67"/>
    <mergeCell ref="F66:F67"/>
    <mergeCell ref="G66:G67"/>
    <mergeCell ref="H66:H67"/>
    <mergeCell ref="P60:U60"/>
    <mergeCell ref="Q63:S63"/>
    <mergeCell ref="N62:U62"/>
    <mergeCell ref="K63:M63"/>
    <mergeCell ref="N63:P63"/>
    <mergeCell ref="E63:G63"/>
    <mergeCell ref="H63:J63"/>
    <mergeCell ref="E62:M62"/>
    <mergeCell ref="D84:I84"/>
    <mergeCell ref="P84:U84"/>
    <mergeCell ref="M66:M67"/>
    <mergeCell ref="N66:N67"/>
    <mergeCell ref="O66:O67"/>
    <mergeCell ref="P66:P67"/>
    <mergeCell ref="J66:J67"/>
    <mergeCell ref="P81:U81"/>
    <mergeCell ref="P78:Q78"/>
    <mergeCell ref="T78:U78"/>
    <mergeCell ref="K88:M88"/>
    <mergeCell ref="N88:P88"/>
    <mergeCell ref="U66:U67"/>
    <mergeCell ref="R66:R67"/>
    <mergeCell ref="S66:S67"/>
    <mergeCell ref="T66:T67"/>
    <mergeCell ref="Q66:Q67"/>
    <mergeCell ref="P82:U82"/>
    <mergeCell ref="P83:U83"/>
    <mergeCell ref="P79:U79"/>
    <mergeCell ref="M91:M92"/>
    <mergeCell ref="P91:P92"/>
    <mergeCell ref="D85:I85"/>
    <mergeCell ref="P85:U85"/>
    <mergeCell ref="J91:J92"/>
    <mergeCell ref="K91:K92"/>
    <mergeCell ref="E87:M87"/>
    <mergeCell ref="N87:U87"/>
    <mergeCell ref="E88:G88"/>
    <mergeCell ref="H88:J88"/>
    <mergeCell ref="L91:L92"/>
    <mergeCell ref="B91:B92"/>
    <mergeCell ref="E91:E92"/>
    <mergeCell ref="F91:F92"/>
    <mergeCell ref="G91:G92"/>
    <mergeCell ref="H91:H92"/>
    <mergeCell ref="I91:I92"/>
    <mergeCell ref="P86:U86"/>
    <mergeCell ref="N91:N92"/>
    <mergeCell ref="O91:O92"/>
    <mergeCell ref="U91:U92"/>
    <mergeCell ref="Q91:Q92"/>
    <mergeCell ref="R91:R92"/>
    <mergeCell ref="S91:S92"/>
    <mergeCell ref="T91:T92"/>
    <mergeCell ref="Q88:S88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">
      <selection activeCell="D89" sqref="D89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630" t="s">
        <v>42</v>
      </c>
      <c r="Q3" s="630"/>
      <c r="R3" s="73"/>
      <c r="S3" s="73"/>
      <c r="T3" s="631">
        <f>'Rozlosování-přehled'!$N$1</f>
        <v>2012</v>
      </c>
      <c r="U3" s="631"/>
      <c r="X3" s="74" t="s">
        <v>0</v>
      </c>
    </row>
    <row r="4" spans="3:32" ht="18.75">
      <c r="C4" s="75" t="s">
        <v>43</v>
      </c>
      <c r="D4" s="76"/>
      <c r="N4" s="77">
        <v>4</v>
      </c>
      <c r="P4" s="632" t="str">
        <f>IF(N4=1,P6,IF(N4=2,P7,IF(N4=3,P8,IF(N4=4,P9,IF(N4=5,P10,IF(N4=6,P11," "))))))</f>
        <v>VETERÁNI   I.</v>
      </c>
      <c r="Q4" s="633"/>
      <c r="R4" s="633"/>
      <c r="S4" s="633"/>
      <c r="T4" s="633"/>
      <c r="U4" s="634"/>
      <c r="W4" s="78" t="s">
        <v>1</v>
      </c>
      <c r="X4" s="79" t="s">
        <v>2</v>
      </c>
      <c r="AA4" s="1" t="s">
        <v>44</v>
      </c>
      <c r="AB4" s="362" t="s">
        <v>177</v>
      </c>
      <c r="AC4" s="362" t="s">
        <v>178</v>
      </c>
      <c r="AD4" s="1" t="s">
        <v>45</v>
      </c>
      <c r="AE4" s="1" t="s">
        <v>46</v>
      </c>
      <c r="AF4" s="1" t="s">
        <v>47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2" ht="14.25" customHeight="1">
      <c r="C6" s="75" t="s">
        <v>48</v>
      </c>
      <c r="D6" s="125" t="s">
        <v>182</v>
      </c>
      <c r="E6" s="82"/>
      <c r="F6" s="82"/>
      <c r="N6" s="83">
        <v>1</v>
      </c>
      <c r="P6" s="627" t="s">
        <v>49</v>
      </c>
      <c r="Q6" s="627"/>
      <c r="R6" s="627"/>
      <c r="S6" s="627"/>
      <c r="T6" s="627"/>
      <c r="U6" s="627"/>
      <c r="W6" s="84">
        <v>1</v>
      </c>
      <c r="X6" s="85" t="str">
        <f aca="true" t="shared" si="0" ref="X6:X13">IF($N$4=1,AA6,IF($N$4=2,AB6,IF($N$4=3,AC6,IF($N$4=4,AD6,IF($N$4=5,AE6," ")))))</f>
        <v>Krmelín</v>
      </c>
      <c r="AA6" s="1">
        <f>'1.V1'!AA81</f>
        <v>0</v>
      </c>
      <c r="AB6" s="1">
        <f>'1.V1'!AB81</f>
        <v>0</v>
      </c>
      <c r="AC6" s="1">
        <f>'1.V1'!AC81</f>
        <v>0</v>
      </c>
      <c r="AD6" s="1" t="str">
        <f>'1.V1'!AD81</f>
        <v>Krmelín</v>
      </c>
      <c r="AE6" s="1">
        <f>'1.V1'!AE81</f>
        <v>0</v>
      </c>
      <c r="AF6" s="1">
        <f>'1.V1'!AF81</f>
        <v>0</v>
      </c>
    </row>
    <row r="7" spans="3:32" ht="16.5" customHeight="1">
      <c r="C7" s="75" t="s">
        <v>51</v>
      </c>
      <c r="D7" s="86">
        <v>41080</v>
      </c>
      <c r="E7" s="87"/>
      <c r="F7" s="87"/>
      <c r="N7" s="83">
        <v>2</v>
      </c>
      <c r="P7" s="626" t="s">
        <v>179</v>
      </c>
      <c r="Q7" s="627"/>
      <c r="R7" s="627"/>
      <c r="S7" s="627"/>
      <c r="T7" s="627"/>
      <c r="U7" s="627"/>
      <c r="W7" s="84">
        <v>2</v>
      </c>
      <c r="X7" s="85" t="str">
        <f t="shared" si="0"/>
        <v>Trnávka</v>
      </c>
      <c r="AA7" s="1">
        <f>'1.V1'!AA82</f>
        <v>0</v>
      </c>
      <c r="AB7" s="1">
        <f>'1.V1'!AB82</f>
        <v>0</v>
      </c>
      <c r="AC7" s="1">
        <f>'1.V1'!AC82</f>
        <v>0</v>
      </c>
      <c r="AD7" s="1" t="str">
        <f>'1.V1'!AD82</f>
        <v>Trnávka</v>
      </c>
      <c r="AE7" s="1">
        <f>'1.V1'!AE82</f>
        <v>0</v>
      </c>
      <c r="AF7" s="1">
        <f>'1.V1'!AF82</f>
        <v>0</v>
      </c>
    </row>
    <row r="8" spans="3:32" ht="15" customHeight="1">
      <c r="C8" s="75"/>
      <c r="N8" s="83">
        <v>3</v>
      </c>
      <c r="P8" s="626" t="s">
        <v>180</v>
      </c>
      <c r="Q8" s="627"/>
      <c r="R8" s="627"/>
      <c r="S8" s="627"/>
      <c r="T8" s="627"/>
      <c r="U8" s="627"/>
      <c r="W8" s="84">
        <v>3</v>
      </c>
      <c r="X8" s="85" t="str">
        <f t="shared" si="0"/>
        <v>Stará Bělá  B</v>
      </c>
      <c r="AA8" s="1">
        <f>'1.V1'!AA83</f>
        <v>0</v>
      </c>
      <c r="AB8" s="1">
        <f>'1.V1'!AB83</f>
        <v>0</v>
      </c>
      <c r="AC8" s="1">
        <f>'1.V1'!AC83</f>
        <v>0</v>
      </c>
      <c r="AD8" s="1" t="str">
        <f>'1.V1'!AD83</f>
        <v>Stará Bělá  B</v>
      </c>
      <c r="AE8" s="1">
        <f>'1.V1'!AE83</f>
        <v>0</v>
      </c>
      <c r="AF8" s="1">
        <f>'1.V1'!AF83</f>
        <v>0</v>
      </c>
    </row>
    <row r="9" spans="2:32" ht="18.75">
      <c r="B9" s="88">
        <v>4</v>
      </c>
      <c r="C9" s="71" t="s">
        <v>54</v>
      </c>
      <c r="D9" s="637" t="str">
        <f>IF(B9=1,X6,IF(B9=2,X7,IF(B9=3,X8,IF(B9=4,X9,IF(B9=5,X10,IF(B9=6,X11,IF(B9=7,X12,IF(B9=8,X13," "))))))))</f>
        <v>Výškovice  B</v>
      </c>
      <c r="E9" s="638"/>
      <c r="F9" s="638"/>
      <c r="G9" s="638"/>
      <c r="H9" s="638"/>
      <c r="I9" s="639"/>
      <c r="N9" s="83">
        <v>4</v>
      </c>
      <c r="P9" s="590" t="s">
        <v>52</v>
      </c>
      <c r="Q9" s="590"/>
      <c r="R9" s="590"/>
      <c r="S9" s="590"/>
      <c r="T9" s="590"/>
      <c r="U9" s="590"/>
      <c r="W9" s="84">
        <v>4</v>
      </c>
      <c r="X9" s="85" t="str">
        <f t="shared" si="0"/>
        <v>Výškovice  B</v>
      </c>
      <c r="AA9" s="1">
        <f>'1.V1'!AA84</f>
        <v>0</v>
      </c>
      <c r="AB9" s="1">
        <f>'1.V1'!AB84</f>
        <v>0</v>
      </c>
      <c r="AC9" s="1">
        <f>'1.V1'!AC84</f>
        <v>0</v>
      </c>
      <c r="AD9" s="1" t="str">
        <f>'1.V1'!AD84</f>
        <v>Výškovice  B</v>
      </c>
      <c r="AE9" s="1">
        <f>'1.V1'!AE84</f>
        <v>0</v>
      </c>
      <c r="AF9" s="1">
        <f>'1.V1'!AF84</f>
        <v>0</v>
      </c>
    </row>
    <row r="10" spans="2:32" ht="19.5" customHeight="1">
      <c r="B10" s="88">
        <v>8</v>
      </c>
      <c r="C10" s="71" t="s">
        <v>57</v>
      </c>
      <c r="D10" s="637" t="str">
        <f>IF(B10=1,X6,IF(B10=2,X7,IF(B10=3,X8,IF(B10=4,X9,IF(B10=5,X10,IF(B10=6,X11,IF(B10=7,X12,IF(B10=8,X13," "))))))))</f>
        <v>Výškovice  A</v>
      </c>
      <c r="E10" s="638"/>
      <c r="F10" s="638"/>
      <c r="G10" s="638"/>
      <c r="H10" s="638"/>
      <c r="I10" s="639"/>
      <c r="N10" s="83">
        <v>5</v>
      </c>
      <c r="P10" s="590" t="s">
        <v>55</v>
      </c>
      <c r="Q10" s="590"/>
      <c r="R10" s="590"/>
      <c r="S10" s="590"/>
      <c r="T10" s="590"/>
      <c r="U10" s="590"/>
      <c r="W10" s="84">
        <v>5</v>
      </c>
      <c r="X10" s="85" t="str">
        <f t="shared" si="0"/>
        <v>Nová Bělá</v>
      </c>
      <c r="AA10" s="1">
        <f>'1.V1'!AA85</f>
        <v>0</v>
      </c>
      <c r="AB10" s="1">
        <f>'1.V1'!AB85</f>
        <v>0</v>
      </c>
      <c r="AC10" s="1">
        <f>'1.V1'!AC85</f>
        <v>0</v>
      </c>
      <c r="AD10" s="1" t="str">
        <f>'1.V1'!AD85</f>
        <v>Nová Bělá</v>
      </c>
      <c r="AE10" s="1">
        <f>'1.V1'!AE85</f>
        <v>0</v>
      </c>
      <c r="AF10" s="1">
        <f>'1.V1'!AF85</f>
        <v>0</v>
      </c>
    </row>
    <row r="11" spans="14:32" ht="15.75" customHeight="1">
      <c r="N11" s="83">
        <v>6</v>
      </c>
      <c r="P11" s="590" t="s">
        <v>58</v>
      </c>
      <c r="Q11" s="590"/>
      <c r="R11" s="590"/>
      <c r="S11" s="590"/>
      <c r="T11" s="590"/>
      <c r="U11" s="590"/>
      <c r="W11" s="84">
        <v>6</v>
      </c>
      <c r="X11" s="85" t="str">
        <f t="shared" si="0"/>
        <v>Výškovice  C</v>
      </c>
      <c r="AA11" s="1">
        <f>'1.V1'!AA86</f>
        <v>0</v>
      </c>
      <c r="AB11" s="1">
        <f>'1.V1'!AB86</f>
        <v>0</v>
      </c>
      <c r="AC11" s="1">
        <f>'1.V1'!AC86</f>
        <v>0</v>
      </c>
      <c r="AD11" s="1" t="str">
        <f>'1.V1'!AD86</f>
        <v>Výškovice  C</v>
      </c>
      <c r="AE11" s="1">
        <f>'1.V1'!AE86</f>
        <v>0</v>
      </c>
      <c r="AF11" s="1">
        <f>'1.V1'!AF86</f>
        <v>0</v>
      </c>
    </row>
    <row r="12" spans="3:38" ht="15">
      <c r="C12" s="89" t="s">
        <v>60</v>
      </c>
      <c r="D12" s="90"/>
      <c r="E12" s="623" t="s">
        <v>61</v>
      </c>
      <c r="F12" s="624"/>
      <c r="G12" s="624"/>
      <c r="H12" s="624"/>
      <c r="I12" s="624"/>
      <c r="J12" s="624"/>
      <c r="K12" s="624"/>
      <c r="L12" s="624"/>
      <c r="M12" s="624"/>
      <c r="N12" s="624" t="s">
        <v>62</v>
      </c>
      <c r="O12" s="624"/>
      <c r="P12" s="624"/>
      <c r="Q12" s="624"/>
      <c r="R12" s="624"/>
      <c r="S12" s="624"/>
      <c r="T12" s="624"/>
      <c r="U12" s="624"/>
      <c r="V12" s="91"/>
      <c r="W12" s="84">
        <v>7</v>
      </c>
      <c r="X12" s="85" t="str">
        <f t="shared" si="0"/>
        <v>Stará Bělá  A</v>
      </c>
      <c r="AA12" s="1">
        <f>'1.V1'!AA87</f>
        <v>0</v>
      </c>
      <c r="AB12" s="1">
        <f>'1.V1'!AB87</f>
        <v>0</v>
      </c>
      <c r="AC12" s="1">
        <f>'1.V1'!AC87</f>
        <v>0</v>
      </c>
      <c r="AD12" s="1" t="str">
        <f>'1.V1'!AD87</f>
        <v>Stará Bělá  A</v>
      </c>
      <c r="AE12" s="1">
        <f>'1.V1'!AE87</f>
        <v>0</v>
      </c>
      <c r="AF12" s="1">
        <f>'1.V1'!AF87</f>
        <v>0</v>
      </c>
      <c r="AG12" s="75"/>
      <c r="AH12" s="92"/>
      <c r="AI12" s="92"/>
      <c r="AJ12" s="74" t="s">
        <v>0</v>
      </c>
      <c r="AK12" s="92"/>
      <c r="AL12" s="92"/>
    </row>
    <row r="13" spans="2:38" ht="21" customHeight="1">
      <c r="B13" s="93"/>
      <c r="C13" s="94" t="s">
        <v>7</v>
      </c>
      <c r="D13" s="95" t="s">
        <v>8</v>
      </c>
      <c r="E13" s="625" t="s">
        <v>63</v>
      </c>
      <c r="F13" s="592"/>
      <c r="G13" s="593"/>
      <c r="H13" s="591" t="s">
        <v>64</v>
      </c>
      <c r="I13" s="592"/>
      <c r="J13" s="593" t="s">
        <v>64</v>
      </c>
      <c r="K13" s="591" t="s">
        <v>65</v>
      </c>
      <c r="L13" s="592"/>
      <c r="M13" s="592" t="s">
        <v>65</v>
      </c>
      <c r="N13" s="591" t="s">
        <v>66</v>
      </c>
      <c r="O13" s="592"/>
      <c r="P13" s="593"/>
      <c r="Q13" s="591" t="s">
        <v>67</v>
      </c>
      <c r="R13" s="592"/>
      <c r="S13" s="593"/>
      <c r="T13" s="96" t="s">
        <v>68</v>
      </c>
      <c r="U13" s="97"/>
      <c r="V13" s="98"/>
      <c r="W13" s="84">
        <v>8</v>
      </c>
      <c r="X13" s="85" t="str">
        <f t="shared" si="0"/>
        <v>Výškovice  A</v>
      </c>
      <c r="AA13" s="1">
        <f>'1.V1'!AA88</f>
        <v>0</v>
      </c>
      <c r="AB13" s="1">
        <f>'1.V1'!AB88</f>
        <v>0</v>
      </c>
      <c r="AC13" s="1">
        <f>'1.V1'!AC88</f>
        <v>0</v>
      </c>
      <c r="AD13" s="1" t="str">
        <f>'1.V1'!AD88</f>
        <v>Výškovice  A</v>
      </c>
      <c r="AE13" s="1">
        <f>'1.V1'!AE88</f>
        <v>0</v>
      </c>
      <c r="AF13" s="1">
        <f>'1.V1'!AF88</f>
        <v>0</v>
      </c>
      <c r="AG13" s="4" t="s">
        <v>63</v>
      </c>
      <c r="AH13" s="4" t="s">
        <v>64</v>
      </c>
      <c r="AI13" s="4" t="s">
        <v>65</v>
      </c>
      <c r="AJ13" s="4" t="s">
        <v>63</v>
      </c>
      <c r="AK13" s="4" t="s">
        <v>64</v>
      </c>
      <c r="AL13" s="4" t="s">
        <v>65</v>
      </c>
    </row>
    <row r="14" spans="2:38" ht="24.75" customHeight="1">
      <c r="B14" s="99" t="s">
        <v>63</v>
      </c>
      <c r="C14" s="129" t="s">
        <v>89</v>
      </c>
      <c r="D14" s="130" t="s">
        <v>102</v>
      </c>
      <c r="E14" s="131">
        <v>1</v>
      </c>
      <c r="F14" s="132" t="s">
        <v>17</v>
      </c>
      <c r="G14" s="133">
        <v>6</v>
      </c>
      <c r="H14" s="134">
        <v>3</v>
      </c>
      <c r="I14" s="132" t="s">
        <v>17</v>
      </c>
      <c r="J14" s="133">
        <v>6</v>
      </c>
      <c r="K14" s="134"/>
      <c r="L14" s="132" t="s">
        <v>17</v>
      </c>
      <c r="M14" s="135"/>
      <c r="N14" s="136">
        <f>E14+H14+K14</f>
        <v>4</v>
      </c>
      <c r="O14" s="137" t="s">
        <v>17</v>
      </c>
      <c r="P14" s="138">
        <f>G14+J14+M14</f>
        <v>12</v>
      </c>
      <c r="Q14" s="136">
        <f>SUM(AG14:AI14)</f>
        <v>0</v>
      </c>
      <c r="R14" s="137" t="s">
        <v>17</v>
      </c>
      <c r="S14" s="138">
        <f>SUM(AJ14:AL14)</f>
        <v>2</v>
      </c>
      <c r="T14" s="105">
        <f>IF(Q14&gt;S14,1,0)</f>
        <v>0</v>
      </c>
      <c r="U14" s="106">
        <f>IF(S14&gt;Q14,1,0)</f>
        <v>1</v>
      </c>
      <c r="V14" s="91"/>
      <c r="X14" s="107"/>
      <c r="AG14" s="108">
        <f>IF(E14&gt;G14,1,0)</f>
        <v>0</v>
      </c>
      <c r="AH14" s="108">
        <f>IF(H14&gt;J14,1,0)</f>
        <v>0</v>
      </c>
      <c r="AI14" s="108">
        <f>IF(K14+M14&gt;0,IF(K14&gt;M14,1,0),0)</f>
        <v>0</v>
      </c>
      <c r="AJ14" s="108">
        <f>IF(G14&gt;E14,1,0)</f>
        <v>1</v>
      </c>
      <c r="AK14" s="108">
        <f>IF(J14&gt;H14,1,0)</f>
        <v>1</v>
      </c>
      <c r="AL14" s="108">
        <f>IF(K14+M14&gt;0,IF(M14&gt;K14,1,0),0)</f>
        <v>0</v>
      </c>
    </row>
    <row r="15" spans="2:38" ht="24" customHeight="1">
      <c r="B15" s="99" t="s">
        <v>64</v>
      </c>
      <c r="C15" s="129" t="s">
        <v>91</v>
      </c>
      <c r="D15" s="139" t="s">
        <v>103</v>
      </c>
      <c r="E15" s="131">
        <v>2</v>
      </c>
      <c r="F15" s="132" t="s">
        <v>17</v>
      </c>
      <c r="G15" s="133">
        <v>6</v>
      </c>
      <c r="H15" s="134">
        <v>1</v>
      </c>
      <c r="I15" s="132" t="s">
        <v>17</v>
      </c>
      <c r="J15" s="133">
        <v>6</v>
      </c>
      <c r="K15" s="134"/>
      <c r="L15" s="132" t="s">
        <v>17</v>
      </c>
      <c r="M15" s="135"/>
      <c r="N15" s="136">
        <f>E15+H15+K15</f>
        <v>3</v>
      </c>
      <c r="O15" s="137" t="s">
        <v>17</v>
      </c>
      <c r="P15" s="138">
        <f>G15+J15+M15</f>
        <v>12</v>
      </c>
      <c r="Q15" s="136">
        <f>SUM(AG15:AI15)</f>
        <v>0</v>
      </c>
      <c r="R15" s="137" t="s">
        <v>17</v>
      </c>
      <c r="S15" s="138">
        <f>SUM(AJ15:AL15)</f>
        <v>2</v>
      </c>
      <c r="T15" s="105">
        <f>IF(Q15&gt;S15,1,0)</f>
        <v>0</v>
      </c>
      <c r="U15" s="106">
        <f>IF(S15&gt;Q15,1,0)</f>
        <v>1</v>
      </c>
      <c r="V15" s="91"/>
      <c r="AG15" s="108">
        <f>IF(E15&gt;G15,1,0)</f>
        <v>0</v>
      </c>
      <c r="AH15" s="108">
        <f>IF(H15&gt;J15,1,0)</f>
        <v>0</v>
      </c>
      <c r="AI15" s="108">
        <f>IF(K15+M15&gt;0,IF(K15&gt;M15,1,0),0)</f>
        <v>0</v>
      </c>
      <c r="AJ15" s="108">
        <f>IF(G15&gt;E15,1,0)</f>
        <v>1</v>
      </c>
      <c r="AK15" s="108">
        <f>IF(J15&gt;H15,1,0)</f>
        <v>1</v>
      </c>
      <c r="AL15" s="108">
        <f>IF(K15+M15&gt;0,IF(M15&gt;K15,1,0),0)</f>
        <v>0</v>
      </c>
    </row>
    <row r="16" spans="2:38" ht="20.25" customHeight="1">
      <c r="B16" s="608" t="s">
        <v>65</v>
      </c>
      <c r="C16" s="140" t="s">
        <v>89</v>
      </c>
      <c r="D16" s="139" t="s">
        <v>102</v>
      </c>
      <c r="E16" s="610">
        <v>7</v>
      </c>
      <c r="F16" s="612" t="s">
        <v>17</v>
      </c>
      <c r="G16" s="614">
        <v>5</v>
      </c>
      <c r="H16" s="616">
        <v>6</v>
      </c>
      <c r="I16" s="612" t="s">
        <v>17</v>
      </c>
      <c r="J16" s="614">
        <v>1</v>
      </c>
      <c r="K16" s="616"/>
      <c r="L16" s="612" t="s">
        <v>17</v>
      </c>
      <c r="M16" s="669"/>
      <c r="N16" s="667">
        <f>E16+H16+K16</f>
        <v>13</v>
      </c>
      <c r="O16" s="661" t="s">
        <v>17</v>
      </c>
      <c r="P16" s="663">
        <f>G16+J16+M16</f>
        <v>6</v>
      </c>
      <c r="Q16" s="667">
        <f>SUM(AG16:AI16)</f>
        <v>2</v>
      </c>
      <c r="R16" s="661" t="s">
        <v>17</v>
      </c>
      <c r="S16" s="663">
        <f>SUM(AJ16:AL16)</f>
        <v>0</v>
      </c>
      <c r="T16" s="665">
        <f>IF(Q16&gt;S16,1,0)</f>
        <v>1</v>
      </c>
      <c r="U16" s="659">
        <f>IF(S16&gt;Q16,1,0)</f>
        <v>0</v>
      </c>
      <c r="V16" s="111"/>
      <c r="AG16" s="108">
        <f>IF(E16&gt;G16,1,0)</f>
        <v>1</v>
      </c>
      <c r="AH16" s="108">
        <f>IF(H16&gt;J16,1,0)</f>
        <v>1</v>
      </c>
      <c r="AI16" s="108">
        <f>IF(K16+M16&gt;0,IF(K16&gt;M16,1,0),0)</f>
        <v>0</v>
      </c>
      <c r="AJ16" s="108">
        <f>IF(G16&gt;E16,1,0)</f>
        <v>0</v>
      </c>
      <c r="AK16" s="108">
        <f>IF(J16&gt;H16,1,0)</f>
        <v>0</v>
      </c>
      <c r="AL16" s="108">
        <f>IF(K16+M16&gt;0,IF(M16&gt;K16,1,0),0)</f>
        <v>0</v>
      </c>
    </row>
    <row r="17" spans="2:22" ht="21" customHeight="1">
      <c r="B17" s="609"/>
      <c r="C17" s="141" t="s">
        <v>90</v>
      </c>
      <c r="D17" s="142" t="s">
        <v>101</v>
      </c>
      <c r="E17" s="611"/>
      <c r="F17" s="613"/>
      <c r="G17" s="615"/>
      <c r="H17" s="617"/>
      <c r="I17" s="613"/>
      <c r="J17" s="615"/>
      <c r="K17" s="617"/>
      <c r="L17" s="613"/>
      <c r="M17" s="670"/>
      <c r="N17" s="668"/>
      <c r="O17" s="662"/>
      <c r="P17" s="664"/>
      <c r="Q17" s="668"/>
      <c r="R17" s="662"/>
      <c r="S17" s="664"/>
      <c r="T17" s="666"/>
      <c r="U17" s="660"/>
      <c r="V17" s="111"/>
    </row>
    <row r="18" spans="2:22" ht="23.25" customHeight="1">
      <c r="B18" s="114"/>
      <c r="C18" s="143" t="s">
        <v>69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>
        <f>SUM(N14:N17)</f>
        <v>20</v>
      </c>
      <c r="O18" s="137" t="s">
        <v>17</v>
      </c>
      <c r="P18" s="146">
        <f>SUM(P14:P17)</f>
        <v>30</v>
      </c>
      <c r="Q18" s="145">
        <f>SUM(Q14:Q17)</f>
        <v>2</v>
      </c>
      <c r="R18" s="147" t="s">
        <v>17</v>
      </c>
      <c r="S18" s="146">
        <f>SUM(S14:S17)</f>
        <v>4</v>
      </c>
      <c r="T18" s="105">
        <f>SUM(T14:T17)</f>
        <v>1</v>
      </c>
      <c r="U18" s="106">
        <f>SUM(U14:U17)</f>
        <v>2</v>
      </c>
      <c r="V18" s="91"/>
    </row>
    <row r="19" spans="2:27" ht="21" customHeight="1">
      <c r="B19" s="114"/>
      <c r="C19" s="3" t="s">
        <v>70</v>
      </c>
      <c r="D19" s="117" t="str">
        <f>IF(T18&gt;U18,D9,IF(U18&gt;T18,D10,IF(U18+T18=0," ","CHYBA ZADÁNÍ")))</f>
        <v>Výškovice  A</v>
      </c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3"/>
      <c r="V19" s="118"/>
      <c r="AA19" s="119"/>
    </row>
    <row r="20" spans="2:22" ht="19.5" customHeight="1">
      <c r="B20" s="114"/>
      <c r="C20" s="3" t="s">
        <v>71</v>
      </c>
      <c r="G20" s="120"/>
      <c r="H20" s="120"/>
      <c r="I20" s="120"/>
      <c r="J20" s="120"/>
      <c r="K20" s="120"/>
      <c r="L20" s="120"/>
      <c r="M20" s="120"/>
      <c r="N20" s="118"/>
      <c r="O20" s="118"/>
      <c r="Q20" s="121"/>
      <c r="R20" s="121"/>
      <c r="S20" s="120"/>
      <c r="T20" s="120"/>
      <c r="U20" s="120"/>
      <c r="V20" s="118"/>
    </row>
    <row r="21" spans="10:20" ht="15">
      <c r="J21" s="2" t="s">
        <v>54</v>
      </c>
      <c r="K21" s="2"/>
      <c r="L21" s="2"/>
      <c r="T21" s="2" t="s">
        <v>57</v>
      </c>
    </row>
    <row r="22" spans="3:21" ht="15">
      <c r="C22" s="75" t="s">
        <v>72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3:21" ht="15"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3:21" ht="15"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3:21" ht="15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28.5" customHeight="1">
      <c r="B26" s="90"/>
      <c r="C26" s="90"/>
      <c r="D26" s="90"/>
      <c r="E26" s="90"/>
      <c r="F26" s="122" t="s">
        <v>39</v>
      </c>
      <c r="G26" s="90"/>
      <c r="H26" s="123"/>
      <c r="I26" s="123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630" t="s">
        <v>42</v>
      </c>
      <c r="Q28" s="630"/>
      <c r="R28" s="73"/>
      <c r="S28" s="73"/>
      <c r="T28" s="631">
        <f>'Rozlosování-přehled'!$N$1</f>
        <v>2012</v>
      </c>
      <c r="U28" s="631"/>
      <c r="X28" s="74" t="s">
        <v>0</v>
      </c>
    </row>
    <row r="29" spans="3:32" ht="18.75">
      <c r="C29" s="75" t="s">
        <v>43</v>
      </c>
      <c r="D29" s="124"/>
      <c r="N29" s="77">
        <v>4</v>
      </c>
      <c r="P29" s="632" t="str">
        <f>IF(N29=1,P31,IF(N29=2,P32,IF(N29=3,P33,IF(N29=4,P34,IF(N29=5,P35,IF(N29=6,P36," "))))))</f>
        <v>VETERÁNI   I.</v>
      </c>
      <c r="Q29" s="633"/>
      <c r="R29" s="633"/>
      <c r="S29" s="633"/>
      <c r="T29" s="633"/>
      <c r="U29" s="634"/>
      <c r="W29" s="78" t="s">
        <v>1</v>
      </c>
      <c r="X29" s="75" t="s">
        <v>2</v>
      </c>
      <c r="AA29" s="1" t="s">
        <v>44</v>
      </c>
      <c r="AB29" s="362" t="s">
        <v>177</v>
      </c>
      <c r="AC29" s="362" t="s">
        <v>178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2" ht="15.75" customHeight="1">
      <c r="C31" s="75" t="s">
        <v>48</v>
      </c>
      <c r="D31" s="125" t="s">
        <v>53</v>
      </c>
      <c r="E31" s="82"/>
      <c r="F31" s="82"/>
      <c r="N31" s="83">
        <v>1</v>
      </c>
      <c r="P31" s="627" t="s">
        <v>49</v>
      </c>
      <c r="Q31" s="627"/>
      <c r="R31" s="627"/>
      <c r="S31" s="627"/>
      <c r="T31" s="627"/>
      <c r="U31" s="627"/>
      <c r="W31" s="84">
        <v>1</v>
      </c>
      <c r="X31" s="85" t="str">
        <f aca="true" t="shared" si="1" ref="X31:X38">IF($N$29=1,AA31,IF($N$29=2,AB31,IF($N$29=3,AC31,IF($N$29=4,AD31,IF($N$29=5,AE31," ")))))</f>
        <v>Krmelín</v>
      </c>
      <c r="AA31" s="1">
        <f aca="true" t="shared" si="2" ref="AA31:AE38">AA6</f>
        <v>0</v>
      </c>
      <c r="AB31" s="1">
        <f t="shared" si="2"/>
        <v>0</v>
      </c>
      <c r="AC31" s="1">
        <f>AC6</f>
        <v>0</v>
      </c>
      <c r="AD31" s="1" t="str">
        <f t="shared" si="2"/>
        <v>Krmelín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75" t="s">
        <v>51</v>
      </c>
      <c r="D32" s="86">
        <v>41080</v>
      </c>
      <c r="E32" s="87"/>
      <c r="F32" s="87"/>
      <c r="N32" s="83">
        <v>2</v>
      </c>
      <c r="P32" s="626" t="s">
        <v>179</v>
      </c>
      <c r="Q32" s="627"/>
      <c r="R32" s="627"/>
      <c r="S32" s="627"/>
      <c r="T32" s="627"/>
      <c r="U32" s="627"/>
      <c r="W32" s="84">
        <v>2</v>
      </c>
      <c r="X32" s="85" t="str">
        <f t="shared" si="1"/>
        <v>Trnávka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 t="str">
        <f t="shared" si="2"/>
        <v>Trnávka</v>
      </c>
      <c r="AE32" s="1">
        <f t="shared" si="2"/>
        <v>0</v>
      </c>
      <c r="AF32" s="1">
        <f t="shared" si="3"/>
        <v>0</v>
      </c>
    </row>
    <row r="33" spans="3:32" ht="15">
      <c r="C33" s="75"/>
      <c r="N33" s="83">
        <v>3</v>
      </c>
      <c r="P33" s="626" t="s">
        <v>180</v>
      </c>
      <c r="Q33" s="627"/>
      <c r="R33" s="627"/>
      <c r="S33" s="627"/>
      <c r="T33" s="627"/>
      <c r="U33" s="627"/>
      <c r="W33" s="84">
        <v>3</v>
      </c>
      <c r="X33" s="85" t="str">
        <f t="shared" si="1"/>
        <v>Stará Bělá  B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 t="str">
        <f t="shared" si="2"/>
        <v>Stará Bělá  B</v>
      </c>
      <c r="AE33" s="1">
        <f t="shared" si="2"/>
        <v>0</v>
      </c>
      <c r="AF33" s="1">
        <f t="shared" si="3"/>
        <v>0</v>
      </c>
    </row>
    <row r="34" spans="2:32" ht="18.75">
      <c r="B34" s="88">
        <v>5</v>
      </c>
      <c r="C34" s="71" t="s">
        <v>54</v>
      </c>
      <c r="D34" s="618" t="str">
        <f>IF(B34=1,X31,IF(B34=2,X32,IF(B34=3,X33,IF(B34=4,X34,IF(B34=5,X35,IF(B34=6,X36,IF(B34=7,X37,IF(B34=8,X38," "))))))))</f>
        <v>Nová Bělá</v>
      </c>
      <c r="E34" s="619"/>
      <c r="F34" s="619"/>
      <c r="G34" s="619"/>
      <c r="H34" s="619"/>
      <c r="I34" s="620"/>
      <c r="N34" s="83">
        <v>4</v>
      </c>
      <c r="P34" s="590" t="s">
        <v>52</v>
      </c>
      <c r="Q34" s="590"/>
      <c r="R34" s="590"/>
      <c r="S34" s="590"/>
      <c r="T34" s="590"/>
      <c r="U34" s="590"/>
      <c r="W34" s="84">
        <v>4</v>
      </c>
      <c r="X34" s="85" t="str">
        <f t="shared" si="1"/>
        <v>Výškovice  B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 t="str">
        <f t="shared" si="2"/>
        <v>Výškovice  B</v>
      </c>
      <c r="AE34" s="1">
        <f t="shared" si="2"/>
        <v>0</v>
      </c>
      <c r="AF34" s="1">
        <f t="shared" si="3"/>
        <v>0</v>
      </c>
    </row>
    <row r="35" spans="2:32" ht="18.75">
      <c r="B35" s="88">
        <v>3</v>
      </c>
      <c r="C35" s="71" t="s">
        <v>57</v>
      </c>
      <c r="D35" s="618" t="str">
        <f>IF(B35=1,X31,IF(B35=2,X32,IF(B35=3,X33,IF(B35=4,X34,IF(B35=5,X35,IF(B35=6,X36,IF(B35=7,X37,IF(B35=8,X38," "))))))))</f>
        <v>Stará Bělá  B</v>
      </c>
      <c r="E35" s="619"/>
      <c r="F35" s="619"/>
      <c r="G35" s="619"/>
      <c r="H35" s="619"/>
      <c r="I35" s="620"/>
      <c r="N35" s="83">
        <v>5</v>
      </c>
      <c r="P35" s="590" t="s">
        <v>55</v>
      </c>
      <c r="Q35" s="590"/>
      <c r="R35" s="590"/>
      <c r="S35" s="590"/>
      <c r="T35" s="590"/>
      <c r="U35" s="590"/>
      <c r="W35" s="84">
        <v>5</v>
      </c>
      <c r="X35" s="85" t="str">
        <f t="shared" si="1"/>
        <v>Nová Bělá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 t="str">
        <f t="shared" si="2"/>
        <v>Nová Bělá</v>
      </c>
      <c r="AE35" s="1">
        <f t="shared" si="2"/>
        <v>0</v>
      </c>
      <c r="AF35" s="1">
        <f t="shared" si="3"/>
        <v>0</v>
      </c>
    </row>
    <row r="36" spans="14:32" ht="15">
      <c r="N36" s="83">
        <v>6</v>
      </c>
      <c r="P36" s="590" t="s">
        <v>58</v>
      </c>
      <c r="Q36" s="590"/>
      <c r="R36" s="590"/>
      <c r="S36" s="590"/>
      <c r="T36" s="590"/>
      <c r="U36" s="590"/>
      <c r="W36" s="84">
        <v>6</v>
      </c>
      <c r="X36" s="85" t="str">
        <f t="shared" si="1"/>
        <v>Výškovice  C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 t="str">
        <f t="shared" si="2"/>
        <v>Výškovice  C</v>
      </c>
      <c r="AE36" s="1">
        <f t="shared" si="2"/>
        <v>0</v>
      </c>
      <c r="AF36" s="1">
        <f t="shared" si="3"/>
        <v>0</v>
      </c>
    </row>
    <row r="37" spans="3:32" ht="15">
      <c r="C37" s="89" t="s">
        <v>60</v>
      </c>
      <c r="D37" s="90"/>
      <c r="E37" s="623" t="s">
        <v>61</v>
      </c>
      <c r="F37" s="624"/>
      <c r="G37" s="624"/>
      <c r="H37" s="624"/>
      <c r="I37" s="624"/>
      <c r="J37" s="624"/>
      <c r="K37" s="624"/>
      <c r="L37" s="624"/>
      <c r="M37" s="624"/>
      <c r="N37" s="624" t="s">
        <v>62</v>
      </c>
      <c r="O37" s="624"/>
      <c r="P37" s="624"/>
      <c r="Q37" s="624"/>
      <c r="R37" s="624"/>
      <c r="S37" s="624"/>
      <c r="T37" s="624"/>
      <c r="U37" s="624"/>
      <c r="V37" s="91"/>
      <c r="W37" s="84">
        <v>7</v>
      </c>
      <c r="X37" s="85" t="str">
        <f t="shared" si="1"/>
        <v>Stará Bělá  A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 t="str">
        <f t="shared" si="2"/>
        <v>Stará Bělá  A</v>
      </c>
      <c r="AE37" s="1">
        <f t="shared" si="2"/>
        <v>0</v>
      </c>
      <c r="AF37" s="1">
        <f t="shared" si="3"/>
        <v>0</v>
      </c>
    </row>
    <row r="38" spans="2:38" ht="15">
      <c r="B38" s="93"/>
      <c r="C38" s="94" t="s">
        <v>7</v>
      </c>
      <c r="D38" s="95" t="s">
        <v>8</v>
      </c>
      <c r="E38" s="625" t="s">
        <v>63</v>
      </c>
      <c r="F38" s="592"/>
      <c r="G38" s="593"/>
      <c r="H38" s="591" t="s">
        <v>64</v>
      </c>
      <c r="I38" s="592"/>
      <c r="J38" s="593" t="s">
        <v>64</v>
      </c>
      <c r="K38" s="591" t="s">
        <v>65</v>
      </c>
      <c r="L38" s="592"/>
      <c r="M38" s="592" t="s">
        <v>65</v>
      </c>
      <c r="N38" s="591" t="s">
        <v>66</v>
      </c>
      <c r="O38" s="592"/>
      <c r="P38" s="593"/>
      <c r="Q38" s="591" t="s">
        <v>67</v>
      </c>
      <c r="R38" s="592"/>
      <c r="S38" s="593"/>
      <c r="T38" s="96" t="s">
        <v>68</v>
      </c>
      <c r="U38" s="97"/>
      <c r="V38" s="98"/>
      <c r="W38" s="84">
        <v>8</v>
      </c>
      <c r="X38" s="85" t="str">
        <f t="shared" si="1"/>
        <v>Výškovice  A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 t="str">
        <f t="shared" si="2"/>
        <v>Výškovice  A</v>
      </c>
      <c r="AE38" s="1">
        <f t="shared" si="2"/>
        <v>0</v>
      </c>
      <c r="AF38" s="1">
        <f t="shared" si="3"/>
        <v>0</v>
      </c>
      <c r="AG38" s="4" t="s">
        <v>63</v>
      </c>
      <c r="AH38" s="4" t="s">
        <v>64</v>
      </c>
      <c r="AI38" s="4" t="s">
        <v>65</v>
      </c>
      <c r="AJ38" s="4" t="s">
        <v>63</v>
      </c>
      <c r="AK38" s="4" t="s">
        <v>64</v>
      </c>
      <c r="AL38" s="4" t="s">
        <v>65</v>
      </c>
    </row>
    <row r="39" spans="2:38" ht="24.75" customHeight="1">
      <c r="B39" s="99" t="s">
        <v>63</v>
      </c>
      <c r="C39" s="129" t="s">
        <v>252</v>
      </c>
      <c r="D39" s="130" t="s">
        <v>111</v>
      </c>
      <c r="E39" s="131">
        <v>4</v>
      </c>
      <c r="F39" s="132" t="s">
        <v>17</v>
      </c>
      <c r="G39" s="133">
        <v>6</v>
      </c>
      <c r="H39" s="134">
        <v>2</v>
      </c>
      <c r="I39" s="132" t="s">
        <v>17</v>
      </c>
      <c r="J39" s="133">
        <v>6</v>
      </c>
      <c r="K39" s="134"/>
      <c r="L39" s="132" t="s">
        <v>17</v>
      </c>
      <c r="M39" s="135"/>
      <c r="N39" s="136">
        <f>E39+H39+K39</f>
        <v>6</v>
      </c>
      <c r="O39" s="137" t="s">
        <v>17</v>
      </c>
      <c r="P39" s="138">
        <f>G39+J39+M39</f>
        <v>12</v>
      </c>
      <c r="Q39" s="136">
        <f>SUM(AG39:AI39)</f>
        <v>0</v>
      </c>
      <c r="R39" s="137" t="s">
        <v>17</v>
      </c>
      <c r="S39" s="138">
        <f>SUM(AJ39:AL39)</f>
        <v>2</v>
      </c>
      <c r="T39" s="105">
        <f>IF(Q39&gt;S39,1,0)</f>
        <v>0</v>
      </c>
      <c r="U39" s="106">
        <f>IF(S39&gt;Q39,1,0)</f>
        <v>1</v>
      </c>
      <c r="V39" s="91"/>
      <c r="X39" s="107"/>
      <c r="AG39" s="108">
        <f>IF(E39&gt;G39,1,0)</f>
        <v>0</v>
      </c>
      <c r="AH39" s="108">
        <f>IF(H39&gt;J39,1,0)</f>
        <v>0</v>
      </c>
      <c r="AI39" s="108">
        <f>IF(K39+M39&gt;0,IF(K39&gt;M39,1,0),0)</f>
        <v>0</v>
      </c>
      <c r="AJ39" s="108">
        <f>IF(G39&gt;E39,1,0)</f>
        <v>1</v>
      </c>
      <c r="AK39" s="108">
        <f>IF(J39&gt;H39,1,0)</f>
        <v>1</v>
      </c>
      <c r="AL39" s="108">
        <f>IF(K39+M39&gt;0,IF(M39&gt;K39,1,0),0)</f>
        <v>0</v>
      </c>
    </row>
    <row r="40" spans="2:38" ht="24.75" customHeight="1">
      <c r="B40" s="99" t="s">
        <v>64</v>
      </c>
      <c r="C40" s="140" t="s">
        <v>183</v>
      </c>
      <c r="D40" s="139" t="s">
        <v>210</v>
      </c>
      <c r="E40" s="131">
        <v>6</v>
      </c>
      <c r="F40" s="132" t="s">
        <v>17</v>
      </c>
      <c r="G40" s="133">
        <v>3</v>
      </c>
      <c r="H40" s="134">
        <v>6</v>
      </c>
      <c r="I40" s="132" t="s">
        <v>17</v>
      </c>
      <c r="J40" s="133">
        <v>1</v>
      </c>
      <c r="K40" s="134"/>
      <c r="L40" s="132" t="s">
        <v>17</v>
      </c>
      <c r="M40" s="135"/>
      <c r="N40" s="136">
        <f>E40+H40+K40</f>
        <v>12</v>
      </c>
      <c r="O40" s="137" t="s">
        <v>17</v>
      </c>
      <c r="P40" s="138">
        <f>G40+J40+M40</f>
        <v>4</v>
      </c>
      <c r="Q40" s="136">
        <f>SUM(AG40:AI40)</f>
        <v>2</v>
      </c>
      <c r="R40" s="137" t="s">
        <v>17</v>
      </c>
      <c r="S40" s="138">
        <f>SUM(AJ40:AL40)</f>
        <v>0</v>
      </c>
      <c r="T40" s="105">
        <f>IF(Q40&gt;S40,1,0)</f>
        <v>1</v>
      </c>
      <c r="U40" s="106">
        <f>IF(S40&gt;Q40,1,0)</f>
        <v>0</v>
      </c>
      <c r="V40" s="91"/>
      <c r="AG40" s="108">
        <f>IF(E40&gt;G40,1,0)</f>
        <v>1</v>
      </c>
      <c r="AH40" s="108">
        <f>IF(H40&gt;J40,1,0)</f>
        <v>1</v>
      </c>
      <c r="AI40" s="108">
        <f>IF(K40+M40&gt;0,IF(K40&gt;M40,1,0),0)</f>
        <v>0</v>
      </c>
      <c r="AJ40" s="108">
        <f>IF(G40&gt;E40,1,0)</f>
        <v>0</v>
      </c>
      <c r="AK40" s="108">
        <f>IF(J40&gt;H40,1,0)</f>
        <v>0</v>
      </c>
      <c r="AL40" s="108">
        <f>IF(K40+M40&gt;0,IF(M40&gt;K40,1,0),0)</f>
        <v>0</v>
      </c>
    </row>
    <row r="41" spans="2:38" ht="24.75" customHeight="1">
      <c r="B41" s="608" t="s">
        <v>65</v>
      </c>
      <c r="C41" s="129" t="s">
        <v>252</v>
      </c>
      <c r="D41" s="139" t="s">
        <v>210</v>
      </c>
      <c r="E41" s="610">
        <v>3</v>
      </c>
      <c r="F41" s="612" t="s">
        <v>17</v>
      </c>
      <c r="G41" s="614">
        <v>6</v>
      </c>
      <c r="H41" s="616">
        <v>4</v>
      </c>
      <c r="I41" s="612" t="s">
        <v>17</v>
      </c>
      <c r="J41" s="614">
        <v>6</v>
      </c>
      <c r="K41" s="616"/>
      <c r="L41" s="612" t="s">
        <v>17</v>
      </c>
      <c r="M41" s="669"/>
      <c r="N41" s="667">
        <f>E41+H41+K41</f>
        <v>7</v>
      </c>
      <c r="O41" s="661" t="s">
        <v>17</v>
      </c>
      <c r="P41" s="663">
        <f>G41+J41+M41</f>
        <v>12</v>
      </c>
      <c r="Q41" s="667">
        <f>SUM(AG41:AI41)</f>
        <v>0</v>
      </c>
      <c r="R41" s="661" t="s">
        <v>17</v>
      </c>
      <c r="S41" s="663">
        <f>SUM(AJ41:AL41)</f>
        <v>2</v>
      </c>
      <c r="T41" s="665">
        <f>IF(Q41&gt;S41,1,0)</f>
        <v>0</v>
      </c>
      <c r="U41" s="659">
        <f>IF(S41&gt;Q41,1,0)</f>
        <v>1</v>
      </c>
      <c r="V41" s="111"/>
      <c r="AG41" s="108">
        <f>IF(E41&gt;G41,1,0)</f>
        <v>0</v>
      </c>
      <c r="AH41" s="108">
        <f>IF(H41&gt;J41,1,0)</f>
        <v>0</v>
      </c>
      <c r="AI41" s="108">
        <f>IF(K41+M41&gt;0,IF(K41&gt;M41,1,0),0)</f>
        <v>0</v>
      </c>
      <c r="AJ41" s="108">
        <f>IF(G41&gt;E41,1,0)</f>
        <v>1</v>
      </c>
      <c r="AK41" s="108">
        <f>IF(J41&gt;H41,1,0)</f>
        <v>1</v>
      </c>
      <c r="AL41" s="108">
        <f>IF(K41+M41&gt;0,IF(M41&gt;K41,1,0),0)</f>
        <v>0</v>
      </c>
    </row>
    <row r="42" spans="2:22" ht="24.75" customHeight="1">
      <c r="B42" s="609"/>
      <c r="C42" s="140" t="s">
        <v>183</v>
      </c>
      <c r="D42" s="142" t="s">
        <v>110</v>
      </c>
      <c r="E42" s="611"/>
      <c r="F42" s="613"/>
      <c r="G42" s="615"/>
      <c r="H42" s="617"/>
      <c r="I42" s="613"/>
      <c r="J42" s="615"/>
      <c r="K42" s="617"/>
      <c r="L42" s="613"/>
      <c r="M42" s="670"/>
      <c r="N42" s="668"/>
      <c r="O42" s="662"/>
      <c r="P42" s="664"/>
      <c r="Q42" s="668"/>
      <c r="R42" s="662"/>
      <c r="S42" s="664"/>
      <c r="T42" s="666"/>
      <c r="U42" s="660"/>
      <c r="V42" s="111"/>
    </row>
    <row r="43" spans="2:22" ht="24.75" customHeight="1">
      <c r="B43" s="114"/>
      <c r="C43" s="143" t="s">
        <v>69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>
        <f>SUM(N39:N42)</f>
        <v>25</v>
      </c>
      <c r="O43" s="137" t="s">
        <v>17</v>
      </c>
      <c r="P43" s="146">
        <f>SUM(P39:P42)</f>
        <v>28</v>
      </c>
      <c r="Q43" s="145">
        <f>SUM(Q39:Q42)</f>
        <v>2</v>
      </c>
      <c r="R43" s="147" t="s">
        <v>17</v>
      </c>
      <c r="S43" s="146">
        <f>SUM(S39:S42)</f>
        <v>4</v>
      </c>
      <c r="T43" s="105">
        <f>SUM(T39:T42)</f>
        <v>1</v>
      </c>
      <c r="U43" s="106">
        <f>SUM(U39:U42)</f>
        <v>2</v>
      </c>
      <c r="V43" s="91"/>
    </row>
    <row r="44" spans="2:22" ht="24.75" customHeight="1">
      <c r="B44" s="114"/>
      <c r="C44" s="163" t="s">
        <v>70</v>
      </c>
      <c r="D44" s="162" t="str">
        <f>IF(T43&gt;U43,D34,IF(U43&gt;T43,D35,IF(U43+T43=0," ","CHYBA ZADÁNÍ")))</f>
        <v>Stará Bělá  B</v>
      </c>
      <c r="E44" s="143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63"/>
      <c r="V44" s="118"/>
    </row>
    <row r="45" spans="2:22" ht="15">
      <c r="B45" s="114"/>
      <c r="C45" s="3" t="s">
        <v>71</v>
      </c>
      <c r="G45" s="120"/>
      <c r="H45" s="120"/>
      <c r="I45" s="120"/>
      <c r="J45" s="120"/>
      <c r="K45" s="120"/>
      <c r="L45" s="120"/>
      <c r="M45" s="120"/>
      <c r="N45" s="118"/>
      <c r="O45" s="118"/>
      <c r="Q45" s="121"/>
      <c r="R45" s="121"/>
      <c r="S45" s="120"/>
      <c r="T45" s="120"/>
      <c r="U45" s="120"/>
      <c r="V45" s="118"/>
    </row>
    <row r="46" spans="3:21" ht="15">
      <c r="C46" s="121"/>
      <c r="D46" s="121"/>
      <c r="E46" s="121"/>
      <c r="F46" s="121"/>
      <c r="G46" s="121"/>
      <c r="H46" s="121"/>
      <c r="I46" s="121"/>
      <c r="J46" s="126" t="s">
        <v>54</v>
      </c>
      <c r="K46" s="126"/>
      <c r="L46" s="126"/>
      <c r="M46" s="121"/>
      <c r="N46" s="121"/>
      <c r="O46" s="121"/>
      <c r="P46" s="121"/>
      <c r="Q46" s="121"/>
      <c r="R46" s="121"/>
      <c r="S46" s="121"/>
      <c r="T46" s="126" t="s">
        <v>57</v>
      </c>
      <c r="U46" s="121"/>
    </row>
    <row r="47" spans="3:21" ht="15">
      <c r="C47" s="127" t="s">
        <v>72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3:21" ht="15">
      <c r="C48" s="121"/>
      <c r="D48" s="12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spans="3:21" ht="15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</row>
    <row r="50" spans="3:21" ht="1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630" t="s">
        <v>42</v>
      </c>
      <c r="Q53" s="630"/>
      <c r="R53" s="73"/>
      <c r="S53" s="73"/>
      <c r="T53" s="631">
        <f>'Rozlosování-přehled'!$N$1</f>
        <v>2012</v>
      </c>
      <c r="U53" s="631"/>
      <c r="X53" s="74" t="s">
        <v>0</v>
      </c>
    </row>
    <row r="54" spans="3:32" ht="18.75">
      <c r="C54" s="75" t="s">
        <v>43</v>
      </c>
      <c r="D54" s="76"/>
      <c r="N54" s="77">
        <v>4</v>
      </c>
      <c r="P54" s="632" t="str">
        <f>IF(N54=1,P56,IF(N54=2,P57,IF(N54=3,P58,IF(N54=4,P59,IF(N54=5,P60,IF(N54=6,P61," "))))))</f>
        <v>VETERÁNI   I.</v>
      </c>
      <c r="Q54" s="633"/>
      <c r="R54" s="633"/>
      <c r="S54" s="633"/>
      <c r="T54" s="633"/>
      <c r="U54" s="634"/>
      <c r="W54" s="78" t="s">
        <v>1</v>
      </c>
      <c r="X54" s="79" t="s">
        <v>2</v>
      </c>
      <c r="AA54" s="1" t="s">
        <v>44</v>
      </c>
      <c r="AB54" s="362" t="s">
        <v>177</v>
      </c>
      <c r="AC54" s="362" t="s">
        <v>178</v>
      </c>
      <c r="AD54" s="1" t="s">
        <v>45</v>
      </c>
      <c r="AE54" s="1" t="s">
        <v>46</v>
      </c>
      <c r="AF54" s="1" t="s">
        <v>47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2" ht="15.75" customHeight="1">
      <c r="C56" s="75" t="s">
        <v>48</v>
      </c>
      <c r="D56" s="125" t="s">
        <v>182</v>
      </c>
      <c r="E56" s="125"/>
      <c r="F56" s="125"/>
      <c r="G56" s="125"/>
      <c r="H56" s="125"/>
      <c r="I56" s="125"/>
      <c r="N56" s="83">
        <v>1</v>
      </c>
      <c r="P56" s="627" t="s">
        <v>49</v>
      </c>
      <c r="Q56" s="627"/>
      <c r="R56" s="627"/>
      <c r="S56" s="627"/>
      <c r="T56" s="627"/>
      <c r="U56" s="627"/>
      <c r="W56" s="84">
        <v>1</v>
      </c>
      <c r="X56" s="85" t="str">
        <f aca="true" t="shared" si="4" ref="X56:X63">IF($N$4=1,AA56,IF($N$4=2,AB56,IF($N$4=3,AC56,IF($N$4=4,AD56,IF($N$4=5,AE56," ")))))</f>
        <v>Krmelín</v>
      </c>
      <c r="AA56" s="1">
        <f aca="true" t="shared" si="5" ref="AA56:AF56">AA6</f>
        <v>0</v>
      </c>
      <c r="AB56" s="1">
        <f t="shared" si="5"/>
        <v>0</v>
      </c>
      <c r="AC56" s="1">
        <f t="shared" si="5"/>
        <v>0</v>
      </c>
      <c r="AD56" s="1" t="str">
        <f t="shared" si="5"/>
        <v>Krmelín</v>
      </c>
      <c r="AE56" s="1">
        <f t="shared" si="5"/>
        <v>0</v>
      </c>
      <c r="AF56" s="1">
        <f t="shared" si="5"/>
        <v>0</v>
      </c>
    </row>
    <row r="57" spans="3:32" ht="15" customHeight="1">
      <c r="C57" s="75" t="s">
        <v>51</v>
      </c>
      <c r="D57" s="86">
        <v>41080</v>
      </c>
      <c r="E57" s="86"/>
      <c r="F57" s="86"/>
      <c r="G57" s="86"/>
      <c r="H57" s="86"/>
      <c r="I57" s="86"/>
      <c r="N57" s="83">
        <v>2</v>
      </c>
      <c r="P57" s="626" t="s">
        <v>179</v>
      </c>
      <c r="Q57" s="627"/>
      <c r="R57" s="627"/>
      <c r="S57" s="627"/>
      <c r="T57" s="627"/>
      <c r="U57" s="627"/>
      <c r="W57" s="84">
        <v>2</v>
      </c>
      <c r="X57" s="85" t="str">
        <f t="shared" si="4"/>
        <v>Trnávka</v>
      </c>
      <c r="AA57" s="1">
        <f aca="true" t="shared" si="6" ref="AA57:AE63">AA7</f>
        <v>0</v>
      </c>
      <c r="AB57" s="1">
        <f t="shared" si="6"/>
        <v>0</v>
      </c>
      <c r="AC57" s="1">
        <f t="shared" si="6"/>
        <v>0</v>
      </c>
      <c r="AD57" s="1" t="str">
        <f t="shared" si="6"/>
        <v>Trnávka</v>
      </c>
      <c r="AE57" s="1">
        <f t="shared" si="6"/>
        <v>0</v>
      </c>
      <c r="AF57" s="1">
        <f aca="true" t="shared" si="7" ref="AF57:AF63">AF7</f>
        <v>0</v>
      </c>
    </row>
    <row r="58" spans="3:32" ht="15">
      <c r="C58" s="75"/>
      <c r="N58" s="83">
        <v>3</v>
      </c>
      <c r="P58" s="626" t="s">
        <v>180</v>
      </c>
      <c r="Q58" s="627"/>
      <c r="R58" s="627"/>
      <c r="S58" s="627"/>
      <c r="T58" s="627"/>
      <c r="U58" s="627"/>
      <c r="W58" s="84">
        <v>3</v>
      </c>
      <c r="X58" s="85" t="str">
        <f t="shared" si="4"/>
        <v>Stará Bělá  B</v>
      </c>
      <c r="AA58" s="1">
        <f t="shared" si="6"/>
        <v>0</v>
      </c>
      <c r="AB58" s="1">
        <f t="shared" si="6"/>
        <v>0</v>
      </c>
      <c r="AC58" s="1">
        <f t="shared" si="6"/>
        <v>0</v>
      </c>
      <c r="AD58" s="1" t="str">
        <f t="shared" si="6"/>
        <v>Stará Bělá  B</v>
      </c>
      <c r="AE58" s="1">
        <f t="shared" si="6"/>
        <v>0</v>
      </c>
      <c r="AF58" s="1">
        <f t="shared" si="7"/>
        <v>0</v>
      </c>
    </row>
    <row r="59" spans="2:32" ht="18.75">
      <c r="B59" s="88">
        <v>6</v>
      </c>
      <c r="C59" s="71" t="s">
        <v>54</v>
      </c>
      <c r="D59" s="637" t="str">
        <f>IF(B59=1,X56,IF(B59=2,X57,IF(B59=3,X58,IF(B59=4,X59,IF(B59=5,X60,IF(B59=6,X61,IF(B59=7,X62,IF(B59=8,X63," "))))))))</f>
        <v>Výškovice  C</v>
      </c>
      <c r="E59" s="638"/>
      <c r="F59" s="638"/>
      <c r="G59" s="638"/>
      <c r="H59" s="638"/>
      <c r="I59" s="639"/>
      <c r="N59" s="83">
        <v>4</v>
      </c>
      <c r="P59" s="590" t="s">
        <v>52</v>
      </c>
      <c r="Q59" s="590"/>
      <c r="R59" s="590"/>
      <c r="S59" s="590"/>
      <c r="T59" s="590"/>
      <c r="U59" s="590"/>
      <c r="W59" s="84">
        <v>4</v>
      </c>
      <c r="X59" s="85" t="str">
        <f t="shared" si="4"/>
        <v>Výškovice  B</v>
      </c>
      <c r="AA59" s="1">
        <f t="shared" si="6"/>
        <v>0</v>
      </c>
      <c r="AB59" s="1">
        <f t="shared" si="6"/>
        <v>0</v>
      </c>
      <c r="AC59" s="1">
        <f t="shared" si="6"/>
        <v>0</v>
      </c>
      <c r="AD59" s="1" t="str">
        <f t="shared" si="6"/>
        <v>Výškovice  B</v>
      </c>
      <c r="AE59" s="1">
        <f t="shared" si="6"/>
        <v>0</v>
      </c>
      <c r="AF59" s="1">
        <f t="shared" si="7"/>
        <v>0</v>
      </c>
    </row>
    <row r="60" spans="2:32" ht="18.75">
      <c r="B60" s="88">
        <v>2</v>
      </c>
      <c r="C60" s="71" t="s">
        <v>57</v>
      </c>
      <c r="D60" s="637" t="str">
        <f>IF(B60=1,X56,IF(B60=2,X57,IF(B60=3,X58,IF(B60=4,X59,IF(B60=5,X60,IF(B60=6,X61,IF(B60=7,X62,IF(B60=8,X63," "))))))))</f>
        <v>Trnávka</v>
      </c>
      <c r="E60" s="638"/>
      <c r="F60" s="638"/>
      <c r="G60" s="638"/>
      <c r="H60" s="638"/>
      <c r="I60" s="639"/>
      <c r="N60" s="83">
        <v>5</v>
      </c>
      <c r="P60" s="590" t="s">
        <v>55</v>
      </c>
      <c r="Q60" s="590"/>
      <c r="R60" s="590"/>
      <c r="S60" s="590"/>
      <c r="T60" s="590"/>
      <c r="U60" s="590"/>
      <c r="W60" s="84">
        <v>5</v>
      </c>
      <c r="X60" s="85" t="str">
        <f t="shared" si="4"/>
        <v>Nová Bělá</v>
      </c>
      <c r="AA60" s="1">
        <f t="shared" si="6"/>
        <v>0</v>
      </c>
      <c r="AB60" s="1">
        <f t="shared" si="6"/>
        <v>0</v>
      </c>
      <c r="AC60" s="1">
        <f t="shared" si="6"/>
        <v>0</v>
      </c>
      <c r="AD60" s="1" t="str">
        <f t="shared" si="6"/>
        <v>Nová Bělá</v>
      </c>
      <c r="AE60" s="1">
        <f t="shared" si="6"/>
        <v>0</v>
      </c>
      <c r="AF60" s="1">
        <f t="shared" si="7"/>
        <v>0</v>
      </c>
    </row>
    <row r="61" spans="14:32" ht="15">
      <c r="N61" s="83">
        <v>6</v>
      </c>
      <c r="P61" s="590" t="s">
        <v>58</v>
      </c>
      <c r="Q61" s="590"/>
      <c r="R61" s="590"/>
      <c r="S61" s="590"/>
      <c r="T61" s="590"/>
      <c r="U61" s="590"/>
      <c r="W61" s="84">
        <v>6</v>
      </c>
      <c r="X61" s="85" t="str">
        <f t="shared" si="4"/>
        <v>Výškovice  C</v>
      </c>
      <c r="AA61" s="1">
        <f t="shared" si="6"/>
        <v>0</v>
      </c>
      <c r="AB61" s="1">
        <f t="shared" si="6"/>
        <v>0</v>
      </c>
      <c r="AC61" s="1">
        <f t="shared" si="6"/>
        <v>0</v>
      </c>
      <c r="AD61" s="1" t="str">
        <f t="shared" si="6"/>
        <v>Výškovice  C</v>
      </c>
      <c r="AE61" s="1">
        <f t="shared" si="6"/>
        <v>0</v>
      </c>
      <c r="AF61" s="1">
        <f t="shared" si="7"/>
        <v>0</v>
      </c>
    </row>
    <row r="62" spans="3:38" ht="15">
      <c r="C62" s="89" t="s">
        <v>60</v>
      </c>
      <c r="D62" s="90"/>
      <c r="E62" s="623" t="s">
        <v>61</v>
      </c>
      <c r="F62" s="624"/>
      <c r="G62" s="624"/>
      <c r="H62" s="624"/>
      <c r="I62" s="624"/>
      <c r="J62" s="624"/>
      <c r="K62" s="624"/>
      <c r="L62" s="624"/>
      <c r="M62" s="624"/>
      <c r="N62" s="624" t="s">
        <v>62</v>
      </c>
      <c r="O62" s="624"/>
      <c r="P62" s="624"/>
      <c r="Q62" s="624"/>
      <c r="R62" s="624"/>
      <c r="S62" s="624"/>
      <c r="T62" s="624"/>
      <c r="U62" s="624"/>
      <c r="V62" s="91"/>
      <c r="W62" s="84">
        <v>7</v>
      </c>
      <c r="X62" s="85" t="str">
        <f t="shared" si="4"/>
        <v>Stará Bělá  A</v>
      </c>
      <c r="AA62" s="1">
        <f t="shared" si="6"/>
        <v>0</v>
      </c>
      <c r="AB62" s="1">
        <f t="shared" si="6"/>
        <v>0</v>
      </c>
      <c r="AC62" s="1">
        <f t="shared" si="6"/>
        <v>0</v>
      </c>
      <c r="AD62" s="1" t="str">
        <f t="shared" si="6"/>
        <v>Stará Bělá  A</v>
      </c>
      <c r="AE62" s="1">
        <f t="shared" si="6"/>
        <v>0</v>
      </c>
      <c r="AF62" s="1">
        <f t="shared" si="7"/>
        <v>0</v>
      </c>
      <c r="AG62" s="75"/>
      <c r="AH62" s="92"/>
      <c r="AI62" s="92"/>
      <c r="AJ62" s="74" t="s">
        <v>0</v>
      </c>
      <c r="AK62" s="92"/>
      <c r="AL62" s="92"/>
    </row>
    <row r="63" spans="2:38" ht="15">
      <c r="B63" s="93"/>
      <c r="C63" s="94" t="s">
        <v>7</v>
      </c>
      <c r="D63" s="95" t="s">
        <v>8</v>
      </c>
      <c r="E63" s="625" t="s">
        <v>63</v>
      </c>
      <c r="F63" s="592"/>
      <c r="G63" s="593"/>
      <c r="H63" s="591" t="s">
        <v>64</v>
      </c>
      <c r="I63" s="592"/>
      <c r="J63" s="593" t="s">
        <v>64</v>
      </c>
      <c r="K63" s="591" t="s">
        <v>65</v>
      </c>
      <c r="L63" s="592"/>
      <c r="M63" s="592" t="s">
        <v>65</v>
      </c>
      <c r="N63" s="591" t="s">
        <v>66</v>
      </c>
      <c r="O63" s="592"/>
      <c r="P63" s="593"/>
      <c r="Q63" s="591" t="s">
        <v>67</v>
      </c>
      <c r="R63" s="592"/>
      <c r="S63" s="593"/>
      <c r="T63" s="96" t="s">
        <v>68</v>
      </c>
      <c r="U63" s="97"/>
      <c r="V63" s="98"/>
      <c r="W63" s="84">
        <v>8</v>
      </c>
      <c r="X63" s="85" t="str">
        <f t="shared" si="4"/>
        <v>Výškovice  A</v>
      </c>
      <c r="AA63" s="1">
        <f t="shared" si="6"/>
        <v>0</v>
      </c>
      <c r="AB63" s="1">
        <f t="shared" si="6"/>
        <v>0</v>
      </c>
      <c r="AC63" s="1">
        <f t="shared" si="6"/>
        <v>0</v>
      </c>
      <c r="AD63" s="1" t="str">
        <f t="shared" si="6"/>
        <v>Výškovice  A</v>
      </c>
      <c r="AE63" s="1">
        <f t="shared" si="6"/>
        <v>0</v>
      </c>
      <c r="AF63" s="1">
        <f t="shared" si="7"/>
        <v>0</v>
      </c>
      <c r="AG63" s="4" t="s">
        <v>63</v>
      </c>
      <c r="AH63" s="4" t="s">
        <v>64</v>
      </c>
      <c r="AI63" s="4" t="s">
        <v>65</v>
      </c>
      <c r="AJ63" s="4" t="s">
        <v>63</v>
      </c>
      <c r="AK63" s="4" t="s">
        <v>64</v>
      </c>
      <c r="AL63" s="4" t="s">
        <v>65</v>
      </c>
    </row>
    <row r="64" spans="2:38" ht="24.75" customHeight="1">
      <c r="B64" s="99" t="s">
        <v>63</v>
      </c>
      <c r="C64" s="129" t="s">
        <v>105</v>
      </c>
      <c r="D64" s="130" t="s">
        <v>264</v>
      </c>
      <c r="E64" s="131">
        <v>6</v>
      </c>
      <c r="F64" s="132" t="s">
        <v>17</v>
      </c>
      <c r="G64" s="133">
        <v>2</v>
      </c>
      <c r="H64" s="134">
        <v>6</v>
      </c>
      <c r="I64" s="132" t="s">
        <v>17</v>
      </c>
      <c r="J64" s="133">
        <v>1</v>
      </c>
      <c r="K64" s="134"/>
      <c r="L64" s="132" t="s">
        <v>17</v>
      </c>
      <c r="M64" s="135"/>
      <c r="N64" s="136">
        <f>E64+H64+K64</f>
        <v>12</v>
      </c>
      <c r="O64" s="137" t="s">
        <v>17</v>
      </c>
      <c r="P64" s="138">
        <f>G64+J64+M64</f>
        <v>3</v>
      </c>
      <c r="Q64" s="136">
        <f>SUM(AG64:AI64)</f>
        <v>2</v>
      </c>
      <c r="R64" s="137" t="s">
        <v>17</v>
      </c>
      <c r="S64" s="138">
        <f>SUM(AJ64:AL64)</f>
        <v>0</v>
      </c>
      <c r="T64" s="105">
        <f>IF(Q64&gt;S64,1,0)</f>
        <v>1</v>
      </c>
      <c r="U64" s="106">
        <f>IF(S64&gt;Q64,1,0)</f>
        <v>0</v>
      </c>
      <c r="V64" s="91"/>
      <c r="X64" s="107"/>
      <c r="AG64" s="108">
        <f>IF(E64&gt;G64,1,0)</f>
        <v>1</v>
      </c>
      <c r="AH64" s="108">
        <f>IF(H64&gt;J64,1,0)</f>
        <v>1</v>
      </c>
      <c r="AI64" s="108">
        <f>IF(K64+M64&gt;0,IF(K64&gt;M64,1,0),0)</f>
        <v>0</v>
      </c>
      <c r="AJ64" s="108">
        <f>IF(G64&gt;E64,1,0)</f>
        <v>0</v>
      </c>
      <c r="AK64" s="108">
        <f>IF(J64&gt;H64,1,0)</f>
        <v>0</v>
      </c>
      <c r="AL64" s="108">
        <f>IF(K64+M64&gt;0,IF(M64&gt;K64,1,0),0)</f>
        <v>0</v>
      </c>
    </row>
    <row r="65" spans="2:38" ht="24.75" customHeight="1">
      <c r="B65" s="99" t="s">
        <v>64</v>
      </c>
      <c r="C65" s="253" t="s">
        <v>112</v>
      </c>
      <c r="D65" s="139" t="s">
        <v>85</v>
      </c>
      <c r="E65" s="131">
        <v>6</v>
      </c>
      <c r="F65" s="132" t="s">
        <v>17</v>
      </c>
      <c r="G65" s="133">
        <v>2</v>
      </c>
      <c r="H65" s="134">
        <v>6</v>
      </c>
      <c r="I65" s="132" t="s">
        <v>17</v>
      </c>
      <c r="J65" s="133">
        <v>2</v>
      </c>
      <c r="K65" s="134"/>
      <c r="L65" s="132" t="s">
        <v>17</v>
      </c>
      <c r="M65" s="135"/>
      <c r="N65" s="136">
        <f>E65+H65+K65</f>
        <v>12</v>
      </c>
      <c r="O65" s="137" t="s">
        <v>17</v>
      </c>
      <c r="P65" s="138">
        <f>G65+J65+M65</f>
        <v>4</v>
      </c>
      <c r="Q65" s="136">
        <f>SUM(AG65:AI65)</f>
        <v>2</v>
      </c>
      <c r="R65" s="137" t="s">
        <v>17</v>
      </c>
      <c r="S65" s="138">
        <f>SUM(AJ65:AL65)</f>
        <v>0</v>
      </c>
      <c r="T65" s="105">
        <f>IF(Q65&gt;S65,1,0)</f>
        <v>1</v>
      </c>
      <c r="U65" s="106">
        <f>IF(S65&gt;Q65,1,0)</f>
        <v>0</v>
      </c>
      <c r="V65" s="91"/>
      <c r="AG65" s="108">
        <f>IF(E65&gt;G65,1,0)</f>
        <v>1</v>
      </c>
      <c r="AH65" s="108">
        <f>IF(H65&gt;J65,1,0)</f>
        <v>1</v>
      </c>
      <c r="AI65" s="108">
        <f>IF(K65+M65&gt;0,IF(K65&gt;M65,1,0),0)</f>
        <v>0</v>
      </c>
      <c r="AJ65" s="108">
        <f>IF(G65&gt;E65,1,0)</f>
        <v>0</v>
      </c>
      <c r="AK65" s="108">
        <f>IF(J65&gt;H65,1,0)</f>
        <v>0</v>
      </c>
      <c r="AL65" s="108">
        <f>IF(K65+M65&gt;0,IF(M65&gt;K65,1,0),0)</f>
        <v>0</v>
      </c>
    </row>
    <row r="66" spans="2:38" ht="24.75" customHeight="1">
      <c r="B66" s="608" t="s">
        <v>65</v>
      </c>
      <c r="C66" s="253" t="s">
        <v>112</v>
      </c>
      <c r="D66" s="139" t="s">
        <v>264</v>
      </c>
      <c r="E66" s="610">
        <v>4</v>
      </c>
      <c r="F66" s="612" t="s">
        <v>17</v>
      </c>
      <c r="G66" s="614">
        <v>6</v>
      </c>
      <c r="H66" s="616">
        <v>6</v>
      </c>
      <c r="I66" s="612" t="s">
        <v>17</v>
      </c>
      <c r="J66" s="614">
        <v>4</v>
      </c>
      <c r="K66" s="616">
        <v>7</v>
      </c>
      <c r="L66" s="612" t="s">
        <v>17</v>
      </c>
      <c r="M66" s="669">
        <v>6</v>
      </c>
      <c r="N66" s="667">
        <f>E66+H66+K66</f>
        <v>17</v>
      </c>
      <c r="O66" s="661" t="s">
        <v>17</v>
      </c>
      <c r="P66" s="663">
        <f>G66+J66+M66</f>
        <v>16</v>
      </c>
      <c r="Q66" s="667">
        <f>SUM(AG66:AI66)</f>
        <v>2</v>
      </c>
      <c r="R66" s="661" t="s">
        <v>17</v>
      </c>
      <c r="S66" s="663">
        <f>SUM(AJ66:AL66)</f>
        <v>1</v>
      </c>
      <c r="T66" s="665">
        <f>IF(Q66&gt;S66,1,0)</f>
        <v>1</v>
      </c>
      <c r="U66" s="659">
        <f>IF(S66&gt;Q66,1,0)</f>
        <v>0</v>
      </c>
      <c r="V66" s="111"/>
      <c r="AG66" s="108">
        <f>IF(E66&gt;G66,1,0)</f>
        <v>0</v>
      </c>
      <c r="AH66" s="108">
        <f>IF(H66&gt;J66,1,0)</f>
        <v>1</v>
      </c>
      <c r="AI66" s="108">
        <f>IF(K66+M66&gt;0,IF(K66&gt;M66,1,0),0)</f>
        <v>1</v>
      </c>
      <c r="AJ66" s="108">
        <f>IF(G66&gt;E66,1,0)</f>
        <v>1</v>
      </c>
      <c r="AK66" s="108">
        <f>IF(J66&gt;H66,1,0)</f>
        <v>0</v>
      </c>
      <c r="AL66" s="108">
        <f>IF(K66+M66&gt;0,IF(M66&gt;K66,1,0),0)</f>
        <v>0</v>
      </c>
    </row>
    <row r="67" spans="2:22" ht="24.75" customHeight="1">
      <c r="B67" s="609"/>
      <c r="C67" s="254" t="s">
        <v>105</v>
      </c>
      <c r="D67" s="142" t="s">
        <v>85</v>
      </c>
      <c r="E67" s="611"/>
      <c r="F67" s="613"/>
      <c r="G67" s="615"/>
      <c r="H67" s="617"/>
      <c r="I67" s="613"/>
      <c r="J67" s="615"/>
      <c r="K67" s="617"/>
      <c r="L67" s="613"/>
      <c r="M67" s="670"/>
      <c r="N67" s="668"/>
      <c r="O67" s="662"/>
      <c r="P67" s="664"/>
      <c r="Q67" s="668"/>
      <c r="R67" s="662"/>
      <c r="S67" s="664"/>
      <c r="T67" s="666"/>
      <c r="U67" s="660"/>
      <c r="V67" s="111"/>
    </row>
    <row r="68" spans="2:22" ht="24.75" customHeight="1">
      <c r="B68" s="114"/>
      <c r="C68" s="143" t="s">
        <v>69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5">
        <f>SUM(N64:N67)</f>
        <v>41</v>
      </c>
      <c r="O68" s="137" t="s">
        <v>17</v>
      </c>
      <c r="P68" s="146">
        <f>SUM(P64:P67)</f>
        <v>23</v>
      </c>
      <c r="Q68" s="145">
        <f>SUM(Q64:Q67)</f>
        <v>6</v>
      </c>
      <c r="R68" s="147" t="s">
        <v>17</v>
      </c>
      <c r="S68" s="146">
        <f>SUM(S64:S67)</f>
        <v>1</v>
      </c>
      <c r="T68" s="105">
        <f>SUM(T64:T67)</f>
        <v>3</v>
      </c>
      <c r="U68" s="106">
        <f>SUM(U64:U67)</f>
        <v>0</v>
      </c>
      <c r="V68" s="91"/>
    </row>
    <row r="69" spans="2:27" ht="24.75" customHeight="1">
      <c r="B69" s="114"/>
      <c r="C69" s="3" t="s">
        <v>70</v>
      </c>
      <c r="D69" s="117" t="str">
        <f>IF(T68&gt;U68,D59,IF(U68&gt;T68,D60,IF(U68+T68=0," ","CHYBA ZADÁNÍ")))</f>
        <v>Výškovice  C</v>
      </c>
      <c r="E69" s="115"/>
      <c r="F69" s="115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3"/>
      <c r="V69" s="118"/>
      <c r="AA69" s="119"/>
    </row>
    <row r="70" spans="2:22" ht="15">
      <c r="B70" s="114"/>
      <c r="C70" s="3" t="s">
        <v>71</v>
      </c>
      <c r="G70" s="120"/>
      <c r="H70" s="120"/>
      <c r="I70" s="120"/>
      <c r="J70" s="120"/>
      <c r="K70" s="120"/>
      <c r="L70" s="120"/>
      <c r="M70" s="120"/>
      <c r="N70" s="118"/>
      <c r="O70" s="118"/>
      <c r="Q70" s="121"/>
      <c r="R70" s="121"/>
      <c r="S70" s="120"/>
      <c r="T70" s="120"/>
      <c r="U70" s="120"/>
      <c r="V70" s="118"/>
    </row>
    <row r="71" spans="10:20" ht="15">
      <c r="J71" s="2" t="s">
        <v>54</v>
      </c>
      <c r="K71" s="2"/>
      <c r="L71" s="2"/>
      <c r="T71" s="2" t="s">
        <v>57</v>
      </c>
    </row>
    <row r="72" spans="3:21" ht="15">
      <c r="C72" s="75" t="s">
        <v>72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</row>
    <row r="73" spans="3:21" ht="15"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3:21" ht="15"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</row>
    <row r="75" spans="3:21" ht="15"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</row>
    <row r="76" spans="2:21" ht="26.25">
      <c r="B76" s="90"/>
      <c r="C76" s="90"/>
      <c r="D76" s="90"/>
      <c r="E76" s="90"/>
      <c r="F76" s="122" t="s">
        <v>39</v>
      </c>
      <c r="G76" s="90"/>
      <c r="H76" s="123"/>
      <c r="I76" s="123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630" t="s">
        <v>42</v>
      </c>
      <c r="Q78" s="630"/>
      <c r="R78" s="73"/>
      <c r="S78" s="73"/>
      <c r="T78" s="631">
        <f>'Rozlosování-přehled'!$N$1</f>
        <v>2012</v>
      </c>
      <c r="U78" s="631"/>
      <c r="X78" s="74" t="s">
        <v>0</v>
      </c>
    </row>
    <row r="79" spans="3:32" ht="18.75">
      <c r="C79" s="75" t="s">
        <v>43</v>
      </c>
      <c r="D79" s="124"/>
      <c r="N79" s="77">
        <v>4</v>
      </c>
      <c r="P79" s="632" t="str">
        <f>IF(N79=1,P81,IF(N79=2,P82,IF(N79=3,P83,IF(N79=4,P84,IF(N79=5,P85,IF(N79=6,P86," "))))))</f>
        <v>VETERÁNI   I.</v>
      </c>
      <c r="Q79" s="633"/>
      <c r="R79" s="633"/>
      <c r="S79" s="633"/>
      <c r="T79" s="633"/>
      <c r="U79" s="634"/>
      <c r="W79" s="78" t="s">
        <v>1</v>
      </c>
      <c r="X79" s="75" t="s">
        <v>2</v>
      </c>
      <c r="AA79" s="1" t="s">
        <v>44</v>
      </c>
      <c r="AB79" s="362" t="s">
        <v>177</v>
      </c>
      <c r="AC79" s="362" t="s">
        <v>178</v>
      </c>
      <c r="AD79" s="1" t="s">
        <v>45</v>
      </c>
      <c r="AE79" s="1" t="s">
        <v>46</v>
      </c>
      <c r="AF79" s="1" t="s">
        <v>47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2" ht="15.75" customHeight="1">
      <c r="C81" s="75" t="s">
        <v>48</v>
      </c>
      <c r="D81" s="125" t="s">
        <v>208</v>
      </c>
      <c r="E81" s="82"/>
      <c r="F81" s="82"/>
      <c r="N81" s="83">
        <v>1</v>
      </c>
      <c r="P81" s="627" t="s">
        <v>49</v>
      </c>
      <c r="Q81" s="627"/>
      <c r="R81" s="627"/>
      <c r="S81" s="627"/>
      <c r="T81" s="627"/>
      <c r="U81" s="627"/>
      <c r="W81" s="84">
        <v>1</v>
      </c>
      <c r="X81" s="85" t="str">
        <f aca="true" t="shared" si="8" ref="X81:X88">IF($N$29=1,AA81,IF($N$29=2,AB81,IF($N$29=3,AC81,IF($N$29=4,AD81,IF($N$29=5,AE81," ")))))</f>
        <v>Krmelín</v>
      </c>
      <c r="AA81" s="1">
        <f aca="true" t="shared" si="9" ref="AA81:AE88">AA6</f>
        <v>0</v>
      </c>
      <c r="AB81" s="1">
        <f t="shared" si="9"/>
        <v>0</v>
      </c>
      <c r="AC81" s="1">
        <f>AC6</f>
        <v>0</v>
      </c>
      <c r="AD81" s="1" t="str">
        <f t="shared" si="9"/>
        <v>Krmelín</v>
      </c>
      <c r="AE81" s="1">
        <f t="shared" si="9"/>
        <v>0</v>
      </c>
      <c r="AF81" s="1">
        <f aca="true" t="shared" si="10" ref="AF81:AF88">AF6</f>
        <v>0</v>
      </c>
    </row>
    <row r="82" spans="3:32" ht="15" customHeight="1">
      <c r="C82" s="75" t="s">
        <v>51</v>
      </c>
      <c r="D82" s="238">
        <v>41080</v>
      </c>
      <c r="E82" s="87"/>
      <c r="F82" s="87"/>
      <c r="N82" s="83">
        <v>2</v>
      </c>
      <c r="P82" s="626" t="s">
        <v>179</v>
      </c>
      <c r="Q82" s="627"/>
      <c r="R82" s="627"/>
      <c r="S82" s="627"/>
      <c r="T82" s="627"/>
      <c r="U82" s="627"/>
      <c r="W82" s="84">
        <v>2</v>
      </c>
      <c r="X82" s="85" t="str">
        <f t="shared" si="8"/>
        <v>Trnávka</v>
      </c>
      <c r="AA82" s="1">
        <f t="shared" si="9"/>
        <v>0</v>
      </c>
      <c r="AB82" s="1">
        <f t="shared" si="9"/>
        <v>0</v>
      </c>
      <c r="AC82" s="1">
        <f t="shared" si="9"/>
        <v>0</v>
      </c>
      <c r="AD82" s="1" t="str">
        <f t="shared" si="9"/>
        <v>Trnávka</v>
      </c>
      <c r="AE82" s="1">
        <f t="shared" si="9"/>
        <v>0</v>
      </c>
      <c r="AF82" s="1">
        <f t="shared" si="10"/>
        <v>0</v>
      </c>
    </row>
    <row r="83" spans="3:32" ht="15">
      <c r="C83" s="75"/>
      <c r="N83" s="83">
        <v>3</v>
      </c>
      <c r="P83" s="626" t="s">
        <v>180</v>
      </c>
      <c r="Q83" s="627"/>
      <c r="R83" s="627"/>
      <c r="S83" s="627"/>
      <c r="T83" s="627"/>
      <c r="U83" s="627"/>
      <c r="W83" s="84">
        <v>3</v>
      </c>
      <c r="X83" s="85" t="str">
        <f t="shared" si="8"/>
        <v>Stará Bělá  B</v>
      </c>
      <c r="AA83" s="1">
        <f t="shared" si="9"/>
        <v>0</v>
      </c>
      <c r="AB83" s="1">
        <f t="shared" si="9"/>
        <v>0</v>
      </c>
      <c r="AC83" s="1">
        <f t="shared" si="9"/>
        <v>0</v>
      </c>
      <c r="AD83" s="1" t="str">
        <f t="shared" si="9"/>
        <v>Stará Bělá  B</v>
      </c>
      <c r="AE83" s="1">
        <f t="shared" si="9"/>
        <v>0</v>
      </c>
      <c r="AF83" s="1">
        <f t="shared" si="10"/>
        <v>0</v>
      </c>
    </row>
    <row r="84" spans="2:32" ht="18.75">
      <c r="B84" s="88">
        <v>7</v>
      </c>
      <c r="C84" s="71" t="s">
        <v>54</v>
      </c>
      <c r="D84" s="618" t="str">
        <f>IF(B84=1,X81,IF(B84=2,X82,IF(B84=3,X83,IF(B84=4,X84,IF(B84=5,X85,IF(B84=6,X86,IF(B84=7,X87,IF(B84=8,X88," "))))))))</f>
        <v>Stará Bělá  A</v>
      </c>
      <c r="E84" s="619"/>
      <c r="F84" s="619"/>
      <c r="G84" s="619"/>
      <c r="H84" s="619"/>
      <c r="I84" s="620"/>
      <c r="N84" s="83">
        <v>4</v>
      </c>
      <c r="P84" s="590" t="s">
        <v>52</v>
      </c>
      <c r="Q84" s="590"/>
      <c r="R84" s="590"/>
      <c r="S84" s="590"/>
      <c r="T84" s="590"/>
      <c r="U84" s="590"/>
      <c r="W84" s="84">
        <v>4</v>
      </c>
      <c r="X84" s="85" t="str">
        <f t="shared" si="8"/>
        <v>Výškovice  B</v>
      </c>
      <c r="AA84" s="1">
        <f t="shared" si="9"/>
        <v>0</v>
      </c>
      <c r="AB84" s="1">
        <f t="shared" si="9"/>
        <v>0</v>
      </c>
      <c r="AC84" s="1">
        <f t="shared" si="9"/>
        <v>0</v>
      </c>
      <c r="AD84" s="1" t="str">
        <f t="shared" si="9"/>
        <v>Výškovice  B</v>
      </c>
      <c r="AE84" s="1">
        <f t="shared" si="9"/>
        <v>0</v>
      </c>
      <c r="AF84" s="1">
        <f t="shared" si="10"/>
        <v>0</v>
      </c>
    </row>
    <row r="85" spans="2:32" ht="18.75">
      <c r="B85" s="88">
        <v>1</v>
      </c>
      <c r="C85" s="71" t="s">
        <v>57</v>
      </c>
      <c r="D85" s="618" t="str">
        <f>IF(B85=1,X81,IF(B85=2,X82,IF(B85=3,X83,IF(B85=4,X84,IF(B85=5,X85,IF(B85=6,X86,IF(B85=7,X87,IF(B85=8,X88," "))))))))</f>
        <v>Krmelín</v>
      </c>
      <c r="E85" s="619"/>
      <c r="F85" s="619"/>
      <c r="G85" s="619"/>
      <c r="H85" s="619"/>
      <c r="I85" s="620"/>
      <c r="N85" s="83">
        <v>5</v>
      </c>
      <c r="P85" s="590" t="s">
        <v>55</v>
      </c>
      <c r="Q85" s="590"/>
      <c r="R85" s="590"/>
      <c r="S85" s="590"/>
      <c r="T85" s="590"/>
      <c r="U85" s="590"/>
      <c r="W85" s="84">
        <v>5</v>
      </c>
      <c r="X85" s="85" t="str">
        <f t="shared" si="8"/>
        <v>Nová Bělá</v>
      </c>
      <c r="AA85" s="1">
        <f t="shared" si="9"/>
        <v>0</v>
      </c>
      <c r="AB85" s="1">
        <f t="shared" si="9"/>
        <v>0</v>
      </c>
      <c r="AC85" s="1">
        <f t="shared" si="9"/>
        <v>0</v>
      </c>
      <c r="AD85" s="1" t="str">
        <f t="shared" si="9"/>
        <v>Nová Bělá</v>
      </c>
      <c r="AE85" s="1">
        <f t="shared" si="9"/>
        <v>0</v>
      </c>
      <c r="AF85" s="1">
        <f t="shared" si="10"/>
        <v>0</v>
      </c>
    </row>
    <row r="86" spans="14:32" ht="15">
      <c r="N86" s="83">
        <v>6</v>
      </c>
      <c r="P86" s="590" t="s">
        <v>58</v>
      </c>
      <c r="Q86" s="590"/>
      <c r="R86" s="590"/>
      <c r="S86" s="590"/>
      <c r="T86" s="590"/>
      <c r="U86" s="590"/>
      <c r="W86" s="84">
        <v>6</v>
      </c>
      <c r="X86" s="85" t="str">
        <f t="shared" si="8"/>
        <v>Výškovice  C</v>
      </c>
      <c r="AA86" s="1">
        <f t="shared" si="9"/>
        <v>0</v>
      </c>
      <c r="AB86" s="1">
        <f t="shared" si="9"/>
        <v>0</v>
      </c>
      <c r="AC86" s="1">
        <f t="shared" si="9"/>
        <v>0</v>
      </c>
      <c r="AD86" s="1" t="str">
        <f t="shared" si="9"/>
        <v>Výškovice  C</v>
      </c>
      <c r="AE86" s="1">
        <f t="shared" si="9"/>
        <v>0</v>
      </c>
      <c r="AF86" s="1">
        <f t="shared" si="10"/>
        <v>0</v>
      </c>
    </row>
    <row r="87" spans="3:32" ht="15">
      <c r="C87" s="89" t="s">
        <v>60</v>
      </c>
      <c r="D87" s="90"/>
      <c r="E87" s="623" t="s">
        <v>61</v>
      </c>
      <c r="F87" s="624"/>
      <c r="G87" s="624"/>
      <c r="H87" s="624"/>
      <c r="I87" s="624"/>
      <c r="J87" s="624"/>
      <c r="K87" s="624"/>
      <c r="L87" s="624"/>
      <c r="M87" s="624"/>
      <c r="N87" s="624" t="s">
        <v>62</v>
      </c>
      <c r="O87" s="624"/>
      <c r="P87" s="624"/>
      <c r="Q87" s="624"/>
      <c r="R87" s="624"/>
      <c r="S87" s="624"/>
      <c r="T87" s="624"/>
      <c r="U87" s="624"/>
      <c r="V87" s="91"/>
      <c r="W87" s="84">
        <v>7</v>
      </c>
      <c r="X87" s="85" t="str">
        <f t="shared" si="8"/>
        <v>Stará Bělá  A</v>
      </c>
      <c r="AA87" s="1">
        <f t="shared" si="9"/>
        <v>0</v>
      </c>
      <c r="AB87" s="1">
        <f t="shared" si="9"/>
        <v>0</v>
      </c>
      <c r="AC87" s="1">
        <f t="shared" si="9"/>
        <v>0</v>
      </c>
      <c r="AD87" s="1" t="str">
        <f t="shared" si="9"/>
        <v>Stará Bělá  A</v>
      </c>
      <c r="AE87" s="1">
        <f t="shared" si="9"/>
        <v>0</v>
      </c>
      <c r="AF87" s="1">
        <f t="shared" si="10"/>
        <v>0</v>
      </c>
    </row>
    <row r="88" spans="2:38" ht="15">
      <c r="B88" s="93"/>
      <c r="C88" s="94" t="s">
        <v>7</v>
      </c>
      <c r="D88" s="95" t="s">
        <v>8</v>
      </c>
      <c r="E88" s="625" t="s">
        <v>63</v>
      </c>
      <c r="F88" s="592"/>
      <c r="G88" s="593"/>
      <c r="H88" s="591" t="s">
        <v>64</v>
      </c>
      <c r="I88" s="592"/>
      <c r="J88" s="593" t="s">
        <v>64</v>
      </c>
      <c r="K88" s="591" t="s">
        <v>65</v>
      </c>
      <c r="L88" s="592"/>
      <c r="M88" s="592" t="s">
        <v>65</v>
      </c>
      <c r="N88" s="591" t="s">
        <v>66</v>
      </c>
      <c r="O88" s="592"/>
      <c r="P88" s="593"/>
      <c r="Q88" s="591" t="s">
        <v>67</v>
      </c>
      <c r="R88" s="592"/>
      <c r="S88" s="593"/>
      <c r="T88" s="96" t="s">
        <v>68</v>
      </c>
      <c r="U88" s="97"/>
      <c r="V88" s="98"/>
      <c r="W88" s="84">
        <v>8</v>
      </c>
      <c r="X88" s="85" t="str">
        <f t="shared" si="8"/>
        <v>Výškovice  A</v>
      </c>
      <c r="AA88" s="1">
        <f t="shared" si="9"/>
        <v>0</v>
      </c>
      <c r="AB88" s="1">
        <f t="shared" si="9"/>
        <v>0</v>
      </c>
      <c r="AC88" s="1">
        <f t="shared" si="9"/>
        <v>0</v>
      </c>
      <c r="AD88" s="1" t="str">
        <f t="shared" si="9"/>
        <v>Výškovice  A</v>
      </c>
      <c r="AE88" s="1">
        <f t="shared" si="9"/>
        <v>0</v>
      </c>
      <c r="AF88" s="1">
        <f t="shared" si="10"/>
        <v>0</v>
      </c>
      <c r="AG88" s="4" t="s">
        <v>63</v>
      </c>
      <c r="AH88" s="4" t="s">
        <v>64</v>
      </c>
      <c r="AI88" s="4" t="s">
        <v>65</v>
      </c>
      <c r="AJ88" s="4" t="s">
        <v>63</v>
      </c>
      <c r="AK88" s="4" t="s">
        <v>64</v>
      </c>
      <c r="AL88" s="4" t="s">
        <v>65</v>
      </c>
    </row>
    <row r="89" spans="2:38" ht="24.75" customHeight="1">
      <c r="B89" s="99" t="s">
        <v>63</v>
      </c>
      <c r="C89" s="100" t="s">
        <v>278</v>
      </c>
      <c r="D89" s="109" t="s">
        <v>279</v>
      </c>
      <c r="E89" s="101">
        <v>6</v>
      </c>
      <c r="F89" s="102" t="s">
        <v>17</v>
      </c>
      <c r="G89" s="103">
        <v>0</v>
      </c>
      <c r="H89" s="104">
        <v>6</v>
      </c>
      <c r="I89" s="102" t="s">
        <v>17</v>
      </c>
      <c r="J89" s="103">
        <v>2</v>
      </c>
      <c r="K89" s="134"/>
      <c r="L89" s="132" t="s">
        <v>17</v>
      </c>
      <c r="M89" s="135"/>
      <c r="N89" s="136">
        <f>E89+H89+K89</f>
        <v>12</v>
      </c>
      <c r="O89" s="137" t="s">
        <v>17</v>
      </c>
      <c r="P89" s="138">
        <f>G89+J89+M89</f>
        <v>2</v>
      </c>
      <c r="Q89" s="136">
        <f>SUM(AG89:AI89)</f>
        <v>2</v>
      </c>
      <c r="R89" s="137" t="s">
        <v>17</v>
      </c>
      <c r="S89" s="138">
        <f>SUM(AJ89:AL89)</f>
        <v>0</v>
      </c>
      <c r="T89" s="105">
        <f>IF(Q89&gt;S89,1,0)</f>
        <v>1</v>
      </c>
      <c r="U89" s="106">
        <f>IF(S89&gt;Q89,1,0)</f>
        <v>0</v>
      </c>
      <c r="V89" s="91"/>
      <c r="X89" s="107"/>
      <c r="AG89" s="108">
        <f>IF(E89&gt;G89,1,0)</f>
        <v>1</v>
      </c>
      <c r="AH89" s="108">
        <f>IF(H89&gt;J89,1,0)</f>
        <v>1</v>
      </c>
      <c r="AI89" s="108">
        <f>IF(K89+M89&gt;0,IF(K89&gt;M89,1,0),0)</f>
        <v>0</v>
      </c>
      <c r="AJ89" s="108">
        <f>IF(G89&gt;E89,1,0)</f>
        <v>0</v>
      </c>
      <c r="AK89" s="108">
        <f>IF(J89&gt;H89,1,0)</f>
        <v>0</v>
      </c>
      <c r="AL89" s="108">
        <f>IF(K89+M89&gt;0,IF(M89&gt;K89,1,0),0)</f>
        <v>0</v>
      </c>
    </row>
    <row r="90" spans="2:38" ht="24.75" customHeight="1">
      <c r="B90" s="99" t="s">
        <v>64</v>
      </c>
      <c r="C90" s="110" t="s">
        <v>104</v>
      </c>
      <c r="D90" s="100" t="s">
        <v>280</v>
      </c>
      <c r="E90" s="101">
        <v>6</v>
      </c>
      <c r="F90" s="102" t="s">
        <v>17</v>
      </c>
      <c r="G90" s="103">
        <v>3</v>
      </c>
      <c r="H90" s="104">
        <v>6</v>
      </c>
      <c r="I90" s="102" t="s">
        <v>17</v>
      </c>
      <c r="J90" s="103">
        <v>3</v>
      </c>
      <c r="K90" s="134"/>
      <c r="L90" s="132" t="s">
        <v>17</v>
      </c>
      <c r="M90" s="135"/>
      <c r="N90" s="136">
        <f>E90+H90+K90</f>
        <v>12</v>
      </c>
      <c r="O90" s="137" t="s">
        <v>17</v>
      </c>
      <c r="P90" s="138">
        <f>G90+J90+M90</f>
        <v>6</v>
      </c>
      <c r="Q90" s="136">
        <f>SUM(AG90:AI90)</f>
        <v>2</v>
      </c>
      <c r="R90" s="137" t="s">
        <v>17</v>
      </c>
      <c r="S90" s="138">
        <f>SUM(AJ90:AL90)</f>
        <v>0</v>
      </c>
      <c r="T90" s="105">
        <f>IF(Q90&gt;S90,1,0)</f>
        <v>1</v>
      </c>
      <c r="U90" s="106">
        <f>IF(S90&gt;Q90,1,0)</f>
        <v>0</v>
      </c>
      <c r="V90" s="91"/>
      <c r="AG90" s="108">
        <f>IF(E90&gt;G90,1,0)</f>
        <v>1</v>
      </c>
      <c r="AH90" s="108">
        <f>IF(H90&gt;J90,1,0)</f>
        <v>1</v>
      </c>
      <c r="AI90" s="108">
        <f>IF(K90+M90&gt;0,IF(K90&gt;M90,1,0),0)</f>
        <v>0</v>
      </c>
      <c r="AJ90" s="108">
        <f>IF(G90&gt;E90,1,0)</f>
        <v>0</v>
      </c>
      <c r="AK90" s="108">
        <f>IF(J90&gt;H90,1,0)</f>
        <v>0</v>
      </c>
      <c r="AL90" s="108">
        <f>IF(K90+M90&gt;0,IF(M90&gt;K90,1,0),0)</f>
        <v>0</v>
      </c>
    </row>
    <row r="91" spans="2:38" ht="24.75" customHeight="1">
      <c r="B91" s="608" t="s">
        <v>65</v>
      </c>
      <c r="C91" s="110" t="s">
        <v>104</v>
      </c>
      <c r="D91" s="109" t="s">
        <v>280</v>
      </c>
      <c r="E91" s="635">
        <v>6</v>
      </c>
      <c r="F91" s="594" t="s">
        <v>17</v>
      </c>
      <c r="G91" s="628">
        <v>2</v>
      </c>
      <c r="H91" s="621">
        <v>7</v>
      </c>
      <c r="I91" s="594" t="s">
        <v>17</v>
      </c>
      <c r="J91" s="628">
        <v>5</v>
      </c>
      <c r="K91" s="616"/>
      <c r="L91" s="612" t="s">
        <v>17</v>
      </c>
      <c r="M91" s="669"/>
      <c r="N91" s="667">
        <f>E91+H91+K91</f>
        <v>13</v>
      </c>
      <c r="O91" s="661" t="s">
        <v>17</v>
      </c>
      <c r="P91" s="663">
        <f>G91+J91+M91</f>
        <v>7</v>
      </c>
      <c r="Q91" s="667">
        <f>SUM(AG91:AI91)</f>
        <v>2</v>
      </c>
      <c r="R91" s="661" t="s">
        <v>17</v>
      </c>
      <c r="S91" s="663">
        <f>SUM(AJ91:AL91)</f>
        <v>0</v>
      </c>
      <c r="T91" s="665">
        <f>IF(Q91&gt;S91,1,0)</f>
        <v>1</v>
      </c>
      <c r="U91" s="659">
        <f>IF(S91&gt;Q91,1,0)</f>
        <v>0</v>
      </c>
      <c r="V91" s="111"/>
      <c r="AG91" s="108">
        <f>IF(E91&gt;G91,1,0)</f>
        <v>1</v>
      </c>
      <c r="AH91" s="108">
        <f>IF(H91&gt;J91,1,0)</f>
        <v>1</v>
      </c>
      <c r="AI91" s="108">
        <f>IF(K91+M91&gt;0,IF(K91&gt;M91,1,0),0)</f>
        <v>0</v>
      </c>
      <c r="AJ91" s="108">
        <f>IF(G91&gt;E91,1,0)</f>
        <v>0</v>
      </c>
      <c r="AK91" s="108">
        <f>IF(J91&gt;H91,1,0)</f>
        <v>0</v>
      </c>
      <c r="AL91" s="108">
        <f>IF(K91+M91&gt;0,IF(M91&gt;K91,1,0),0)</f>
        <v>0</v>
      </c>
    </row>
    <row r="92" spans="2:22" ht="24.75" customHeight="1">
      <c r="B92" s="609"/>
      <c r="C92" s="112" t="s">
        <v>163</v>
      </c>
      <c r="D92" s="113" t="s">
        <v>281</v>
      </c>
      <c r="E92" s="636"/>
      <c r="F92" s="595"/>
      <c r="G92" s="650"/>
      <c r="H92" s="622"/>
      <c r="I92" s="595"/>
      <c r="J92" s="650"/>
      <c r="K92" s="617"/>
      <c r="L92" s="613"/>
      <c r="M92" s="670"/>
      <c r="N92" s="668"/>
      <c r="O92" s="662"/>
      <c r="P92" s="664"/>
      <c r="Q92" s="668"/>
      <c r="R92" s="662"/>
      <c r="S92" s="664"/>
      <c r="T92" s="666"/>
      <c r="U92" s="660"/>
      <c r="V92" s="111"/>
    </row>
    <row r="93" spans="2:22" ht="24.75" customHeight="1">
      <c r="B93" s="114"/>
      <c r="C93" s="143" t="s">
        <v>69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5">
        <f>SUM(N89:N92)</f>
        <v>37</v>
      </c>
      <c r="O93" s="137" t="s">
        <v>17</v>
      </c>
      <c r="P93" s="146">
        <f>SUM(P89:P92)</f>
        <v>15</v>
      </c>
      <c r="Q93" s="145">
        <f>SUM(Q89:Q92)</f>
        <v>6</v>
      </c>
      <c r="R93" s="147" t="s">
        <v>17</v>
      </c>
      <c r="S93" s="146">
        <f>SUM(S89:S92)</f>
        <v>0</v>
      </c>
      <c r="T93" s="105">
        <f>SUM(T89:T92)</f>
        <v>3</v>
      </c>
      <c r="U93" s="106">
        <f>SUM(U89:U92)</f>
        <v>0</v>
      </c>
      <c r="V93" s="91"/>
    </row>
    <row r="94" spans="2:22" ht="24.75" customHeight="1">
      <c r="B94" s="114"/>
      <c r="C94" s="163" t="s">
        <v>70</v>
      </c>
      <c r="D94" s="162" t="str">
        <f>IF(T93&gt;U93,D84,IF(U93&gt;T93,D85,IF(U93+T93=0," ","CHYBA ZADÁNÍ")))</f>
        <v>Stará Bělá  A</v>
      </c>
      <c r="E94" s="143"/>
      <c r="F94" s="143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63"/>
      <c r="V94" s="118"/>
    </row>
    <row r="95" spans="2:22" ht="24.75" customHeight="1">
      <c r="B95" s="114"/>
      <c r="C95" s="3" t="s">
        <v>71</v>
      </c>
      <c r="G95" s="120"/>
      <c r="H95" s="120"/>
      <c r="I95" s="120"/>
      <c r="J95" s="120"/>
      <c r="K95" s="120"/>
      <c r="L95" s="120"/>
      <c r="M95" s="120"/>
      <c r="N95" s="118"/>
      <c r="O95" s="118"/>
      <c r="Q95" s="121"/>
      <c r="R95" s="121"/>
      <c r="S95" s="120"/>
      <c r="T95" s="120"/>
      <c r="U95" s="120"/>
      <c r="V95" s="118"/>
    </row>
    <row r="96" spans="3:21" ht="15">
      <c r="C96" s="121"/>
      <c r="D96" s="121"/>
      <c r="E96" s="121"/>
      <c r="F96" s="121"/>
      <c r="G96" s="121"/>
      <c r="H96" s="121"/>
      <c r="I96" s="121"/>
      <c r="J96" s="126" t="s">
        <v>54</v>
      </c>
      <c r="K96" s="126"/>
      <c r="L96" s="126"/>
      <c r="M96" s="121"/>
      <c r="N96" s="121"/>
      <c r="O96" s="121"/>
      <c r="P96" s="121"/>
      <c r="Q96" s="121"/>
      <c r="R96" s="121"/>
      <c r="S96" s="121"/>
      <c r="T96" s="126" t="s">
        <v>57</v>
      </c>
      <c r="U96" s="121"/>
    </row>
    <row r="97" spans="3:21" ht="15">
      <c r="C97" s="127" t="s">
        <v>72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</sheetData>
  <sheetProtection selectLockedCells="1"/>
  <mergeCells count="144">
    <mergeCell ref="M91:M92"/>
    <mergeCell ref="E88:G88"/>
    <mergeCell ref="H88:J88"/>
    <mergeCell ref="K88:M88"/>
    <mergeCell ref="H91:H92"/>
    <mergeCell ref="L91:L92"/>
    <mergeCell ref="J91:J92"/>
    <mergeCell ref="I91:I92"/>
    <mergeCell ref="K91:K92"/>
    <mergeCell ref="B91:B92"/>
    <mergeCell ref="E91:E92"/>
    <mergeCell ref="F91:F92"/>
    <mergeCell ref="G91:G92"/>
    <mergeCell ref="O91:O92"/>
    <mergeCell ref="N88:P88"/>
    <mergeCell ref="P91:P92"/>
    <mergeCell ref="U91:U92"/>
    <mergeCell ref="Q91:Q92"/>
    <mergeCell ref="R91:R92"/>
    <mergeCell ref="P83:U83"/>
    <mergeCell ref="S91:S92"/>
    <mergeCell ref="P84:U84"/>
    <mergeCell ref="D85:I85"/>
    <mergeCell ref="P85:U85"/>
    <mergeCell ref="E87:M87"/>
    <mergeCell ref="N87:U87"/>
    <mergeCell ref="Q88:S88"/>
    <mergeCell ref="T91:T92"/>
    <mergeCell ref="N91:N92"/>
    <mergeCell ref="D84:I84"/>
    <mergeCell ref="P66:P67"/>
    <mergeCell ref="I66:I67"/>
    <mergeCell ref="K66:K67"/>
    <mergeCell ref="L66:L67"/>
    <mergeCell ref="H66:H67"/>
    <mergeCell ref="P82:U82"/>
    <mergeCell ref="P78:Q78"/>
    <mergeCell ref="T78:U78"/>
    <mergeCell ref="P79:U79"/>
    <mergeCell ref="H63:J63"/>
    <mergeCell ref="K63:M63"/>
    <mergeCell ref="J66:J67"/>
    <mergeCell ref="P81:U81"/>
    <mergeCell ref="U66:U67"/>
    <mergeCell ref="Q66:Q67"/>
    <mergeCell ref="R66:R67"/>
    <mergeCell ref="S66:S67"/>
    <mergeCell ref="T66:T67"/>
    <mergeCell ref="M66:M67"/>
    <mergeCell ref="N66:N67"/>
    <mergeCell ref="O66:O67"/>
    <mergeCell ref="B66:B67"/>
    <mergeCell ref="E66:E67"/>
    <mergeCell ref="F66:F67"/>
    <mergeCell ref="G66:G67"/>
    <mergeCell ref="N63:P63"/>
    <mergeCell ref="P58:U58"/>
    <mergeCell ref="D59:I59"/>
    <mergeCell ref="P59:U59"/>
    <mergeCell ref="D60:I60"/>
    <mergeCell ref="P60:U60"/>
    <mergeCell ref="N62:U62"/>
    <mergeCell ref="Q63:S63"/>
    <mergeCell ref="E62:M62"/>
    <mergeCell ref="E63:G63"/>
    <mergeCell ref="T53:U53"/>
    <mergeCell ref="P54:U54"/>
    <mergeCell ref="P56:U56"/>
    <mergeCell ref="P57:U57"/>
    <mergeCell ref="U41:U42"/>
    <mergeCell ref="N41:N42"/>
    <mergeCell ref="O41:O42"/>
    <mergeCell ref="P41:P42"/>
    <mergeCell ref="Q41:Q42"/>
    <mergeCell ref="R41:R42"/>
    <mergeCell ref="B41:B42"/>
    <mergeCell ref="E41:E42"/>
    <mergeCell ref="F41:F42"/>
    <mergeCell ref="G41:G42"/>
    <mergeCell ref="M41:M42"/>
    <mergeCell ref="H41:H42"/>
    <mergeCell ref="I41:I42"/>
    <mergeCell ref="J41:J42"/>
    <mergeCell ref="K41:K42"/>
    <mergeCell ref="L41:L42"/>
    <mergeCell ref="P34:U34"/>
    <mergeCell ref="N38:P38"/>
    <mergeCell ref="H38:J38"/>
    <mergeCell ref="K38:M38"/>
    <mergeCell ref="D34:I34"/>
    <mergeCell ref="O16:O17"/>
    <mergeCell ref="E38:G38"/>
    <mergeCell ref="D10:I10"/>
    <mergeCell ref="L16:L17"/>
    <mergeCell ref="E12:M12"/>
    <mergeCell ref="N12:U12"/>
    <mergeCell ref="E37:M37"/>
    <mergeCell ref="N37:U37"/>
    <mergeCell ref="D35:I35"/>
    <mergeCell ref="P33:U33"/>
    <mergeCell ref="H13:J13"/>
    <mergeCell ref="H16:H17"/>
    <mergeCell ref="I16:I17"/>
    <mergeCell ref="N16:N17"/>
    <mergeCell ref="T3:U3"/>
    <mergeCell ref="P3:Q3"/>
    <mergeCell ref="P4:U4"/>
    <mergeCell ref="T16:T17"/>
    <mergeCell ref="U16:U17"/>
    <mergeCell ref="N13:P13"/>
    <mergeCell ref="P16:P17"/>
    <mergeCell ref="P6:U6"/>
    <mergeCell ref="P10:U10"/>
    <mergeCell ref="P9:U9"/>
    <mergeCell ref="B16:B17"/>
    <mergeCell ref="M16:M17"/>
    <mergeCell ref="D9:I9"/>
    <mergeCell ref="K13:M13"/>
    <mergeCell ref="G16:G17"/>
    <mergeCell ref="J16:J17"/>
    <mergeCell ref="K16:K17"/>
    <mergeCell ref="F16:F17"/>
    <mergeCell ref="E16:E17"/>
    <mergeCell ref="E13:G13"/>
    <mergeCell ref="P8:U8"/>
    <mergeCell ref="P7:U7"/>
    <mergeCell ref="P29:U29"/>
    <mergeCell ref="S41:S42"/>
    <mergeCell ref="T41:T42"/>
    <mergeCell ref="Q13:S13"/>
    <mergeCell ref="P28:Q28"/>
    <mergeCell ref="T28:U28"/>
    <mergeCell ref="S16:S17"/>
    <mergeCell ref="R16:R17"/>
    <mergeCell ref="P11:U11"/>
    <mergeCell ref="P36:U36"/>
    <mergeCell ref="P61:U61"/>
    <mergeCell ref="P86:U86"/>
    <mergeCell ref="P53:Q53"/>
    <mergeCell ref="Q16:Q17"/>
    <mergeCell ref="P35:U35"/>
    <mergeCell ref="Q38:S38"/>
    <mergeCell ref="P31:U31"/>
    <mergeCell ref="P32:U32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3">
      <selection activeCell="C39" sqref="C39:C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630" t="s">
        <v>42</v>
      </c>
      <c r="Q3" s="630"/>
      <c r="R3" s="73"/>
      <c r="S3" s="73"/>
      <c r="T3" s="631">
        <f>'Rozlosování-přehled'!$N$1</f>
        <v>2012</v>
      </c>
      <c r="U3" s="631"/>
      <c r="X3" s="74" t="s">
        <v>0</v>
      </c>
    </row>
    <row r="4" spans="3:32" ht="18.75">
      <c r="C4" s="75" t="s">
        <v>43</v>
      </c>
      <c r="D4" s="76"/>
      <c r="N4" s="77">
        <v>5</v>
      </c>
      <c r="P4" s="632" t="str">
        <f>IF(N4=1,P6,IF(N4=2,P7,IF(N4=3,P8,IF(N4=4,P9,IF(N4=5,P10,IF(N4=6,P11," "))))))</f>
        <v>VETERÁNI   II.</v>
      </c>
      <c r="Q4" s="633"/>
      <c r="R4" s="633"/>
      <c r="S4" s="633"/>
      <c r="T4" s="633"/>
      <c r="U4" s="634"/>
      <c r="W4" s="78" t="s">
        <v>1</v>
      </c>
      <c r="X4" s="79" t="s">
        <v>2</v>
      </c>
      <c r="AA4" s="1" t="s">
        <v>44</v>
      </c>
      <c r="AB4" s="362" t="s">
        <v>177</v>
      </c>
      <c r="AC4" s="362" t="s">
        <v>178</v>
      </c>
      <c r="AD4" s="1" t="s">
        <v>45</v>
      </c>
      <c r="AE4" s="1" t="s">
        <v>46</v>
      </c>
      <c r="AF4" s="1" t="s">
        <v>47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1" ht="14.25" customHeight="1">
      <c r="C6" s="75" t="s">
        <v>48</v>
      </c>
      <c r="D6" s="125"/>
      <c r="E6" s="82"/>
      <c r="F6" s="82"/>
      <c r="N6" s="83">
        <v>1</v>
      </c>
      <c r="P6" s="627" t="s">
        <v>49</v>
      </c>
      <c r="Q6" s="627"/>
      <c r="R6" s="627"/>
      <c r="S6" s="627"/>
      <c r="T6" s="627"/>
      <c r="U6" s="627"/>
      <c r="W6" s="84">
        <v>1</v>
      </c>
      <c r="X6" s="85" t="str">
        <f aca="true" t="shared" si="0" ref="X6:X13">IF($N$4=1,AA6,IF($N$4=2,AB6,IF($N$4=3,AC6,IF($N$4=4,AD6,IF($N$4=5,AE6," ")))))</f>
        <v>Hrabůvka</v>
      </c>
      <c r="AE6" s="398" t="s">
        <v>172</v>
      </c>
    </row>
    <row r="7" spans="3:31" ht="16.5" customHeight="1">
      <c r="C7" s="75" t="s">
        <v>51</v>
      </c>
      <c r="D7" s="238"/>
      <c r="E7" s="87"/>
      <c r="F7" s="87"/>
      <c r="N7" s="83">
        <v>2</v>
      </c>
      <c r="P7" s="626" t="s">
        <v>179</v>
      </c>
      <c r="Q7" s="627"/>
      <c r="R7" s="627"/>
      <c r="S7" s="627"/>
      <c r="T7" s="627"/>
      <c r="U7" s="627"/>
      <c r="W7" s="84">
        <v>2</v>
      </c>
      <c r="X7" s="85" t="str">
        <f t="shared" si="0"/>
        <v>Poruba</v>
      </c>
      <c r="AE7" s="398" t="s">
        <v>147</v>
      </c>
    </row>
    <row r="8" spans="3:31" ht="15" customHeight="1">
      <c r="C8" s="75"/>
      <c r="N8" s="83">
        <v>3</v>
      </c>
      <c r="P8" s="626" t="s">
        <v>180</v>
      </c>
      <c r="Q8" s="627"/>
      <c r="R8" s="627"/>
      <c r="S8" s="627"/>
      <c r="T8" s="627"/>
      <c r="U8" s="627"/>
      <c r="W8" s="84">
        <v>3</v>
      </c>
      <c r="X8" s="85" t="str">
        <f t="shared" si="0"/>
        <v>Příbor</v>
      </c>
      <c r="AE8" s="398" t="s">
        <v>59</v>
      </c>
    </row>
    <row r="9" spans="2:31" ht="18.75">
      <c r="B9" s="88">
        <v>1</v>
      </c>
      <c r="C9" s="71" t="s">
        <v>54</v>
      </c>
      <c r="D9" s="637" t="str">
        <f>IF(B9=1,X6,IF(B9=2,X7,IF(B9=3,X8,IF(B9=4,X9,IF(B9=5,X10,IF(B9=6,X11,IF(B9=7,X12,IF(B9=8,X13," "))))))))</f>
        <v>Hrabůvka</v>
      </c>
      <c r="E9" s="638"/>
      <c r="F9" s="638"/>
      <c r="G9" s="638"/>
      <c r="H9" s="638"/>
      <c r="I9" s="639"/>
      <c r="N9" s="83">
        <v>4</v>
      </c>
      <c r="P9" s="590" t="s">
        <v>52</v>
      </c>
      <c r="Q9" s="590"/>
      <c r="R9" s="590"/>
      <c r="S9" s="590"/>
      <c r="T9" s="590"/>
      <c r="U9" s="590"/>
      <c r="W9" s="84">
        <v>4</v>
      </c>
      <c r="X9" s="85" t="str">
        <f t="shared" si="0"/>
        <v>Kunčičky  </v>
      </c>
      <c r="AE9" s="398" t="s">
        <v>173</v>
      </c>
    </row>
    <row r="10" spans="2:31" ht="19.5" customHeight="1">
      <c r="B10" s="88">
        <v>8</v>
      </c>
      <c r="C10" s="71" t="s">
        <v>57</v>
      </c>
      <c r="D10" s="637" t="str">
        <f>IF(B10=1,X6,IF(B10=2,X7,IF(B10=3,X8,IF(B10=4,X9,IF(B10=5,X10,IF(B10=6,X11,IF(B10=7,X12,IF(B10=8,X13," "))))))))</f>
        <v>VOLNÝ  LOS</v>
      </c>
      <c r="E10" s="638"/>
      <c r="F10" s="638"/>
      <c r="G10" s="638"/>
      <c r="H10" s="638"/>
      <c r="I10" s="639"/>
      <c r="N10" s="83">
        <v>5</v>
      </c>
      <c r="P10" s="590" t="s">
        <v>55</v>
      </c>
      <c r="Q10" s="590"/>
      <c r="R10" s="590"/>
      <c r="S10" s="590"/>
      <c r="T10" s="590"/>
      <c r="U10" s="590"/>
      <c r="W10" s="84">
        <v>5</v>
      </c>
      <c r="X10" s="85" t="str">
        <f t="shared" si="0"/>
        <v>Proskovice B</v>
      </c>
      <c r="AE10" s="398" t="s">
        <v>148</v>
      </c>
    </row>
    <row r="11" spans="14:31" ht="15.75" customHeight="1">
      <c r="N11" s="83">
        <v>6</v>
      </c>
      <c r="P11" s="590" t="s">
        <v>58</v>
      </c>
      <c r="Q11" s="590"/>
      <c r="R11" s="590"/>
      <c r="S11" s="590"/>
      <c r="T11" s="590"/>
      <c r="U11" s="590"/>
      <c r="W11" s="84">
        <v>6</v>
      </c>
      <c r="X11" s="85" t="str">
        <f t="shared" si="0"/>
        <v>Proskovice A</v>
      </c>
      <c r="AE11" s="398" t="s">
        <v>146</v>
      </c>
    </row>
    <row r="12" spans="3:38" ht="15">
      <c r="C12" s="89" t="s">
        <v>60</v>
      </c>
      <c r="D12" s="90"/>
      <c r="E12" s="623" t="s">
        <v>61</v>
      </c>
      <c r="F12" s="624"/>
      <c r="G12" s="624"/>
      <c r="H12" s="624"/>
      <c r="I12" s="624"/>
      <c r="J12" s="624"/>
      <c r="K12" s="624"/>
      <c r="L12" s="624"/>
      <c r="M12" s="624"/>
      <c r="N12" s="624" t="s">
        <v>62</v>
      </c>
      <c r="O12" s="624"/>
      <c r="P12" s="624"/>
      <c r="Q12" s="624"/>
      <c r="R12" s="624"/>
      <c r="S12" s="624"/>
      <c r="T12" s="624"/>
      <c r="U12" s="624"/>
      <c r="V12" s="91"/>
      <c r="W12" s="84">
        <v>7</v>
      </c>
      <c r="X12" s="85" t="str">
        <f t="shared" si="0"/>
        <v>Vratimov</v>
      </c>
      <c r="AE12" s="398" t="s">
        <v>150</v>
      </c>
      <c r="AG12" s="75"/>
      <c r="AH12" s="92"/>
      <c r="AI12" s="92"/>
      <c r="AJ12" s="74" t="s">
        <v>0</v>
      </c>
      <c r="AK12" s="92"/>
      <c r="AL12" s="92"/>
    </row>
    <row r="13" spans="2:38" ht="21" customHeight="1">
      <c r="B13" s="93"/>
      <c r="C13" s="94" t="s">
        <v>7</v>
      </c>
      <c r="D13" s="95" t="s">
        <v>8</v>
      </c>
      <c r="E13" s="625" t="s">
        <v>63</v>
      </c>
      <c r="F13" s="592"/>
      <c r="G13" s="593"/>
      <c r="H13" s="591" t="s">
        <v>64</v>
      </c>
      <c r="I13" s="592"/>
      <c r="J13" s="593" t="s">
        <v>64</v>
      </c>
      <c r="K13" s="591" t="s">
        <v>65</v>
      </c>
      <c r="L13" s="592"/>
      <c r="M13" s="592" t="s">
        <v>65</v>
      </c>
      <c r="N13" s="591" t="s">
        <v>66</v>
      </c>
      <c r="O13" s="592"/>
      <c r="P13" s="593"/>
      <c r="Q13" s="591" t="s">
        <v>67</v>
      </c>
      <c r="R13" s="592"/>
      <c r="S13" s="593"/>
      <c r="T13" s="96" t="s">
        <v>68</v>
      </c>
      <c r="U13" s="97"/>
      <c r="V13" s="98"/>
      <c r="W13" s="84">
        <v>8</v>
      </c>
      <c r="X13" s="85" t="str">
        <f t="shared" si="0"/>
        <v>VOLNÝ  LOS</v>
      </c>
      <c r="AE13" s="399" t="s">
        <v>151</v>
      </c>
      <c r="AG13" s="4" t="s">
        <v>63</v>
      </c>
      <c r="AH13" s="4" t="s">
        <v>64</v>
      </c>
      <c r="AI13" s="4" t="s">
        <v>65</v>
      </c>
      <c r="AJ13" s="4" t="s">
        <v>63</v>
      </c>
      <c r="AK13" s="4" t="s">
        <v>64</v>
      </c>
      <c r="AL13" s="4" t="s">
        <v>65</v>
      </c>
    </row>
    <row r="14" spans="2:38" ht="24.75" customHeight="1">
      <c r="B14" s="99" t="s">
        <v>63</v>
      </c>
      <c r="C14" s="246"/>
      <c r="D14" s="252"/>
      <c r="E14" s="248"/>
      <c r="F14" s="249" t="s">
        <v>17</v>
      </c>
      <c r="G14" s="250"/>
      <c r="H14" s="251"/>
      <c r="I14" s="249" t="s">
        <v>17</v>
      </c>
      <c r="J14" s="250"/>
      <c r="K14" s="251"/>
      <c r="L14" s="249" t="s">
        <v>17</v>
      </c>
      <c r="M14" s="264"/>
      <c r="N14" s="150">
        <f>E14+H14+K14</f>
        <v>0</v>
      </c>
      <c r="O14" s="151" t="s">
        <v>17</v>
      </c>
      <c r="P14" s="152">
        <f>G14+J14+M14</f>
        <v>0</v>
      </c>
      <c r="Q14" s="150">
        <f>SUM(AG14:AI14)</f>
        <v>0</v>
      </c>
      <c r="R14" s="151" t="s">
        <v>17</v>
      </c>
      <c r="S14" s="152">
        <f>SUM(AJ14:AL14)</f>
        <v>0</v>
      </c>
      <c r="T14" s="153">
        <f>IF(Q14&gt;S14,1,0)</f>
        <v>0</v>
      </c>
      <c r="U14" s="154">
        <f>IF(S14&gt;Q14,1,0)</f>
        <v>0</v>
      </c>
      <c r="V14" s="91"/>
      <c r="X14" s="107"/>
      <c r="AG14" s="108">
        <f>IF(E14&gt;G14,1,0)</f>
        <v>0</v>
      </c>
      <c r="AH14" s="108">
        <f>IF(H14&gt;J14,1,0)</f>
        <v>0</v>
      </c>
      <c r="AI14" s="108">
        <f>IF(K14+M14&gt;0,IF(K14&gt;M14,1,0),0)</f>
        <v>0</v>
      </c>
      <c r="AJ14" s="108">
        <f>IF(G14&gt;E14,1,0)</f>
        <v>0</v>
      </c>
      <c r="AK14" s="108">
        <f>IF(J14&gt;H14,1,0)</f>
        <v>0</v>
      </c>
      <c r="AL14" s="108">
        <f>IF(K14+M14&gt;0,IF(M14&gt;K14,1,0),0)</f>
        <v>0</v>
      </c>
    </row>
    <row r="15" spans="2:38" ht="24" customHeight="1">
      <c r="B15" s="99" t="s">
        <v>64</v>
      </c>
      <c r="C15" s="253"/>
      <c r="D15" s="246"/>
      <c r="E15" s="248"/>
      <c r="F15" s="249" t="s">
        <v>17</v>
      </c>
      <c r="G15" s="250"/>
      <c r="H15" s="251"/>
      <c r="I15" s="249" t="s">
        <v>17</v>
      </c>
      <c r="J15" s="250"/>
      <c r="K15" s="251"/>
      <c r="L15" s="249" t="s">
        <v>17</v>
      </c>
      <c r="M15" s="264"/>
      <c r="N15" s="150">
        <f>E15+H15+K15</f>
        <v>0</v>
      </c>
      <c r="O15" s="151" t="s">
        <v>17</v>
      </c>
      <c r="P15" s="152">
        <f>G15+J15+M15</f>
        <v>0</v>
      </c>
      <c r="Q15" s="150">
        <f>SUM(AG15:AI15)</f>
        <v>0</v>
      </c>
      <c r="R15" s="151" t="s">
        <v>17</v>
      </c>
      <c r="S15" s="152">
        <f>SUM(AJ15:AL15)</f>
        <v>0</v>
      </c>
      <c r="T15" s="153">
        <f>IF(Q15&gt;S15,1,0)</f>
        <v>0</v>
      </c>
      <c r="U15" s="154">
        <f>IF(S15&gt;Q15,1,0)</f>
        <v>0</v>
      </c>
      <c r="V15" s="91"/>
      <c r="AG15" s="108">
        <f>IF(E15&gt;G15,1,0)</f>
        <v>0</v>
      </c>
      <c r="AH15" s="108">
        <f>IF(H15&gt;J15,1,0)</f>
        <v>0</v>
      </c>
      <c r="AI15" s="108">
        <f>IF(K15+M15&gt;0,IF(K15&gt;M15,1,0),0)</f>
        <v>0</v>
      </c>
      <c r="AJ15" s="108">
        <f>IF(G15&gt;E15,1,0)</f>
        <v>0</v>
      </c>
      <c r="AK15" s="108">
        <f>IF(J15&gt;H15,1,0)</f>
        <v>0</v>
      </c>
      <c r="AL15" s="108">
        <f>IF(K15+M15&gt;0,IF(M15&gt;K15,1,0),0)</f>
        <v>0</v>
      </c>
    </row>
    <row r="16" spans="2:38" ht="20.25" customHeight="1">
      <c r="B16" s="608" t="s">
        <v>65</v>
      </c>
      <c r="C16" s="253"/>
      <c r="D16" s="252"/>
      <c r="E16" s="648"/>
      <c r="F16" s="646" t="s">
        <v>17</v>
      </c>
      <c r="G16" s="642"/>
      <c r="H16" s="644"/>
      <c r="I16" s="646" t="s">
        <v>17</v>
      </c>
      <c r="J16" s="642"/>
      <c r="K16" s="644"/>
      <c r="L16" s="646" t="s">
        <v>17</v>
      </c>
      <c r="M16" s="640"/>
      <c r="N16" s="598">
        <f>E16+H16+K16</f>
        <v>0</v>
      </c>
      <c r="O16" s="600" t="s">
        <v>17</v>
      </c>
      <c r="P16" s="602">
        <f>G16+J16+M16</f>
        <v>0</v>
      </c>
      <c r="Q16" s="598">
        <f>SUM(AG16:AI16)</f>
        <v>0</v>
      </c>
      <c r="R16" s="600" t="s">
        <v>17</v>
      </c>
      <c r="S16" s="602">
        <f>SUM(AJ16:AL16)</f>
        <v>0</v>
      </c>
      <c r="T16" s="604">
        <f>IF(Q16&gt;S16,1,0)</f>
        <v>0</v>
      </c>
      <c r="U16" s="596">
        <f>IF(S16&gt;Q16,1,0)</f>
        <v>0</v>
      </c>
      <c r="V16" s="111"/>
      <c r="AG16" s="108">
        <f>IF(E16&gt;G16,1,0)</f>
        <v>0</v>
      </c>
      <c r="AH16" s="108">
        <f>IF(H16&gt;J16,1,0)</f>
        <v>0</v>
      </c>
      <c r="AI16" s="108">
        <f>IF(K16+M16&gt;0,IF(K16&gt;M16,1,0),0)</f>
        <v>0</v>
      </c>
      <c r="AJ16" s="108">
        <f>IF(G16&gt;E16,1,0)</f>
        <v>0</v>
      </c>
      <c r="AK16" s="108">
        <f>IF(J16&gt;H16,1,0)</f>
        <v>0</v>
      </c>
      <c r="AL16" s="108">
        <f>IF(K16+M16&gt;0,IF(M16&gt;K16,1,0),0)</f>
        <v>0</v>
      </c>
    </row>
    <row r="17" spans="2:22" ht="21" customHeight="1">
      <c r="B17" s="609"/>
      <c r="C17" s="254"/>
      <c r="D17" s="255"/>
      <c r="E17" s="649"/>
      <c r="F17" s="647"/>
      <c r="G17" s="643"/>
      <c r="H17" s="645"/>
      <c r="I17" s="647"/>
      <c r="J17" s="643"/>
      <c r="K17" s="645"/>
      <c r="L17" s="647"/>
      <c r="M17" s="641"/>
      <c r="N17" s="599"/>
      <c r="O17" s="601"/>
      <c r="P17" s="603"/>
      <c r="Q17" s="599"/>
      <c r="R17" s="601"/>
      <c r="S17" s="603"/>
      <c r="T17" s="605"/>
      <c r="U17" s="597"/>
      <c r="V17" s="111"/>
    </row>
    <row r="18" spans="2:22" ht="23.25" customHeight="1">
      <c r="B18" s="114"/>
      <c r="C18" s="155" t="s">
        <v>69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7">
        <f>SUM(N14:N17)</f>
        <v>0</v>
      </c>
      <c r="O18" s="151" t="s">
        <v>17</v>
      </c>
      <c r="P18" s="158">
        <f>SUM(P14:P17)</f>
        <v>0</v>
      </c>
      <c r="Q18" s="157">
        <f>SUM(Q14:Q17)</f>
        <v>0</v>
      </c>
      <c r="R18" s="159" t="s">
        <v>17</v>
      </c>
      <c r="S18" s="158">
        <f>SUM(S14:S17)</f>
        <v>0</v>
      </c>
      <c r="T18" s="153">
        <f>SUM(T14:T17)</f>
        <v>0</v>
      </c>
      <c r="U18" s="154">
        <f>SUM(U14:U17)</f>
        <v>0</v>
      </c>
      <c r="V18" s="91"/>
    </row>
    <row r="19" spans="2:27" ht="21" customHeight="1">
      <c r="B19" s="114"/>
      <c r="C19" s="3" t="s">
        <v>70</v>
      </c>
      <c r="D19" s="117" t="str">
        <f>IF(T18&gt;U18,D9,IF(U18&gt;T18,D10,IF(U18+T18=0," ","CHYBA ZADÁNÍ")))</f>
        <v> </v>
      </c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3"/>
      <c r="V19" s="118"/>
      <c r="AA19" s="119"/>
    </row>
    <row r="20" spans="2:22" ht="19.5" customHeight="1">
      <c r="B20" s="114"/>
      <c r="C20" s="3" t="s">
        <v>71</v>
      </c>
      <c r="G20" s="120"/>
      <c r="H20" s="120"/>
      <c r="I20" s="120"/>
      <c r="J20" s="120"/>
      <c r="K20" s="120"/>
      <c r="L20" s="120"/>
      <c r="M20" s="120"/>
      <c r="N20" s="118"/>
      <c r="O20" s="118"/>
      <c r="Q20" s="121"/>
      <c r="R20" s="121"/>
      <c r="S20" s="120"/>
      <c r="T20" s="120"/>
      <c r="U20" s="120"/>
      <c r="V20" s="118"/>
    </row>
    <row r="21" spans="10:20" ht="15">
      <c r="J21" s="2" t="s">
        <v>54</v>
      </c>
      <c r="K21" s="2"/>
      <c r="L21" s="2"/>
      <c r="T21" s="2" t="s">
        <v>57</v>
      </c>
    </row>
    <row r="22" spans="3:21" ht="15">
      <c r="C22" s="75" t="s">
        <v>72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3:21" ht="15"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3:21" ht="15"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3:21" ht="15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28.5" customHeight="1">
      <c r="B26" s="90"/>
      <c r="C26" s="90"/>
      <c r="D26" s="90"/>
      <c r="E26" s="90"/>
      <c r="F26" s="122" t="s">
        <v>39</v>
      </c>
      <c r="G26" s="90"/>
      <c r="H26" s="123"/>
      <c r="I26" s="123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630" t="s">
        <v>42</v>
      </c>
      <c r="Q28" s="630"/>
      <c r="R28" s="73"/>
      <c r="S28" s="73"/>
      <c r="T28" s="631">
        <f>'Rozlosování-přehled'!$N$1</f>
        <v>2012</v>
      </c>
      <c r="U28" s="631"/>
      <c r="X28" s="74" t="s">
        <v>0</v>
      </c>
    </row>
    <row r="29" spans="3:32" ht="18.75">
      <c r="C29" s="75" t="s">
        <v>43</v>
      </c>
      <c r="D29" s="124"/>
      <c r="N29" s="77">
        <v>5</v>
      </c>
      <c r="P29" s="632" t="str">
        <f>IF(N29=1,P31,IF(N29=2,P32,IF(N29=3,P33,IF(N29=4,P34,IF(N29=5,P35,IF(N29=6,P36," "))))))</f>
        <v>VETERÁNI   II.</v>
      </c>
      <c r="Q29" s="633"/>
      <c r="R29" s="633"/>
      <c r="S29" s="633"/>
      <c r="T29" s="633"/>
      <c r="U29" s="634"/>
      <c r="W29" s="78" t="s">
        <v>1</v>
      </c>
      <c r="X29" s="75" t="s">
        <v>2</v>
      </c>
      <c r="AA29" s="1" t="s">
        <v>44</v>
      </c>
      <c r="AB29" s="362" t="s">
        <v>177</v>
      </c>
      <c r="AC29" s="362" t="s">
        <v>178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2" ht="15.75" customHeight="1">
      <c r="C31" s="75" t="s">
        <v>48</v>
      </c>
      <c r="D31" s="125" t="s">
        <v>147</v>
      </c>
      <c r="E31" s="82"/>
      <c r="F31" s="82"/>
      <c r="N31" s="83">
        <v>1</v>
      </c>
      <c r="P31" s="627" t="s">
        <v>49</v>
      </c>
      <c r="Q31" s="627"/>
      <c r="R31" s="627"/>
      <c r="S31" s="627"/>
      <c r="T31" s="627"/>
      <c r="U31" s="627"/>
      <c r="W31" s="84">
        <v>1</v>
      </c>
      <c r="X31" s="85" t="str">
        <f aca="true" t="shared" si="1" ref="X31:X38">IF($N$29=1,AA31,IF($N$29=2,AB31,IF($N$29=3,AC31,IF($N$29=4,AD31,IF($N$29=5,AE31," ")))))</f>
        <v>Hrabůvka</v>
      </c>
      <c r="AA31" s="1">
        <f aca="true" t="shared" si="2" ref="AA31:AE38">AA6</f>
        <v>0</v>
      </c>
      <c r="AB31" s="1">
        <f t="shared" si="2"/>
        <v>0</v>
      </c>
      <c r="AC31" s="1">
        <f>AC6</f>
        <v>0</v>
      </c>
      <c r="AD31" s="1">
        <f t="shared" si="2"/>
        <v>0</v>
      </c>
      <c r="AE31" s="1" t="str">
        <f t="shared" si="2"/>
        <v>Hrabůvka</v>
      </c>
      <c r="AF31" s="1">
        <f aca="true" t="shared" si="3" ref="AF31:AF38">AF6</f>
        <v>0</v>
      </c>
    </row>
    <row r="32" spans="3:32" ht="15" customHeight="1">
      <c r="C32" s="75" t="s">
        <v>51</v>
      </c>
      <c r="D32" s="238">
        <v>41036</v>
      </c>
      <c r="E32" s="87"/>
      <c r="F32" s="87"/>
      <c r="N32" s="83">
        <v>2</v>
      </c>
      <c r="P32" s="626" t="s">
        <v>179</v>
      </c>
      <c r="Q32" s="627"/>
      <c r="R32" s="627"/>
      <c r="S32" s="627"/>
      <c r="T32" s="627"/>
      <c r="U32" s="627"/>
      <c r="W32" s="84">
        <v>2</v>
      </c>
      <c r="X32" s="85" t="str">
        <f t="shared" si="1"/>
        <v>Poruba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Poruba</v>
      </c>
      <c r="AF32" s="1">
        <f t="shared" si="3"/>
        <v>0</v>
      </c>
    </row>
    <row r="33" spans="3:32" ht="15">
      <c r="C33" s="75"/>
      <c r="N33" s="83">
        <v>3</v>
      </c>
      <c r="P33" s="626" t="s">
        <v>180</v>
      </c>
      <c r="Q33" s="627"/>
      <c r="R33" s="627"/>
      <c r="S33" s="627"/>
      <c r="T33" s="627"/>
      <c r="U33" s="627"/>
      <c r="W33" s="84">
        <v>3</v>
      </c>
      <c r="X33" s="85" t="str">
        <f t="shared" si="1"/>
        <v>Příbor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Příbor</v>
      </c>
      <c r="AF33" s="1">
        <f t="shared" si="3"/>
        <v>0</v>
      </c>
    </row>
    <row r="34" spans="2:32" ht="18.75">
      <c r="B34" s="88">
        <v>2</v>
      </c>
      <c r="C34" s="71" t="s">
        <v>54</v>
      </c>
      <c r="D34" s="618" t="str">
        <f>IF(B34=1,X31,IF(B34=2,X32,IF(B34=3,X33,IF(B34=4,X34,IF(B34=5,X35,IF(B34=6,X36,IF(B34=7,X37,IF(B34=8,X38," "))))))))</f>
        <v>Poruba</v>
      </c>
      <c r="E34" s="619"/>
      <c r="F34" s="619"/>
      <c r="G34" s="619"/>
      <c r="H34" s="619"/>
      <c r="I34" s="620"/>
      <c r="N34" s="83">
        <v>4</v>
      </c>
      <c r="P34" s="590" t="s">
        <v>52</v>
      </c>
      <c r="Q34" s="590"/>
      <c r="R34" s="590"/>
      <c r="S34" s="590"/>
      <c r="T34" s="590"/>
      <c r="U34" s="590"/>
      <c r="W34" s="84">
        <v>4</v>
      </c>
      <c r="X34" s="85" t="str">
        <f t="shared" si="1"/>
        <v>Kunčičky  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Kunčičky  </v>
      </c>
      <c r="AF34" s="1">
        <f t="shared" si="3"/>
        <v>0</v>
      </c>
    </row>
    <row r="35" spans="2:32" ht="18.75">
      <c r="B35" s="88">
        <v>7</v>
      </c>
      <c r="C35" s="71" t="s">
        <v>57</v>
      </c>
      <c r="D35" s="618" t="str">
        <f>IF(B35=1,X31,IF(B35=2,X32,IF(B35=3,X33,IF(B35=4,X34,IF(B35=5,X35,IF(B35=6,X36,IF(B35=7,X37,IF(B35=8,X38," "))))))))</f>
        <v>Vratimov</v>
      </c>
      <c r="E35" s="619"/>
      <c r="F35" s="619"/>
      <c r="G35" s="619"/>
      <c r="H35" s="619"/>
      <c r="I35" s="620"/>
      <c r="N35" s="83">
        <v>5</v>
      </c>
      <c r="P35" s="590" t="s">
        <v>55</v>
      </c>
      <c r="Q35" s="590"/>
      <c r="R35" s="590"/>
      <c r="S35" s="590"/>
      <c r="T35" s="590"/>
      <c r="U35" s="590"/>
      <c r="W35" s="84">
        <v>5</v>
      </c>
      <c r="X35" s="85" t="str">
        <f t="shared" si="1"/>
        <v>Proskovice B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Proskovice B</v>
      </c>
      <c r="AF35" s="1">
        <f t="shared" si="3"/>
        <v>0</v>
      </c>
    </row>
    <row r="36" spans="14:32" ht="15">
      <c r="N36" s="83">
        <v>6</v>
      </c>
      <c r="P36" s="590" t="s">
        <v>58</v>
      </c>
      <c r="Q36" s="590"/>
      <c r="R36" s="590"/>
      <c r="S36" s="590"/>
      <c r="T36" s="590"/>
      <c r="U36" s="590"/>
      <c r="W36" s="84">
        <v>6</v>
      </c>
      <c r="X36" s="85" t="str">
        <f t="shared" si="1"/>
        <v>Proskovice A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Proskovice A</v>
      </c>
      <c r="AF36" s="1">
        <f t="shared" si="3"/>
        <v>0</v>
      </c>
    </row>
    <row r="37" spans="3:32" ht="15">
      <c r="C37" s="89" t="s">
        <v>60</v>
      </c>
      <c r="D37" s="90"/>
      <c r="E37" s="623" t="s">
        <v>61</v>
      </c>
      <c r="F37" s="624"/>
      <c r="G37" s="624"/>
      <c r="H37" s="624"/>
      <c r="I37" s="624"/>
      <c r="J37" s="624"/>
      <c r="K37" s="624"/>
      <c r="L37" s="624"/>
      <c r="M37" s="624"/>
      <c r="N37" s="624" t="s">
        <v>62</v>
      </c>
      <c r="O37" s="624"/>
      <c r="P37" s="624"/>
      <c r="Q37" s="624"/>
      <c r="R37" s="624"/>
      <c r="S37" s="624"/>
      <c r="T37" s="624"/>
      <c r="U37" s="624"/>
      <c r="V37" s="91"/>
      <c r="W37" s="84">
        <v>7</v>
      </c>
      <c r="X37" s="85" t="str">
        <f t="shared" si="1"/>
        <v>Vratimov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 t="str">
        <f t="shared" si="2"/>
        <v>Vratimov</v>
      </c>
      <c r="AF37" s="1">
        <f t="shared" si="3"/>
        <v>0</v>
      </c>
    </row>
    <row r="38" spans="2:38" ht="15">
      <c r="B38" s="93"/>
      <c r="C38" s="94" t="s">
        <v>7</v>
      </c>
      <c r="D38" s="95" t="s">
        <v>8</v>
      </c>
      <c r="E38" s="625" t="s">
        <v>63</v>
      </c>
      <c r="F38" s="592"/>
      <c r="G38" s="593"/>
      <c r="H38" s="591" t="s">
        <v>64</v>
      </c>
      <c r="I38" s="592"/>
      <c r="J38" s="593" t="s">
        <v>64</v>
      </c>
      <c r="K38" s="591" t="s">
        <v>65</v>
      </c>
      <c r="L38" s="592"/>
      <c r="M38" s="592" t="s">
        <v>65</v>
      </c>
      <c r="N38" s="591" t="s">
        <v>66</v>
      </c>
      <c r="O38" s="592"/>
      <c r="P38" s="593"/>
      <c r="Q38" s="591" t="s">
        <v>67</v>
      </c>
      <c r="R38" s="592"/>
      <c r="S38" s="593"/>
      <c r="T38" s="96" t="s">
        <v>68</v>
      </c>
      <c r="U38" s="97"/>
      <c r="V38" s="98"/>
      <c r="W38" s="84">
        <v>8</v>
      </c>
      <c r="X38" s="85" t="str">
        <f t="shared" si="1"/>
        <v>VOLNÝ  LOS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 t="str">
        <f t="shared" si="2"/>
        <v>VOLNÝ  LOS</v>
      </c>
      <c r="AF38" s="1">
        <f t="shared" si="3"/>
        <v>0</v>
      </c>
      <c r="AG38" s="4" t="s">
        <v>63</v>
      </c>
      <c r="AH38" s="4" t="s">
        <v>64</v>
      </c>
      <c r="AI38" s="4" t="s">
        <v>65</v>
      </c>
      <c r="AJ38" s="4" t="s">
        <v>63</v>
      </c>
      <c r="AK38" s="4" t="s">
        <v>64</v>
      </c>
      <c r="AL38" s="4" t="s">
        <v>65</v>
      </c>
    </row>
    <row r="39" spans="2:38" ht="24.75" customHeight="1">
      <c r="B39" s="99" t="s">
        <v>63</v>
      </c>
      <c r="C39" s="100" t="s">
        <v>222</v>
      </c>
      <c r="D39" s="109" t="s">
        <v>228</v>
      </c>
      <c r="E39" s="101">
        <v>1</v>
      </c>
      <c r="F39" s="102" t="s">
        <v>17</v>
      </c>
      <c r="G39" s="103">
        <v>6</v>
      </c>
      <c r="H39" s="104">
        <v>1</v>
      </c>
      <c r="I39" s="102" t="s">
        <v>17</v>
      </c>
      <c r="J39" s="103">
        <v>6</v>
      </c>
      <c r="K39" s="251"/>
      <c r="L39" s="249" t="s">
        <v>17</v>
      </c>
      <c r="M39" s="264"/>
      <c r="N39" s="150">
        <f>E39+H39+K39</f>
        <v>2</v>
      </c>
      <c r="O39" s="151" t="s">
        <v>17</v>
      </c>
      <c r="P39" s="152">
        <f>G39+J39+M39</f>
        <v>12</v>
      </c>
      <c r="Q39" s="150">
        <f>SUM(AG39:AI39)</f>
        <v>0</v>
      </c>
      <c r="R39" s="151" t="s">
        <v>17</v>
      </c>
      <c r="S39" s="152">
        <f>SUM(AJ39:AL39)</f>
        <v>2</v>
      </c>
      <c r="T39" s="153">
        <f>IF(Q39&gt;S39,1,0)</f>
        <v>0</v>
      </c>
      <c r="U39" s="154">
        <f>IF(S39&gt;Q39,1,0)</f>
        <v>1</v>
      </c>
      <c r="V39" s="91"/>
      <c r="X39" s="107"/>
      <c r="AG39" s="108">
        <f>IF(E39&gt;G39,1,0)</f>
        <v>0</v>
      </c>
      <c r="AH39" s="108">
        <f>IF(H39&gt;J39,1,0)</f>
        <v>0</v>
      </c>
      <c r="AI39" s="108">
        <f>IF(K39+M39&gt;0,IF(K39&gt;M39,1,0),0)</f>
        <v>0</v>
      </c>
      <c r="AJ39" s="108">
        <f>IF(G39&gt;E39,1,0)</f>
        <v>1</v>
      </c>
      <c r="AK39" s="108">
        <f>IF(J39&gt;H39,1,0)</f>
        <v>1</v>
      </c>
      <c r="AL39" s="108">
        <f>IF(K39+M39&gt;0,IF(M39&gt;K39,1,0),0)</f>
        <v>0</v>
      </c>
    </row>
    <row r="40" spans="2:38" ht="24.75" customHeight="1">
      <c r="B40" s="99" t="s">
        <v>64</v>
      </c>
      <c r="C40" s="110" t="s">
        <v>224</v>
      </c>
      <c r="D40" s="100" t="s">
        <v>229</v>
      </c>
      <c r="E40" s="101">
        <v>2</v>
      </c>
      <c r="F40" s="102" t="s">
        <v>17</v>
      </c>
      <c r="G40" s="103">
        <v>6</v>
      </c>
      <c r="H40" s="104">
        <v>3</v>
      </c>
      <c r="I40" s="102" t="s">
        <v>17</v>
      </c>
      <c r="J40" s="103">
        <v>6</v>
      </c>
      <c r="K40" s="251"/>
      <c r="L40" s="249" t="s">
        <v>17</v>
      </c>
      <c r="M40" s="264"/>
      <c r="N40" s="150">
        <f>E40+H40+K40</f>
        <v>5</v>
      </c>
      <c r="O40" s="151" t="s">
        <v>17</v>
      </c>
      <c r="P40" s="152">
        <f>G40+J40+M40</f>
        <v>12</v>
      </c>
      <c r="Q40" s="150">
        <f>SUM(AG40:AI40)</f>
        <v>0</v>
      </c>
      <c r="R40" s="151" t="s">
        <v>17</v>
      </c>
      <c r="S40" s="152">
        <f>SUM(AJ40:AL40)</f>
        <v>2</v>
      </c>
      <c r="T40" s="153">
        <f>IF(Q40&gt;S40,1,0)</f>
        <v>0</v>
      </c>
      <c r="U40" s="154">
        <f>IF(S40&gt;Q40,1,0)</f>
        <v>1</v>
      </c>
      <c r="V40" s="91"/>
      <c r="AG40" s="108">
        <f>IF(E40&gt;G40,1,0)</f>
        <v>0</v>
      </c>
      <c r="AH40" s="108">
        <f>IF(H40&gt;J40,1,0)</f>
        <v>0</v>
      </c>
      <c r="AI40" s="108">
        <f>IF(K40+M40&gt;0,IF(K40&gt;M40,1,0),0)</f>
        <v>0</v>
      </c>
      <c r="AJ40" s="108">
        <f>IF(G40&gt;E40,1,0)</f>
        <v>1</v>
      </c>
      <c r="AK40" s="108">
        <f>IF(J40&gt;H40,1,0)</f>
        <v>1</v>
      </c>
      <c r="AL40" s="108">
        <f>IF(K40+M40&gt;0,IF(M40&gt;K40,1,0),0)</f>
        <v>0</v>
      </c>
    </row>
    <row r="41" spans="2:38" ht="24.75" customHeight="1">
      <c r="B41" s="608" t="s">
        <v>65</v>
      </c>
      <c r="C41" s="110" t="s">
        <v>226</v>
      </c>
      <c r="D41" s="109" t="s">
        <v>229</v>
      </c>
      <c r="E41" s="635">
        <v>6</v>
      </c>
      <c r="F41" s="594" t="s">
        <v>17</v>
      </c>
      <c r="G41" s="628">
        <v>4</v>
      </c>
      <c r="H41" s="621">
        <v>6</v>
      </c>
      <c r="I41" s="594" t="s">
        <v>17</v>
      </c>
      <c r="J41" s="628">
        <v>3</v>
      </c>
      <c r="K41" s="644"/>
      <c r="L41" s="646" t="s">
        <v>17</v>
      </c>
      <c r="M41" s="640"/>
      <c r="N41" s="598">
        <f>E41+H41+K41</f>
        <v>12</v>
      </c>
      <c r="O41" s="600" t="s">
        <v>17</v>
      </c>
      <c r="P41" s="602">
        <f>G41+J41+M41</f>
        <v>7</v>
      </c>
      <c r="Q41" s="598">
        <f>SUM(AG41:AI41)</f>
        <v>2</v>
      </c>
      <c r="R41" s="600" t="s">
        <v>17</v>
      </c>
      <c r="S41" s="602">
        <f>SUM(AJ41:AL41)</f>
        <v>0</v>
      </c>
      <c r="T41" s="604">
        <f>IF(Q41&gt;S41,1,0)</f>
        <v>1</v>
      </c>
      <c r="U41" s="596">
        <f>IF(S41&gt;Q41,1,0)</f>
        <v>0</v>
      </c>
      <c r="V41" s="111"/>
      <c r="AG41" s="108">
        <f>IF(E41&gt;G41,1,0)</f>
        <v>1</v>
      </c>
      <c r="AH41" s="108">
        <f>IF(H41&gt;J41,1,0)</f>
        <v>1</v>
      </c>
      <c r="AI41" s="108">
        <f>IF(K41+M41&gt;0,IF(K41&gt;M41,1,0),0)</f>
        <v>0</v>
      </c>
      <c r="AJ41" s="108">
        <f>IF(G41&gt;E41,1,0)</f>
        <v>0</v>
      </c>
      <c r="AK41" s="108">
        <f>IF(J41&gt;H41,1,0)</f>
        <v>0</v>
      </c>
      <c r="AL41" s="108">
        <f>IF(K41+M41&gt;0,IF(M41&gt;K41,1,0),0)</f>
        <v>0</v>
      </c>
    </row>
    <row r="42" spans="2:22" ht="24.75" customHeight="1">
      <c r="B42" s="609"/>
      <c r="C42" s="112" t="s">
        <v>227</v>
      </c>
      <c r="D42" s="113" t="s">
        <v>230</v>
      </c>
      <c r="E42" s="636"/>
      <c r="F42" s="595"/>
      <c r="G42" s="650"/>
      <c r="H42" s="622"/>
      <c r="I42" s="595"/>
      <c r="J42" s="650"/>
      <c r="K42" s="645"/>
      <c r="L42" s="647"/>
      <c r="M42" s="641"/>
      <c r="N42" s="599"/>
      <c r="O42" s="601"/>
      <c r="P42" s="603"/>
      <c r="Q42" s="599"/>
      <c r="R42" s="601"/>
      <c r="S42" s="603"/>
      <c r="T42" s="605"/>
      <c r="U42" s="597"/>
      <c r="V42" s="111"/>
    </row>
    <row r="43" spans="2:22" ht="24.75" customHeight="1">
      <c r="B43" s="114"/>
      <c r="C43" s="155" t="s">
        <v>69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>
        <f>SUM(N39:N42)</f>
        <v>19</v>
      </c>
      <c r="O43" s="151" t="s">
        <v>17</v>
      </c>
      <c r="P43" s="158">
        <f>SUM(P39:P42)</f>
        <v>31</v>
      </c>
      <c r="Q43" s="157">
        <f>SUM(Q39:Q42)</f>
        <v>2</v>
      </c>
      <c r="R43" s="159" t="s">
        <v>17</v>
      </c>
      <c r="S43" s="158">
        <f>SUM(S39:S42)</f>
        <v>4</v>
      </c>
      <c r="T43" s="153">
        <f>SUM(T39:T42)</f>
        <v>1</v>
      </c>
      <c r="U43" s="154">
        <f>SUM(U39:U42)</f>
        <v>2</v>
      </c>
      <c r="V43" s="91"/>
    </row>
    <row r="44" spans="2:22" ht="24.75" customHeight="1">
      <c r="B44" s="114"/>
      <c r="C44" s="3" t="s">
        <v>70</v>
      </c>
      <c r="D44" s="117" t="str">
        <f>IF(T43&gt;U43,D34,IF(U43&gt;T43,D35,IF(U43+T43=0," ","CHYBA ZADÁNÍ")))</f>
        <v>Vratimov</v>
      </c>
      <c r="E44" s="115"/>
      <c r="F44" s="115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3"/>
      <c r="V44" s="118"/>
    </row>
    <row r="45" spans="2:22" ht="15">
      <c r="B45" s="114"/>
      <c r="C45" s="3" t="s">
        <v>71</v>
      </c>
      <c r="G45" s="120"/>
      <c r="H45" s="120"/>
      <c r="I45" s="120"/>
      <c r="J45" s="120"/>
      <c r="K45" s="120"/>
      <c r="L45" s="120"/>
      <c r="M45" s="120"/>
      <c r="N45" s="118"/>
      <c r="O45" s="118"/>
      <c r="Q45" s="121"/>
      <c r="R45" s="121"/>
      <c r="S45" s="120"/>
      <c r="T45" s="120"/>
      <c r="U45" s="120"/>
      <c r="V45" s="118"/>
    </row>
    <row r="46" spans="3:21" ht="15">
      <c r="C46" s="121"/>
      <c r="D46" s="121"/>
      <c r="E46" s="121"/>
      <c r="F46" s="121"/>
      <c r="G46" s="121"/>
      <c r="H46" s="121"/>
      <c r="I46" s="121"/>
      <c r="J46" s="126" t="s">
        <v>54</v>
      </c>
      <c r="K46" s="126"/>
      <c r="L46" s="126"/>
      <c r="M46" s="121"/>
      <c r="N46" s="121"/>
      <c r="O46" s="121"/>
      <c r="P46" s="121"/>
      <c r="Q46" s="121"/>
      <c r="R46" s="121"/>
      <c r="S46" s="121"/>
      <c r="T46" s="126" t="s">
        <v>57</v>
      </c>
      <c r="U46" s="121"/>
    </row>
    <row r="47" spans="3:21" ht="15">
      <c r="C47" s="127" t="s">
        <v>72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3:21" ht="15">
      <c r="C48" s="121"/>
      <c r="D48" s="12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spans="3:21" ht="15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</row>
    <row r="50" spans="3:21" ht="1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630" t="s">
        <v>42</v>
      </c>
      <c r="Q53" s="630"/>
      <c r="R53" s="73"/>
      <c r="S53" s="73"/>
      <c r="T53" s="631">
        <f>'Rozlosování-přehled'!$N$1</f>
        <v>2012</v>
      </c>
      <c r="U53" s="631"/>
      <c r="X53" s="74" t="s">
        <v>0</v>
      </c>
    </row>
    <row r="54" spans="3:32" ht="18.75">
      <c r="C54" s="75" t="s">
        <v>43</v>
      </c>
      <c r="D54" s="76"/>
      <c r="N54" s="77">
        <v>5</v>
      </c>
      <c r="P54" s="632" t="str">
        <f>IF(N54=1,P56,IF(N54=2,P57,IF(N54=3,P58,IF(N54=4,P59,IF(N54=5,P60,IF(N54=6,P61," "))))))</f>
        <v>VETERÁNI   II.</v>
      </c>
      <c r="Q54" s="633"/>
      <c r="R54" s="633"/>
      <c r="S54" s="633"/>
      <c r="T54" s="633"/>
      <c r="U54" s="634"/>
      <c r="W54" s="78" t="s">
        <v>1</v>
      </c>
      <c r="X54" s="79" t="s">
        <v>2</v>
      </c>
      <c r="AA54" s="1" t="s">
        <v>44</v>
      </c>
      <c r="AB54" s="362" t="s">
        <v>177</v>
      </c>
      <c r="AC54" s="362" t="s">
        <v>178</v>
      </c>
      <c r="AD54" s="1" t="s">
        <v>45</v>
      </c>
      <c r="AE54" s="1" t="s">
        <v>46</v>
      </c>
      <c r="AF54" s="1" t="s">
        <v>47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2" ht="15.75" customHeight="1">
      <c r="C56" s="75" t="s">
        <v>48</v>
      </c>
      <c r="D56" s="125" t="s">
        <v>59</v>
      </c>
      <c r="E56" s="125"/>
      <c r="F56" s="125"/>
      <c r="G56" s="125"/>
      <c r="H56" s="125"/>
      <c r="I56" s="125"/>
      <c r="N56" s="83">
        <v>1</v>
      </c>
      <c r="P56" s="627" t="s">
        <v>49</v>
      </c>
      <c r="Q56" s="627"/>
      <c r="R56" s="627"/>
      <c r="S56" s="627"/>
      <c r="T56" s="627"/>
      <c r="U56" s="627"/>
      <c r="W56" s="84">
        <v>1</v>
      </c>
      <c r="X56" s="85" t="str">
        <f aca="true" t="shared" si="4" ref="X56:X63">IF($N$4=1,AA56,IF($N$4=2,AB56,IF($N$4=3,AC56,IF($N$4=4,AD56,IF($N$4=5,AE56," ")))))</f>
        <v>Hrabůvka</v>
      </c>
      <c r="AA56" s="1">
        <f aca="true" t="shared" si="5" ref="AA56:AE63">AA6</f>
        <v>0</v>
      </c>
      <c r="AB56" s="1">
        <f t="shared" si="5"/>
        <v>0</v>
      </c>
      <c r="AC56" s="1">
        <f>AC6</f>
        <v>0</v>
      </c>
      <c r="AD56" s="1">
        <f t="shared" si="5"/>
        <v>0</v>
      </c>
      <c r="AE56" s="1" t="str">
        <f t="shared" si="5"/>
        <v>Hrabůvka</v>
      </c>
      <c r="AF56" s="1">
        <f aca="true" t="shared" si="6" ref="AF56:AF63">AF6</f>
        <v>0</v>
      </c>
    </row>
    <row r="57" spans="3:32" ht="15" customHeight="1">
      <c r="C57" s="75" t="s">
        <v>51</v>
      </c>
      <c r="D57" s="238">
        <v>41038</v>
      </c>
      <c r="E57" s="238"/>
      <c r="F57" s="238"/>
      <c r="G57" s="238"/>
      <c r="H57" s="238"/>
      <c r="I57" s="238"/>
      <c r="N57" s="83">
        <v>2</v>
      </c>
      <c r="P57" s="626" t="s">
        <v>179</v>
      </c>
      <c r="Q57" s="627"/>
      <c r="R57" s="627"/>
      <c r="S57" s="627"/>
      <c r="T57" s="627"/>
      <c r="U57" s="627"/>
      <c r="W57" s="84">
        <v>2</v>
      </c>
      <c r="X57" s="85" t="str">
        <f t="shared" si="4"/>
        <v>Poruba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Poruba</v>
      </c>
      <c r="AF57" s="1">
        <f t="shared" si="6"/>
        <v>0</v>
      </c>
    </row>
    <row r="58" spans="3:32" ht="15">
      <c r="C58" s="75"/>
      <c r="N58" s="83">
        <v>3</v>
      </c>
      <c r="P58" s="626" t="s">
        <v>180</v>
      </c>
      <c r="Q58" s="627"/>
      <c r="R58" s="627"/>
      <c r="S58" s="627"/>
      <c r="T58" s="627"/>
      <c r="U58" s="627"/>
      <c r="W58" s="84">
        <v>3</v>
      </c>
      <c r="X58" s="85" t="str">
        <f t="shared" si="4"/>
        <v>Příbor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Příbor</v>
      </c>
      <c r="AF58" s="1">
        <f t="shared" si="6"/>
        <v>0</v>
      </c>
    </row>
    <row r="59" spans="2:32" ht="18.75">
      <c r="B59" s="88">
        <v>3</v>
      </c>
      <c r="C59" s="71" t="s">
        <v>54</v>
      </c>
      <c r="D59" s="637" t="str">
        <f>IF(B59=1,X56,IF(B59=2,X57,IF(B59=3,X58,IF(B59=4,X59,IF(B59=5,X60,IF(B59=6,X61,IF(B59=7,X62,IF(B59=8,X63," "))))))))</f>
        <v>Příbor</v>
      </c>
      <c r="E59" s="638"/>
      <c r="F59" s="638"/>
      <c r="G59" s="638"/>
      <c r="H59" s="638"/>
      <c r="I59" s="639"/>
      <c r="N59" s="83">
        <v>4</v>
      </c>
      <c r="P59" s="590" t="s">
        <v>52</v>
      </c>
      <c r="Q59" s="590"/>
      <c r="R59" s="590"/>
      <c r="S59" s="590"/>
      <c r="T59" s="590"/>
      <c r="U59" s="590"/>
      <c r="W59" s="84">
        <v>4</v>
      </c>
      <c r="X59" s="85" t="str">
        <f t="shared" si="4"/>
        <v>Kunčičky  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Kunčičky  </v>
      </c>
      <c r="AF59" s="1">
        <f t="shared" si="6"/>
        <v>0</v>
      </c>
    </row>
    <row r="60" spans="2:32" ht="18.75">
      <c r="B60" s="88">
        <v>6</v>
      </c>
      <c r="C60" s="71" t="s">
        <v>57</v>
      </c>
      <c r="D60" s="637" t="str">
        <f>IF(B60=1,X56,IF(B60=2,X57,IF(B60=3,X58,IF(B60=4,X59,IF(B60=5,X60,IF(B60=6,X61,IF(B60=7,X62,IF(B60=8,X63," "))))))))</f>
        <v>Proskovice A</v>
      </c>
      <c r="E60" s="638"/>
      <c r="F60" s="638"/>
      <c r="G60" s="638"/>
      <c r="H60" s="638"/>
      <c r="I60" s="639"/>
      <c r="N60" s="83">
        <v>5</v>
      </c>
      <c r="P60" s="590" t="s">
        <v>55</v>
      </c>
      <c r="Q60" s="590"/>
      <c r="R60" s="590"/>
      <c r="S60" s="590"/>
      <c r="T60" s="590"/>
      <c r="U60" s="590"/>
      <c r="W60" s="84">
        <v>5</v>
      </c>
      <c r="X60" s="85" t="str">
        <f t="shared" si="4"/>
        <v>Proskovice B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Proskovice B</v>
      </c>
      <c r="AF60" s="1">
        <f t="shared" si="6"/>
        <v>0</v>
      </c>
    </row>
    <row r="61" spans="14:32" ht="15">
      <c r="N61" s="83">
        <v>6</v>
      </c>
      <c r="P61" s="590" t="s">
        <v>58</v>
      </c>
      <c r="Q61" s="590"/>
      <c r="R61" s="590"/>
      <c r="S61" s="590"/>
      <c r="T61" s="590"/>
      <c r="U61" s="590"/>
      <c r="W61" s="84">
        <v>6</v>
      </c>
      <c r="X61" s="85" t="str">
        <f t="shared" si="4"/>
        <v>Proskovice A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Proskovice A</v>
      </c>
      <c r="AF61" s="1">
        <f t="shared" si="6"/>
        <v>0</v>
      </c>
    </row>
    <row r="62" spans="3:38" ht="15">
      <c r="C62" s="89" t="s">
        <v>60</v>
      </c>
      <c r="D62" s="90"/>
      <c r="E62" s="623" t="s">
        <v>61</v>
      </c>
      <c r="F62" s="624"/>
      <c r="G62" s="624"/>
      <c r="H62" s="624"/>
      <c r="I62" s="624"/>
      <c r="J62" s="624"/>
      <c r="K62" s="624"/>
      <c r="L62" s="624"/>
      <c r="M62" s="624"/>
      <c r="N62" s="624" t="s">
        <v>62</v>
      </c>
      <c r="O62" s="624"/>
      <c r="P62" s="624"/>
      <c r="Q62" s="624"/>
      <c r="R62" s="624"/>
      <c r="S62" s="624"/>
      <c r="T62" s="624"/>
      <c r="U62" s="624"/>
      <c r="V62" s="91"/>
      <c r="W62" s="84">
        <v>7</v>
      </c>
      <c r="X62" s="85" t="str">
        <f t="shared" si="4"/>
        <v>Vratimov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 t="str">
        <f t="shared" si="5"/>
        <v>Vratimov</v>
      </c>
      <c r="AF62" s="1">
        <f t="shared" si="6"/>
        <v>0</v>
      </c>
      <c r="AG62" s="75"/>
      <c r="AH62" s="92"/>
      <c r="AI62" s="92"/>
      <c r="AJ62" s="74" t="s">
        <v>0</v>
      </c>
      <c r="AK62" s="92"/>
      <c r="AL62" s="92"/>
    </row>
    <row r="63" spans="2:38" ht="15">
      <c r="B63" s="93"/>
      <c r="C63" s="94" t="s">
        <v>7</v>
      </c>
      <c r="D63" s="95" t="s">
        <v>8</v>
      </c>
      <c r="E63" s="625" t="s">
        <v>63</v>
      </c>
      <c r="F63" s="592"/>
      <c r="G63" s="593"/>
      <c r="H63" s="591" t="s">
        <v>64</v>
      </c>
      <c r="I63" s="592"/>
      <c r="J63" s="593" t="s">
        <v>64</v>
      </c>
      <c r="K63" s="591" t="s">
        <v>65</v>
      </c>
      <c r="L63" s="592"/>
      <c r="M63" s="592" t="s">
        <v>65</v>
      </c>
      <c r="N63" s="591" t="s">
        <v>66</v>
      </c>
      <c r="O63" s="592"/>
      <c r="P63" s="593"/>
      <c r="Q63" s="591" t="s">
        <v>67</v>
      </c>
      <c r="R63" s="592"/>
      <c r="S63" s="593"/>
      <c r="T63" s="96" t="s">
        <v>68</v>
      </c>
      <c r="U63" s="97"/>
      <c r="V63" s="98"/>
      <c r="W63" s="84">
        <v>8</v>
      </c>
      <c r="X63" s="85" t="str">
        <f t="shared" si="4"/>
        <v>VOLNÝ  LOS</v>
      </c>
      <c r="AA63" s="1">
        <f t="shared" si="5"/>
        <v>0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 t="str">
        <f t="shared" si="5"/>
        <v>VOLNÝ  LOS</v>
      </c>
      <c r="AF63" s="1">
        <f t="shared" si="6"/>
        <v>0</v>
      </c>
      <c r="AG63" s="4" t="s">
        <v>63</v>
      </c>
      <c r="AH63" s="4" t="s">
        <v>64</v>
      </c>
      <c r="AI63" s="4" t="s">
        <v>65</v>
      </c>
      <c r="AJ63" s="4" t="s">
        <v>63</v>
      </c>
      <c r="AK63" s="4" t="s">
        <v>64</v>
      </c>
      <c r="AL63" s="4" t="s">
        <v>65</v>
      </c>
    </row>
    <row r="64" spans="2:38" ht="24.75" customHeight="1">
      <c r="B64" s="99" t="s">
        <v>63</v>
      </c>
      <c r="C64" s="246" t="s">
        <v>86</v>
      </c>
      <c r="D64" s="252" t="s">
        <v>201</v>
      </c>
      <c r="E64" s="248">
        <v>1</v>
      </c>
      <c r="F64" s="249" t="s">
        <v>17</v>
      </c>
      <c r="G64" s="250">
        <v>6</v>
      </c>
      <c r="H64" s="251">
        <v>1</v>
      </c>
      <c r="I64" s="249" t="s">
        <v>17</v>
      </c>
      <c r="J64" s="250">
        <v>6</v>
      </c>
      <c r="K64" s="251"/>
      <c r="L64" s="249" t="s">
        <v>17</v>
      </c>
      <c r="M64" s="264"/>
      <c r="N64" s="150">
        <f>E64+H64+K64</f>
        <v>2</v>
      </c>
      <c r="O64" s="151" t="s">
        <v>17</v>
      </c>
      <c r="P64" s="152">
        <f>G64+J64+M64</f>
        <v>12</v>
      </c>
      <c r="Q64" s="150">
        <f>SUM(AG64:AI64)</f>
        <v>0</v>
      </c>
      <c r="R64" s="151" t="s">
        <v>17</v>
      </c>
      <c r="S64" s="152">
        <f>SUM(AJ64:AL64)</f>
        <v>2</v>
      </c>
      <c r="T64" s="153">
        <f>IF(Q64&gt;S64,1,0)</f>
        <v>0</v>
      </c>
      <c r="U64" s="154">
        <f>IF(S64&gt;Q64,1,0)</f>
        <v>1</v>
      </c>
      <c r="V64" s="91"/>
      <c r="X64" s="107"/>
      <c r="AG64" s="108">
        <f>IF(E64&gt;G64,1,0)</f>
        <v>0</v>
      </c>
      <c r="AH64" s="108">
        <f>IF(H64&gt;J64,1,0)</f>
        <v>0</v>
      </c>
      <c r="AI64" s="108">
        <f>IF(K64+M64&gt;0,IF(K64&gt;M64,1,0),0)</f>
        <v>0</v>
      </c>
      <c r="AJ64" s="108">
        <f>IF(G64&gt;E64,1,0)</f>
        <v>1</v>
      </c>
      <c r="AK64" s="108">
        <f>IF(J64&gt;H64,1,0)</f>
        <v>1</v>
      </c>
      <c r="AL64" s="108">
        <f>IF(K64+M64&gt;0,IF(M64&gt;K64,1,0),0)</f>
        <v>0</v>
      </c>
    </row>
    <row r="65" spans="2:38" ht="24.75" customHeight="1">
      <c r="B65" s="99" t="s">
        <v>64</v>
      </c>
      <c r="C65" s="253" t="s">
        <v>87</v>
      </c>
      <c r="D65" s="246" t="s">
        <v>202</v>
      </c>
      <c r="E65" s="248">
        <v>6</v>
      </c>
      <c r="F65" s="249" t="s">
        <v>17</v>
      </c>
      <c r="G65" s="250">
        <v>4</v>
      </c>
      <c r="H65" s="251">
        <v>4</v>
      </c>
      <c r="I65" s="249" t="s">
        <v>17</v>
      </c>
      <c r="J65" s="250">
        <v>6</v>
      </c>
      <c r="K65" s="251">
        <v>6</v>
      </c>
      <c r="L65" s="249" t="s">
        <v>17</v>
      </c>
      <c r="M65" s="264">
        <v>4</v>
      </c>
      <c r="N65" s="150">
        <f>E65+H65+K65</f>
        <v>16</v>
      </c>
      <c r="O65" s="151" t="s">
        <v>17</v>
      </c>
      <c r="P65" s="152">
        <f>G65+J65+M65</f>
        <v>14</v>
      </c>
      <c r="Q65" s="150">
        <f>SUM(AG65:AI65)</f>
        <v>2</v>
      </c>
      <c r="R65" s="151" t="s">
        <v>17</v>
      </c>
      <c r="S65" s="152">
        <f>SUM(AJ65:AL65)</f>
        <v>1</v>
      </c>
      <c r="T65" s="153">
        <f>IF(Q65&gt;S65,1,0)</f>
        <v>1</v>
      </c>
      <c r="U65" s="154">
        <f>IF(S65&gt;Q65,1,0)</f>
        <v>0</v>
      </c>
      <c r="V65" s="91"/>
      <c r="AG65" s="108">
        <f>IF(E65&gt;G65,1,0)</f>
        <v>1</v>
      </c>
      <c r="AH65" s="108">
        <f>IF(H65&gt;J65,1,0)</f>
        <v>0</v>
      </c>
      <c r="AI65" s="108">
        <f>IF(K65+M65&gt;0,IF(K65&gt;M65,1,0),0)</f>
        <v>1</v>
      </c>
      <c r="AJ65" s="108">
        <f>IF(G65&gt;E65,1,0)</f>
        <v>0</v>
      </c>
      <c r="AK65" s="108">
        <f>IF(J65&gt;H65,1,0)</f>
        <v>1</v>
      </c>
      <c r="AL65" s="108">
        <f>IF(K65+M65&gt;0,IF(M65&gt;K65,1,0),0)</f>
        <v>0</v>
      </c>
    </row>
    <row r="66" spans="2:38" ht="24.75" customHeight="1">
      <c r="B66" s="608" t="s">
        <v>65</v>
      </c>
      <c r="C66" s="253" t="s">
        <v>86</v>
      </c>
      <c r="D66" s="252" t="s">
        <v>201</v>
      </c>
      <c r="E66" s="648">
        <v>3</v>
      </c>
      <c r="F66" s="646" t="s">
        <v>17</v>
      </c>
      <c r="G66" s="642">
        <v>6</v>
      </c>
      <c r="H66" s="644">
        <v>4</v>
      </c>
      <c r="I66" s="646" t="s">
        <v>17</v>
      </c>
      <c r="J66" s="642">
        <v>6</v>
      </c>
      <c r="K66" s="644"/>
      <c r="L66" s="646" t="s">
        <v>17</v>
      </c>
      <c r="M66" s="640"/>
      <c r="N66" s="598">
        <f>E66+H66+K66</f>
        <v>7</v>
      </c>
      <c r="O66" s="600" t="s">
        <v>17</v>
      </c>
      <c r="P66" s="602">
        <f>G66+J66+M66</f>
        <v>12</v>
      </c>
      <c r="Q66" s="598">
        <f>SUM(AG66:AI66)</f>
        <v>0</v>
      </c>
      <c r="R66" s="600" t="s">
        <v>17</v>
      </c>
      <c r="S66" s="602">
        <f>SUM(AJ66:AL66)</f>
        <v>2</v>
      </c>
      <c r="T66" s="604">
        <f>IF(Q66&gt;S66,1,0)</f>
        <v>0</v>
      </c>
      <c r="U66" s="596">
        <f>IF(S66&gt;Q66,1,0)</f>
        <v>1</v>
      </c>
      <c r="V66" s="111"/>
      <c r="AG66" s="108">
        <f>IF(E66&gt;G66,1,0)</f>
        <v>0</v>
      </c>
      <c r="AH66" s="108">
        <f>IF(H66&gt;J66,1,0)</f>
        <v>0</v>
      </c>
      <c r="AI66" s="108">
        <f>IF(K66+M66&gt;0,IF(K66&gt;M66,1,0),0)</f>
        <v>0</v>
      </c>
      <c r="AJ66" s="108">
        <f>IF(G66&gt;E66,1,0)</f>
        <v>1</v>
      </c>
      <c r="AK66" s="108">
        <f>IF(J66&gt;H66,1,0)</f>
        <v>1</v>
      </c>
      <c r="AL66" s="108">
        <f>IF(K66+M66&gt;0,IF(M66&gt;K66,1,0),0)</f>
        <v>0</v>
      </c>
    </row>
    <row r="67" spans="2:22" ht="24.75" customHeight="1">
      <c r="B67" s="609"/>
      <c r="C67" s="254" t="s">
        <v>200</v>
      </c>
      <c r="D67" s="255" t="s">
        <v>202</v>
      </c>
      <c r="E67" s="649"/>
      <c r="F67" s="647"/>
      <c r="G67" s="643"/>
      <c r="H67" s="645"/>
      <c r="I67" s="647"/>
      <c r="J67" s="643"/>
      <c r="K67" s="645"/>
      <c r="L67" s="647"/>
      <c r="M67" s="641"/>
      <c r="N67" s="599"/>
      <c r="O67" s="601"/>
      <c r="P67" s="603"/>
      <c r="Q67" s="599"/>
      <c r="R67" s="601"/>
      <c r="S67" s="603"/>
      <c r="T67" s="605"/>
      <c r="U67" s="597"/>
      <c r="V67" s="111"/>
    </row>
    <row r="68" spans="2:22" ht="24.75" customHeight="1">
      <c r="B68" s="114"/>
      <c r="C68" s="155" t="s">
        <v>69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7">
        <f>SUM(N64:N67)</f>
        <v>25</v>
      </c>
      <c r="O68" s="151" t="s">
        <v>17</v>
      </c>
      <c r="P68" s="158">
        <f>SUM(P64:P67)</f>
        <v>38</v>
      </c>
      <c r="Q68" s="157">
        <f>SUM(Q64:Q67)</f>
        <v>2</v>
      </c>
      <c r="R68" s="159" t="s">
        <v>17</v>
      </c>
      <c r="S68" s="158">
        <f>SUM(S64:S67)</f>
        <v>5</v>
      </c>
      <c r="T68" s="153">
        <f>SUM(T64:T67)</f>
        <v>1</v>
      </c>
      <c r="U68" s="154">
        <f>SUM(U64:U67)</f>
        <v>2</v>
      </c>
      <c r="V68" s="91"/>
    </row>
    <row r="69" spans="2:27" ht="24.75" customHeight="1">
      <c r="B69" s="114"/>
      <c r="C69" s="3" t="s">
        <v>70</v>
      </c>
      <c r="D69" s="117" t="str">
        <f>IF(T68&gt;U68,D59,IF(U68&gt;T68,D60,IF(U68+T68=0," ","CHYBA ZADÁNÍ")))</f>
        <v>Proskovice A</v>
      </c>
      <c r="E69" s="115"/>
      <c r="F69" s="115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3"/>
      <c r="V69" s="118"/>
      <c r="AA69" s="119"/>
    </row>
    <row r="70" spans="2:22" ht="15">
      <c r="B70" s="114"/>
      <c r="C70" s="3" t="s">
        <v>71</v>
      </c>
      <c r="G70" s="120"/>
      <c r="H70" s="120"/>
      <c r="I70" s="120"/>
      <c r="J70" s="120"/>
      <c r="K70" s="120"/>
      <c r="L70" s="120"/>
      <c r="M70" s="120"/>
      <c r="N70" s="118"/>
      <c r="O70" s="118"/>
      <c r="Q70" s="121"/>
      <c r="R70" s="121"/>
      <c r="S70" s="120"/>
      <c r="T70" s="120"/>
      <c r="U70" s="120"/>
      <c r="V70" s="118"/>
    </row>
    <row r="71" spans="10:20" ht="15">
      <c r="J71" s="2" t="s">
        <v>54</v>
      </c>
      <c r="K71" s="2"/>
      <c r="L71" s="2"/>
      <c r="T71" s="2" t="s">
        <v>57</v>
      </c>
    </row>
    <row r="72" spans="3:21" ht="15">
      <c r="C72" s="75" t="s">
        <v>72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</row>
    <row r="73" spans="3:21" ht="15"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3:21" ht="15"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</row>
    <row r="75" spans="3:21" ht="15"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</row>
    <row r="76" spans="2:21" ht="26.25">
      <c r="B76" s="90"/>
      <c r="C76" s="90"/>
      <c r="D76" s="90"/>
      <c r="E76" s="90"/>
      <c r="F76" s="122" t="s">
        <v>39</v>
      </c>
      <c r="G76" s="90"/>
      <c r="H76" s="123"/>
      <c r="I76" s="123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630" t="s">
        <v>42</v>
      </c>
      <c r="Q78" s="630"/>
      <c r="R78" s="73"/>
      <c r="S78" s="73"/>
      <c r="T78" s="631">
        <f>'Rozlosování-přehled'!$N$1</f>
        <v>2012</v>
      </c>
      <c r="U78" s="631"/>
      <c r="X78" s="74" t="s">
        <v>0</v>
      </c>
    </row>
    <row r="79" spans="3:32" ht="18.75">
      <c r="C79" s="75" t="s">
        <v>43</v>
      </c>
      <c r="D79" s="124"/>
      <c r="N79" s="77">
        <v>5</v>
      </c>
      <c r="P79" s="632" t="str">
        <f>IF(N79=1,P81,IF(N79=2,P82,IF(N79=3,P83,IF(N79=4,P84,IF(N79=5,P85,IF(N79=6,P86," "))))))</f>
        <v>VETERÁNI   II.</v>
      </c>
      <c r="Q79" s="633"/>
      <c r="R79" s="633"/>
      <c r="S79" s="633"/>
      <c r="T79" s="633"/>
      <c r="U79" s="634"/>
      <c r="W79" s="78" t="s">
        <v>1</v>
      </c>
      <c r="X79" s="75" t="s">
        <v>2</v>
      </c>
      <c r="AA79" s="1" t="s">
        <v>44</v>
      </c>
      <c r="AB79" s="362" t="s">
        <v>177</v>
      </c>
      <c r="AC79" s="362" t="s">
        <v>178</v>
      </c>
      <c r="AD79" s="1" t="s">
        <v>45</v>
      </c>
      <c r="AE79" s="1" t="s">
        <v>46</v>
      </c>
      <c r="AF79" s="1" t="s">
        <v>47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2" ht="15.75" customHeight="1">
      <c r="C81" s="75" t="s">
        <v>48</v>
      </c>
      <c r="D81" s="125" t="s">
        <v>235</v>
      </c>
      <c r="E81" s="82"/>
      <c r="F81" s="82"/>
      <c r="N81" s="83">
        <v>1</v>
      </c>
      <c r="P81" s="627" t="s">
        <v>49</v>
      </c>
      <c r="Q81" s="627"/>
      <c r="R81" s="627"/>
      <c r="S81" s="627"/>
      <c r="T81" s="627"/>
      <c r="U81" s="627"/>
      <c r="W81" s="84">
        <v>1</v>
      </c>
      <c r="X81" s="85" t="str">
        <f aca="true" t="shared" si="7" ref="X81:X88">IF($N$29=1,AA81,IF($N$29=2,AB81,IF($N$29=3,AC81,IF($N$29=4,AD81,IF($N$29=5,AE81," ")))))</f>
        <v>Hrabůvka</v>
      </c>
      <c r="AA81" s="1">
        <f aca="true" t="shared" si="8" ref="AA81:AE88">AA56</f>
        <v>0</v>
      </c>
      <c r="AB81" s="1">
        <f t="shared" si="8"/>
        <v>0</v>
      </c>
      <c r="AC81" s="1">
        <f>AC6</f>
        <v>0</v>
      </c>
      <c r="AD81" s="1">
        <f t="shared" si="8"/>
        <v>0</v>
      </c>
      <c r="AE81" s="1" t="str">
        <f t="shared" si="8"/>
        <v>Hrabůvka</v>
      </c>
      <c r="AF81" s="1">
        <f aca="true" t="shared" si="9" ref="AF81:AF88">AF56</f>
        <v>0</v>
      </c>
    </row>
    <row r="82" spans="3:32" ht="15" customHeight="1">
      <c r="C82" s="75" t="s">
        <v>51</v>
      </c>
      <c r="D82" s="238"/>
      <c r="E82" s="87"/>
      <c r="F82" s="87"/>
      <c r="N82" s="83">
        <v>2</v>
      </c>
      <c r="P82" s="626" t="s">
        <v>179</v>
      </c>
      <c r="Q82" s="627"/>
      <c r="R82" s="627"/>
      <c r="S82" s="627"/>
      <c r="T82" s="627"/>
      <c r="U82" s="627"/>
      <c r="W82" s="84">
        <v>2</v>
      </c>
      <c r="X82" s="85" t="str">
        <f t="shared" si="7"/>
        <v>Poruba</v>
      </c>
      <c r="AA82" s="1">
        <f t="shared" si="8"/>
        <v>0</v>
      </c>
      <c r="AB82" s="1">
        <f t="shared" si="8"/>
        <v>0</v>
      </c>
      <c r="AC82" s="1">
        <f aca="true" t="shared" si="10" ref="AC82:AC88">AC7</f>
        <v>0</v>
      </c>
      <c r="AD82" s="1">
        <f t="shared" si="8"/>
        <v>0</v>
      </c>
      <c r="AE82" s="1" t="str">
        <f t="shared" si="8"/>
        <v>Poruba</v>
      </c>
      <c r="AF82" s="1">
        <f t="shared" si="9"/>
        <v>0</v>
      </c>
    </row>
    <row r="83" spans="3:32" ht="15">
      <c r="C83" s="75"/>
      <c r="N83" s="83">
        <v>3</v>
      </c>
      <c r="P83" s="626" t="s">
        <v>180</v>
      </c>
      <c r="Q83" s="627"/>
      <c r="R83" s="627"/>
      <c r="S83" s="627"/>
      <c r="T83" s="627"/>
      <c r="U83" s="627"/>
      <c r="W83" s="84">
        <v>3</v>
      </c>
      <c r="X83" s="85" t="str">
        <f t="shared" si="7"/>
        <v>Příbor</v>
      </c>
      <c r="AA83" s="1">
        <f t="shared" si="8"/>
        <v>0</v>
      </c>
      <c r="AB83" s="1">
        <f t="shared" si="8"/>
        <v>0</v>
      </c>
      <c r="AC83" s="1">
        <f t="shared" si="10"/>
        <v>0</v>
      </c>
      <c r="AD83" s="1">
        <f t="shared" si="8"/>
        <v>0</v>
      </c>
      <c r="AE83" s="1" t="str">
        <f t="shared" si="8"/>
        <v>Příbor</v>
      </c>
      <c r="AF83" s="1">
        <f t="shared" si="9"/>
        <v>0</v>
      </c>
    </row>
    <row r="84" spans="2:32" ht="18.75">
      <c r="B84" s="88">
        <v>4</v>
      </c>
      <c r="C84" s="71" t="s">
        <v>54</v>
      </c>
      <c r="D84" s="618" t="str">
        <f>IF(B84=1,X81,IF(B84=2,X82,IF(B84=3,X83,IF(B84=4,X84,IF(B84=5,X85,IF(B84=6,X86,IF(B84=7,X87,IF(B84=8,X88," "))))))))</f>
        <v>Kunčičky  </v>
      </c>
      <c r="E84" s="619"/>
      <c r="F84" s="619"/>
      <c r="G84" s="619"/>
      <c r="H84" s="619"/>
      <c r="I84" s="620"/>
      <c r="N84" s="83">
        <v>4</v>
      </c>
      <c r="P84" s="590" t="s">
        <v>52</v>
      </c>
      <c r="Q84" s="590"/>
      <c r="R84" s="590"/>
      <c r="S84" s="590"/>
      <c r="T84" s="590"/>
      <c r="U84" s="590"/>
      <c r="W84" s="84">
        <v>4</v>
      </c>
      <c r="X84" s="85" t="str">
        <f t="shared" si="7"/>
        <v>Kunčičky  </v>
      </c>
      <c r="AA84" s="1">
        <f t="shared" si="8"/>
        <v>0</v>
      </c>
      <c r="AB84" s="1">
        <f t="shared" si="8"/>
        <v>0</v>
      </c>
      <c r="AC84" s="1">
        <f t="shared" si="10"/>
        <v>0</v>
      </c>
      <c r="AD84" s="1">
        <f t="shared" si="8"/>
        <v>0</v>
      </c>
      <c r="AE84" s="1" t="str">
        <f t="shared" si="8"/>
        <v>Kunčičky  </v>
      </c>
      <c r="AF84" s="1">
        <f t="shared" si="9"/>
        <v>0</v>
      </c>
    </row>
    <row r="85" spans="2:32" ht="18.75">
      <c r="B85" s="88">
        <v>5</v>
      </c>
      <c r="C85" s="71" t="s">
        <v>57</v>
      </c>
      <c r="D85" s="618" t="str">
        <f>IF(B85=1,X81,IF(B85=2,X82,IF(B85=3,X83,IF(B85=4,X84,IF(B85=5,X85,IF(B85=6,X86,IF(B85=7,X87,IF(B85=8,X88," "))))))))</f>
        <v>Proskovice B</v>
      </c>
      <c r="E85" s="619"/>
      <c r="F85" s="619"/>
      <c r="G85" s="619"/>
      <c r="H85" s="619"/>
      <c r="I85" s="620"/>
      <c r="N85" s="83">
        <v>5</v>
      </c>
      <c r="P85" s="590" t="s">
        <v>55</v>
      </c>
      <c r="Q85" s="590"/>
      <c r="R85" s="590"/>
      <c r="S85" s="590"/>
      <c r="T85" s="590"/>
      <c r="U85" s="590"/>
      <c r="W85" s="84">
        <v>5</v>
      </c>
      <c r="X85" s="85" t="str">
        <f t="shared" si="7"/>
        <v>Proskovice B</v>
      </c>
      <c r="AA85" s="1">
        <f t="shared" si="8"/>
        <v>0</v>
      </c>
      <c r="AB85" s="1">
        <f t="shared" si="8"/>
        <v>0</v>
      </c>
      <c r="AC85" s="1">
        <f t="shared" si="10"/>
        <v>0</v>
      </c>
      <c r="AD85" s="1">
        <f t="shared" si="8"/>
        <v>0</v>
      </c>
      <c r="AE85" s="1" t="str">
        <f t="shared" si="8"/>
        <v>Proskovice B</v>
      </c>
      <c r="AF85" s="1">
        <f t="shared" si="9"/>
        <v>0</v>
      </c>
    </row>
    <row r="86" spans="14:32" ht="15">
      <c r="N86" s="83">
        <v>6</v>
      </c>
      <c r="P86" s="590" t="s">
        <v>58</v>
      </c>
      <c r="Q86" s="590"/>
      <c r="R86" s="590"/>
      <c r="S86" s="590"/>
      <c r="T86" s="590"/>
      <c r="U86" s="590"/>
      <c r="W86" s="84">
        <v>6</v>
      </c>
      <c r="X86" s="85" t="str">
        <f t="shared" si="7"/>
        <v>Proskovice A</v>
      </c>
      <c r="AA86" s="1">
        <f t="shared" si="8"/>
        <v>0</v>
      </c>
      <c r="AB86" s="1">
        <f t="shared" si="8"/>
        <v>0</v>
      </c>
      <c r="AC86" s="1">
        <f t="shared" si="10"/>
        <v>0</v>
      </c>
      <c r="AD86" s="1">
        <f t="shared" si="8"/>
        <v>0</v>
      </c>
      <c r="AE86" s="1" t="str">
        <f t="shared" si="8"/>
        <v>Proskovice A</v>
      </c>
      <c r="AF86" s="1">
        <f t="shared" si="9"/>
        <v>0</v>
      </c>
    </row>
    <row r="87" spans="3:32" ht="15">
      <c r="C87" s="89" t="s">
        <v>60</v>
      </c>
      <c r="D87" s="90"/>
      <c r="E87" s="623" t="s">
        <v>61</v>
      </c>
      <c r="F87" s="624"/>
      <c r="G87" s="624"/>
      <c r="H87" s="624"/>
      <c r="I87" s="624"/>
      <c r="J87" s="624"/>
      <c r="K87" s="624"/>
      <c r="L87" s="624"/>
      <c r="M87" s="624"/>
      <c r="N87" s="624" t="s">
        <v>62</v>
      </c>
      <c r="O87" s="624"/>
      <c r="P87" s="624"/>
      <c r="Q87" s="624"/>
      <c r="R87" s="624"/>
      <c r="S87" s="624"/>
      <c r="T87" s="624"/>
      <c r="U87" s="624"/>
      <c r="V87" s="91"/>
      <c r="W87" s="84">
        <v>7</v>
      </c>
      <c r="X87" s="85" t="str">
        <f t="shared" si="7"/>
        <v>Vratimov</v>
      </c>
      <c r="AA87" s="1">
        <f t="shared" si="8"/>
        <v>0</v>
      </c>
      <c r="AB87" s="1">
        <f t="shared" si="8"/>
        <v>0</v>
      </c>
      <c r="AC87" s="1">
        <f t="shared" si="10"/>
        <v>0</v>
      </c>
      <c r="AD87" s="1">
        <f t="shared" si="8"/>
        <v>0</v>
      </c>
      <c r="AE87" s="1" t="str">
        <f t="shared" si="8"/>
        <v>Vratimov</v>
      </c>
      <c r="AF87" s="1">
        <f t="shared" si="9"/>
        <v>0</v>
      </c>
    </row>
    <row r="88" spans="2:38" ht="15">
      <c r="B88" s="93"/>
      <c r="C88" s="94" t="s">
        <v>7</v>
      </c>
      <c r="D88" s="95" t="s">
        <v>8</v>
      </c>
      <c r="E88" s="625" t="s">
        <v>63</v>
      </c>
      <c r="F88" s="592"/>
      <c r="G88" s="593"/>
      <c r="H88" s="591" t="s">
        <v>64</v>
      </c>
      <c r="I88" s="592"/>
      <c r="J88" s="593" t="s">
        <v>64</v>
      </c>
      <c r="K88" s="591" t="s">
        <v>65</v>
      </c>
      <c r="L88" s="592"/>
      <c r="M88" s="592" t="s">
        <v>65</v>
      </c>
      <c r="N88" s="591" t="s">
        <v>66</v>
      </c>
      <c r="O88" s="592"/>
      <c r="P88" s="593"/>
      <c r="Q88" s="591" t="s">
        <v>67</v>
      </c>
      <c r="R88" s="592"/>
      <c r="S88" s="593"/>
      <c r="T88" s="96" t="s">
        <v>68</v>
      </c>
      <c r="U88" s="97"/>
      <c r="V88" s="98"/>
      <c r="W88" s="84">
        <v>8</v>
      </c>
      <c r="X88" s="85" t="str">
        <f t="shared" si="7"/>
        <v>VOLNÝ  LOS</v>
      </c>
      <c r="AA88" s="1">
        <f t="shared" si="8"/>
        <v>0</v>
      </c>
      <c r="AB88" s="1">
        <f t="shared" si="8"/>
        <v>0</v>
      </c>
      <c r="AC88" s="1">
        <f t="shared" si="10"/>
        <v>0</v>
      </c>
      <c r="AD88" s="1">
        <f t="shared" si="8"/>
        <v>0</v>
      </c>
      <c r="AE88" s="1" t="str">
        <f t="shared" si="8"/>
        <v>VOLNÝ  LOS</v>
      </c>
      <c r="AF88" s="1">
        <f t="shared" si="9"/>
        <v>0</v>
      </c>
      <c r="AG88" s="4" t="s">
        <v>63</v>
      </c>
      <c r="AH88" s="4" t="s">
        <v>64</v>
      </c>
      <c r="AI88" s="4" t="s">
        <v>65</v>
      </c>
      <c r="AJ88" s="4" t="s">
        <v>63</v>
      </c>
      <c r="AK88" s="4" t="s">
        <v>64</v>
      </c>
      <c r="AL88" s="4" t="s">
        <v>65</v>
      </c>
    </row>
    <row r="89" spans="2:38" ht="24.75" customHeight="1">
      <c r="B89" s="99" t="s">
        <v>63</v>
      </c>
      <c r="C89" s="246" t="s">
        <v>286</v>
      </c>
      <c r="D89" s="129" t="s">
        <v>225</v>
      </c>
      <c r="E89" s="248">
        <v>6</v>
      </c>
      <c r="F89" s="249" t="s">
        <v>17</v>
      </c>
      <c r="G89" s="250">
        <v>1</v>
      </c>
      <c r="H89" s="251">
        <v>6</v>
      </c>
      <c r="I89" s="249" t="s">
        <v>17</v>
      </c>
      <c r="J89" s="250">
        <v>2</v>
      </c>
      <c r="K89" s="251"/>
      <c r="L89" s="249" t="s">
        <v>17</v>
      </c>
      <c r="M89" s="264"/>
      <c r="N89" s="150">
        <f>E89+H89+K89</f>
        <v>12</v>
      </c>
      <c r="O89" s="151" t="s">
        <v>17</v>
      </c>
      <c r="P89" s="152">
        <f>G89+J89+M89</f>
        <v>3</v>
      </c>
      <c r="Q89" s="150">
        <f>SUM(AG89:AI89)</f>
        <v>2</v>
      </c>
      <c r="R89" s="151" t="s">
        <v>17</v>
      </c>
      <c r="S89" s="152">
        <f>SUM(AJ89:AL89)</f>
        <v>0</v>
      </c>
      <c r="T89" s="153">
        <f>IF(Q89&gt;S89,1,0)</f>
        <v>1</v>
      </c>
      <c r="U89" s="154">
        <f>IF(S89&gt;Q89,1,0)</f>
        <v>0</v>
      </c>
      <c r="V89" s="91"/>
      <c r="X89" s="107"/>
      <c r="AG89" s="108">
        <f>IF(E89&gt;G89,1,0)</f>
        <v>1</v>
      </c>
      <c r="AH89" s="108">
        <f>IF(H89&gt;J89,1,0)</f>
        <v>1</v>
      </c>
      <c r="AI89" s="108">
        <f>IF(K89+M89&gt;0,IF(K89&gt;M89,1,0),0)</f>
        <v>0</v>
      </c>
      <c r="AJ89" s="108">
        <f>IF(G89&gt;E89,1,0)</f>
        <v>0</v>
      </c>
      <c r="AK89" s="108">
        <f>IF(J89&gt;H89,1,0)</f>
        <v>0</v>
      </c>
      <c r="AL89" s="108">
        <f>IF(K89+M89&gt;0,IF(M89&gt;K89,1,0),0)</f>
        <v>0</v>
      </c>
    </row>
    <row r="90" spans="2:38" ht="24.75" customHeight="1">
      <c r="B90" s="99" t="s">
        <v>64</v>
      </c>
      <c r="C90" s="246" t="s">
        <v>286</v>
      </c>
      <c r="D90" s="140" t="s">
        <v>223</v>
      </c>
      <c r="E90" s="248">
        <v>6</v>
      </c>
      <c r="F90" s="249" t="s">
        <v>17</v>
      </c>
      <c r="G90" s="250">
        <v>2</v>
      </c>
      <c r="H90" s="251">
        <v>6</v>
      </c>
      <c r="I90" s="249" t="s">
        <v>17</v>
      </c>
      <c r="J90" s="250">
        <v>3</v>
      </c>
      <c r="K90" s="251"/>
      <c r="L90" s="249" t="s">
        <v>17</v>
      </c>
      <c r="M90" s="264"/>
      <c r="N90" s="150">
        <f>E90+H90+K90</f>
        <v>12</v>
      </c>
      <c r="O90" s="151" t="s">
        <v>17</v>
      </c>
      <c r="P90" s="152">
        <f>G90+J90+M90</f>
        <v>5</v>
      </c>
      <c r="Q90" s="150">
        <f>SUM(AG90:AI90)</f>
        <v>2</v>
      </c>
      <c r="R90" s="151" t="s">
        <v>17</v>
      </c>
      <c r="S90" s="152">
        <f>SUM(AJ90:AL90)</f>
        <v>0</v>
      </c>
      <c r="T90" s="153">
        <f>IF(Q90&gt;S90,1,0)</f>
        <v>1</v>
      </c>
      <c r="U90" s="154">
        <f>IF(S90&gt;Q90,1,0)</f>
        <v>0</v>
      </c>
      <c r="V90" s="91"/>
      <c r="AG90" s="108">
        <f>IF(E90&gt;G90,1,0)</f>
        <v>1</v>
      </c>
      <c r="AH90" s="108">
        <f>IF(H90&gt;J90,1,0)</f>
        <v>1</v>
      </c>
      <c r="AI90" s="108">
        <f>IF(K90+M90&gt;0,IF(K90&gt;M90,1,0),0)</f>
        <v>0</v>
      </c>
      <c r="AJ90" s="108">
        <f>IF(G90&gt;E90,1,0)</f>
        <v>0</v>
      </c>
      <c r="AK90" s="108">
        <f>IF(J90&gt;H90,1,0)</f>
        <v>0</v>
      </c>
      <c r="AL90" s="108">
        <f>IF(K90+M90&gt;0,IF(M90&gt;K90,1,0),0)</f>
        <v>0</v>
      </c>
    </row>
    <row r="91" spans="2:38" ht="24.75" customHeight="1">
      <c r="B91" s="608" t="s">
        <v>65</v>
      </c>
      <c r="C91" s="253" t="s">
        <v>286</v>
      </c>
      <c r="D91" s="129" t="s">
        <v>223</v>
      </c>
      <c r="E91" s="648">
        <v>6</v>
      </c>
      <c r="F91" s="646" t="s">
        <v>17</v>
      </c>
      <c r="G91" s="642">
        <v>3</v>
      </c>
      <c r="H91" s="644">
        <v>6</v>
      </c>
      <c r="I91" s="646" t="s">
        <v>17</v>
      </c>
      <c r="J91" s="642">
        <v>1</v>
      </c>
      <c r="K91" s="644"/>
      <c r="L91" s="646" t="s">
        <v>17</v>
      </c>
      <c r="M91" s="640"/>
      <c r="N91" s="598">
        <f>E91+H91+K91</f>
        <v>12</v>
      </c>
      <c r="O91" s="600" t="s">
        <v>17</v>
      </c>
      <c r="P91" s="602">
        <f>G91+J91+M91</f>
        <v>4</v>
      </c>
      <c r="Q91" s="598">
        <f>SUM(AG91:AI91)</f>
        <v>2</v>
      </c>
      <c r="R91" s="600" t="s">
        <v>17</v>
      </c>
      <c r="S91" s="602">
        <f>SUM(AJ91:AL91)</f>
        <v>0</v>
      </c>
      <c r="T91" s="604">
        <f>IF(Q91&gt;S91,1,0)</f>
        <v>1</v>
      </c>
      <c r="U91" s="596">
        <f>IF(S91&gt;Q91,1,0)</f>
        <v>0</v>
      </c>
      <c r="V91" s="111"/>
      <c r="AG91" s="108">
        <f>IF(E91&gt;G91,1,0)</f>
        <v>1</v>
      </c>
      <c r="AH91" s="108">
        <f>IF(H91&gt;J91,1,0)</f>
        <v>1</v>
      </c>
      <c r="AI91" s="108">
        <f>IF(K91+M91&gt;0,IF(K91&gt;M91,1,0),0)</f>
        <v>0</v>
      </c>
      <c r="AJ91" s="108">
        <f>IF(G91&gt;E91,1,0)</f>
        <v>0</v>
      </c>
      <c r="AK91" s="108">
        <f>IF(J91&gt;H91,1,0)</f>
        <v>0</v>
      </c>
      <c r="AL91" s="108">
        <f>IF(K91+M91&gt;0,IF(M91&gt;K91,1,0),0)</f>
        <v>0</v>
      </c>
    </row>
    <row r="92" spans="2:22" ht="24.75" customHeight="1">
      <c r="B92" s="609"/>
      <c r="C92" s="254" t="s">
        <v>286</v>
      </c>
      <c r="D92" s="140" t="s">
        <v>277</v>
      </c>
      <c r="E92" s="649"/>
      <c r="F92" s="647"/>
      <c r="G92" s="643"/>
      <c r="H92" s="645"/>
      <c r="I92" s="647"/>
      <c r="J92" s="643"/>
      <c r="K92" s="645"/>
      <c r="L92" s="647"/>
      <c r="M92" s="641"/>
      <c r="N92" s="599"/>
      <c r="O92" s="601"/>
      <c r="P92" s="603"/>
      <c r="Q92" s="599"/>
      <c r="R92" s="601"/>
      <c r="S92" s="603"/>
      <c r="T92" s="605"/>
      <c r="U92" s="597"/>
      <c r="V92" s="111"/>
    </row>
    <row r="93" spans="2:22" ht="24.75" customHeight="1">
      <c r="B93" s="114"/>
      <c r="C93" s="155" t="s">
        <v>69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7">
        <f>SUM(N89:N92)</f>
        <v>36</v>
      </c>
      <c r="O93" s="151" t="s">
        <v>17</v>
      </c>
      <c r="P93" s="158">
        <f>SUM(P89:P92)</f>
        <v>12</v>
      </c>
      <c r="Q93" s="157">
        <f>SUM(Q89:Q92)</f>
        <v>6</v>
      </c>
      <c r="R93" s="159" t="s">
        <v>17</v>
      </c>
      <c r="S93" s="158">
        <f>SUM(S89:S92)</f>
        <v>0</v>
      </c>
      <c r="T93" s="153">
        <f>SUM(T89:T92)</f>
        <v>3</v>
      </c>
      <c r="U93" s="154">
        <f>SUM(U89:U92)</f>
        <v>0</v>
      </c>
      <c r="V93" s="91"/>
    </row>
    <row r="94" spans="2:22" ht="24.75" customHeight="1">
      <c r="B94" s="114"/>
      <c r="C94" s="3" t="s">
        <v>70</v>
      </c>
      <c r="D94" s="117" t="str">
        <f>IF(T93&gt;U93,D84,IF(U93&gt;T93,D85,IF(U93+T93=0," ","CHYBA ZADÁNÍ")))</f>
        <v>Kunčičky  </v>
      </c>
      <c r="E94" s="115"/>
      <c r="F94" s="115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3"/>
      <c r="V94" s="118"/>
    </row>
    <row r="95" spans="2:22" ht="24.75" customHeight="1">
      <c r="B95" s="114"/>
      <c r="C95" s="3" t="s">
        <v>71</v>
      </c>
      <c r="G95" s="120"/>
      <c r="H95" s="120"/>
      <c r="I95" s="120"/>
      <c r="J95" s="120"/>
      <c r="K95" s="120"/>
      <c r="L95" s="120"/>
      <c r="M95" s="120"/>
      <c r="N95" s="118"/>
      <c r="O95" s="118"/>
      <c r="Q95" s="121"/>
      <c r="R95" s="121"/>
      <c r="S95" s="120"/>
      <c r="T95" s="120"/>
      <c r="U95" s="120"/>
      <c r="V95" s="118"/>
    </row>
    <row r="96" spans="3:21" ht="15">
      <c r="C96" s="121"/>
      <c r="D96" s="121"/>
      <c r="E96" s="121"/>
      <c r="F96" s="121"/>
      <c r="G96" s="121"/>
      <c r="H96" s="121"/>
      <c r="I96" s="121"/>
      <c r="J96" s="126" t="s">
        <v>54</v>
      </c>
      <c r="K96" s="126"/>
      <c r="L96" s="126"/>
      <c r="M96" s="121"/>
      <c r="N96" s="121"/>
      <c r="O96" s="121"/>
      <c r="P96" s="121"/>
      <c r="Q96" s="121"/>
      <c r="R96" s="121"/>
      <c r="S96" s="121"/>
      <c r="T96" s="126" t="s">
        <v>57</v>
      </c>
      <c r="U96" s="121"/>
    </row>
    <row r="97" spans="3:21" ht="15">
      <c r="C97" s="127" t="s">
        <v>72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</sheetData>
  <sheetProtection selectLockedCells="1"/>
  <mergeCells count="144">
    <mergeCell ref="U91:U92"/>
    <mergeCell ref="O91:O92"/>
    <mergeCell ref="P91:P92"/>
    <mergeCell ref="Q91:Q92"/>
    <mergeCell ref="R91:R92"/>
    <mergeCell ref="S91:S92"/>
    <mergeCell ref="T91:T92"/>
    <mergeCell ref="I91:I92"/>
    <mergeCell ref="J91:J92"/>
    <mergeCell ref="K91:K92"/>
    <mergeCell ref="L91:L92"/>
    <mergeCell ref="E88:G88"/>
    <mergeCell ref="H88:J88"/>
    <mergeCell ref="K88:M88"/>
    <mergeCell ref="N88:P88"/>
    <mergeCell ref="D85:I85"/>
    <mergeCell ref="P85:U85"/>
    <mergeCell ref="Q88:S88"/>
    <mergeCell ref="B91:B92"/>
    <mergeCell ref="E91:E92"/>
    <mergeCell ref="F91:F92"/>
    <mergeCell ref="G91:G92"/>
    <mergeCell ref="H91:H92"/>
    <mergeCell ref="M91:M92"/>
    <mergeCell ref="N91:N92"/>
    <mergeCell ref="D84:I84"/>
    <mergeCell ref="P84:U84"/>
    <mergeCell ref="Q66:Q67"/>
    <mergeCell ref="R66:R67"/>
    <mergeCell ref="S66:S67"/>
    <mergeCell ref="I66:I67"/>
    <mergeCell ref="J66:J67"/>
    <mergeCell ref="K66:K67"/>
    <mergeCell ref="L66:L67"/>
    <mergeCell ref="E87:M87"/>
    <mergeCell ref="N87:U87"/>
    <mergeCell ref="U66:U67"/>
    <mergeCell ref="P78:Q78"/>
    <mergeCell ref="T78:U78"/>
    <mergeCell ref="P79:U79"/>
    <mergeCell ref="P81:U81"/>
    <mergeCell ref="P82:U82"/>
    <mergeCell ref="O66:O67"/>
    <mergeCell ref="P66:P67"/>
    <mergeCell ref="E63:G63"/>
    <mergeCell ref="H63:J63"/>
    <mergeCell ref="K63:M63"/>
    <mergeCell ref="N63:P63"/>
    <mergeCell ref="D60:I60"/>
    <mergeCell ref="P60:U60"/>
    <mergeCell ref="Q63:S63"/>
    <mergeCell ref="B66:B67"/>
    <mergeCell ref="E66:E67"/>
    <mergeCell ref="F66:F67"/>
    <mergeCell ref="G66:G67"/>
    <mergeCell ref="H66:H67"/>
    <mergeCell ref="M66:M67"/>
    <mergeCell ref="N66:N67"/>
    <mergeCell ref="D59:I59"/>
    <mergeCell ref="P59:U59"/>
    <mergeCell ref="Q41:Q42"/>
    <mergeCell ref="R41:R42"/>
    <mergeCell ref="S41:S42"/>
    <mergeCell ref="I41:I42"/>
    <mergeCell ref="J41:J42"/>
    <mergeCell ref="K41:K42"/>
    <mergeCell ref="L41:L42"/>
    <mergeCell ref="E62:M62"/>
    <mergeCell ref="N62:U62"/>
    <mergeCell ref="U41:U42"/>
    <mergeCell ref="P53:Q53"/>
    <mergeCell ref="T53:U53"/>
    <mergeCell ref="P54:U54"/>
    <mergeCell ref="P56:U56"/>
    <mergeCell ref="P57:U57"/>
    <mergeCell ref="O41:O42"/>
    <mergeCell ref="P41:P42"/>
    <mergeCell ref="E38:G38"/>
    <mergeCell ref="H38:J38"/>
    <mergeCell ref="K38:M38"/>
    <mergeCell ref="N38:P38"/>
    <mergeCell ref="D35:I35"/>
    <mergeCell ref="P35:U35"/>
    <mergeCell ref="Q38:S38"/>
    <mergeCell ref="B41:B42"/>
    <mergeCell ref="E41:E42"/>
    <mergeCell ref="F41:F42"/>
    <mergeCell ref="G41:G42"/>
    <mergeCell ref="H41:H42"/>
    <mergeCell ref="M41:M42"/>
    <mergeCell ref="N41:N42"/>
    <mergeCell ref="D34:I34"/>
    <mergeCell ref="P34:U34"/>
    <mergeCell ref="Q16:Q17"/>
    <mergeCell ref="R16:R17"/>
    <mergeCell ref="S16:S17"/>
    <mergeCell ref="E37:M37"/>
    <mergeCell ref="N37:U37"/>
    <mergeCell ref="U16:U17"/>
    <mergeCell ref="P28:Q28"/>
    <mergeCell ref="T28:U28"/>
    <mergeCell ref="P29:U29"/>
    <mergeCell ref="P31:U31"/>
    <mergeCell ref="P32:U32"/>
    <mergeCell ref="O16:O17"/>
    <mergeCell ref="P16:P17"/>
    <mergeCell ref="D10:I10"/>
    <mergeCell ref="P10:U10"/>
    <mergeCell ref="Q13:S13"/>
    <mergeCell ref="B16:B17"/>
    <mergeCell ref="E16:E17"/>
    <mergeCell ref="F16:F17"/>
    <mergeCell ref="G16:G17"/>
    <mergeCell ref="H16:H17"/>
    <mergeCell ref="K13:M13"/>
    <mergeCell ref="N13:P13"/>
    <mergeCell ref="P7:U7"/>
    <mergeCell ref="P8:U8"/>
    <mergeCell ref="D9:I9"/>
    <mergeCell ref="P9:U9"/>
    <mergeCell ref="P3:Q3"/>
    <mergeCell ref="T3:U3"/>
    <mergeCell ref="P4:U4"/>
    <mergeCell ref="P6:U6"/>
    <mergeCell ref="E12:M12"/>
    <mergeCell ref="N12:U12"/>
    <mergeCell ref="M16:M17"/>
    <mergeCell ref="N16:N17"/>
    <mergeCell ref="E13:G13"/>
    <mergeCell ref="H13:J13"/>
    <mergeCell ref="I16:I17"/>
    <mergeCell ref="J16:J17"/>
    <mergeCell ref="K16:K17"/>
    <mergeCell ref="L16:L17"/>
    <mergeCell ref="P11:U11"/>
    <mergeCell ref="P36:U36"/>
    <mergeCell ref="P61:U61"/>
    <mergeCell ref="P86:U86"/>
    <mergeCell ref="T16:T17"/>
    <mergeCell ref="P33:U33"/>
    <mergeCell ref="T41:T42"/>
    <mergeCell ref="P58:U58"/>
    <mergeCell ref="T66:T67"/>
    <mergeCell ref="P83:U83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28">
      <selection activeCell="C39" sqref="C39:C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630" t="s">
        <v>42</v>
      </c>
      <c r="Q3" s="630"/>
      <c r="R3" s="73"/>
      <c r="S3" s="73"/>
      <c r="T3" s="631">
        <f>'Rozlosování-přehled'!$N$1</f>
        <v>2012</v>
      </c>
      <c r="U3" s="631"/>
      <c r="X3" s="74" t="s">
        <v>0</v>
      </c>
    </row>
    <row r="4" spans="3:32" ht="18.75">
      <c r="C4" s="75" t="s">
        <v>43</v>
      </c>
      <c r="D4" s="76"/>
      <c r="N4" s="77">
        <v>5</v>
      </c>
      <c r="P4" s="632" t="str">
        <f>IF(N4=1,P6,IF(N4=2,P7,IF(N4=3,P8,IF(N4=4,P9,IF(N4=5,P10,IF(N4=6,P11," "))))))</f>
        <v>VETERÁNI   II.</v>
      </c>
      <c r="Q4" s="633"/>
      <c r="R4" s="633"/>
      <c r="S4" s="633"/>
      <c r="T4" s="633"/>
      <c r="U4" s="634"/>
      <c r="W4" s="78" t="s">
        <v>1</v>
      </c>
      <c r="X4" s="79" t="s">
        <v>2</v>
      </c>
      <c r="AA4" s="1" t="s">
        <v>44</v>
      </c>
      <c r="AB4" s="362" t="s">
        <v>177</v>
      </c>
      <c r="AC4" s="362" t="s">
        <v>178</v>
      </c>
      <c r="AD4" s="1" t="s">
        <v>45</v>
      </c>
      <c r="AE4" s="1" t="s">
        <v>46</v>
      </c>
      <c r="AF4" s="1" t="s">
        <v>47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2" ht="14.25" customHeight="1">
      <c r="C6" s="75" t="s">
        <v>48</v>
      </c>
      <c r="D6" s="125"/>
      <c r="E6" s="82"/>
      <c r="F6" s="82"/>
      <c r="N6" s="83">
        <v>1</v>
      </c>
      <c r="P6" s="627" t="s">
        <v>49</v>
      </c>
      <c r="Q6" s="627"/>
      <c r="R6" s="627"/>
      <c r="S6" s="627"/>
      <c r="T6" s="627"/>
      <c r="U6" s="627"/>
      <c r="W6" s="84">
        <v>1</v>
      </c>
      <c r="X6" s="85" t="str">
        <f aca="true" t="shared" si="0" ref="X6:X13">IF($N$4=1,AA6,IF($N$4=2,AB6,IF($N$4=3,AC6,IF($N$4=4,AD6,IF($N$4=5,AE6," ")))))</f>
        <v>Hrabůvka</v>
      </c>
      <c r="AA6" s="1">
        <f>'1.V2'!AA81</f>
        <v>0</v>
      </c>
      <c r="AB6" s="1">
        <f>'1.V2'!AB81</f>
        <v>0</v>
      </c>
      <c r="AC6" s="1">
        <f>'1.V2'!AC81</f>
        <v>0</v>
      </c>
      <c r="AD6" s="1">
        <f>'1.V2'!AD81</f>
        <v>0</v>
      </c>
      <c r="AE6" s="1" t="str">
        <f>'1.V2'!AE81</f>
        <v>Hrabůvka</v>
      </c>
      <c r="AF6" s="1">
        <f>'1.V2'!AF81</f>
        <v>0</v>
      </c>
    </row>
    <row r="7" spans="3:32" ht="16.5" customHeight="1">
      <c r="C7" s="75" t="s">
        <v>51</v>
      </c>
      <c r="D7" s="86"/>
      <c r="E7" s="87"/>
      <c r="F7" s="87"/>
      <c r="N7" s="83">
        <v>2</v>
      </c>
      <c r="P7" s="626" t="s">
        <v>179</v>
      </c>
      <c r="Q7" s="627"/>
      <c r="R7" s="627"/>
      <c r="S7" s="627"/>
      <c r="T7" s="627"/>
      <c r="U7" s="627"/>
      <c r="W7" s="84">
        <v>2</v>
      </c>
      <c r="X7" s="85" t="str">
        <f t="shared" si="0"/>
        <v>Poruba</v>
      </c>
      <c r="AA7" s="1">
        <f>'1.V2'!AA82</f>
        <v>0</v>
      </c>
      <c r="AB7" s="1">
        <f>'1.V2'!AB82</f>
        <v>0</v>
      </c>
      <c r="AC7" s="1">
        <f>'1.V2'!AC82</f>
        <v>0</v>
      </c>
      <c r="AD7" s="1">
        <f>'1.V2'!AD82</f>
        <v>0</v>
      </c>
      <c r="AE7" s="1" t="str">
        <f>'1.V2'!AE82</f>
        <v>Poruba</v>
      </c>
      <c r="AF7" s="1">
        <f>'1.V2'!AF82</f>
        <v>0</v>
      </c>
    </row>
    <row r="8" spans="3:32" ht="15" customHeight="1">
      <c r="C8" s="75"/>
      <c r="N8" s="83">
        <v>3</v>
      </c>
      <c r="P8" s="626" t="s">
        <v>180</v>
      </c>
      <c r="Q8" s="627"/>
      <c r="R8" s="627"/>
      <c r="S8" s="627"/>
      <c r="T8" s="627"/>
      <c r="U8" s="627"/>
      <c r="W8" s="84">
        <v>3</v>
      </c>
      <c r="X8" s="85" t="str">
        <f t="shared" si="0"/>
        <v>Příbor</v>
      </c>
      <c r="AA8" s="1">
        <f>'1.V2'!AA83</f>
        <v>0</v>
      </c>
      <c r="AB8" s="1">
        <f>'1.V2'!AB83</f>
        <v>0</v>
      </c>
      <c r="AC8" s="1">
        <f>'1.V2'!AC83</f>
        <v>0</v>
      </c>
      <c r="AD8" s="1">
        <f>'1.V2'!AD83</f>
        <v>0</v>
      </c>
      <c r="AE8" s="1" t="str">
        <f>'1.V2'!AE83</f>
        <v>Příbor</v>
      </c>
      <c r="AF8" s="1">
        <f>'1.V2'!AF83</f>
        <v>0</v>
      </c>
    </row>
    <row r="9" spans="2:32" ht="18.75">
      <c r="B9" s="88">
        <v>8</v>
      </c>
      <c r="C9" s="71" t="s">
        <v>54</v>
      </c>
      <c r="D9" s="637" t="str">
        <f>IF(B9=1,X6,IF(B9=2,X7,IF(B9=3,X8,IF(B9=4,X9,IF(B9=5,X10,IF(B9=6,X11,IF(B9=7,X12,IF(B9=8,X13," "))))))))</f>
        <v>VOLNÝ  LOS</v>
      </c>
      <c r="E9" s="638"/>
      <c r="F9" s="638"/>
      <c r="G9" s="638"/>
      <c r="H9" s="638"/>
      <c r="I9" s="639"/>
      <c r="N9" s="83">
        <v>4</v>
      </c>
      <c r="P9" s="590" t="s">
        <v>52</v>
      </c>
      <c r="Q9" s="590"/>
      <c r="R9" s="590"/>
      <c r="S9" s="590"/>
      <c r="T9" s="590"/>
      <c r="U9" s="590"/>
      <c r="W9" s="84">
        <v>4</v>
      </c>
      <c r="X9" s="85" t="str">
        <f t="shared" si="0"/>
        <v>Kunčičky  </v>
      </c>
      <c r="AA9" s="1">
        <f>'1.V2'!AA84</f>
        <v>0</v>
      </c>
      <c r="AB9" s="1">
        <f>'1.V2'!AB84</f>
        <v>0</v>
      </c>
      <c r="AC9" s="1">
        <f>'1.V2'!AC84</f>
        <v>0</v>
      </c>
      <c r="AD9" s="1">
        <f>'1.V2'!AD84</f>
        <v>0</v>
      </c>
      <c r="AE9" s="1" t="str">
        <f>'1.V2'!AE84</f>
        <v>Kunčičky  </v>
      </c>
      <c r="AF9" s="1">
        <f>'1.V2'!AF84</f>
        <v>0</v>
      </c>
    </row>
    <row r="10" spans="2:32" ht="19.5" customHeight="1">
      <c r="B10" s="88">
        <v>5</v>
      </c>
      <c r="C10" s="71" t="s">
        <v>57</v>
      </c>
      <c r="D10" s="637" t="str">
        <f>IF(B10=1,X6,IF(B10=2,X7,IF(B10=3,X8,IF(B10=4,X9,IF(B10=5,X10,IF(B10=6,X11,IF(B10=7,X12,IF(B10=8,X13," "))))))))</f>
        <v>Proskovice B</v>
      </c>
      <c r="E10" s="638"/>
      <c r="F10" s="638"/>
      <c r="G10" s="638"/>
      <c r="H10" s="638"/>
      <c r="I10" s="639"/>
      <c r="N10" s="83">
        <v>5</v>
      </c>
      <c r="P10" s="590" t="s">
        <v>55</v>
      </c>
      <c r="Q10" s="590"/>
      <c r="R10" s="590"/>
      <c r="S10" s="590"/>
      <c r="T10" s="590"/>
      <c r="U10" s="590"/>
      <c r="W10" s="84">
        <v>5</v>
      </c>
      <c r="X10" s="85" t="str">
        <f t="shared" si="0"/>
        <v>Proskovice B</v>
      </c>
      <c r="AA10" s="1">
        <f>'1.V2'!AA85</f>
        <v>0</v>
      </c>
      <c r="AB10" s="1">
        <f>'1.V2'!AB85</f>
        <v>0</v>
      </c>
      <c r="AC10" s="1">
        <f>'1.V2'!AC85</f>
        <v>0</v>
      </c>
      <c r="AD10" s="1">
        <f>'1.V2'!AD85</f>
        <v>0</v>
      </c>
      <c r="AE10" s="1" t="str">
        <f>'1.V2'!AE85</f>
        <v>Proskovice B</v>
      </c>
      <c r="AF10" s="1">
        <f>'1.V2'!AF85</f>
        <v>0</v>
      </c>
    </row>
    <row r="11" spans="14:32" ht="15.75" customHeight="1">
      <c r="N11" s="83">
        <v>6</v>
      </c>
      <c r="P11" s="590" t="s">
        <v>58</v>
      </c>
      <c r="Q11" s="590"/>
      <c r="R11" s="590"/>
      <c r="S11" s="590"/>
      <c r="T11" s="590"/>
      <c r="U11" s="590"/>
      <c r="W11" s="84">
        <v>6</v>
      </c>
      <c r="X11" s="85" t="str">
        <f t="shared" si="0"/>
        <v>Proskovice A</v>
      </c>
      <c r="AA11" s="1">
        <f>'1.V2'!AA86</f>
        <v>0</v>
      </c>
      <c r="AB11" s="1">
        <f>'1.V2'!AB86</f>
        <v>0</v>
      </c>
      <c r="AC11" s="1">
        <f>'1.V2'!AC86</f>
        <v>0</v>
      </c>
      <c r="AD11" s="1">
        <f>'1.V2'!AD86</f>
        <v>0</v>
      </c>
      <c r="AE11" s="1" t="str">
        <f>'1.V2'!AE86</f>
        <v>Proskovice A</v>
      </c>
      <c r="AF11" s="1">
        <f>'1.V2'!AF86</f>
        <v>0</v>
      </c>
    </row>
    <row r="12" spans="3:38" ht="15">
      <c r="C12" s="89" t="s">
        <v>60</v>
      </c>
      <c r="D12" s="90"/>
      <c r="E12" s="623" t="s">
        <v>61</v>
      </c>
      <c r="F12" s="624"/>
      <c r="G12" s="624"/>
      <c r="H12" s="624"/>
      <c r="I12" s="624"/>
      <c r="J12" s="624"/>
      <c r="K12" s="624"/>
      <c r="L12" s="624"/>
      <c r="M12" s="624"/>
      <c r="N12" s="624" t="s">
        <v>62</v>
      </c>
      <c r="O12" s="624"/>
      <c r="P12" s="624"/>
      <c r="Q12" s="624"/>
      <c r="R12" s="624"/>
      <c r="S12" s="624"/>
      <c r="T12" s="624"/>
      <c r="U12" s="624"/>
      <c r="V12" s="91"/>
      <c r="W12" s="84">
        <v>7</v>
      </c>
      <c r="X12" s="85" t="str">
        <f t="shared" si="0"/>
        <v>Vratimov</v>
      </c>
      <c r="AA12" s="1">
        <f>'1.V2'!AA87</f>
        <v>0</v>
      </c>
      <c r="AB12" s="1">
        <f>'1.V2'!AB87</f>
        <v>0</v>
      </c>
      <c r="AC12" s="1">
        <f>'1.V2'!AC87</f>
        <v>0</v>
      </c>
      <c r="AD12" s="1">
        <f>'1.V2'!AD87</f>
        <v>0</v>
      </c>
      <c r="AE12" s="1" t="str">
        <f>'1.V2'!AE87</f>
        <v>Vratimov</v>
      </c>
      <c r="AF12" s="1">
        <f>'1.V2'!AF87</f>
        <v>0</v>
      </c>
      <c r="AG12" s="75"/>
      <c r="AH12" s="92"/>
      <c r="AI12" s="92"/>
      <c r="AJ12" s="74" t="s">
        <v>0</v>
      </c>
      <c r="AK12" s="92"/>
      <c r="AL12" s="92"/>
    </row>
    <row r="13" spans="2:38" ht="21" customHeight="1">
      <c r="B13" s="93"/>
      <c r="C13" s="94" t="s">
        <v>7</v>
      </c>
      <c r="D13" s="95" t="s">
        <v>8</v>
      </c>
      <c r="E13" s="625" t="s">
        <v>63</v>
      </c>
      <c r="F13" s="592"/>
      <c r="G13" s="593"/>
      <c r="H13" s="591" t="s">
        <v>64</v>
      </c>
      <c r="I13" s="592"/>
      <c r="J13" s="593" t="s">
        <v>64</v>
      </c>
      <c r="K13" s="591" t="s">
        <v>65</v>
      </c>
      <c r="L13" s="592"/>
      <c r="M13" s="592" t="s">
        <v>65</v>
      </c>
      <c r="N13" s="591" t="s">
        <v>66</v>
      </c>
      <c r="O13" s="592"/>
      <c r="P13" s="593"/>
      <c r="Q13" s="591" t="s">
        <v>67</v>
      </c>
      <c r="R13" s="592"/>
      <c r="S13" s="593"/>
      <c r="T13" s="96" t="s">
        <v>68</v>
      </c>
      <c r="U13" s="97"/>
      <c r="V13" s="98"/>
      <c r="W13" s="84">
        <v>8</v>
      </c>
      <c r="X13" s="85" t="str">
        <f t="shared" si="0"/>
        <v>VOLNÝ  LOS</v>
      </c>
      <c r="AA13" s="1">
        <f>'1.V2'!AA88</f>
        <v>0</v>
      </c>
      <c r="AB13" s="1">
        <f>'1.V2'!AB88</f>
        <v>0</v>
      </c>
      <c r="AC13" s="1">
        <f>'1.V2'!AC88</f>
        <v>0</v>
      </c>
      <c r="AD13" s="1">
        <f>'1.V2'!AD88</f>
        <v>0</v>
      </c>
      <c r="AE13" s="1" t="str">
        <f>'1.V2'!AE88</f>
        <v>VOLNÝ  LOS</v>
      </c>
      <c r="AF13" s="1">
        <f>'1.V2'!AF88</f>
        <v>0</v>
      </c>
      <c r="AG13" s="4" t="s">
        <v>63</v>
      </c>
      <c r="AH13" s="4" t="s">
        <v>64</v>
      </c>
      <c r="AI13" s="4" t="s">
        <v>65</v>
      </c>
      <c r="AJ13" s="4" t="s">
        <v>63</v>
      </c>
      <c r="AK13" s="4" t="s">
        <v>64</v>
      </c>
      <c r="AL13" s="4" t="s">
        <v>65</v>
      </c>
    </row>
    <row r="14" spans="2:38" ht="24.75" customHeight="1">
      <c r="B14" s="99" t="s">
        <v>63</v>
      </c>
      <c r="C14" s="389"/>
      <c r="D14" s="247"/>
      <c r="E14" s="248"/>
      <c r="F14" s="249" t="s">
        <v>17</v>
      </c>
      <c r="G14" s="250"/>
      <c r="H14" s="251"/>
      <c r="I14" s="249" t="s">
        <v>17</v>
      </c>
      <c r="J14" s="250"/>
      <c r="K14" s="251"/>
      <c r="L14" s="249" t="s">
        <v>17</v>
      </c>
      <c r="M14" s="264"/>
      <c r="N14" s="150">
        <f>E14+H14+K14</f>
        <v>0</v>
      </c>
      <c r="O14" s="151" t="s">
        <v>17</v>
      </c>
      <c r="P14" s="152">
        <f>G14+J14+M14</f>
        <v>0</v>
      </c>
      <c r="Q14" s="150">
        <f>SUM(AG14:AI14)</f>
        <v>0</v>
      </c>
      <c r="R14" s="151" t="s">
        <v>17</v>
      </c>
      <c r="S14" s="152">
        <f>SUM(AJ14:AL14)</f>
        <v>0</v>
      </c>
      <c r="T14" s="153">
        <f>IF(Q14&gt;S14,1,0)</f>
        <v>0</v>
      </c>
      <c r="U14" s="154">
        <f>IF(S14&gt;Q14,1,0)</f>
        <v>0</v>
      </c>
      <c r="V14" s="91"/>
      <c r="X14" s="107"/>
      <c r="AG14" s="108">
        <f>IF(E14&gt;G14,1,0)</f>
        <v>0</v>
      </c>
      <c r="AH14" s="108">
        <f>IF(H14&gt;J14,1,0)</f>
        <v>0</v>
      </c>
      <c r="AI14" s="108">
        <f>IF(K14+M14&gt;0,IF(K14&gt;M14,1,0),0)</f>
        <v>0</v>
      </c>
      <c r="AJ14" s="108">
        <f>IF(G14&gt;E14,1,0)</f>
        <v>0</v>
      </c>
      <c r="AK14" s="108">
        <f>IF(J14&gt;H14,1,0)</f>
        <v>0</v>
      </c>
      <c r="AL14" s="108">
        <f>IF(K14+M14&gt;0,IF(M14&gt;K14,1,0),0)</f>
        <v>0</v>
      </c>
    </row>
    <row r="15" spans="2:38" ht="24" customHeight="1">
      <c r="B15" s="99" t="s">
        <v>64</v>
      </c>
      <c r="C15" s="389"/>
      <c r="D15" s="252"/>
      <c r="E15" s="248"/>
      <c r="F15" s="249" t="s">
        <v>17</v>
      </c>
      <c r="G15" s="250"/>
      <c r="H15" s="251"/>
      <c r="I15" s="249" t="s">
        <v>17</v>
      </c>
      <c r="J15" s="250"/>
      <c r="K15" s="251"/>
      <c r="L15" s="249" t="s">
        <v>17</v>
      </c>
      <c r="M15" s="264"/>
      <c r="N15" s="150">
        <f>E15+H15+K15</f>
        <v>0</v>
      </c>
      <c r="O15" s="151" t="s">
        <v>17</v>
      </c>
      <c r="P15" s="152">
        <f>G15+J15+M15</f>
        <v>0</v>
      </c>
      <c r="Q15" s="150">
        <f>SUM(AG15:AI15)</f>
        <v>0</v>
      </c>
      <c r="R15" s="151" t="s">
        <v>17</v>
      </c>
      <c r="S15" s="152">
        <f>SUM(AJ15:AL15)</f>
        <v>0</v>
      </c>
      <c r="T15" s="153">
        <f>IF(Q15&gt;S15,1,0)</f>
        <v>0</v>
      </c>
      <c r="U15" s="154">
        <f>IF(S15&gt;Q15,1,0)</f>
        <v>0</v>
      </c>
      <c r="V15" s="91"/>
      <c r="AG15" s="108">
        <f>IF(E15&gt;G15,1,0)</f>
        <v>0</v>
      </c>
      <c r="AH15" s="108">
        <f>IF(H15&gt;J15,1,0)</f>
        <v>0</v>
      </c>
      <c r="AI15" s="108">
        <f>IF(K15+M15&gt;0,IF(K15&gt;M15,1,0),0)</f>
        <v>0</v>
      </c>
      <c r="AJ15" s="108">
        <f>IF(G15&gt;E15,1,0)</f>
        <v>0</v>
      </c>
      <c r="AK15" s="108">
        <f>IF(J15&gt;H15,1,0)</f>
        <v>0</v>
      </c>
      <c r="AL15" s="108">
        <f>IF(K15+M15&gt;0,IF(M15&gt;K15,1,0),0)</f>
        <v>0</v>
      </c>
    </row>
    <row r="16" spans="2:38" ht="20.25" customHeight="1">
      <c r="B16" s="608" t="s">
        <v>65</v>
      </c>
      <c r="C16" s="390"/>
      <c r="D16" s="252"/>
      <c r="E16" s="648"/>
      <c r="F16" s="646" t="s">
        <v>17</v>
      </c>
      <c r="G16" s="642"/>
      <c r="H16" s="644"/>
      <c r="I16" s="646" t="s">
        <v>17</v>
      </c>
      <c r="J16" s="642"/>
      <c r="K16" s="644"/>
      <c r="L16" s="646" t="s">
        <v>17</v>
      </c>
      <c r="M16" s="640"/>
      <c r="N16" s="598">
        <f>E16+H16+K16</f>
        <v>0</v>
      </c>
      <c r="O16" s="600" t="s">
        <v>17</v>
      </c>
      <c r="P16" s="602">
        <f>G16+J16+M16</f>
        <v>0</v>
      </c>
      <c r="Q16" s="598">
        <f>SUM(AG16:AI16)</f>
        <v>0</v>
      </c>
      <c r="R16" s="600" t="s">
        <v>17</v>
      </c>
      <c r="S16" s="602">
        <f>SUM(AJ16:AL16)</f>
        <v>0</v>
      </c>
      <c r="T16" s="604">
        <f>IF(Q16&gt;S16,1,0)</f>
        <v>0</v>
      </c>
      <c r="U16" s="596">
        <f>IF(S16&gt;Q16,1,0)</f>
        <v>0</v>
      </c>
      <c r="V16" s="111"/>
      <c r="AG16" s="108">
        <f>IF(E16&gt;G16,1,0)</f>
        <v>0</v>
      </c>
      <c r="AH16" s="108">
        <f>IF(H16&gt;J16,1,0)</f>
        <v>0</v>
      </c>
      <c r="AI16" s="108">
        <f>IF(K16+M16&gt;0,IF(K16&gt;M16,1,0),0)</f>
        <v>0</v>
      </c>
      <c r="AJ16" s="108">
        <f>IF(G16&gt;E16,1,0)</f>
        <v>0</v>
      </c>
      <c r="AK16" s="108">
        <f>IF(J16&gt;H16,1,0)</f>
        <v>0</v>
      </c>
      <c r="AL16" s="108">
        <f>IF(K16+M16&gt;0,IF(M16&gt;K16,1,0),0)</f>
        <v>0</v>
      </c>
    </row>
    <row r="17" spans="2:22" ht="21" customHeight="1">
      <c r="B17" s="609"/>
      <c r="C17" s="391"/>
      <c r="D17" s="255"/>
      <c r="E17" s="649"/>
      <c r="F17" s="647"/>
      <c r="G17" s="643"/>
      <c r="H17" s="645"/>
      <c r="I17" s="647"/>
      <c r="J17" s="643"/>
      <c r="K17" s="645"/>
      <c r="L17" s="647"/>
      <c r="M17" s="641"/>
      <c r="N17" s="599"/>
      <c r="O17" s="601"/>
      <c r="P17" s="603"/>
      <c r="Q17" s="599"/>
      <c r="R17" s="601"/>
      <c r="S17" s="603"/>
      <c r="T17" s="605"/>
      <c r="U17" s="597"/>
      <c r="V17" s="111"/>
    </row>
    <row r="18" spans="2:22" ht="23.25" customHeight="1">
      <c r="B18" s="114"/>
      <c r="C18" s="143" t="s">
        <v>69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57">
        <f>SUM(N14:N17)</f>
        <v>0</v>
      </c>
      <c r="O18" s="151" t="s">
        <v>17</v>
      </c>
      <c r="P18" s="158">
        <f>SUM(P14:P17)</f>
        <v>0</v>
      </c>
      <c r="Q18" s="157">
        <f>SUM(Q14:Q17)</f>
        <v>0</v>
      </c>
      <c r="R18" s="159" t="s">
        <v>17</v>
      </c>
      <c r="S18" s="158">
        <f>SUM(S14:S17)</f>
        <v>0</v>
      </c>
      <c r="T18" s="153">
        <f>SUM(T14:T17)</f>
        <v>0</v>
      </c>
      <c r="U18" s="154">
        <f>SUM(U14:U17)</f>
        <v>0</v>
      </c>
      <c r="V18" s="91"/>
    </row>
    <row r="19" spans="2:27" ht="21" customHeight="1">
      <c r="B19" s="114"/>
      <c r="C19" s="3" t="s">
        <v>70</v>
      </c>
      <c r="D19" s="117" t="str">
        <f>IF(T18&gt;U18,D9,IF(U18&gt;T18,D10,IF(U18+T18=0," ","CHYBA ZADÁNÍ")))</f>
        <v> </v>
      </c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3"/>
      <c r="V19" s="118"/>
      <c r="AA19" s="119"/>
    </row>
    <row r="20" spans="2:22" ht="19.5" customHeight="1">
      <c r="B20" s="114"/>
      <c r="C20" s="3" t="s">
        <v>71</v>
      </c>
      <c r="G20" s="120"/>
      <c r="H20" s="120"/>
      <c r="I20" s="120"/>
      <c r="J20" s="120"/>
      <c r="K20" s="120"/>
      <c r="L20" s="120"/>
      <c r="M20" s="120"/>
      <c r="N20" s="118"/>
      <c r="O20" s="118"/>
      <c r="Q20" s="121"/>
      <c r="R20" s="121"/>
      <c r="S20" s="120"/>
      <c r="T20" s="120"/>
      <c r="U20" s="120"/>
      <c r="V20" s="118"/>
    </row>
    <row r="21" spans="10:20" ht="15">
      <c r="J21" s="2" t="s">
        <v>54</v>
      </c>
      <c r="K21" s="2"/>
      <c r="L21" s="2"/>
      <c r="T21" s="2" t="s">
        <v>57</v>
      </c>
    </row>
    <row r="22" spans="3:21" ht="15">
      <c r="C22" s="75" t="s">
        <v>72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3:21" ht="15"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3:21" ht="15"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3:21" ht="15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28.5" customHeight="1">
      <c r="B26" s="90"/>
      <c r="C26" s="90"/>
      <c r="D26" s="90"/>
      <c r="E26" s="90"/>
      <c r="F26" s="122" t="s">
        <v>39</v>
      </c>
      <c r="G26" s="90"/>
      <c r="H26" s="123"/>
      <c r="I26" s="123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630" t="s">
        <v>42</v>
      </c>
      <c r="Q28" s="630"/>
      <c r="R28" s="73"/>
      <c r="S28" s="73"/>
      <c r="T28" s="631">
        <f>'Rozlosování-přehled'!$N$1</f>
        <v>2012</v>
      </c>
      <c r="U28" s="631"/>
      <c r="X28" s="74" t="s">
        <v>0</v>
      </c>
    </row>
    <row r="29" spans="3:32" ht="18.75">
      <c r="C29" s="75" t="s">
        <v>43</v>
      </c>
      <c r="D29" s="124"/>
      <c r="N29" s="77">
        <v>5</v>
      </c>
      <c r="P29" s="632" t="str">
        <f>IF(N29=1,P31,IF(N29=2,P32,IF(N29=3,P33,IF(N29=4,P34,IF(N29=5,P35,IF(N29=6,P36," "))))))</f>
        <v>VETERÁNI   II.</v>
      </c>
      <c r="Q29" s="633"/>
      <c r="R29" s="633"/>
      <c r="S29" s="633"/>
      <c r="T29" s="633"/>
      <c r="U29" s="634"/>
      <c r="W29" s="78" t="s">
        <v>1</v>
      </c>
      <c r="X29" s="75" t="s">
        <v>2</v>
      </c>
      <c r="AA29" s="1" t="s">
        <v>44</v>
      </c>
      <c r="AB29" s="362" t="s">
        <v>177</v>
      </c>
      <c r="AC29" s="362" t="s">
        <v>178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2" ht="15.75" customHeight="1">
      <c r="C31" s="75" t="s">
        <v>48</v>
      </c>
      <c r="D31" s="125" t="s">
        <v>235</v>
      </c>
      <c r="E31" s="82"/>
      <c r="F31" s="82"/>
      <c r="N31" s="83">
        <v>1</v>
      </c>
      <c r="P31" s="627" t="s">
        <v>49</v>
      </c>
      <c r="Q31" s="627"/>
      <c r="R31" s="627"/>
      <c r="S31" s="627"/>
      <c r="T31" s="627"/>
      <c r="U31" s="627"/>
      <c r="W31" s="84">
        <v>1</v>
      </c>
      <c r="X31" s="85" t="str">
        <f aca="true" t="shared" si="1" ref="X31:X38">IF($N$29=1,AA31,IF($N$29=2,AB31,IF($N$29=3,AC31,IF($N$29=4,AD31,IF($N$29=5,AE31," ")))))</f>
        <v>Hrabůvka</v>
      </c>
      <c r="AA31" s="1">
        <f aca="true" t="shared" si="2" ref="AA31:AE38">AA6</f>
        <v>0</v>
      </c>
      <c r="AB31" s="1">
        <f t="shared" si="2"/>
        <v>0</v>
      </c>
      <c r="AC31" s="1">
        <f>AC6</f>
        <v>0</v>
      </c>
      <c r="AD31" s="1">
        <f t="shared" si="2"/>
        <v>0</v>
      </c>
      <c r="AE31" s="1" t="str">
        <f t="shared" si="2"/>
        <v>Hrabůvka</v>
      </c>
      <c r="AF31" s="1">
        <f aca="true" t="shared" si="3" ref="AF31:AF38">AF6</f>
        <v>0</v>
      </c>
    </row>
    <row r="32" spans="3:32" ht="15" customHeight="1">
      <c r="C32" s="75" t="s">
        <v>51</v>
      </c>
      <c r="D32" s="238">
        <v>41046</v>
      </c>
      <c r="E32" s="87"/>
      <c r="F32" s="87"/>
      <c r="N32" s="83">
        <v>2</v>
      </c>
      <c r="P32" s="626" t="s">
        <v>179</v>
      </c>
      <c r="Q32" s="627"/>
      <c r="R32" s="627"/>
      <c r="S32" s="627"/>
      <c r="T32" s="627"/>
      <c r="U32" s="627"/>
      <c r="W32" s="84">
        <v>2</v>
      </c>
      <c r="X32" s="85" t="str">
        <f t="shared" si="1"/>
        <v>Poruba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Poruba</v>
      </c>
      <c r="AF32" s="1">
        <f t="shared" si="3"/>
        <v>0</v>
      </c>
    </row>
    <row r="33" spans="3:32" ht="15">
      <c r="C33" s="75"/>
      <c r="N33" s="83">
        <v>3</v>
      </c>
      <c r="P33" s="626" t="s">
        <v>180</v>
      </c>
      <c r="Q33" s="627"/>
      <c r="R33" s="627"/>
      <c r="S33" s="627"/>
      <c r="T33" s="627"/>
      <c r="U33" s="627"/>
      <c r="W33" s="84">
        <v>3</v>
      </c>
      <c r="X33" s="85" t="str">
        <f t="shared" si="1"/>
        <v>Příbor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Příbor</v>
      </c>
      <c r="AF33" s="1">
        <f t="shared" si="3"/>
        <v>0</v>
      </c>
    </row>
    <row r="34" spans="2:32" ht="18.75">
      <c r="B34" s="88">
        <v>6</v>
      </c>
      <c r="C34" s="71" t="s">
        <v>54</v>
      </c>
      <c r="D34" s="618" t="str">
        <f>IF(B34=1,X31,IF(B34=2,X32,IF(B34=3,X33,IF(B34=4,X34,IF(B34=5,X35,IF(B34=6,X36,IF(B34=7,X37,IF(B34=8,X38," "))))))))</f>
        <v>Proskovice A</v>
      </c>
      <c r="E34" s="619"/>
      <c r="F34" s="619"/>
      <c r="G34" s="619"/>
      <c r="H34" s="619"/>
      <c r="I34" s="620"/>
      <c r="N34" s="83">
        <v>4</v>
      </c>
      <c r="P34" s="590" t="s">
        <v>52</v>
      </c>
      <c r="Q34" s="590"/>
      <c r="R34" s="590"/>
      <c r="S34" s="590"/>
      <c r="T34" s="590"/>
      <c r="U34" s="590"/>
      <c r="W34" s="84">
        <v>4</v>
      </c>
      <c r="X34" s="85" t="str">
        <f t="shared" si="1"/>
        <v>Kunčičky  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Kunčičky  </v>
      </c>
      <c r="AF34" s="1">
        <f t="shared" si="3"/>
        <v>0</v>
      </c>
    </row>
    <row r="35" spans="2:32" ht="18.75">
      <c r="B35" s="88">
        <v>4</v>
      </c>
      <c r="C35" s="71" t="s">
        <v>57</v>
      </c>
      <c r="D35" s="618" t="str">
        <f>IF(B35=1,X31,IF(B35=2,X32,IF(B35=3,X33,IF(B35=4,X34,IF(B35=5,X35,IF(B35=6,X36,IF(B35=7,X37,IF(B35=8,X38," "))))))))</f>
        <v>Kunčičky  </v>
      </c>
      <c r="E35" s="619"/>
      <c r="F35" s="619"/>
      <c r="G35" s="619"/>
      <c r="H35" s="619"/>
      <c r="I35" s="620"/>
      <c r="N35" s="83">
        <v>5</v>
      </c>
      <c r="P35" s="590" t="s">
        <v>55</v>
      </c>
      <c r="Q35" s="590"/>
      <c r="R35" s="590"/>
      <c r="S35" s="590"/>
      <c r="T35" s="590"/>
      <c r="U35" s="590"/>
      <c r="W35" s="84">
        <v>5</v>
      </c>
      <c r="X35" s="85" t="str">
        <f t="shared" si="1"/>
        <v>Proskovice B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Proskovice B</v>
      </c>
      <c r="AF35" s="1">
        <f t="shared" si="3"/>
        <v>0</v>
      </c>
    </row>
    <row r="36" spans="14:32" ht="15">
      <c r="N36" s="83">
        <v>6</v>
      </c>
      <c r="P36" s="590" t="s">
        <v>58</v>
      </c>
      <c r="Q36" s="590"/>
      <c r="R36" s="590"/>
      <c r="S36" s="590"/>
      <c r="T36" s="590"/>
      <c r="U36" s="590"/>
      <c r="W36" s="84">
        <v>6</v>
      </c>
      <c r="X36" s="85" t="str">
        <f t="shared" si="1"/>
        <v>Proskovice A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Proskovice A</v>
      </c>
      <c r="AF36" s="1">
        <f t="shared" si="3"/>
        <v>0</v>
      </c>
    </row>
    <row r="37" spans="3:32" ht="15">
      <c r="C37" s="89" t="s">
        <v>60</v>
      </c>
      <c r="D37" s="90"/>
      <c r="E37" s="623" t="s">
        <v>61</v>
      </c>
      <c r="F37" s="624"/>
      <c r="G37" s="624"/>
      <c r="H37" s="624"/>
      <c r="I37" s="624"/>
      <c r="J37" s="624"/>
      <c r="K37" s="624"/>
      <c r="L37" s="624"/>
      <c r="M37" s="624"/>
      <c r="N37" s="624" t="s">
        <v>62</v>
      </c>
      <c r="O37" s="624"/>
      <c r="P37" s="624"/>
      <c r="Q37" s="624"/>
      <c r="R37" s="624"/>
      <c r="S37" s="624"/>
      <c r="T37" s="624"/>
      <c r="U37" s="624"/>
      <c r="V37" s="91"/>
      <c r="W37" s="84">
        <v>7</v>
      </c>
      <c r="X37" s="85" t="str">
        <f t="shared" si="1"/>
        <v>Vratimov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 t="str">
        <f t="shared" si="2"/>
        <v>Vratimov</v>
      </c>
      <c r="AF37" s="1">
        <f t="shared" si="3"/>
        <v>0</v>
      </c>
    </row>
    <row r="38" spans="2:38" ht="15">
      <c r="B38" s="93"/>
      <c r="C38" s="94" t="s">
        <v>7</v>
      </c>
      <c r="D38" s="95" t="s">
        <v>8</v>
      </c>
      <c r="E38" s="625" t="s">
        <v>63</v>
      </c>
      <c r="F38" s="592"/>
      <c r="G38" s="593"/>
      <c r="H38" s="591" t="s">
        <v>64</v>
      </c>
      <c r="I38" s="592"/>
      <c r="J38" s="593" t="s">
        <v>64</v>
      </c>
      <c r="K38" s="591" t="s">
        <v>65</v>
      </c>
      <c r="L38" s="592"/>
      <c r="M38" s="592" t="s">
        <v>65</v>
      </c>
      <c r="N38" s="591" t="s">
        <v>66</v>
      </c>
      <c r="O38" s="592"/>
      <c r="P38" s="593"/>
      <c r="Q38" s="591" t="s">
        <v>67</v>
      </c>
      <c r="R38" s="592"/>
      <c r="S38" s="593"/>
      <c r="T38" s="96" t="s">
        <v>68</v>
      </c>
      <c r="U38" s="97"/>
      <c r="V38" s="98"/>
      <c r="W38" s="84">
        <v>8</v>
      </c>
      <c r="X38" s="85" t="str">
        <f t="shared" si="1"/>
        <v>VOLNÝ  LOS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 t="str">
        <f t="shared" si="2"/>
        <v>VOLNÝ  LOS</v>
      </c>
      <c r="AF38" s="1">
        <f t="shared" si="3"/>
        <v>0</v>
      </c>
      <c r="AG38" s="4" t="s">
        <v>63</v>
      </c>
      <c r="AH38" s="4" t="s">
        <v>64</v>
      </c>
      <c r="AI38" s="4" t="s">
        <v>65</v>
      </c>
      <c r="AJ38" s="4" t="s">
        <v>63</v>
      </c>
      <c r="AK38" s="4" t="s">
        <v>64</v>
      </c>
      <c r="AL38" s="4" t="s">
        <v>65</v>
      </c>
    </row>
    <row r="39" spans="2:38" ht="24.75" customHeight="1">
      <c r="B39" s="99" t="s">
        <v>63</v>
      </c>
      <c r="C39" s="100" t="s">
        <v>201</v>
      </c>
      <c r="D39" s="109" t="s">
        <v>236</v>
      </c>
      <c r="E39" s="101">
        <v>6</v>
      </c>
      <c r="F39" s="102" t="s">
        <v>17</v>
      </c>
      <c r="G39" s="103">
        <v>0</v>
      </c>
      <c r="H39" s="104">
        <v>6</v>
      </c>
      <c r="I39" s="102" t="s">
        <v>17</v>
      </c>
      <c r="J39" s="103">
        <v>1</v>
      </c>
      <c r="K39" s="251"/>
      <c r="L39" s="249" t="s">
        <v>17</v>
      </c>
      <c r="M39" s="264"/>
      <c r="N39" s="150">
        <f>E39+H39+K39</f>
        <v>12</v>
      </c>
      <c r="O39" s="151" t="s">
        <v>17</v>
      </c>
      <c r="P39" s="152">
        <f>G39+J39+M39</f>
        <v>1</v>
      </c>
      <c r="Q39" s="150">
        <f>SUM(AG39:AI39)</f>
        <v>2</v>
      </c>
      <c r="R39" s="151" t="s">
        <v>17</v>
      </c>
      <c r="S39" s="152">
        <f>SUM(AJ39:AL39)</f>
        <v>0</v>
      </c>
      <c r="T39" s="153">
        <f>IF(Q39&gt;S39,1,0)</f>
        <v>1</v>
      </c>
      <c r="U39" s="154">
        <f>IF(S39&gt;Q39,1,0)</f>
        <v>0</v>
      </c>
      <c r="V39" s="91"/>
      <c r="X39" s="107"/>
      <c r="AG39" s="108">
        <f>IF(E39&gt;G39,1,0)</f>
        <v>1</v>
      </c>
      <c r="AH39" s="108">
        <f>IF(H39&gt;J39,1,0)</f>
        <v>1</v>
      </c>
      <c r="AI39" s="108">
        <f>IF(K39+M39&gt;0,IF(K39&gt;M39,1,0),0)</f>
        <v>0</v>
      </c>
      <c r="AJ39" s="108">
        <f>IF(G39&gt;E39,1,0)</f>
        <v>0</v>
      </c>
      <c r="AK39" s="108">
        <f>IF(J39&gt;H39,1,0)</f>
        <v>0</v>
      </c>
      <c r="AL39" s="108">
        <f>IF(K39+M39&gt;0,IF(M39&gt;K39,1,0),0)</f>
        <v>0</v>
      </c>
    </row>
    <row r="40" spans="2:38" ht="24.75" customHeight="1">
      <c r="B40" s="99" t="s">
        <v>64</v>
      </c>
      <c r="C40" s="110" t="s">
        <v>202</v>
      </c>
      <c r="D40" s="100" t="s">
        <v>237</v>
      </c>
      <c r="E40" s="101">
        <v>6</v>
      </c>
      <c r="F40" s="102" t="s">
        <v>17</v>
      </c>
      <c r="G40" s="103">
        <v>1</v>
      </c>
      <c r="H40" s="104">
        <v>6</v>
      </c>
      <c r="I40" s="102" t="s">
        <v>17</v>
      </c>
      <c r="J40" s="103">
        <v>0</v>
      </c>
      <c r="K40" s="251"/>
      <c r="L40" s="249" t="s">
        <v>17</v>
      </c>
      <c r="M40" s="264"/>
      <c r="N40" s="150">
        <f>E40+H40+K40</f>
        <v>12</v>
      </c>
      <c r="O40" s="151" t="s">
        <v>17</v>
      </c>
      <c r="P40" s="152">
        <f>G40+J40+M40</f>
        <v>1</v>
      </c>
      <c r="Q40" s="150">
        <f>SUM(AG40:AI40)</f>
        <v>2</v>
      </c>
      <c r="R40" s="151" t="s">
        <v>17</v>
      </c>
      <c r="S40" s="152">
        <f>SUM(AJ40:AL40)</f>
        <v>0</v>
      </c>
      <c r="T40" s="153">
        <f>IF(Q40&gt;S40,1,0)</f>
        <v>1</v>
      </c>
      <c r="U40" s="154">
        <f>IF(S40&gt;Q40,1,0)</f>
        <v>0</v>
      </c>
      <c r="V40" s="91"/>
      <c r="AG40" s="108">
        <f>IF(E40&gt;G40,1,0)</f>
        <v>1</v>
      </c>
      <c r="AH40" s="108">
        <f>IF(H40&gt;J40,1,0)</f>
        <v>1</v>
      </c>
      <c r="AI40" s="108">
        <f>IF(K40+M40&gt;0,IF(K40&gt;M40,1,0),0)</f>
        <v>0</v>
      </c>
      <c r="AJ40" s="108">
        <f>IF(G40&gt;E40,1,0)</f>
        <v>0</v>
      </c>
      <c r="AK40" s="108">
        <f>IF(J40&gt;H40,1,0)</f>
        <v>0</v>
      </c>
      <c r="AL40" s="108">
        <f>IF(K40+M40&gt;0,IF(M40&gt;K40,1,0),0)</f>
        <v>0</v>
      </c>
    </row>
    <row r="41" spans="2:38" ht="24.75" customHeight="1">
      <c r="B41" s="608" t="s">
        <v>65</v>
      </c>
      <c r="C41" s="110" t="s">
        <v>201</v>
      </c>
      <c r="D41" s="109" t="s">
        <v>236</v>
      </c>
      <c r="E41" s="635">
        <v>6</v>
      </c>
      <c r="F41" s="594" t="s">
        <v>17</v>
      </c>
      <c r="G41" s="628">
        <v>4</v>
      </c>
      <c r="H41" s="621">
        <v>6</v>
      </c>
      <c r="I41" s="594" t="s">
        <v>17</v>
      </c>
      <c r="J41" s="628">
        <v>0</v>
      </c>
      <c r="K41" s="644"/>
      <c r="L41" s="646" t="s">
        <v>17</v>
      </c>
      <c r="M41" s="640"/>
      <c r="N41" s="598">
        <f>E41+H41+K41</f>
        <v>12</v>
      </c>
      <c r="O41" s="600" t="s">
        <v>17</v>
      </c>
      <c r="P41" s="602">
        <f>G41+J41+M41</f>
        <v>4</v>
      </c>
      <c r="Q41" s="598">
        <f>SUM(AG41:AI41)</f>
        <v>2</v>
      </c>
      <c r="R41" s="600" t="s">
        <v>17</v>
      </c>
      <c r="S41" s="602">
        <f>SUM(AJ41:AL41)</f>
        <v>0</v>
      </c>
      <c r="T41" s="604">
        <f>IF(Q41&gt;S41,1,0)</f>
        <v>1</v>
      </c>
      <c r="U41" s="596">
        <f>IF(S41&gt;Q41,1,0)</f>
        <v>0</v>
      </c>
      <c r="V41" s="111"/>
      <c r="AG41" s="108">
        <f>IF(E41&gt;G41,1,0)</f>
        <v>1</v>
      </c>
      <c r="AH41" s="108">
        <f>IF(H41&gt;J41,1,0)</f>
        <v>1</v>
      </c>
      <c r="AI41" s="108">
        <f>IF(K41+M41&gt;0,IF(K41&gt;M41,1,0),0)</f>
        <v>0</v>
      </c>
      <c r="AJ41" s="108">
        <f>IF(G41&gt;E41,1,0)</f>
        <v>0</v>
      </c>
      <c r="AK41" s="108">
        <f>IF(J41&gt;H41,1,0)</f>
        <v>0</v>
      </c>
      <c r="AL41" s="108">
        <f>IF(K41+M41&gt;0,IF(M41&gt;K41,1,0),0)</f>
        <v>0</v>
      </c>
    </row>
    <row r="42" spans="2:22" ht="24.75" customHeight="1">
      <c r="B42" s="609"/>
      <c r="C42" s="112" t="s">
        <v>202</v>
      </c>
      <c r="D42" s="113" t="s">
        <v>238</v>
      </c>
      <c r="E42" s="636"/>
      <c r="F42" s="595"/>
      <c r="G42" s="650"/>
      <c r="H42" s="622"/>
      <c r="I42" s="595"/>
      <c r="J42" s="650"/>
      <c r="K42" s="645"/>
      <c r="L42" s="647"/>
      <c r="M42" s="641"/>
      <c r="N42" s="599"/>
      <c r="O42" s="601"/>
      <c r="P42" s="603"/>
      <c r="Q42" s="599"/>
      <c r="R42" s="601"/>
      <c r="S42" s="603"/>
      <c r="T42" s="605"/>
      <c r="U42" s="597"/>
      <c r="V42" s="111"/>
    </row>
    <row r="43" spans="2:22" ht="24.75" customHeight="1">
      <c r="B43" s="114"/>
      <c r="C43" s="143" t="s">
        <v>69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57">
        <f>SUM(N39:N42)</f>
        <v>36</v>
      </c>
      <c r="O43" s="151" t="s">
        <v>17</v>
      </c>
      <c r="P43" s="158">
        <f>SUM(P39:P42)</f>
        <v>6</v>
      </c>
      <c r="Q43" s="157">
        <f>SUM(Q39:Q42)</f>
        <v>6</v>
      </c>
      <c r="R43" s="159" t="s">
        <v>17</v>
      </c>
      <c r="S43" s="158">
        <f>SUM(S39:S42)</f>
        <v>0</v>
      </c>
      <c r="T43" s="153">
        <f>SUM(T39:T42)</f>
        <v>3</v>
      </c>
      <c r="U43" s="154">
        <f>SUM(U39:U42)</f>
        <v>0</v>
      </c>
      <c r="V43" s="91"/>
    </row>
    <row r="44" spans="2:22" ht="24.75" customHeight="1">
      <c r="B44" s="114"/>
      <c r="C44" s="161" t="s">
        <v>70</v>
      </c>
      <c r="D44" s="162" t="str">
        <f>IF(T43&gt;U43,D34,IF(U43&gt;T43,D35,IF(U43+T43=0," ","CHYBA ZADÁNÍ")))</f>
        <v>Proskovice A</v>
      </c>
      <c r="E44" s="143"/>
      <c r="F44" s="143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1"/>
      <c r="V44" s="118"/>
    </row>
    <row r="45" spans="2:22" ht="15">
      <c r="B45" s="114"/>
      <c r="C45" s="3" t="s">
        <v>71</v>
      </c>
      <c r="G45" s="120"/>
      <c r="H45" s="120"/>
      <c r="I45" s="120"/>
      <c r="J45" s="120"/>
      <c r="K45" s="120"/>
      <c r="L45" s="120"/>
      <c r="M45" s="120"/>
      <c r="N45" s="118"/>
      <c r="O45" s="118"/>
      <c r="Q45" s="121"/>
      <c r="R45" s="121"/>
      <c r="S45" s="120"/>
      <c r="T45" s="120"/>
      <c r="U45" s="120"/>
      <c r="V45" s="118"/>
    </row>
    <row r="46" spans="3:21" ht="15">
      <c r="C46" s="121"/>
      <c r="D46" s="121"/>
      <c r="E46" s="121"/>
      <c r="F46" s="121"/>
      <c r="G46" s="121"/>
      <c r="H46" s="121"/>
      <c r="I46" s="121"/>
      <c r="J46" s="126" t="s">
        <v>54</v>
      </c>
      <c r="K46" s="126"/>
      <c r="L46" s="126"/>
      <c r="M46" s="121"/>
      <c r="N46" s="121"/>
      <c r="O46" s="121"/>
      <c r="P46" s="121"/>
      <c r="Q46" s="121"/>
      <c r="R46" s="121"/>
      <c r="S46" s="121"/>
      <c r="T46" s="126" t="s">
        <v>57</v>
      </c>
      <c r="U46" s="121"/>
    </row>
    <row r="47" spans="3:21" ht="15">
      <c r="C47" s="127" t="s">
        <v>72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3:21" ht="15">
      <c r="C48" s="121"/>
      <c r="D48" s="12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spans="3:21" ht="15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</row>
    <row r="50" spans="3:21" ht="1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630" t="s">
        <v>42</v>
      </c>
      <c r="Q53" s="630"/>
      <c r="R53" s="73"/>
      <c r="S53" s="73"/>
      <c r="T53" s="631">
        <f>'Rozlosování-přehled'!$N$1</f>
        <v>2012</v>
      </c>
      <c r="U53" s="631"/>
      <c r="X53" s="74" t="s">
        <v>0</v>
      </c>
    </row>
    <row r="54" spans="3:32" ht="18.75">
      <c r="C54" s="75" t="s">
        <v>43</v>
      </c>
      <c r="D54" s="76"/>
      <c r="N54" s="77">
        <v>5</v>
      </c>
      <c r="P54" s="632" t="str">
        <f>IF(N54=1,P56,IF(N54=2,P57,IF(N54=3,P58,IF(N54=4,P59,IF(N54=5,P60,IF(N54=6,P61," "))))))</f>
        <v>VETERÁNI   II.</v>
      </c>
      <c r="Q54" s="633"/>
      <c r="R54" s="633"/>
      <c r="S54" s="633"/>
      <c r="T54" s="633"/>
      <c r="U54" s="634"/>
      <c r="W54" s="78" t="s">
        <v>1</v>
      </c>
      <c r="X54" s="79" t="s">
        <v>2</v>
      </c>
      <c r="AA54" s="1" t="s">
        <v>44</v>
      </c>
      <c r="AB54" s="362" t="s">
        <v>177</v>
      </c>
      <c r="AC54" s="362" t="s">
        <v>178</v>
      </c>
      <c r="AD54" s="1" t="s">
        <v>45</v>
      </c>
      <c r="AE54" s="1" t="s">
        <v>46</v>
      </c>
      <c r="AF54" s="1" t="s">
        <v>47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2" ht="15.75" customHeight="1">
      <c r="C56" s="75" t="s">
        <v>48</v>
      </c>
      <c r="D56" s="125" t="s">
        <v>150</v>
      </c>
      <c r="E56" s="125"/>
      <c r="F56" s="125"/>
      <c r="G56" s="125"/>
      <c r="H56" s="125"/>
      <c r="I56" s="125"/>
      <c r="N56" s="83">
        <v>1</v>
      </c>
      <c r="P56" s="627" t="s">
        <v>49</v>
      </c>
      <c r="Q56" s="627"/>
      <c r="R56" s="627"/>
      <c r="S56" s="627"/>
      <c r="T56" s="627"/>
      <c r="U56" s="627"/>
      <c r="W56" s="84">
        <v>1</v>
      </c>
      <c r="X56" s="85" t="str">
        <f aca="true" t="shared" si="4" ref="X56:X63">IF($N$4=1,AA56,IF($N$4=2,AB56,IF($N$4=3,AC56,IF($N$4=4,AD56,IF($N$4=5,AE56," ")))))</f>
        <v>Hrabůvka</v>
      </c>
      <c r="AA56" s="1">
        <f aca="true" t="shared" si="5" ref="AA56:AE63">AA6</f>
        <v>0</v>
      </c>
      <c r="AB56" s="1">
        <f t="shared" si="5"/>
        <v>0</v>
      </c>
      <c r="AC56" s="1">
        <f>AC6</f>
        <v>0</v>
      </c>
      <c r="AD56" s="1">
        <f t="shared" si="5"/>
        <v>0</v>
      </c>
      <c r="AE56" s="1" t="str">
        <f t="shared" si="5"/>
        <v>Hrabůvka</v>
      </c>
      <c r="AF56" s="1">
        <f aca="true" t="shared" si="6" ref="AF56:AF63">AF6</f>
        <v>0</v>
      </c>
    </row>
    <row r="57" spans="3:32" ht="15" customHeight="1">
      <c r="C57" s="75" t="s">
        <v>51</v>
      </c>
      <c r="D57" s="86">
        <v>41045</v>
      </c>
      <c r="E57" s="86"/>
      <c r="F57" s="86"/>
      <c r="G57" s="86"/>
      <c r="H57" s="86"/>
      <c r="I57" s="86"/>
      <c r="N57" s="83">
        <v>2</v>
      </c>
      <c r="P57" s="626" t="s">
        <v>179</v>
      </c>
      <c r="Q57" s="627"/>
      <c r="R57" s="627"/>
      <c r="S57" s="627"/>
      <c r="T57" s="627"/>
      <c r="U57" s="627"/>
      <c r="W57" s="84">
        <v>2</v>
      </c>
      <c r="X57" s="85" t="str">
        <f t="shared" si="4"/>
        <v>Poruba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Poruba</v>
      </c>
      <c r="AF57" s="1">
        <f t="shared" si="6"/>
        <v>0</v>
      </c>
    </row>
    <row r="58" spans="3:32" ht="15">
      <c r="C58" s="75"/>
      <c r="N58" s="83">
        <v>3</v>
      </c>
      <c r="P58" s="626" t="s">
        <v>180</v>
      </c>
      <c r="Q58" s="627"/>
      <c r="R58" s="627"/>
      <c r="S58" s="627"/>
      <c r="T58" s="627"/>
      <c r="U58" s="627"/>
      <c r="W58" s="84">
        <v>3</v>
      </c>
      <c r="X58" s="85" t="str">
        <f t="shared" si="4"/>
        <v>Příbor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Příbor</v>
      </c>
      <c r="AF58" s="1">
        <f t="shared" si="6"/>
        <v>0</v>
      </c>
    </row>
    <row r="59" spans="2:32" ht="18.75">
      <c r="B59" s="88">
        <v>7</v>
      </c>
      <c r="C59" s="71" t="s">
        <v>54</v>
      </c>
      <c r="D59" s="637" t="str">
        <f>IF(B59=1,X56,IF(B59=2,X57,IF(B59=3,X58,IF(B59=4,X59,IF(B59=5,X60,IF(B59=6,X61,IF(B59=7,X62,IF(B59=8,X63," "))))))))</f>
        <v>Vratimov</v>
      </c>
      <c r="E59" s="638"/>
      <c r="F59" s="638"/>
      <c r="G59" s="638"/>
      <c r="H59" s="638"/>
      <c r="I59" s="639"/>
      <c r="N59" s="83">
        <v>4</v>
      </c>
      <c r="P59" s="590" t="s">
        <v>52</v>
      </c>
      <c r="Q59" s="590"/>
      <c r="R59" s="590"/>
      <c r="S59" s="590"/>
      <c r="T59" s="590"/>
      <c r="U59" s="590"/>
      <c r="W59" s="84">
        <v>4</v>
      </c>
      <c r="X59" s="85" t="str">
        <f t="shared" si="4"/>
        <v>Kunčičky  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Kunčičky  </v>
      </c>
      <c r="AF59" s="1">
        <f t="shared" si="6"/>
        <v>0</v>
      </c>
    </row>
    <row r="60" spans="2:32" ht="18.75">
      <c r="B60" s="88">
        <v>3</v>
      </c>
      <c r="C60" s="71" t="s">
        <v>57</v>
      </c>
      <c r="D60" s="637" t="str">
        <f>IF(B60=1,X56,IF(B60=2,X57,IF(B60=3,X58,IF(B60=4,X59,IF(B60=5,X60,IF(B60=6,X61,IF(B60=7,X62,IF(B60=8,X63," "))))))))</f>
        <v>Příbor</v>
      </c>
      <c r="E60" s="638"/>
      <c r="F60" s="638"/>
      <c r="G60" s="638"/>
      <c r="H60" s="638"/>
      <c r="I60" s="639"/>
      <c r="N60" s="83">
        <v>5</v>
      </c>
      <c r="P60" s="590" t="s">
        <v>55</v>
      </c>
      <c r="Q60" s="590"/>
      <c r="R60" s="590"/>
      <c r="S60" s="590"/>
      <c r="T60" s="590"/>
      <c r="U60" s="590"/>
      <c r="W60" s="84">
        <v>5</v>
      </c>
      <c r="X60" s="85" t="str">
        <f t="shared" si="4"/>
        <v>Proskovice B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Proskovice B</v>
      </c>
      <c r="AF60" s="1">
        <f t="shared" si="6"/>
        <v>0</v>
      </c>
    </row>
    <row r="61" spans="14:32" ht="15">
      <c r="N61" s="83">
        <v>6</v>
      </c>
      <c r="P61" s="590" t="s">
        <v>58</v>
      </c>
      <c r="Q61" s="590"/>
      <c r="R61" s="590"/>
      <c r="S61" s="590"/>
      <c r="T61" s="590"/>
      <c r="U61" s="590"/>
      <c r="W61" s="84">
        <v>6</v>
      </c>
      <c r="X61" s="85" t="str">
        <f t="shared" si="4"/>
        <v>Proskovice A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Proskovice A</v>
      </c>
      <c r="AF61" s="1">
        <f t="shared" si="6"/>
        <v>0</v>
      </c>
    </row>
    <row r="62" spans="3:38" ht="15">
      <c r="C62" s="89" t="s">
        <v>60</v>
      </c>
      <c r="D62" s="90"/>
      <c r="E62" s="623" t="s">
        <v>61</v>
      </c>
      <c r="F62" s="624"/>
      <c r="G62" s="624"/>
      <c r="H62" s="624"/>
      <c r="I62" s="624"/>
      <c r="J62" s="624"/>
      <c r="K62" s="624"/>
      <c r="L62" s="624"/>
      <c r="M62" s="624"/>
      <c r="N62" s="624" t="s">
        <v>62</v>
      </c>
      <c r="O62" s="624"/>
      <c r="P62" s="624"/>
      <c r="Q62" s="624"/>
      <c r="R62" s="624"/>
      <c r="S62" s="624"/>
      <c r="T62" s="624"/>
      <c r="U62" s="624"/>
      <c r="V62" s="91"/>
      <c r="W62" s="84">
        <v>7</v>
      </c>
      <c r="X62" s="85" t="str">
        <f t="shared" si="4"/>
        <v>Vratimov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 t="str">
        <f t="shared" si="5"/>
        <v>Vratimov</v>
      </c>
      <c r="AF62" s="1">
        <f t="shared" si="6"/>
        <v>0</v>
      </c>
      <c r="AG62" s="75"/>
      <c r="AH62" s="92"/>
      <c r="AI62" s="92"/>
      <c r="AJ62" s="74" t="s">
        <v>0</v>
      </c>
      <c r="AK62" s="92"/>
      <c r="AL62" s="92"/>
    </row>
    <row r="63" spans="2:38" ht="15">
      <c r="B63" s="93"/>
      <c r="C63" s="94" t="s">
        <v>7</v>
      </c>
      <c r="D63" s="95" t="s">
        <v>8</v>
      </c>
      <c r="E63" s="625" t="s">
        <v>63</v>
      </c>
      <c r="F63" s="592"/>
      <c r="G63" s="593"/>
      <c r="H63" s="591" t="s">
        <v>64</v>
      </c>
      <c r="I63" s="592"/>
      <c r="J63" s="593" t="s">
        <v>64</v>
      </c>
      <c r="K63" s="591" t="s">
        <v>65</v>
      </c>
      <c r="L63" s="592"/>
      <c r="M63" s="592" t="s">
        <v>65</v>
      </c>
      <c r="N63" s="591" t="s">
        <v>66</v>
      </c>
      <c r="O63" s="592"/>
      <c r="P63" s="593"/>
      <c r="Q63" s="591" t="s">
        <v>67</v>
      </c>
      <c r="R63" s="592"/>
      <c r="S63" s="593"/>
      <c r="T63" s="96" t="s">
        <v>68</v>
      </c>
      <c r="U63" s="97"/>
      <c r="V63" s="98"/>
      <c r="W63" s="84">
        <v>8</v>
      </c>
      <c r="X63" s="85" t="str">
        <f t="shared" si="4"/>
        <v>VOLNÝ  LOS</v>
      </c>
      <c r="AA63" s="1">
        <f t="shared" si="5"/>
        <v>0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 t="str">
        <f t="shared" si="5"/>
        <v>VOLNÝ  LOS</v>
      </c>
      <c r="AF63" s="1">
        <f t="shared" si="6"/>
        <v>0</v>
      </c>
      <c r="AG63" s="4" t="s">
        <v>63</v>
      </c>
      <c r="AH63" s="4" t="s">
        <v>64</v>
      </c>
      <c r="AI63" s="4" t="s">
        <v>65</v>
      </c>
      <c r="AJ63" s="4" t="s">
        <v>63</v>
      </c>
      <c r="AK63" s="4" t="s">
        <v>64</v>
      </c>
      <c r="AL63" s="4" t="s">
        <v>65</v>
      </c>
    </row>
    <row r="64" spans="2:38" ht="24.75" customHeight="1">
      <c r="B64" s="99" t="s">
        <v>63</v>
      </c>
      <c r="C64" s="410" t="s">
        <v>213</v>
      </c>
      <c r="D64" s="247" t="s">
        <v>214</v>
      </c>
      <c r="E64" s="248">
        <v>1</v>
      </c>
      <c r="F64" s="249" t="s">
        <v>17</v>
      </c>
      <c r="G64" s="250">
        <v>6</v>
      </c>
      <c r="H64" s="251">
        <v>5</v>
      </c>
      <c r="I64" s="249" t="s">
        <v>17</v>
      </c>
      <c r="J64" s="250">
        <v>7</v>
      </c>
      <c r="K64" s="251"/>
      <c r="L64" s="249" t="s">
        <v>17</v>
      </c>
      <c r="M64" s="264"/>
      <c r="N64" s="150">
        <f>E64+H64+K64</f>
        <v>6</v>
      </c>
      <c r="O64" s="151" t="s">
        <v>17</v>
      </c>
      <c r="P64" s="152">
        <f>G64+J64+M64</f>
        <v>13</v>
      </c>
      <c r="Q64" s="150">
        <f>SUM(AG64:AI64)</f>
        <v>0</v>
      </c>
      <c r="R64" s="151" t="s">
        <v>17</v>
      </c>
      <c r="S64" s="152">
        <f>SUM(AJ64:AL64)</f>
        <v>2</v>
      </c>
      <c r="T64" s="153">
        <f>IF(Q64&gt;S64,1,0)</f>
        <v>0</v>
      </c>
      <c r="U64" s="154">
        <f>IF(S64&gt;Q64,1,0)</f>
        <v>1</v>
      </c>
      <c r="V64" s="91"/>
      <c r="X64" s="107"/>
      <c r="AG64" s="108">
        <f>IF(E64&gt;G64,1,0)</f>
        <v>0</v>
      </c>
      <c r="AH64" s="108">
        <f>IF(H64&gt;J64,1,0)</f>
        <v>0</v>
      </c>
      <c r="AI64" s="108">
        <f>IF(K64+M64&gt;0,IF(K64&gt;M64,1,0),0)</f>
        <v>0</v>
      </c>
      <c r="AJ64" s="108">
        <f>IF(G64&gt;E64,1,0)</f>
        <v>1</v>
      </c>
      <c r="AK64" s="108">
        <f>IF(J64&gt;H64,1,0)</f>
        <v>1</v>
      </c>
      <c r="AL64" s="108">
        <f>IF(K64+M64&gt;0,IF(M64&gt;K64,1,0),0)</f>
        <v>0</v>
      </c>
    </row>
    <row r="65" spans="2:38" ht="24.75" customHeight="1">
      <c r="B65" s="99" t="s">
        <v>64</v>
      </c>
      <c r="C65" s="410" t="s">
        <v>216</v>
      </c>
      <c r="D65" s="252" t="s">
        <v>215</v>
      </c>
      <c r="E65" s="248">
        <v>6</v>
      </c>
      <c r="F65" s="249" t="s">
        <v>17</v>
      </c>
      <c r="G65" s="250">
        <v>4</v>
      </c>
      <c r="H65" s="251">
        <v>5</v>
      </c>
      <c r="I65" s="249" t="s">
        <v>17</v>
      </c>
      <c r="J65" s="250">
        <v>7</v>
      </c>
      <c r="K65" s="251">
        <v>3</v>
      </c>
      <c r="L65" s="249" t="s">
        <v>17</v>
      </c>
      <c r="M65" s="264">
        <v>6</v>
      </c>
      <c r="N65" s="150">
        <f>E65+H65+K65</f>
        <v>14</v>
      </c>
      <c r="O65" s="151" t="s">
        <v>17</v>
      </c>
      <c r="P65" s="152">
        <f>G65+J65+M65</f>
        <v>17</v>
      </c>
      <c r="Q65" s="150">
        <f>SUM(AG65:AI65)</f>
        <v>1</v>
      </c>
      <c r="R65" s="151" t="s">
        <v>17</v>
      </c>
      <c r="S65" s="152">
        <f>SUM(AJ65:AL65)</f>
        <v>2</v>
      </c>
      <c r="T65" s="153">
        <f>IF(Q65&gt;S65,1,0)</f>
        <v>0</v>
      </c>
      <c r="U65" s="154">
        <f>IF(S65&gt;Q65,1,0)</f>
        <v>1</v>
      </c>
      <c r="V65" s="91"/>
      <c r="AG65" s="108">
        <f>IF(E65&gt;G65,1,0)</f>
        <v>1</v>
      </c>
      <c r="AH65" s="108">
        <f>IF(H65&gt;J65,1,0)</f>
        <v>0</v>
      </c>
      <c r="AI65" s="108">
        <f>IF(K65+M65&gt;0,IF(K65&gt;M65,1,0),0)</f>
        <v>0</v>
      </c>
      <c r="AJ65" s="108">
        <f>IF(G65&gt;E65,1,0)</f>
        <v>0</v>
      </c>
      <c r="AK65" s="108">
        <f>IF(J65&gt;H65,1,0)</f>
        <v>1</v>
      </c>
      <c r="AL65" s="108">
        <f>IF(K65+M65&gt;0,IF(M65&gt;K65,1,0),0)</f>
        <v>1</v>
      </c>
    </row>
    <row r="66" spans="2:38" ht="24.75" customHeight="1">
      <c r="B66" s="608" t="s">
        <v>65</v>
      </c>
      <c r="C66" s="411" t="s">
        <v>217</v>
      </c>
      <c r="D66" s="252" t="s">
        <v>214</v>
      </c>
      <c r="E66" s="648">
        <v>6</v>
      </c>
      <c r="F66" s="646" t="s">
        <v>17</v>
      </c>
      <c r="G66" s="642">
        <v>2</v>
      </c>
      <c r="H66" s="644">
        <v>6</v>
      </c>
      <c r="I66" s="646" t="s">
        <v>17</v>
      </c>
      <c r="J66" s="642">
        <v>2</v>
      </c>
      <c r="K66" s="644"/>
      <c r="L66" s="646" t="s">
        <v>17</v>
      </c>
      <c r="M66" s="640"/>
      <c r="N66" s="598">
        <f>E66+H66+K66</f>
        <v>12</v>
      </c>
      <c r="O66" s="600" t="s">
        <v>17</v>
      </c>
      <c r="P66" s="602">
        <f>G66+J66+M66</f>
        <v>4</v>
      </c>
      <c r="Q66" s="598">
        <f>SUM(AG66:AI66)</f>
        <v>2</v>
      </c>
      <c r="R66" s="600" t="s">
        <v>17</v>
      </c>
      <c r="S66" s="602">
        <f>SUM(AJ66:AL66)</f>
        <v>0</v>
      </c>
      <c r="T66" s="604">
        <f>IF(Q66&gt;S66,1,0)</f>
        <v>1</v>
      </c>
      <c r="U66" s="596">
        <f>IF(S66&gt;Q66,1,0)</f>
        <v>0</v>
      </c>
      <c r="V66" s="111"/>
      <c r="AG66" s="108">
        <f>IF(E66&gt;G66,1,0)</f>
        <v>1</v>
      </c>
      <c r="AH66" s="108">
        <f>IF(H66&gt;J66,1,0)</f>
        <v>1</v>
      </c>
      <c r="AI66" s="108">
        <f>IF(K66+M66&gt;0,IF(K66&gt;M66,1,0),0)</f>
        <v>0</v>
      </c>
      <c r="AJ66" s="108">
        <f>IF(G66&gt;E66,1,0)</f>
        <v>0</v>
      </c>
      <c r="AK66" s="108">
        <f>IF(J66&gt;H66,1,0)</f>
        <v>0</v>
      </c>
      <c r="AL66" s="108">
        <f>IF(K66+M66&gt;0,IF(M66&gt;K66,1,0),0)</f>
        <v>0</v>
      </c>
    </row>
    <row r="67" spans="2:22" ht="24.75" customHeight="1">
      <c r="B67" s="609"/>
      <c r="C67" s="412" t="s">
        <v>218</v>
      </c>
      <c r="D67" s="255" t="s">
        <v>219</v>
      </c>
      <c r="E67" s="649"/>
      <c r="F67" s="647"/>
      <c r="G67" s="643"/>
      <c r="H67" s="645"/>
      <c r="I67" s="647"/>
      <c r="J67" s="643"/>
      <c r="K67" s="645"/>
      <c r="L67" s="647"/>
      <c r="M67" s="641"/>
      <c r="N67" s="599"/>
      <c r="O67" s="601"/>
      <c r="P67" s="603"/>
      <c r="Q67" s="599"/>
      <c r="R67" s="601"/>
      <c r="S67" s="603"/>
      <c r="T67" s="605"/>
      <c r="U67" s="597"/>
      <c r="V67" s="111"/>
    </row>
    <row r="68" spans="2:22" ht="24.75" customHeight="1">
      <c r="B68" s="114"/>
      <c r="C68" s="143" t="s">
        <v>69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57">
        <f>SUM(N64:N67)</f>
        <v>32</v>
      </c>
      <c r="O68" s="151" t="s">
        <v>17</v>
      </c>
      <c r="P68" s="158">
        <f>SUM(P64:P67)</f>
        <v>34</v>
      </c>
      <c r="Q68" s="157">
        <f>SUM(Q64:Q67)</f>
        <v>3</v>
      </c>
      <c r="R68" s="159" t="s">
        <v>17</v>
      </c>
      <c r="S68" s="158">
        <f>SUM(S64:S67)</f>
        <v>4</v>
      </c>
      <c r="T68" s="153">
        <f>SUM(T64:T67)</f>
        <v>1</v>
      </c>
      <c r="U68" s="154">
        <f>SUM(U64:U67)</f>
        <v>2</v>
      </c>
      <c r="V68" s="91"/>
    </row>
    <row r="69" spans="2:27" ht="24.75" customHeight="1">
      <c r="B69" s="114"/>
      <c r="C69" s="3" t="s">
        <v>70</v>
      </c>
      <c r="D69" s="117" t="str">
        <f>IF(T68&gt;U68,D59,IF(U68&gt;T68,D60,IF(U68+T68=0," ","CHYBA ZADÁNÍ")))</f>
        <v>Příbor</v>
      </c>
      <c r="E69" s="115"/>
      <c r="F69" s="115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3"/>
      <c r="V69" s="118"/>
      <c r="AA69" s="119"/>
    </row>
    <row r="70" spans="2:22" ht="15">
      <c r="B70" s="114"/>
      <c r="C70" s="3" t="s">
        <v>71</v>
      </c>
      <c r="G70" s="120"/>
      <c r="H70" s="120"/>
      <c r="I70" s="120"/>
      <c r="J70" s="120"/>
      <c r="K70" s="120"/>
      <c r="L70" s="120"/>
      <c r="M70" s="120"/>
      <c r="N70" s="118"/>
      <c r="O70" s="118"/>
      <c r="Q70" s="121"/>
      <c r="R70" s="121"/>
      <c r="S70" s="120"/>
      <c r="T70" s="120"/>
      <c r="U70" s="120"/>
      <c r="V70" s="118"/>
    </row>
    <row r="71" spans="10:20" ht="15">
      <c r="J71" s="2" t="s">
        <v>54</v>
      </c>
      <c r="K71" s="2"/>
      <c r="L71" s="2"/>
      <c r="T71" s="2" t="s">
        <v>57</v>
      </c>
    </row>
    <row r="72" spans="3:21" ht="15">
      <c r="C72" s="75" t="s">
        <v>72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</row>
    <row r="73" spans="3:21" ht="15"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3:21" ht="15"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</row>
    <row r="75" spans="3:21" ht="15"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</row>
    <row r="76" spans="2:21" ht="26.25">
      <c r="B76" s="90"/>
      <c r="C76" s="90"/>
      <c r="D76" s="90"/>
      <c r="E76" s="90"/>
      <c r="F76" s="122" t="s">
        <v>39</v>
      </c>
      <c r="G76" s="90"/>
      <c r="H76" s="123"/>
      <c r="I76" s="123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630" t="s">
        <v>42</v>
      </c>
      <c r="Q78" s="630"/>
      <c r="R78" s="73"/>
      <c r="S78" s="73"/>
      <c r="T78" s="631">
        <f>'Rozlosování-přehled'!$N$1</f>
        <v>2012</v>
      </c>
      <c r="U78" s="631"/>
      <c r="X78" s="74" t="s">
        <v>0</v>
      </c>
    </row>
    <row r="79" spans="3:32" ht="18.75">
      <c r="C79" s="75" t="s">
        <v>43</v>
      </c>
      <c r="D79" s="124"/>
      <c r="N79" s="77">
        <v>5</v>
      </c>
      <c r="P79" s="632" t="str">
        <f>IF(N79=1,P81,IF(N79=2,P82,IF(N79=3,P83,IF(N79=4,P84,IF(N79=5,P85,IF(N79=6,P86," "))))))</f>
        <v>VETERÁNI   II.</v>
      </c>
      <c r="Q79" s="633"/>
      <c r="R79" s="633"/>
      <c r="S79" s="633"/>
      <c r="T79" s="633"/>
      <c r="U79" s="634"/>
      <c r="W79" s="78" t="s">
        <v>1</v>
      </c>
      <c r="X79" s="75" t="s">
        <v>2</v>
      </c>
      <c r="AA79" s="1" t="s">
        <v>44</v>
      </c>
      <c r="AB79" s="362" t="s">
        <v>177</v>
      </c>
      <c r="AC79" s="362" t="s">
        <v>178</v>
      </c>
      <c r="AD79" s="1" t="s">
        <v>45</v>
      </c>
      <c r="AE79" s="1" t="s">
        <v>46</v>
      </c>
      <c r="AF79" s="1" t="s">
        <v>47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2" ht="15.75" customHeight="1">
      <c r="C81" s="75" t="s">
        <v>48</v>
      </c>
      <c r="D81" s="125" t="s">
        <v>172</v>
      </c>
      <c r="E81" s="82"/>
      <c r="F81" s="82"/>
      <c r="N81" s="83">
        <v>1</v>
      </c>
      <c r="P81" s="627" t="s">
        <v>49</v>
      </c>
      <c r="Q81" s="627"/>
      <c r="R81" s="627"/>
      <c r="S81" s="627"/>
      <c r="T81" s="627"/>
      <c r="U81" s="627"/>
      <c r="W81" s="84">
        <v>1</v>
      </c>
      <c r="X81" s="85" t="str">
        <f aca="true" t="shared" si="7" ref="X81:X88">IF($N$29=1,AA81,IF($N$29=2,AB81,IF($N$29=3,AC81,IF($N$29=4,AD81,IF($N$29=5,AE81," ")))))</f>
        <v>Hrabůvka</v>
      </c>
      <c r="AA81" s="1">
        <f aca="true" t="shared" si="8" ref="AA81:AE88">AA6</f>
        <v>0</v>
      </c>
      <c r="AB81" s="1">
        <f t="shared" si="8"/>
        <v>0</v>
      </c>
      <c r="AC81" s="1">
        <f>AC6</f>
        <v>0</v>
      </c>
      <c r="AD81" s="1">
        <f t="shared" si="8"/>
        <v>0</v>
      </c>
      <c r="AE81" s="1" t="str">
        <f t="shared" si="8"/>
        <v>Hrabůvka</v>
      </c>
      <c r="AF81" s="1">
        <f aca="true" t="shared" si="9" ref="AF81:AF88">AF6</f>
        <v>0</v>
      </c>
    </row>
    <row r="82" spans="3:32" ht="15" customHeight="1">
      <c r="C82" s="75" t="s">
        <v>51</v>
      </c>
      <c r="D82" s="86">
        <v>41045</v>
      </c>
      <c r="E82" s="87"/>
      <c r="F82" s="87"/>
      <c r="N82" s="83">
        <v>2</v>
      </c>
      <c r="P82" s="626" t="s">
        <v>179</v>
      </c>
      <c r="Q82" s="627"/>
      <c r="R82" s="627"/>
      <c r="S82" s="627"/>
      <c r="T82" s="627"/>
      <c r="U82" s="627"/>
      <c r="W82" s="84">
        <v>2</v>
      </c>
      <c r="X82" s="85" t="str">
        <f t="shared" si="7"/>
        <v>Poruba</v>
      </c>
      <c r="AA82" s="1">
        <f t="shared" si="8"/>
        <v>0</v>
      </c>
      <c r="AB82" s="1">
        <f t="shared" si="8"/>
        <v>0</v>
      </c>
      <c r="AC82" s="1">
        <f t="shared" si="8"/>
        <v>0</v>
      </c>
      <c r="AD82" s="1">
        <f t="shared" si="8"/>
        <v>0</v>
      </c>
      <c r="AE82" s="1" t="str">
        <f t="shared" si="8"/>
        <v>Poruba</v>
      </c>
      <c r="AF82" s="1">
        <f t="shared" si="9"/>
        <v>0</v>
      </c>
    </row>
    <row r="83" spans="3:32" ht="15">
      <c r="C83" s="75"/>
      <c r="N83" s="83">
        <v>3</v>
      </c>
      <c r="P83" s="626" t="s">
        <v>180</v>
      </c>
      <c r="Q83" s="627"/>
      <c r="R83" s="627"/>
      <c r="S83" s="627"/>
      <c r="T83" s="627"/>
      <c r="U83" s="627"/>
      <c r="W83" s="84">
        <v>3</v>
      </c>
      <c r="X83" s="85" t="str">
        <f t="shared" si="7"/>
        <v>Příbor</v>
      </c>
      <c r="AA83" s="1">
        <f t="shared" si="8"/>
        <v>0</v>
      </c>
      <c r="AB83" s="1">
        <f t="shared" si="8"/>
        <v>0</v>
      </c>
      <c r="AC83" s="1">
        <f t="shared" si="8"/>
        <v>0</v>
      </c>
      <c r="AD83" s="1">
        <f t="shared" si="8"/>
        <v>0</v>
      </c>
      <c r="AE83" s="1" t="str">
        <f t="shared" si="8"/>
        <v>Příbor</v>
      </c>
      <c r="AF83" s="1">
        <f t="shared" si="9"/>
        <v>0</v>
      </c>
    </row>
    <row r="84" spans="2:32" ht="18.75">
      <c r="B84" s="88">
        <v>1</v>
      </c>
      <c r="C84" s="71" t="s">
        <v>54</v>
      </c>
      <c r="D84" s="618" t="str">
        <f>IF(B84=1,X81,IF(B84=2,X82,IF(B84=3,X83,IF(B84=4,X84,IF(B84=5,X85,IF(B84=6,X86,IF(B84=7,X87,IF(B84=8,X88," "))))))))</f>
        <v>Hrabůvka</v>
      </c>
      <c r="E84" s="619"/>
      <c r="F84" s="619"/>
      <c r="G84" s="619"/>
      <c r="H84" s="619"/>
      <c r="I84" s="620"/>
      <c r="N84" s="83">
        <v>4</v>
      </c>
      <c r="P84" s="590" t="s">
        <v>52</v>
      </c>
      <c r="Q84" s="590"/>
      <c r="R84" s="590"/>
      <c r="S84" s="590"/>
      <c r="T84" s="590"/>
      <c r="U84" s="590"/>
      <c r="W84" s="84">
        <v>4</v>
      </c>
      <c r="X84" s="85" t="str">
        <f t="shared" si="7"/>
        <v>Kunčičky  </v>
      </c>
      <c r="AA84" s="1">
        <f t="shared" si="8"/>
        <v>0</v>
      </c>
      <c r="AB84" s="1">
        <f t="shared" si="8"/>
        <v>0</v>
      </c>
      <c r="AC84" s="1">
        <f t="shared" si="8"/>
        <v>0</v>
      </c>
      <c r="AD84" s="1">
        <f t="shared" si="8"/>
        <v>0</v>
      </c>
      <c r="AE84" s="1" t="str">
        <f t="shared" si="8"/>
        <v>Kunčičky  </v>
      </c>
      <c r="AF84" s="1">
        <f t="shared" si="9"/>
        <v>0</v>
      </c>
    </row>
    <row r="85" spans="2:32" ht="18.75">
      <c r="B85" s="88">
        <v>2</v>
      </c>
      <c r="C85" s="71" t="s">
        <v>57</v>
      </c>
      <c r="D85" s="618" t="str">
        <f>IF(B85=1,X81,IF(B85=2,X82,IF(B85=3,X83,IF(B85=4,X84,IF(B85=5,X85,IF(B85=6,X86,IF(B85=7,X87,IF(B85=8,X88," "))))))))</f>
        <v>Poruba</v>
      </c>
      <c r="E85" s="619"/>
      <c r="F85" s="619"/>
      <c r="G85" s="619"/>
      <c r="H85" s="619"/>
      <c r="I85" s="620"/>
      <c r="N85" s="83">
        <v>5</v>
      </c>
      <c r="P85" s="590" t="s">
        <v>55</v>
      </c>
      <c r="Q85" s="590"/>
      <c r="R85" s="590"/>
      <c r="S85" s="590"/>
      <c r="T85" s="590"/>
      <c r="U85" s="590"/>
      <c r="W85" s="84">
        <v>5</v>
      </c>
      <c r="X85" s="85" t="str">
        <f t="shared" si="7"/>
        <v>Proskovice B</v>
      </c>
      <c r="AA85" s="1">
        <f t="shared" si="8"/>
        <v>0</v>
      </c>
      <c r="AB85" s="1">
        <f t="shared" si="8"/>
        <v>0</v>
      </c>
      <c r="AC85" s="1">
        <f t="shared" si="8"/>
        <v>0</v>
      </c>
      <c r="AD85" s="1">
        <f t="shared" si="8"/>
        <v>0</v>
      </c>
      <c r="AE85" s="1" t="str">
        <f t="shared" si="8"/>
        <v>Proskovice B</v>
      </c>
      <c r="AF85" s="1">
        <f t="shared" si="9"/>
        <v>0</v>
      </c>
    </row>
    <row r="86" spans="14:32" ht="15">
      <c r="N86" s="83">
        <v>6</v>
      </c>
      <c r="P86" s="590" t="s">
        <v>58</v>
      </c>
      <c r="Q86" s="590"/>
      <c r="R86" s="590"/>
      <c r="S86" s="590"/>
      <c r="T86" s="590"/>
      <c r="U86" s="590"/>
      <c r="W86" s="84">
        <v>6</v>
      </c>
      <c r="X86" s="85" t="str">
        <f t="shared" si="7"/>
        <v>Proskovice A</v>
      </c>
      <c r="AA86" s="1">
        <f t="shared" si="8"/>
        <v>0</v>
      </c>
      <c r="AB86" s="1">
        <f t="shared" si="8"/>
        <v>0</v>
      </c>
      <c r="AC86" s="1">
        <f t="shared" si="8"/>
        <v>0</v>
      </c>
      <c r="AD86" s="1">
        <f t="shared" si="8"/>
        <v>0</v>
      </c>
      <c r="AE86" s="1" t="str">
        <f t="shared" si="8"/>
        <v>Proskovice A</v>
      </c>
      <c r="AF86" s="1">
        <f t="shared" si="9"/>
        <v>0</v>
      </c>
    </row>
    <row r="87" spans="3:32" ht="15">
      <c r="C87" s="89" t="s">
        <v>60</v>
      </c>
      <c r="D87" s="90"/>
      <c r="E87" s="623" t="s">
        <v>61</v>
      </c>
      <c r="F87" s="624"/>
      <c r="G87" s="624"/>
      <c r="H87" s="624"/>
      <c r="I87" s="624"/>
      <c r="J87" s="624"/>
      <c r="K87" s="624"/>
      <c r="L87" s="624"/>
      <c r="M87" s="624"/>
      <c r="N87" s="624" t="s">
        <v>62</v>
      </c>
      <c r="O87" s="624"/>
      <c r="P87" s="624"/>
      <c r="Q87" s="624"/>
      <c r="R87" s="624"/>
      <c r="S87" s="624"/>
      <c r="T87" s="624"/>
      <c r="U87" s="624"/>
      <c r="V87" s="91"/>
      <c r="W87" s="84">
        <v>7</v>
      </c>
      <c r="X87" s="85" t="str">
        <f t="shared" si="7"/>
        <v>Vratimov</v>
      </c>
      <c r="AA87" s="1">
        <f t="shared" si="8"/>
        <v>0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 t="str">
        <f t="shared" si="8"/>
        <v>Vratimov</v>
      </c>
      <c r="AF87" s="1">
        <f t="shared" si="9"/>
        <v>0</v>
      </c>
    </row>
    <row r="88" spans="2:38" ht="15">
      <c r="B88" s="93"/>
      <c r="C88" s="94" t="s">
        <v>7</v>
      </c>
      <c r="D88" s="95" t="s">
        <v>8</v>
      </c>
      <c r="E88" s="625" t="s">
        <v>63</v>
      </c>
      <c r="F88" s="592"/>
      <c r="G88" s="593"/>
      <c r="H88" s="591" t="s">
        <v>64</v>
      </c>
      <c r="I88" s="592"/>
      <c r="J88" s="593" t="s">
        <v>64</v>
      </c>
      <c r="K88" s="591" t="s">
        <v>65</v>
      </c>
      <c r="L88" s="592"/>
      <c r="M88" s="592" t="s">
        <v>65</v>
      </c>
      <c r="N88" s="591" t="s">
        <v>66</v>
      </c>
      <c r="O88" s="592"/>
      <c r="P88" s="593"/>
      <c r="Q88" s="591" t="s">
        <v>67</v>
      </c>
      <c r="R88" s="592"/>
      <c r="S88" s="593"/>
      <c r="T88" s="96" t="s">
        <v>68</v>
      </c>
      <c r="U88" s="97"/>
      <c r="V88" s="98"/>
      <c r="W88" s="84">
        <v>8</v>
      </c>
      <c r="X88" s="85" t="str">
        <f t="shared" si="7"/>
        <v>VOLNÝ  LOS</v>
      </c>
      <c r="AA88" s="1">
        <f t="shared" si="8"/>
        <v>0</v>
      </c>
      <c r="AB88" s="1">
        <f t="shared" si="8"/>
        <v>0</v>
      </c>
      <c r="AC88" s="1">
        <f t="shared" si="8"/>
        <v>0</v>
      </c>
      <c r="AD88" s="1">
        <f t="shared" si="8"/>
        <v>0</v>
      </c>
      <c r="AE88" s="1" t="str">
        <f t="shared" si="8"/>
        <v>VOLNÝ  LOS</v>
      </c>
      <c r="AF88" s="1">
        <f t="shared" si="9"/>
        <v>0</v>
      </c>
      <c r="AG88" s="4" t="s">
        <v>63</v>
      </c>
      <c r="AH88" s="4" t="s">
        <v>64</v>
      </c>
      <c r="AI88" s="4" t="s">
        <v>65</v>
      </c>
      <c r="AJ88" s="4" t="s">
        <v>63</v>
      </c>
      <c r="AK88" s="4" t="s">
        <v>64</v>
      </c>
      <c r="AL88" s="4" t="s">
        <v>65</v>
      </c>
    </row>
    <row r="89" spans="2:38" ht="24.75" customHeight="1">
      <c r="B89" s="99" t="s">
        <v>63</v>
      </c>
      <c r="C89" s="410" t="s">
        <v>240</v>
      </c>
      <c r="D89" s="247" t="s">
        <v>158</v>
      </c>
      <c r="E89" s="248">
        <v>3</v>
      </c>
      <c r="F89" s="249" t="s">
        <v>17</v>
      </c>
      <c r="G89" s="250">
        <v>6</v>
      </c>
      <c r="H89" s="251">
        <v>6</v>
      </c>
      <c r="I89" s="249" t="s">
        <v>17</v>
      </c>
      <c r="J89" s="250">
        <v>1</v>
      </c>
      <c r="K89" s="251">
        <v>6</v>
      </c>
      <c r="L89" s="249" t="s">
        <v>17</v>
      </c>
      <c r="M89" s="264">
        <v>0</v>
      </c>
      <c r="N89" s="150">
        <f>E89+H89+K89</f>
        <v>15</v>
      </c>
      <c r="O89" s="151" t="s">
        <v>17</v>
      </c>
      <c r="P89" s="152">
        <f>G89+J89+M89</f>
        <v>7</v>
      </c>
      <c r="Q89" s="150">
        <f>SUM(AG89:AI89)</f>
        <v>2</v>
      </c>
      <c r="R89" s="151" t="s">
        <v>17</v>
      </c>
      <c r="S89" s="152">
        <f>SUM(AJ89:AL89)</f>
        <v>1</v>
      </c>
      <c r="T89" s="153">
        <f>IF(Q89&gt;S89,1,0)</f>
        <v>1</v>
      </c>
      <c r="U89" s="154">
        <f>IF(S89&gt;Q89,1,0)</f>
        <v>0</v>
      </c>
      <c r="V89" s="91"/>
      <c r="X89" s="76" t="s">
        <v>245</v>
      </c>
      <c r="AG89" s="108">
        <f>IF(E89&gt;G89,1,0)</f>
        <v>0</v>
      </c>
      <c r="AH89" s="108">
        <f>IF(H89&gt;J89,1,0)</f>
        <v>1</v>
      </c>
      <c r="AI89" s="108">
        <f>IF(K89+M89&gt;0,IF(K89&gt;M89,1,0),0)</f>
        <v>1</v>
      </c>
      <c r="AJ89" s="108">
        <f>IF(G89&gt;E89,1,0)</f>
        <v>1</v>
      </c>
      <c r="AK89" s="108">
        <f>IF(J89&gt;H89,1,0)</f>
        <v>0</v>
      </c>
      <c r="AL89" s="108">
        <f>IF(K89+M89&gt;0,IF(M89&gt;K89,1,0),0)</f>
        <v>0</v>
      </c>
    </row>
    <row r="90" spans="2:38" ht="24.75" customHeight="1">
      <c r="B90" s="99" t="s">
        <v>64</v>
      </c>
      <c r="C90" s="410" t="s">
        <v>241</v>
      </c>
      <c r="D90" s="252" t="s">
        <v>156</v>
      </c>
      <c r="E90" s="248">
        <v>6</v>
      </c>
      <c r="F90" s="249" t="s">
        <v>17</v>
      </c>
      <c r="G90" s="250">
        <v>3</v>
      </c>
      <c r="H90" s="251">
        <v>6</v>
      </c>
      <c r="I90" s="249" t="s">
        <v>17</v>
      </c>
      <c r="J90" s="250">
        <v>1</v>
      </c>
      <c r="K90" s="251"/>
      <c r="L90" s="249" t="s">
        <v>17</v>
      </c>
      <c r="M90" s="264"/>
      <c r="N90" s="150">
        <f>E90+H90+K90</f>
        <v>12</v>
      </c>
      <c r="O90" s="151" t="s">
        <v>17</v>
      </c>
      <c r="P90" s="152">
        <f>G90+J90+M90</f>
        <v>4</v>
      </c>
      <c r="Q90" s="150">
        <f>SUM(AG90:AI90)</f>
        <v>2</v>
      </c>
      <c r="R90" s="151" t="s">
        <v>17</v>
      </c>
      <c r="S90" s="152">
        <f>SUM(AJ90:AL90)</f>
        <v>0</v>
      </c>
      <c r="T90" s="153">
        <f>IF(Q90&gt;S90,1,0)</f>
        <v>1</v>
      </c>
      <c r="U90" s="154">
        <f>IF(S90&gt;Q90,1,0)</f>
        <v>0</v>
      </c>
      <c r="V90" s="91"/>
      <c r="AG90" s="108">
        <f>IF(E90&gt;G90,1,0)</f>
        <v>1</v>
      </c>
      <c r="AH90" s="108">
        <f>IF(H90&gt;J90,1,0)</f>
        <v>1</v>
      </c>
      <c r="AI90" s="108">
        <f>IF(K90+M90&gt;0,IF(K90&gt;M90,1,0),0)</f>
        <v>0</v>
      </c>
      <c r="AJ90" s="108">
        <f>IF(G90&gt;E90,1,0)</f>
        <v>0</v>
      </c>
      <c r="AK90" s="108">
        <f>IF(J90&gt;H90,1,0)</f>
        <v>0</v>
      </c>
      <c r="AL90" s="108">
        <f>IF(K90+M90&gt;0,IF(M90&gt;K90,1,0),0)</f>
        <v>0</v>
      </c>
    </row>
    <row r="91" spans="2:38" ht="24.75" customHeight="1">
      <c r="B91" s="608" t="s">
        <v>65</v>
      </c>
      <c r="C91" s="411" t="s">
        <v>240</v>
      </c>
      <c r="D91" s="252" t="s">
        <v>243</v>
      </c>
      <c r="E91" s="648">
        <v>7</v>
      </c>
      <c r="F91" s="646" t="s">
        <v>17</v>
      </c>
      <c r="G91" s="642">
        <v>5</v>
      </c>
      <c r="H91" s="644">
        <v>6</v>
      </c>
      <c r="I91" s="646" t="s">
        <v>17</v>
      </c>
      <c r="J91" s="642">
        <v>2</v>
      </c>
      <c r="K91" s="644"/>
      <c r="L91" s="646" t="s">
        <v>17</v>
      </c>
      <c r="M91" s="640"/>
      <c r="N91" s="598">
        <f>E91+H91+K91</f>
        <v>13</v>
      </c>
      <c r="O91" s="600" t="s">
        <v>17</v>
      </c>
      <c r="P91" s="602">
        <f>G91+J91+M91</f>
        <v>7</v>
      </c>
      <c r="Q91" s="598">
        <f>SUM(AG91:AI91)</f>
        <v>2</v>
      </c>
      <c r="R91" s="600" t="s">
        <v>17</v>
      </c>
      <c r="S91" s="602">
        <f>SUM(AJ91:AL91)</f>
        <v>0</v>
      </c>
      <c r="T91" s="604">
        <f>IF(Q91&gt;S91,1,0)</f>
        <v>1</v>
      </c>
      <c r="U91" s="596">
        <f>IF(S91&gt;Q91,1,0)</f>
        <v>0</v>
      </c>
      <c r="V91" s="111"/>
      <c r="AG91" s="108">
        <f>IF(E91&gt;G91,1,0)</f>
        <v>1</v>
      </c>
      <c r="AH91" s="108">
        <f>IF(H91&gt;J91,1,0)</f>
        <v>1</v>
      </c>
      <c r="AI91" s="108">
        <f>IF(K91+M91&gt;0,IF(K91&gt;M91,1,0),0)</f>
        <v>0</v>
      </c>
      <c r="AJ91" s="108">
        <f>IF(G91&gt;E91,1,0)</f>
        <v>0</v>
      </c>
      <c r="AK91" s="108">
        <f>IF(J91&gt;H91,1,0)</f>
        <v>0</v>
      </c>
      <c r="AL91" s="108">
        <f>IF(K91+M91&gt;0,IF(M91&gt;K91,1,0),0)</f>
        <v>0</v>
      </c>
    </row>
    <row r="92" spans="2:22" ht="24.75" customHeight="1">
      <c r="B92" s="609"/>
      <c r="C92" s="412" t="s">
        <v>242</v>
      </c>
      <c r="D92" s="255" t="s">
        <v>244</v>
      </c>
      <c r="E92" s="649"/>
      <c r="F92" s="647"/>
      <c r="G92" s="643"/>
      <c r="H92" s="645"/>
      <c r="I92" s="647"/>
      <c r="J92" s="643"/>
      <c r="K92" s="645"/>
      <c r="L92" s="647"/>
      <c r="M92" s="641"/>
      <c r="N92" s="599"/>
      <c r="O92" s="601"/>
      <c r="P92" s="603"/>
      <c r="Q92" s="599"/>
      <c r="R92" s="601"/>
      <c r="S92" s="603"/>
      <c r="T92" s="605"/>
      <c r="U92" s="597"/>
      <c r="V92" s="111"/>
    </row>
    <row r="93" spans="2:22" ht="24.75" customHeight="1">
      <c r="B93" s="114"/>
      <c r="C93" s="143" t="s">
        <v>69</v>
      </c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57">
        <f>SUM(N89:N92)</f>
        <v>40</v>
      </c>
      <c r="O93" s="151" t="s">
        <v>17</v>
      </c>
      <c r="P93" s="158">
        <f>SUM(P89:P92)</f>
        <v>18</v>
      </c>
      <c r="Q93" s="157">
        <f>SUM(Q89:Q92)</f>
        <v>6</v>
      </c>
      <c r="R93" s="159" t="s">
        <v>17</v>
      </c>
      <c r="S93" s="158">
        <f>SUM(S89:S92)</f>
        <v>1</v>
      </c>
      <c r="T93" s="153">
        <f>SUM(T89:T92)</f>
        <v>3</v>
      </c>
      <c r="U93" s="154">
        <f>SUM(U89:U92)</f>
        <v>0</v>
      </c>
      <c r="V93" s="91"/>
    </row>
    <row r="94" spans="2:22" ht="24.75" customHeight="1">
      <c r="B94" s="114"/>
      <c r="C94" s="161" t="s">
        <v>70</v>
      </c>
      <c r="D94" s="162" t="str">
        <f>IF(T93&gt;U93,D84,IF(U93&gt;T93,D85,IF(U93+T93=0," ","CHYBA ZADÁNÍ")))</f>
        <v>Hrabůvka</v>
      </c>
      <c r="E94" s="143"/>
      <c r="F94" s="143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18"/>
    </row>
    <row r="95" spans="2:22" ht="24.75" customHeight="1">
      <c r="B95" s="114"/>
      <c r="C95" s="3" t="s">
        <v>71</v>
      </c>
      <c r="G95" s="120"/>
      <c r="H95" s="120"/>
      <c r="I95" s="120"/>
      <c r="J95" s="120"/>
      <c r="K95" s="120"/>
      <c r="L95" s="120"/>
      <c r="M95" s="120"/>
      <c r="N95" s="118"/>
      <c r="O95" s="118"/>
      <c r="Q95" s="121"/>
      <c r="R95" s="121"/>
      <c r="S95" s="120"/>
      <c r="T95" s="120"/>
      <c r="U95" s="120"/>
      <c r="V95" s="118"/>
    </row>
    <row r="96" spans="3:21" ht="15">
      <c r="C96" s="121"/>
      <c r="D96" s="121"/>
      <c r="E96" s="121"/>
      <c r="F96" s="121"/>
      <c r="G96" s="121"/>
      <c r="H96" s="121"/>
      <c r="I96" s="121"/>
      <c r="J96" s="126" t="s">
        <v>54</v>
      </c>
      <c r="K96" s="126"/>
      <c r="L96" s="126"/>
      <c r="M96" s="121"/>
      <c r="N96" s="121"/>
      <c r="O96" s="121"/>
      <c r="P96" s="121"/>
      <c r="Q96" s="121"/>
      <c r="R96" s="121"/>
      <c r="S96" s="121"/>
      <c r="T96" s="126" t="s">
        <v>57</v>
      </c>
      <c r="U96" s="121"/>
    </row>
    <row r="97" spans="3:21" ht="15">
      <c r="C97" s="127" t="s">
        <v>72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</sheetData>
  <sheetProtection selectLockedCells="1"/>
  <mergeCells count="144">
    <mergeCell ref="U91:U92"/>
    <mergeCell ref="O91:O92"/>
    <mergeCell ref="P91:P92"/>
    <mergeCell ref="Q91:Q92"/>
    <mergeCell ref="R91:R92"/>
    <mergeCell ref="S91:S92"/>
    <mergeCell ref="T91:T92"/>
    <mergeCell ref="I91:I92"/>
    <mergeCell ref="J91:J92"/>
    <mergeCell ref="K91:K92"/>
    <mergeCell ref="L91:L92"/>
    <mergeCell ref="E88:G88"/>
    <mergeCell ref="H88:J88"/>
    <mergeCell ref="K88:M88"/>
    <mergeCell ref="N88:P88"/>
    <mergeCell ref="D85:I85"/>
    <mergeCell ref="P85:U85"/>
    <mergeCell ref="Q88:S88"/>
    <mergeCell ref="B91:B92"/>
    <mergeCell ref="E91:E92"/>
    <mergeCell ref="F91:F92"/>
    <mergeCell ref="G91:G92"/>
    <mergeCell ref="H91:H92"/>
    <mergeCell ref="M91:M92"/>
    <mergeCell ref="N91:N92"/>
    <mergeCell ref="D84:I84"/>
    <mergeCell ref="P84:U84"/>
    <mergeCell ref="Q66:Q67"/>
    <mergeCell ref="R66:R67"/>
    <mergeCell ref="S66:S67"/>
    <mergeCell ref="I66:I67"/>
    <mergeCell ref="J66:J67"/>
    <mergeCell ref="K66:K67"/>
    <mergeCell ref="L66:L67"/>
    <mergeCell ref="E87:M87"/>
    <mergeCell ref="N87:U87"/>
    <mergeCell ref="U66:U67"/>
    <mergeCell ref="P78:Q78"/>
    <mergeCell ref="T78:U78"/>
    <mergeCell ref="P79:U79"/>
    <mergeCell ref="P81:U81"/>
    <mergeCell ref="P82:U82"/>
    <mergeCell ref="O66:O67"/>
    <mergeCell ref="P66:P67"/>
    <mergeCell ref="E63:G63"/>
    <mergeCell ref="H63:J63"/>
    <mergeCell ref="K63:M63"/>
    <mergeCell ref="N63:P63"/>
    <mergeCell ref="D60:I60"/>
    <mergeCell ref="P60:U60"/>
    <mergeCell ref="Q63:S63"/>
    <mergeCell ref="B66:B67"/>
    <mergeCell ref="E66:E67"/>
    <mergeCell ref="F66:F67"/>
    <mergeCell ref="G66:G67"/>
    <mergeCell ref="H66:H67"/>
    <mergeCell ref="M66:M67"/>
    <mergeCell ref="N66:N67"/>
    <mergeCell ref="D59:I59"/>
    <mergeCell ref="P59:U59"/>
    <mergeCell ref="Q41:Q42"/>
    <mergeCell ref="R41:R42"/>
    <mergeCell ref="S41:S42"/>
    <mergeCell ref="I41:I42"/>
    <mergeCell ref="J41:J42"/>
    <mergeCell ref="K41:K42"/>
    <mergeCell ref="L41:L42"/>
    <mergeCell ref="E62:M62"/>
    <mergeCell ref="N62:U62"/>
    <mergeCell ref="U41:U42"/>
    <mergeCell ref="P53:Q53"/>
    <mergeCell ref="T53:U53"/>
    <mergeCell ref="P54:U54"/>
    <mergeCell ref="P56:U56"/>
    <mergeCell ref="P57:U57"/>
    <mergeCell ref="O41:O42"/>
    <mergeCell ref="P41:P42"/>
    <mergeCell ref="E38:G38"/>
    <mergeCell ref="H38:J38"/>
    <mergeCell ref="K38:M38"/>
    <mergeCell ref="N38:P38"/>
    <mergeCell ref="D35:I35"/>
    <mergeCell ref="P35:U35"/>
    <mergeCell ref="Q38:S38"/>
    <mergeCell ref="B41:B42"/>
    <mergeCell ref="E41:E42"/>
    <mergeCell ref="F41:F42"/>
    <mergeCell ref="G41:G42"/>
    <mergeCell ref="H41:H42"/>
    <mergeCell ref="M41:M42"/>
    <mergeCell ref="N41:N42"/>
    <mergeCell ref="D34:I34"/>
    <mergeCell ref="P34:U34"/>
    <mergeCell ref="Q16:Q17"/>
    <mergeCell ref="R16:R17"/>
    <mergeCell ref="S16:S17"/>
    <mergeCell ref="E37:M37"/>
    <mergeCell ref="N37:U37"/>
    <mergeCell ref="U16:U17"/>
    <mergeCell ref="P28:Q28"/>
    <mergeCell ref="T28:U28"/>
    <mergeCell ref="P29:U29"/>
    <mergeCell ref="P31:U31"/>
    <mergeCell ref="P32:U32"/>
    <mergeCell ref="O16:O17"/>
    <mergeCell ref="P16:P17"/>
    <mergeCell ref="D10:I10"/>
    <mergeCell ref="P10:U10"/>
    <mergeCell ref="Q13:S13"/>
    <mergeCell ref="B16:B17"/>
    <mergeCell ref="E16:E17"/>
    <mergeCell ref="F16:F17"/>
    <mergeCell ref="G16:G17"/>
    <mergeCell ref="H16:H17"/>
    <mergeCell ref="K13:M13"/>
    <mergeCell ref="N13:P13"/>
    <mergeCell ref="P7:U7"/>
    <mergeCell ref="P8:U8"/>
    <mergeCell ref="D9:I9"/>
    <mergeCell ref="P9:U9"/>
    <mergeCell ref="P3:Q3"/>
    <mergeCell ref="T3:U3"/>
    <mergeCell ref="P4:U4"/>
    <mergeCell ref="P6:U6"/>
    <mergeCell ref="E12:M12"/>
    <mergeCell ref="N12:U12"/>
    <mergeCell ref="M16:M17"/>
    <mergeCell ref="N16:N17"/>
    <mergeCell ref="E13:G13"/>
    <mergeCell ref="H13:J13"/>
    <mergeCell ref="I16:I17"/>
    <mergeCell ref="J16:J17"/>
    <mergeCell ref="K16:K17"/>
    <mergeCell ref="L16:L17"/>
    <mergeCell ref="P11:U11"/>
    <mergeCell ref="P36:U36"/>
    <mergeCell ref="P61:U61"/>
    <mergeCell ref="P86:U86"/>
    <mergeCell ref="T16:T17"/>
    <mergeCell ref="P33:U33"/>
    <mergeCell ref="T41:T42"/>
    <mergeCell ref="P58:U58"/>
    <mergeCell ref="T66:T67"/>
    <mergeCell ref="P83:U83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23">
      <selection activeCell="C65" sqref="C65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630" t="s">
        <v>42</v>
      </c>
      <c r="Q3" s="630"/>
      <c r="R3" s="73"/>
      <c r="S3" s="73"/>
      <c r="T3" s="631">
        <f>'Rozlosování-přehled'!$N$1</f>
        <v>2012</v>
      </c>
      <c r="U3" s="631"/>
      <c r="X3" s="74" t="s">
        <v>0</v>
      </c>
    </row>
    <row r="4" spans="3:32" ht="18.75">
      <c r="C4" s="75" t="s">
        <v>43</v>
      </c>
      <c r="D4" s="76"/>
      <c r="N4" s="77">
        <v>5</v>
      </c>
      <c r="P4" s="632" t="str">
        <f>IF(N4=1,P6,IF(N4=2,P7,IF(N4=3,P8,IF(N4=4,P9,IF(N4=5,P10,IF(N4=6,P11," "))))))</f>
        <v>VETERÁNI   II.</v>
      </c>
      <c r="Q4" s="633"/>
      <c r="R4" s="633"/>
      <c r="S4" s="633"/>
      <c r="T4" s="633"/>
      <c r="U4" s="634"/>
      <c r="W4" s="78" t="s">
        <v>1</v>
      </c>
      <c r="X4" s="79" t="s">
        <v>2</v>
      </c>
      <c r="AA4" s="1" t="s">
        <v>44</v>
      </c>
      <c r="AB4" s="362" t="s">
        <v>177</v>
      </c>
      <c r="AC4" s="362" t="s">
        <v>178</v>
      </c>
      <c r="AD4" s="1" t="s">
        <v>45</v>
      </c>
      <c r="AE4" s="1" t="s">
        <v>46</v>
      </c>
      <c r="AF4" s="1" t="s">
        <v>47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2" ht="14.25" customHeight="1">
      <c r="C6" s="75" t="s">
        <v>48</v>
      </c>
      <c r="D6" s="125"/>
      <c r="E6" s="82"/>
      <c r="F6" s="82"/>
      <c r="N6" s="83">
        <v>1</v>
      </c>
      <c r="P6" s="627" t="s">
        <v>49</v>
      </c>
      <c r="Q6" s="627"/>
      <c r="R6" s="627"/>
      <c r="S6" s="627"/>
      <c r="T6" s="627"/>
      <c r="U6" s="627"/>
      <c r="W6" s="84">
        <v>1</v>
      </c>
      <c r="X6" s="85" t="str">
        <f aca="true" t="shared" si="0" ref="X6:X13">IF($N$4=1,AA6,IF($N$4=2,AB6,IF($N$4=3,AC6,IF($N$4=4,AD6,IF($N$4=5,AE6," ")))))</f>
        <v>Hrabůvka</v>
      </c>
      <c r="AA6" s="1">
        <f>'1.V2'!AA81</f>
        <v>0</v>
      </c>
      <c r="AB6" s="1">
        <f>'1.V2'!AB81</f>
        <v>0</v>
      </c>
      <c r="AC6" s="1">
        <f>'1.V2'!AC81</f>
        <v>0</v>
      </c>
      <c r="AD6" s="1">
        <f>'1.V2'!AD81</f>
        <v>0</v>
      </c>
      <c r="AE6" s="1" t="str">
        <f>'1.V2'!AE81</f>
        <v>Hrabůvka</v>
      </c>
      <c r="AF6" s="1">
        <f>'1.V2'!AF81</f>
        <v>0</v>
      </c>
    </row>
    <row r="7" spans="3:32" ht="16.5" customHeight="1">
      <c r="C7" s="75" t="s">
        <v>51</v>
      </c>
      <c r="D7" s="238"/>
      <c r="E7" s="87"/>
      <c r="F7" s="87"/>
      <c r="N7" s="83">
        <v>2</v>
      </c>
      <c r="P7" s="626" t="s">
        <v>179</v>
      </c>
      <c r="Q7" s="627"/>
      <c r="R7" s="627"/>
      <c r="S7" s="627"/>
      <c r="T7" s="627"/>
      <c r="U7" s="627"/>
      <c r="W7" s="84">
        <v>2</v>
      </c>
      <c r="X7" s="85" t="str">
        <f t="shared" si="0"/>
        <v>Poruba</v>
      </c>
      <c r="AA7" s="1">
        <f>'1.V2'!AA82</f>
        <v>0</v>
      </c>
      <c r="AB7" s="1">
        <f>'1.V2'!AB82</f>
        <v>0</v>
      </c>
      <c r="AC7" s="1">
        <f>'1.V2'!AC82</f>
        <v>0</v>
      </c>
      <c r="AD7" s="1">
        <f>'1.V2'!AD82</f>
        <v>0</v>
      </c>
      <c r="AE7" s="1" t="str">
        <f>'1.V2'!AE82</f>
        <v>Poruba</v>
      </c>
      <c r="AF7" s="1">
        <f>'1.V2'!AF82</f>
        <v>0</v>
      </c>
    </row>
    <row r="8" spans="3:32" ht="15" customHeight="1">
      <c r="C8" s="75"/>
      <c r="N8" s="83">
        <v>3</v>
      </c>
      <c r="P8" s="626" t="s">
        <v>180</v>
      </c>
      <c r="Q8" s="627"/>
      <c r="R8" s="627"/>
      <c r="S8" s="627"/>
      <c r="T8" s="627"/>
      <c r="U8" s="627"/>
      <c r="W8" s="84">
        <v>3</v>
      </c>
      <c r="X8" s="85" t="str">
        <f t="shared" si="0"/>
        <v>Příbor</v>
      </c>
      <c r="AA8" s="1">
        <f>'1.V2'!AA83</f>
        <v>0</v>
      </c>
      <c r="AB8" s="1">
        <f>'1.V2'!AB83</f>
        <v>0</v>
      </c>
      <c r="AC8" s="1">
        <f>'1.V2'!AC83</f>
        <v>0</v>
      </c>
      <c r="AD8" s="1">
        <f>'1.V2'!AD83</f>
        <v>0</v>
      </c>
      <c r="AE8" s="1" t="str">
        <f>'1.V2'!AE83</f>
        <v>Příbor</v>
      </c>
      <c r="AF8" s="1">
        <f>'1.V2'!AF83</f>
        <v>0</v>
      </c>
    </row>
    <row r="9" spans="2:32" ht="18.75">
      <c r="B9" s="88">
        <v>2</v>
      </c>
      <c r="C9" s="71" t="s">
        <v>54</v>
      </c>
      <c r="D9" s="637" t="str">
        <f>IF(B9=1,X6,IF(B9=2,X7,IF(B9=3,X8,IF(B9=4,X9,IF(B9=5,X10,IF(B9=6,X11,IF(B9=7,X12,IF(B9=8,X13," "))))))))</f>
        <v>Poruba</v>
      </c>
      <c r="E9" s="638"/>
      <c r="F9" s="638"/>
      <c r="G9" s="638"/>
      <c r="H9" s="638"/>
      <c r="I9" s="639"/>
      <c r="N9" s="83">
        <v>4</v>
      </c>
      <c r="P9" s="590" t="s">
        <v>52</v>
      </c>
      <c r="Q9" s="590"/>
      <c r="R9" s="590"/>
      <c r="S9" s="590"/>
      <c r="T9" s="590"/>
      <c r="U9" s="590"/>
      <c r="W9" s="84">
        <v>4</v>
      </c>
      <c r="X9" s="85" t="str">
        <f t="shared" si="0"/>
        <v>Kunčičky  </v>
      </c>
      <c r="AA9" s="1">
        <f>'1.V2'!AA84</f>
        <v>0</v>
      </c>
      <c r="AB9" s="1">
        <f>'1.V2'!AB84</f>
        <v>0</v>
      </c>
      <c r="AC9" s="1">
        <f>'1.V2'!AC84</f>
        <v>0</v>
      </c>
      <c r="AD9" s="1">
        <f>'1.V2'!AD84</f>
        <v>0</v>
      </c>
      <c r="AE9" s="1" t="str">
        <f>'1.V2'!AE84</f>
        <v>Kunčičky  </v>
      </c>
      <c r="AF9" s="1">
        <f>'1.V2'!AF84</f>
        <v>0</v>
      </c>
    </row>
    <row r="10" spans="2:32" ht="19.5" customHeight="1">
      <c r="B10" s="88">
        <v>8</v>
      </c>
      <c r="C10" s="71" t="s">
        <v>57</v>
      </c>
      <c r="D10" s="637" t="str">
        <f>IF(B10=1,X6,IF(B10=2,X7,IF(B10=3,X8,IF(B10=4,X9,IF(B10=5,X10,IF(B10=6,X11,IF(B10=7,X12,IF(B10=8,X13," "))))))))</f>
        <v>VOLNÝ  LOS</v>
      </c>
      <c r="E10" s="638"/>
      <c r="F10" s="638"/>
      <c r="G10" s="638"/>
      <c r="H10" s="638"/>
      <c r="I10" s="639"/>
      <c r="N10" s="83">
        <v>5</v>
      </c>
      <c r="P10" s="590" t="s">
        <v>55</v>
      </c>
      <c r="Q10" s="590"/>
      <c r="R10" s="590"/>
      <c r="S10" s="590"/>
      <c r="T10" s="590"/>
      <c r="U10" s="590"/>
      <c r="W10" s="84">
        <v>5</v>
      </c>
      <c r="X10" s="85" t="str">
        <f t="shared" si="0"/>
        <v>Proskovice B</v>
      </c>
      <c r="AA10" s="1">
        <f>'1.V2'!AA85</f>
        <v>0</v>
      </c>
      <c r="AB10" s="1">
        <f>'1.V2'!AB85</f>
        <v>0</v>
      </c>
      <c r="AC10" s="1">
        <f>'1.V2'!AC85</f>
        <v>0</v>
      </c>
      <c r="AD10" s="1">
        <f>'1.V2'!AD85</f>
        <v>0</v>
      </c>
      <c r="AE10" s="1" t="str">
        <f>'1.V2'!AE85</f>
        <v>Proskovice B</v>
      </c>
      <c r="AF10" s="1">
        <f>'1.V2'!AF85</f>
        <v>0</v>
      </c>
    </row>
    <row r="11" spans="14:32" ht="15.75" customHeight="1">
      <c r="N11" s="83">
        <v>6</v>
      </c>
      <c r="P11" s="590" t="s">
        <v>58</v>
      </c>
      <c r="Q11" s="590"/>
      <c r="R11" s="590"/>
      <c r="S11" s="590"/>
      <c r="T11" s="590"/>
      <c r="U11" s="590"/>
      <c r="W11" s="84">
        <v>6</v>
      </c>
      <c r="X11" s="85" t="str">
        <f t="shared" si="0"/>
        <v>Proskovice A</v>
      </c>
      <c r="AA11" s="1">
        <f>'1.V2'!AA86</f>
        <v>0</v>
      </c>
      <c r="AB11" s="1">
        <f>'1.V2'!AB86</f>
        <v>0</v>
      </c>
      <c r="AC11" s="1">
        <f>'1.V2'!AC86</f>
        <v>0</v>
      </c>
      <c r="AD11" s="1">
        <f>'1.V2'!AD86</f>
        <v>0</v>
      </c>
      <c r="AE11" s="1" t="str">
        <f>'1.V2'!AE86</f>
        <v>Proskovice A</v>
      </c>
      <c r="AF11" s="1">
        <f>'1.V2'!AF86</f>
        <v>0</v>
      </c>
    </row>
    <row r="12" spans="3:38" ht="15">
      <c r="C12" s="89" t="s">
        <v>60</v>
      </c>
      <c r="D12" s="90"/>
      <c r="E12" s="623" t="s">
        <v>61</v>
      </c>
      <c r="F12" s="624"/>
      <c r="G12" s="624"/>
      <c r="H12" s="624"/>
      <c r="I12" s="624"/>
      <c r="J12" s="624"/>
      <c r="K12" s="624"/>
      <c r="L12" s="624"/>
      <c r="M12" s="624"/>
      <c r="N12" s="624" t="s">
        <v>62</v>
      </c>
      <c r="O12" s="624"/>
      <c r="P12" s="624"/>
      <c r="Q12" s="624"/>
      <c r="R12" s="624"/>
      <c r="S12" s="624"/>
      <c r="T12" s="624"/>
      <c r="U12" s="624"/>
      <c r="V12" s="91"/>
      <c r="W12" s="84">
        <v>7</v>
      </c>
      <c r="X12" s="85" t="str">
        <f t="shared" si="0"/>
        <v>Vratimov</v>
      </c>
      <c r="AA12" s="1">
        <f>'1.V2'!AA87</f>
        <v>0</v>
      </c>
      <c r="AB12" s="1">
        <f>'1.V2'!AB87</f>
        <v>0</v>
      </c>
      <c r="AC12" s="1">
        <f>'1.V2'!AC87</f>
        <v>0</v>
      </c>
      <c r="AD12" s="1">
        <f>'1.V2'!AD87</f>
        <v>0</v>
      </c>
      <c r="AE12" s="1" t="str">
        <f>'1.V2'!AE87</f>
        <v>Vratimov</v>
      </c>
      <c r="AF12" s="1">
        <f>'1.V2'!AF87</f>
        <v>0</v>
      </c>
      <c r="AG12" s="75"/>
      <c r="AH12" s="92"/>
      <c r="AI12" s="92"/>
      <c r="AJ12" s="74" t="s">
        <v>0</v>
      </c>
      <c r="AK12" s="92"/>
      <c r="AL12" s="92"/>
    </row>
    <row r="13" spans="2:38" ht="21" customHeight="1">
      <c r="B13" s="93"/>
      <c r="C13" s="94" t="s">
        <v>7</v>
      </c>
      <c r="D13" s="95" t="s">
        <v>8</v>
      </c>
      <c r="E13" s="625" t="s">
        <v>63</v>
      </c>
      <c r="F13" s="592"/>
      <c r="G13" s="593"/>
      <c r="H13" s="591" t="s">
        <v>64</v>
      </c>
      <c r="I13" s="592"/>
      <c r="J13" s="593" t="s">
        <v>64</v>
      </c>
      <c r="K13" s="591" t="s">
        <v>65</v>
      </c>
      <c r="L13" s="592"/>
      <c r="M13" s="592" t="s">
        <v>65</v>
      </c>
      <c r="N13" s="591" t="s">
        <v>66</v>
      </c>
      <c r="O13" s="592"/>
      <c r="P13" s="593"/>
      <c r="Q13" s="591" t="s">
        <v>67</v>
      </c>
      <c r="R13" s="592"/>
      <c r="S13" s="593"/>
      <c r="T13" s="96" t="s">
        <v>68</v>
      </c>
      <c r="U13" s="97"/>
      <c r="V13" s="98"/>
      <c r="W13" s="84">
        <v>8</v>
      </c>
      <c r="X13" s="85" t="str">
        <f t="shared" si="0"/>
        <v>VOLNÝ  LOS</v>
      </c>
      <c r="AA13" s="1">
        <f>'1.V2'!AA88</f>
        <v>0</v>
      </c>
      <c r="AB13" s="1">
        <f>'1.V2'!AB88</f>
        <v>0</v>
      </c>
      <c r="AC13" s="1">
        <f>'1.V2'!AC88</f>
        <v>0</v>
      </c>
      <c r="AD13" s="1">
        <f>'1.V2'!AD88</f>
        <v>0</v>
      </c>
      <c r="AE13" s="1" t="str">
        <f>'1.V2'!AE88</f>
        <v>VOLNÝ  LOS</v>
      </c>
      <c r="AF13" s="1">
        <f>'1.V2'!AF88</f>
        <v>0</v>
      </c>
      <c r="AG13" s="4" t="s">
        <v>63</v>
      </c>
      <c r="AH13" s="4" t="s">
        <v>64</v>
      </c>
      <c r="AI13" s="4" t="s">
        <v>65</v>
      </c>
      <c r="AJ13" s="4" t="s">
        <v>63</v>
      </c>
      <c r="AK13" s="4" t="s">
        <v>64</v>
      </c>
      <c r="AL13" s="4" t="s">
        <v>65</v>
      </c>
    </row>
    <row r="14" spans="2:38" ht="24.75" customHeight="1">
      <c r="B14" s="99" t="s">
        <v>63</v>
      </c>
      <c r="C14" s="100"/>
      <c r="D14" s="100"/>
      <c r="E14" s="101"/>
      <c r="F14" s="102" t="s">
        <v>17</v>
      </c>
      <c r="G14" s="103"/>
      <c r="H14" s="104"/>
      <c r="I14" s="102" t="s">
        <v>17</v>
      </c>
      <c r="J14" s="103"/>
      <c r="K14" s="134"/>
      <c r="L14" s="132" t="s">
        <v>17</v>
      </c>
      <c r="M14" s="135"/>
      <c r="N14" s="136">
        <f>E14+H14+K14</f>
        <v>0</v>
      </c>
      <c r="O14" s="137" t="s">
        <v>17</v>
      </c>
      <c r="P14" s="138">
        <f>G14+J14+M14</f>
        <v>0</v>
      </c>
      <c r="Q14" s="136">
        <f>SUM(AG14:AI14)</f>
        <v>0</v>
      </c>
      <c r="R14" s="137" t="s">
        <v>17</v>
      </c>
      <c r="S14" s="138">
        <f>SUM(AJ14:AL14)</f>
        <v>0</v>
      </c>
      <c r="T14" s="105">
        <f>IF(Q14&gt;S14,1,0)</f>
        <v>0</v>
      </c>
      <c r="U14" s="106">
        <f>IF(S14&gt;Q14,1,0)</f>
        <v>0</v>
      </c>
      <c r="V14" s="91"/>
      <c r="X14" s="107"/>
      <c r="AG14" s="108">
        <f>IF(E14&gt;G14,1,0)</f>
        <v>0</v>
      </c>
      <c r="AH14" s="108">
        <f>IF(H14&gt;J14,1,0)</f>
        <v>0</v>
      </c>
      <c r="AI14" s="108">
        <f>IF(K14+M14&gt;0,IF(K14&gt;M14,1,0),0)</f>
        <v>0</v>
      </c>
      <c r="AJ14" s="108">
        <f>IF(G14&gt;E14,1,0)</f>
        <v>0</v>
      </c>
      <c r="AK14" s="108">
        <f>IF(J14&gt;H14,1,0)</f>
        <v>0</v>
      </c>
      <c r="AL14" s="108">
        <f>IF(K14+M14&gt;0,IF(M14&gt;K14,1,0),0)</f>
        <v>0</v>
      </c>
    </row>
    <row r="15" spans="2:38" ht="24" customHeight="1">
      <c r="B15" s="99" t="s">
        <v>64</v>
      </c>
      <c r="C15" s="110"/>
      <c r="D15" s="110"/>
      <c r="E15" s="101"/>
      <c r="F15" s="102" t="s">
        <v>17</v>
      </c>
      <c r="G15" s="103"/>
      <c r="H15" s="104"/>
      <c r="I15" s="102" t="s">
        <v>17</v>
      </c>
      <c r="J15" s="103"/>
      <c r="K15" s="134"/>
      <c r="L15" s="132" t="s">
        <v>17</v>
      </c>
      <c r="M15" s="135"/>
      <c r="N15" s="136">
        <f>E15+H15+K15</f>
        <v>0</v>
      </c>
      <c r="O15" s="137" t="s">
        <v>17</v>
      </c>
      <c r="P15" s="138">
        <f>G15+J15+M15</f>
        <v>0</v>
      </c>
      <c r="Q15" s="136">
        <f>SUM(AG15:AI15)</f>
        <v>0</v>
      </c>
      <c r="R15" s="137" t="s">
        <v>17</v>
      </c>
      <c r="S15" s="138">
        <f>SUM(AJ15:AL15)</f>
        <v>0</v>
      </c>
      <c r="T15" s="105">
        <f>IF(Q15&gt;S15,1,0)</f>
        <v>0</v>
      </c>
      <c r="U15" s="106">
        <f>IF(S15&gt;Q15,1,0)</f>
        <v>0</v>
      </c>
      <c r="V15" s="91"/>
      <c r="AG15" s="108">
        <f>IF(E15&gt;G15,1,0)</f>
        <v>0</v>
      </c>
      <c r="AH15" s="108">
        <f>IF(H15&gt;J15,1,0)</f>
        <v>0</v>
      </c>
      <c r="AI15" s="108">
        <f>IF(K15+M15&gt;0,IF(K15&gt;M15,1,0),0)</f>
        <v>0</v>
      </c>
      <c r="AJ15" s="108">
        <f>IF(G15&gt;E15,1,0)</f>
        <v>0</v>
      </c>
      <c r="AK15" s="108">
        <f>IF(J15&gt;H15,1,0)</f>
        <v>0</v>
      </c>
      <c r="AL15" s="108">
        <f>IF(K15+M15&gt;0,IF(M15&gt;K15,1,0),0)</f>
        <v>0</v>
      </c>
    </row>
    <row r="16" spans="2:38" ht="20.25" customHeight="1">
      <c r="B16" s="608" t="s">
        <v>65</v>
      </c>
      <c r="C16" s="100"/>
      <c r="D16" s="100"/>
      <c r="E16" s="635"/>
      <c r="F16" s="594" t="s">
        <v>17</v>
      </c>
      <c r="G16" s="628"/>
      <c r="H16" s="621"/>
      <c r="I16" s="594" t="s">
        <v>17</v>
      </c>
      <c r="J16" s="628"/>
      <c r="K16" s="616"/>
      <c r="L16" s="612" t="s">
        <v>17</v>
      </c>
      <c r="M16" s="669"/>
      <c r="N16" s="667">
        <f>E16+H16+K16</f>
        <v>0</v>
      </c>
      <c r="O16" s="661" t="s">
        <v>17</v>
      </c>
      <c r="P16" s="663">
        <f>G16+J16+M16</f>
        <v>0</v>
      </c>
      <c r="Q16" s="667">
        <f>SUM(AG16:AI16)</f>
        <v>0</v>
      </c>
      <c r="R16" s="661" t="s">
        <v>17</v>
      </c>
      <c r="S16" s="663">
        <f>SUM(AJ16:AL16)</f>
        <v>0</v>
      </c>
      <c r="T16" s="665">
        <f>IF(Q16&gt;S16,1,0)</f>
        <v>0</v>
      </c>
      <c r="U16" s="659">
        <f>IF(S16&gt;Q16,1,0)</f>
        <v>0</v>
      </c>
      <c r="V16" s="111"/>
      <c r="AG16" s="108">
        <f>IF(E16&gt;G16,1,0)</f>
        <v>0</v>
      </c>
      <c r="AH16" s="108">
        <f>IF(H16&gt;J16,1,0)</f>
        <v>0</v>
      </c>
      <c r="AI16" s="108">
        <f>IF(K16+M16&gt;0,IF(K16&gt;M16,1,0),0)</f>
        <v>0</v>
      </c>
      <c r="AJ16" s="108">
        <f>IF(G16&gt;E16,1,0)</f>
        <v>0</v>
      </c>
      <c r="AK16" s="108">
        <f>IF(J16&gt;H16,1,0)</f>
        <v>0</v>
      </c>
      <c r="AL16" s="108">
        <f>IF(K16+M16&gt;0,IF(M16&gt;K16,1,0),0)</f>
        <v>0</v>
      </c>
    </row>
    <row r="17" spans="2:22" ht="21" customHeight="1">
      <c r="B17" s="609"/>
      <c r="C17" s="110"/>
      <c r="D17" s="110"/>
      <c r="E17" s="636"/>
      <c r="F17" s="595"/>
      <c r="G17" s="629"/>
      <c r="H17" s="622"/>
      <c r="I17" s="595"/>
      <c r="J17" s="629"/>
      <c r="K17" s="617"/>
      <c r="L17" s="613"/>
      <c r="M17" s="670"/>
      <c r="N17" s="668"/>
      <c r="O17" s="662"/>
      <c r="P17" s="664"/>
      <c r="Q17" s="668"/>
      <c r="R17" s="662"/>
      <c r="S17" s="664"/>
      <c r="T17" s="666"/>
      <c r="U17" s="660"/>
      <c r="V17" s="111"/>
    </row>
    <row r="18" spans="2:22" ht="23.25" customHeight="1">
      <c r="B18" s="114"/>
      <c r="C18" s="143" t="s">
        <v>69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>
        <f>SUM(N14:N17)</f>
        <v>0</v>
      </c>
      <c r="O18" s="137" t="s">
        <v>17</v>
      </c>
      <c r="P18" s="146">
        <f>SUM(P14:P17)</f>
        <v>0</v>
      </c>
      <c r="Q18" s="145">
        <f>SUM(Q14:Q17)</f>
        <v>0</v>
      </c>
      <c r="R18" s="147" t="s">
        <v>17</v>
      </c>
      <c r="S18" s="146">
        <f>SUM(S14:S17)</f>
        <v>0</v>
      </c>
      <c r="T18" s="105">
        <f>SUM(T14:T17)</f>
        <v>0</v>
      </c>
      <c r="U18" s="106">
        <f>SUM(U14:U17)</f>
        <v>0</v>
      </c>
      <c r="V18" s="91"/>
    </row>
    <row r="19" spans="2:27" ht="21" customHeight="1">
      <c r="B19" s="114"/>
      <c r="C19" s="3" t="s">
        <v>70</v>
      </c>
      <c r="D19" s="117" t="str">
        <f>IF(T18&gt;U18,D9,IF(U18&gt;T18,D10,IF(U18+T18=0," ","CHYBA ZADÁNÍ")))</f>
        <v> </v>
      </c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3"/>
      <c r="V19" s="118"/>
      <c r="AA19" s="119"/>
    </row>
    <row r="20" spans="2:22" ht="19.5" customHeight="1">
      <c r="B20" s="114"/>
      <c r="C20" s="3" t="s">
        <v>71</v>
      </c>
      <c r="G20" s="120"/>
      <c r="H20" s="120"/>
      <c r="I20" s="120"/>
      <c r="J20" s="120"/>
      <c r="K20" s="120"/>
      <c r="L20" s="120"/>
      <c r="M20" s="120"/>
      <c r="N20" s="118"/>
      <c r="O20" s="118"/>
      <c r="Q20" s="121"/>
      <c r="R20" s="121"/>
      <c r="S20" s="120"/>
      <c r="T20" s="120"/>
      <c r="U20" s="120"/>
      <c r="V20" s="118"/>
    </row>
    <row r="21" spans="10:20" ht="15">
      <c r="J21" s="2" t="s">
        <v>54</v>
      </c>
      <c r="K21" s="2"/>
      <c r="L21" s="2"/>
      <c r="T21" s="2" t="s">
        <v>57</v>
      </c>
    </row>
    <row r="22" spans="3:21" ht="15">
      <c r="C22" s="75" t="s">
        <v>72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3:21" ht="15"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3:21" ht="15"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3:21" ht="15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28.5" customHeight="1">
      <c r="B26" s="90"/>
      <c r="C26" s="90"/>
      <c r="D26" s="90"/>
      <c r="E26" s="90"/>
      <c r="F26" s="122" t="s">
        <v>39</v>
      </c>
      <c r="G26" s="90"/>
      <c r="H26" s="123"/>
      <c r="I26" s="123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630" t="s">
        <v>42</v>
      </c>
      <c r="Q28" s="630"/>
      <c r="R28" s="73"/>
      <c r="S28" s="73"/>
      <c r="T28" s="631">
        <f>'Rozlosování-přehled'!$N$1</f>
        <v>2012</v>
      </c>
      <c r="U28" s="631"/>
      <c r="X28" s="74" t="s">
        <v>0</v>
      </c>
    </row>
    <row r="29" spans="3:32" ht="18.75">
      <c r="C29" s="75" t="s">
        <v>43</v>
      </c>
      <c r="D29" s="124"/>
      <c r="N29" s="77">
        <v>5</v>
      </c>
      <c r="P29" s="632" t="str">
        <f>IF(N29=1,P31,IF(N29=2,P32,IF(N29=3,P33,IF(N29=4,P34,IF(N29=5,P35,IF(N29=6,P36," "))))))</f>
        <v>VETERÁNI   II.</v>
      </c>
      <c r="Q29" s="633"/>
      <c r="R29" s="633"/>
      <c r="S29" s="633"/>
      <c r="T29" s="633"/>
      <c r="U29" s="634"/>
      <c r="W29" s="78" t="s">
        <v>1</v>
      </c>
      <c r="X29" s="75" t="s">
        <v>2</v>
      </c>
      <c r="AA29" s="1" t="s">
        <v>44</v>
      </c>
      <c r="AB29" s="362" t="s">
        <v>177</v>
      </c>
      <c r="AC29" s="362" t="s">
        <v>178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2" ht="15.75" customHeight="1">
      <c r="C31" s="75" t="s">
        <v>48</v>
      </c>
      <c r="D31" s="125" t="s">
        <v>59</v>
      </c>
      <c r="E31" s="82"/>
      <c r="F31" s="82"/>
      <c r="N31" s="83">
        <v>1</v>
      </c>
      <c r="P31" s="627" t="s">
        <v>49</v>
      </c>
      <c r="Q31" s="627"/>
      <c r="R31" s="627"/>
      <c r="S31" s="627"/>
      <c r="T31" s="627"/>
      <c r="U31" s="627"/>
      <c r="W31" s="84">
        <v>1</v>
      </c>
      <c r="X31" s="85" t="str">
        <f aca="true" t="shared" si="1" ref="X31:X38">IF($N$29=1,AA31,IF($N$29=2,AB31,IF($N$29=3,AC31,IF($N$29=4,AD31,IF($N$29=5,AE31," ")))))</f>
        <v>Hrabůvka</v>
      </c>
      <c r="AA31" s="1">
        <f aca="true" t="shared" si="2" ref="AA31:AE38">AA6</f>
        <v>0</v>
      </c>
      <c r="AB31" s="1">
        <f t="shared" si="2"/>
        <v>0</v>
      </c>
      <c r="AC31" s="1">
        <f>AC6</f>
        <v>0</v>
      </c>
      <c r="AD31" s="1">
        <f t="shared" si="2"/>
        <v>0</v>
      </c>
      <c r="AE31" s="1" t="str">
        <f t="shared" si="2"/>
        <v>Hrabůvka</v>
      </c>
      <c r="AF31" s="1">
        <f aca="true" t="shared" si="3" ref="AF31:AF38">AF6</f>
        <v>0</v>
      </c>
    </row>
    <row r="32" spans="3:32" ht="15" customHeight="1">
      <c r="C32" s="75" t="s">
        <v>51</v>
      </c>
      <c r="D32" s="238">
        <v>41053</v>
      </c>
      <c r="E32" s="87"/>
      <c r="F32" s="87"/>
      <c r="N32" s="83">
        <v>2</v>
      </c>
      <c r="P32" s="626" t="s">
        <v>179</v>
      </c>
      <c r="Q32" s="627"/>
      <c r="R32" s="627"/>
      <c r="S32" s="627"/>
      <c r="T32" s="627"/>
      <c r="U32" s="627"/>
      <c r="W32" s="84">
        <v>2</v>
      </c>
      <c r="X32" s="85" t="str">
        <f t="shared" si="1"/>
        <v>Poruba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Poruba</v>
      </c>
      <c r="AF32" s="1">
        <f t="shared" si="3"/>
        <v>0</v>
      </c>
    </row>
    <row r="33" spans="3:32" ht="15">
      <c r="C33" s="75"/>
      <c r="N33" s="83">
        <v>3</v>
      </c>
      <c r="P33" s="626" t="s">
        <v>180</v>
      </c>
      <c r="Q33" s="627"/>
      <c r="R33" s="627"/>
      <c r="S33" s="627"/>
      <c r="T33" s="627"/>
      <c r="U33" s="627"/>
      <c r="W33" s="84">
        <v>3</v>
      </c>
      <c r="X33" s="85" t="str">
        <f t="shared" si="1"/>
        <v>Příbor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Příbor</v>
      </c>
      <c r="AF33" s="1">
        <f t="shared" si="3"/>
        <v>0</v>
      </c>
    </row>
    <row r="34" spans="2:32" ht="18.75">
      <c r="B34" s="88">
        <v>3</v>
      </c>
      <c r="C34" s="71" t="s">
        <v>54</v>
      </c>
      <c r="D34" s="618" t="str">
        <f>IF(B34=1,X31,IF(B34=2,X32,IF(B34=3,X33,IF(B34=4,X34,IF(B34=5,X35,IF(B34=6,X36,IF(B34=7,X37,IF(B34=8,X38," "))))))))</f>
        <v>Příbor</v>
      </c>
      <c r="E34" s="619"/>
      <c r="F34" s="619"/>
      <c r="G34" s="619"/>
      <c r="H34" s="619"/>
      <c r="I34" s="620"/>
      <c r="N34" s="83">
        <v>4</v>
      </c>
      <c r="P34" s="590" t="s">
        <v>52</v>
      </c>
      <c r="Q34" s="590"/>
      <c r="R34" s="590"/>
      <c r="S34" s="590"/>
      <c r="T34" s="590"/>
      <c r="U34" s="590"/>
      <c r="W34" s="84">
        <v>4</v>
      </c>
      <c r="X34" s="85" t="str">
        <f t="shared" si="1"/>
        <v>Kunčičky  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Kunčičky  </v>
      </c>
      <c r="AF34" s="1">
        <f t="shared" si="3"/>
        <v>0</v>
      </c>
    </row>
    <row r="35" spans="2:32" ht="18.75">
      <c r="B35" s="88">
        <v>1</v>
      </c>
      <c r="C35" s="71" t="s">
        <v>57</v>
      </c>
      <c r="D35" s="618" t="str">
        <f>IF(B35=1,X31,IF(B35=2,X32,IF(B35=3,X33,IF(B35=4,X34,IF(B35=5,X35,IF(B35=6,X36,IF(B35=7,X37,IF(B35=8,X38," "))))))))</f>
        <v>Hrabůvka</v>
      </c>
      <c r="E35" s="619"/>
      <c r="F35" s="619"/>
      <c r="G35" s="619"/>
      <c r="H35" s="619"/>
      <c r="I35" s="620"/>
      <c r="N35" s="83">
        <v>5</v>
      </c>
      <c r="P35" s="590" t="s">
        <v>55</v>
      </c>
      <c r="Q35" s="590"/>
      <c r="R35" s="590"/>
      <c r="S35" s="590"/>
      <c r="T35" s="590"/>
      <c r="U35" s="590"/>
      <c r="W35" s="84">
        <v>5</v>
      </c>
      <c r="X35" s="85" t="str">
        <f t="shared" si="1"/>
        <v>Proskovice B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Proskovice B</v>
      </c>
      <c r="AF35" s="1">
        <f t="shared" si="3"/>
        <v>0</v>
      </c>
    </row>
    <row r="36" spans="14:32" ht="15">
      <c r="N36" s="83">
        <v>6</v>
      </c>
      <c r="P36" s="590" t="s">
        <v>58</v>
      </c>
      <c r="Q36" s="590"/>
      <c r="R36" s="590"/>
      <c r="S36" s="590"/>
      <c r="T36" s="590"/>
      <c r="U36" s="590"/>
      <c r="W36" s="84">
        <v>6</v>
      </c>
      <c r="X36" s="85" t="str">
        <f t="shared" si="1"/>
        <v>Proskovice A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Proskovice A</v>
      </c>
      <c r="AF36" s="1">
        <f t="shared" si="3"/>
        <v>0</v>
      </c>
    </row>
    <row r="37" spans="3:32" ht="15">
      <c r="C37" s="89" t="s">
        <v>60</v>
      </c>
      <c r="D37" s="90"/>
      <c r="E37" s="623" t="s">
        <v>61</v>
      </c>
      <c r="F37" s="624"/>
      <c r="G37" s="624"/>
      <c r="H37" s="624"/>
      <c r="I37" s="624"/>
      <c r="J37" s="624"/>
      <c r="K37" s="624"/>
      <c r="L37" s="624"/>
      <c r="M37" s="624"/>
      <c r="N37" s="624" t="s">
        <v>62</v>
      </c>
      <c r="O37" s="624"/>
      <c r="P37" s="624"/>
      <c r="Q37" s="624"/>
      <c r="R37" s="624"/>
      <c r="S37" s="624"/>
      <c r="T37" s="624"/>
      <c r="U37" s="624"/>
      <c r="V37" s="91"/>
      <c r="W37" s="84">
        <v>7</v>
      </c>
      <c r="X37" s="85" t="str">
        <f t="shared" si="1"/>
        <v>Vratimov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 t="str">
        <f t="shared" si="2"/>
        <v>Vratimov</v>
      </c>
      <c r="AF37" s="1">
        <f t="shared" si="3"/>
        <v>0</v>
      </c>
    </row>
    <row r="38" spans="2:38" ht="15">
      <c r="B38" s="93"/>
      <c r="C38" s="94" t="s">
        <v>7</v>
      </c>
      <c r="D38" s="95" t="s">
        <v>8</v>
      </c>
      <c r="E38" s="625" t="s">
        <v>63</v>
      </c>
      <c r="F38" s="592"/>
      <c r="G38" s="593"/>
      <c r="H38" s="591" t="s">
        <v>64</v>
      </c>
      <c r="I38" s="592"/>
      <c r="J38" s="593" t="s">
        <v>64</v>
      </c>
      <c r="K38" s="591" t="s">
        <v>65</v>
      </c>
      <c r="L38" s="592"/>
      <c r="M38" s="592" t="s">
        <v>65</v>
      </c>
      <c r="N38" s="591" t="s">
        <v>66</v>
      </c>
      <c r="O38" s="592"/>
      <c r="P38" s="593"/>
      <c r="Q38" s="591" t="s">
        <v>67</v>
      </c>
      <c r="R38" s="592"/>
      <c r="S38" s="593"/>
      <c r="T38" s="96" t="s">
        <v>68</v>
      </c>
      <c r="U38" s="97"/>
      <c r="V38" s="98"/>
      <c r="W38" s="84">
        <v>8</v>
      </c>
      <c r="X38" s="85" t="str">
        <f t="shared" si="1"/>
        <v>VOLNÝ  LOS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 t="str">
        <f t="shared" si="2"/>
        <v>VOLNÝ  LOS</v>
      </c>
      <c r="AF38" s="1">
        <f t="shared" si="3"/>
        <v>0</v>
      </c>
      <c r="AG38" s="4" t="s">
        <v>63</v>
      </c>
      <c r="AH38" s="4" t="s">
        <v>64</v>
      </c>
      <c r="AI38" s="4" t="s">
        <v>65</v>
      </c>
      <c r="AJ38" s="4" t="s">
        <v>63</v>
      </c>
      <c r="AK38" s="4" t="s">
        <v>64</v>
      </c>
      <c r="AL38" s="4" t="s">
        <v>65</v>
      </c>
    </row>
    <row r="39" spans="2:38" ht="24.75" customHeight="1">
      <c r="B39" s="99" t="s">
        <v>63</v>
      </c>
      <c r="C39" s="100" t="s">
        <v>86</v>
      </c>
      <c r="D39" s="109" t="s">
        <v>254</v>
      </c>
      <c r="E39" s="101">
        <v>0</v>
      </c>
      <c r="F39" s="102" t="s">
        <v>17</v>
      </c>
      <c r="G39" s="103">
        <v>6</v>
      </c>
      <c r="H39" s="104">
        <v>1</v>
      </c>
      <c r="I39" s="102" t="s">
        <v>17</v>
      </c>
      <c r="J39" s="103">
        <v>6</v>
      </c>
      <c r="K39" s="104"/>
      <c r="L39" s="102" t="s">
        <v>17</v>
      </c>
      <c r="M39" s="361"/>
      <c r="N39" s="136">
        <f>E39+H39+K39</f>
        <v>1</v>
      </c>
      <c r="O39" s="137" t="s">
        <v>17</v>
      </c>
      <c r="P39" s="138">
        <f>G39+J39+M39</f>
        <v>12</v>
      </c>
      <c r="Q39" s="136">
        <f>SUM(AG39:AI39)</f>
        <v>0</v>
      </c>
      <c r="R39" s="137" t="s">
        <v>17</v>
      </c>
      <c r="S39" s="138">
        <f>SUM(AJ39:AL39)</f>
        <v>2</v>
      </c>
      <c r="T39" s="105">
        <f>IF(Q39&gt;S39,1,0)</f>
        <v>0</v>
      </c>
      <c r="U39" s="106">
        <f>IF(S39&gt;Q39,1,0)</f>
        <v>1</v>
      </c>
      <c r="V39" s="91"/>
      <c r="X39" s="107"/>
      <c r="AG39" s="108">
        <f>IF(E39&gt;G39,1,0)</f>
        <v>0</v>
      </c>
      <c r="AH39" s="108">
        <f>IF(H39&gt;J39,1,0)</f>
        <v>0</v>
      </c>
      <c r="AI39" s="108">
        <f>IF(K39+M39&gt;0,IF(K39&gt;M39,1,0),0)</f>
        <v>0</v>
      </c>
      <c r="AJ39" s="108">
        <f>IF(G39&gt;E39,1,0)</f>
        <v>1</v>
      </c>
      <c r="AK39" s="108">
        <f>IF(J39&gt;H39,1,0)</f>
        <v>1</v>
      </c>
      <c r="AL39" s="108">
        <f>IF(K39+M39&gt;0,IF(M39&gt;K39,1,0),0)</f>
        <v>0</v>
      </c>
    </row>
    <row r="40" spans="2:38" ht="24.75" customHeight="1">
      <c r="B40" s="99" t="s">
        <v>64</v>
      </c>
      <c r="C40" s="110" t="s">
        <v>87</v>
      </c>
      <c r="D40" s="100" t="s">
        <v>240</v>
      </c>
      <c r="E40" s="101">
        <v>2</v>
      </c>
      <c r="F40" s="102" t="s">
        <v>17</v>
      </c>
      <c r="G40" s="103">
        <v>6</v>
      </c>
      <c r="H40" s="104">
        <v>6</v>
      </c>
      <c r="I40" s="102" t="s">
        <v>17</v>
      </c>
      <c r="J40" s="103">
        <v>7</v>
      </c>
      <c r="K40" s="104"/>
      <c r="L40" s="102" t="s">
        <v>17</v>
      </c>
      <c r="M40" s="361"/>
      <c r="N40" s="136">
        <f>E40+H40+K40</f>
        <v>8</v>
      </c>
      <c r="O40" s="137" t="s">
        <v>17</v>
      </c>
      <c r="P40" s="138">
        <f>G40+J40+M40</f>
        <v>13</v>
      </c>
      <c r="Q40" s="136">
        <f>SUM(AG40:AI40)</f>
        <v>0</v>
      </c>
      <c r="R40" s="137" t="s">
        <v>17</v>
      </c>
      <c r="S40" s="138">
        <f>SUM(AJ40:AL40)</f>
        <v>2</v>
      </c>
      <c r="T40" s="105">
        <f>IF(Q40&gt;S40,1,0)</f>
        <v>0</v>
      </c>
      <c r="U40" s="106">
        <f>IF(S40&gt;Q40,1,0)</f>
        <v>1</v>
      </c>
      <c r="V40" s="91"/>
      <c r="AG40" s="108">
        <f>IF(E40&gt;G40,1,0)</f>
        <v>0</v>
      </c>
      <c r="AH40" s="108">
        <f>IF(H40&gt;J40,1,0)</f>
        <v>0</v>
      </c>
      <c r="AI40" s="108">
        <f>IF(K40+M40&gt;0,IF(K40&gt;M40,1,0),0)</f>
        <v>0</v>
      </c>
      <c r="AJ40" s="108">
        <f>IF(G40&gt;E40,1,0)</f>
        <v>1</v>
      </c>
      <c r="AK40" s="108">
        <f>IF(J40&gt;H40,1,0)</f>
        <v>1</v>
      </c>
      <c r="AL40" s="108">
        <f>IF(K40+M40&gt;0,IF(M40&gt;K40,1,0),0)</f>
        <v>0</v>
      </c>
    </row>
    <row r="41" spans="2:38" ht="24.75" customHeight="1">
      <c r="B41" s="608" t="s">
        <v>65</v>
      </c>
      <c r="C41" s="110" t="s">
        <v>86</v>
      </c>
      <c r="D41" s="109" t="s">
        <v>240</v>
      </c>
      <c r="E41" s="635">
        <v>6</v>
      </c>
      <c r="F41" s="594" t="s">
        <v>17</v>
      </c>
      <c r="G41" s="628">
        <v>4</v>
      </c>
      <c r="H41" s="621">
        <v>2</v>
      </c>
      <c r="I41" s="594" t="s">
        <v>17</v>
      </c>
      <c r="J41" s="628">
        <v>6</v>
      </c>
      <c r="K41" s="621">
        <v>11</v>
      </c>
      <c r="L41" s="594" t="s">
        <v>17</v>
      </c>
      <c r="M41" s="606">
        <v>13</v>
      </c>
      <c r="N41" s="667">
        <f>E41+H41+K41</f>
        <v>19</v>
      </c>
      <c r="O41" s="661" t="s">
        <v>17</v>
      </c>
      <c r="P41" s="663">
        <f>G41+J41+M41</f>
        <v>23</v>
      </c>
      <c r="Q41" s="667">
        <f>SUM(AG41:AI41)</f>
        <v>1</v>
      </c>
      <c r="R41" s="661" t="s">
        <v>17</v>
      </c>
      <c r="S41" s="663">
        <f>SUM(AJ41:AL41)</f>
        <v>2</v>
      </c>
      <c r="T41" s="665">
        <f>IF(Q41&gt;S41,1,0)</f>
        <v>0</v>
      </c>
      <c r="U41" s="659">
        <f>IF(S41&gt;Q41,1,0)</f>
        <v>1</v>
      </c>
      <c r="V41" s="111"/>
      <c r="AG41" s="108">
        <f>IF(E41&gt;G41,1,0)</f>
        <v>1</v>
      </c>
      <c r="AH41" s="108">
        <f>IF(H41&gt;J41,1,0)</f>
        <v>0</v>
      </c>
      <c r="AI41" s="108">
        <f>IF(K41+M41&gt;0,IF(K41&gt;M41,1,0),0)</f>
        <v>0</v>
      </c>
      <c r="AJ41" s="108">
        <f>IF(G41&gt;E41,1,0)</f>
        <v>0</v>
      </c>
      <c r="AK41" s="108">
        <f>IF(J41&gt;H41,1,0)</f>
        <v>1</v>
      </c>
      <c r="AL41" s="108">
        <f>IF(K41+M41&gt;0,IF(M41&gt;K41,1,0),0)</f>
        <v>1</v>
      </c>
    </row>
    <row r="42" spans="2:22" ht="24.75" customHeight="1">
      <c r="B42" s="609"/>
      <c r="C42" s="112" t="s">
        <v>87</v>
      </c>
      <c r="D42" s="113" t="s">
        <v>241</v>
      </c>
      <c r="E42" s="636"/>
      <c r="F42" s="595"/>
      <c r="G42" s="650"/>
      <c r="H42" s="622"/>
      <c r="I42" s="595"/>
      <c r="J42" s="650"/>
      <c r="K42" s="622"/>
      <c r="L42" s="595"/>
      <c r="M42" s="607"/>
      <c r="N42" s="668"/>
      <c r="O42" s="662"/>
      <c r="P42" s="664"/>
      <c r="Q42" s="668"/>
      <c r="R42" s="662"/>
      <c r="S42" s="664"/>
      <c r="T42" s="666"/>
      <c r="U42" s="660"/>
      <c r="V42" s="111"/>
    </row>
    <row r="43" spans="2:22" ht="24.75" customHeight="1">
      <c r="B43" s="114"/>
      <c r="C43" s="143" t="s">
        <v>69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>
        <f>SUM(N39:N42)</f>
        <v>28</v>
      </c>
      <c r="O43" s="137" t="s">
        <v>17</v>
      </c>
      <c r="P43" s="146">
        <f>SUM(P39:P42)</f>
        <v>48</v>
      </c>
      <c r="Q43" s="145">
        <f>SUM(Q39:Q42)</f>
        <v>1</v>
      </c>
      <c r="R43" s="147" t="s">
        <v>17</v>
      </c>
      <c r="S43" s="146">
        <f>SUM(S39:S42)</f>
        <v>6</v>
      </c>
      <c r="T43" s="105">
        <f>SUM(T39:T42)</f>
        <v>0</v>
      </c>
      <c r="U43" s="106">
        <f>SUM(U39:U42)</f>
        <v>3</v>
      </c>
      <c r="V43" s="91"/>
    </row>
    <row r="44" spans="2:22" ht="24.75" customHeight="1">
      <c r="B44" s="114"/>
      <c r="C44" s="163" t="s">
        <v>70</v>
      </c>
      <c r="D44" s="162" t="str">
        <f>IF(T43&gt;U43,D34,IF(U43&gt;T43,D35,IF(U43+T43=0," ","CHYBA ZADÁNÍ")))</f>
        <v>Hrabůvka</v>
      </c>
      <c r="E44" s="143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63"/>
      <c r="V44" s="118"/>
    </row>
    <row r="45" spans="2:22" ht="15">
      <c r="B45" s="114"/>
      <c r="C45" s="3" t="s">
        <v>71</v>
      </c>
      <c r="G45" s="120"/>
      <c r="H45" s="120"/>
      <c r="I45" s="120"/>
      <c r="J45" s="120"/>
      <c r="K45" s="120"/>
      <c r="L45" s="120"/>
      <c r="M45" s="120"/>
      <c r="N45" s="118"/>
      <c r="O45" s="118"/>
      <c r="Q45" s="121"/>
      <c r="R45" s="121"/>
      <c r="S45" s="120"/>
      <c r="T45" s="120"/>
      <c r="U45" s="120"/>
      <c r="V45" s="118"/>
    </row>
    <row r="46" spans="3:21" ht="15">
      <c r="C46" s="121"/>
      <c r="D46" s="121"/>
      <c r="E46" s="121"/>
      <c r="F46" s="121"/>
      <c r="G46" s="121"/>
      <c r="H46" s="121"/>
      <c r="I46" s="121"/>
      <c r="J46" s="126" t="s">
        <v>54</v>
      </c>
      <c r="K46" s="126"/>
      <c r="L46" s="126"/>
      <c r="M46" s="121"/>
      <c r="N46" s="121"/>
      <c r="O46" s="121"/>
      <c r="P46" s="121"/>
      <c r="Q46" s="121"/>
      <c r="R46" s="121"/>
      <c r="S46" s="121"/>
      <c r="T46" s="126" t="s">
        <v>57</v>
      </c>
      <c r="U46" s="121"/>
    </row>
    <row r="47" spans="3:21" ht="15">
      <c r="C47" s="127" t="s">
        <v>72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3:21" ht="15">
      <c r="C48" s="121"/>
      <c r="D48" s="12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spans="3:21" ht="15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</row>
    <row r="50" spans="3:21" ht="1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630" t="s">
        <v>42</v>
      </c>
      <c r="Q53" s="630"/>
      <c r="R53" s="73"/>
      <c r="S53" s="73"/>
      <c r="T53" s="631">
        <f>'Rozlosování-přehled'!$N$1</f>
        <v>2012</v>
      </c>
      <c r="U53" s="631"/>
      <c r="X53" s="74" t="s">
        <v>0</v>
      </c>
    </row>
    <row r="54" spans="3:32" ht="18.75">
      <c r="C54" s="75" t="s">
        <v>43</v>
      </c>
      <c r="D54" s="76"/>
      <c r="N54" s="77">
        <v>5</v>
      </c>
      <c r="P54" s="632" t="str">
        <f>IF(N54=1,P56,IF(N54=2,P57,IF(N54=3,P58,IF(N54=4,P59,IF(N54=5,P60,IF(N54=6,P61," "))))))</f>
        <v>VETERÁNI   II.</v>
      </c>
      <c r="Q54" s="633"/>
      <c r="R54" s="633"/>
      <c r="S54" s="633"/>
      <c r="T54" s="633"/>
      <c r="U54" s="634"/>
      <c r="W54" s="78" t="s">
        <v>1</v>
      </c>
      <c r="X54" s="79" t="s">
        <v>2</v>
      </c>
      <c r="AA54" s="1" t="s">
        <v>44</v>
      </c>
      <c r="AB54" s="362" t="s">
        <v>177</v>
      </c>
      <c r="AC54" s="362" t="s">
        <v>178</v>
      </c>
      <c r="AD54" s="1" t="s">
        <v>45</v>
      </c>
      <c r="AE54" s="1" t="s">
        <v>46</v>
      </c>
      <c r="AF54" s="1" t="s">
        <v>47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2" ht="15.75" customHeight="1">
      <c r="C56" s="75" t="s">
        <v>48</v>
      </c>
      <c r="D56" s="125"/>
      <c r="E56" s="125"/>
      <c r="F56" s="125"/>
      <c r="G56" s="125"/>
      <c r="H56" s="125"/>
      <c r="I56" s="125"/>
      <c r="N56" s="83">
        <v>1</v>
      </c>
      <c r="P56" s="627" t="s">
        <v>49</v>
      </c>
      <c r="Q56" s="627"/>
      <c r="R56" s="627"/>
      <c r="S56" s="627"/>
      <c r="T56" s="627"/>
      <c r="U56" s="627"/>
      <c r="W56" s="84">
        <v>1</v>
      </c>
      <c r="X56" s="85" t="str">
        <f aca="true" t="shared" si="4" ref="X56:X63">IF($N$4=1,AA56,IF($N$4=2,AB56,IF($N$4=3,AC56,IF($N$4=4,AD56,IF($N$4=5,AE56," ")))))</f>
        <v>Hrabůvka</v>
      </c>
      <c r="AA56" s="1">
        <f aca="true" t="shared" si="5" ref="AA56:AE63">AA6</f>
        <v>0</v>
      </c>
      <c r="AB56" s="1">
        <f t="shared" si="5"/>
        <v>0</v>
      </c>
      <c r="AC56" s="1">
        <f>AC6</f>
        <v>0</v>
      </c>
      <c r="AD56" s="1">
        <f t="shared" si="5"/>
        <v>0</v>
      </c>
      <c r="AE56" s="1" t="str">
        <f t="shared" si="5"/>
        <v>Hrabůvka</v>
      </c>
      <c r="AF56" s="1">
        <f aca="true" t="shared" si="6" ref="AF56:AF63">AF6</f>
        <v>0</v>
      </c>
    </row>
    <row r="57" spans="3:32" ht="15" customHeight="1">
      <c r="C57" s="75" t="s">
        <v>51</v>
      </c>
      <c r="D57" s="238"/>
      <c r="E57" s="238"/>
      <c r="F57" s="238"/>
      <c r="G57" s="238"/>
      <c r="H57" s="238"/>
      <c r="I57" s="238"/>
      <c r="N57" s="83">
        <v>2</v>
      </c>
      <c r="P57" s="626" t="s">
        <v>179</v>
      </c>
      <c r="Q57" s="627"/>
      <c r="R57" s="627"/>
      <c r="S57" s="627"/>
      <c r="T57" s="627"/>
      <c r="U57" s="627"/>
      <c r="W57" s="84">
        <v>2</v>
      </c>
      <c r="X57" s="85" t="str">
        <f t="shared" si="4"/>
        <v>Poruba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Poruba</v>
      </c>
      <c r="AF57" s="1">
        <f t="shared" si="6"/>
        <v>0</v>
      </c>
    </row>
    <row r="58" spans="3:32" ht="15">
      <c r="C58" s="75"/>
      <c r="N58" s="83">
        <v>3</v>
      </c>
      <c r="P58" s="626" t="s">
        <v>180</v>
      </c>
      <c r="Q58" s="627"/>
      <c r="R58" s="627"/>
      <c r="S58" s="627"/>
      <c r="T58" s="627"/>
      <c r="U58" s="627"/>
      <c r="W58" s="84">
        <v>3</v>
      </c>
      <c r="X58" s="85" t="str">
        <f t="shared" si="4"/>
        <v>Příbor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Příbor</v>
      </c>
      <c r="AF58" s="1">
        <f t="shared" si="6"/>
        <v>0</v>
      </c>
    </row>
    <row r="59" spans="2:32" ht="18.75">
      <c r="B59" s="88">
        <v>4</v>
      </c>
      <c r="C59" s="71" t="s">
        <v>54</v>
      </c>
      <c r="D59" s="637" t="str">
        <f>IF(B59=1,X56,IF(B59=2,X57,IF(B59=3,X58,IF(B59=4,X59,IF(B59=5,X60,IF(B59=6,X61,IF(B59=7,X62,IF(B59=8,X63," "))))))))</f>
        <v>Kunčičky  </v>
      </c>
      <c r="E59" s="638"/>
      <c r="F59" s="638"/>
      <c r="G59" s="638"/>
      <c r="H59" s="638"/>
      <c r="I59" s="639"/>
      <c r="N59" s="83">
        <v>4</v>
      </c>
      <c r="P59" s="590" t="s">
        <v>52</v>
      </c>
      <c r="Q59" s="590"/>
      <c r="R59" s="590"/>
      <c r="S59" s="590"/>
      <c r="T59" s="590"/>
      <c r="U59" s="590"/>
      <c r="W59" s="84">
        <v>4</v>
      </c>
      <c r="X59" s="85" t="str">
        <f t="shared" si="4"/>
        <v>Kunčičky  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Kunčičky  </v>
      </c>
      <c r="AF59" s="1">
        <f t="shared" si="6"/>
        <v>0</v>
      </c>
    </row>
    <row r="60" spans="2:32" ht="18.75">
      <c r="B60" s="88">
        <v>7</v>
      </c>
      <c r="C60" s="71" t="s">
        <v>57</v>
      </c>
      <c r="D60" s="637" t="str">
        <f>IF(B60=1,X56,IF(B60=2,X57,IF(B60=3,X58,IF(B60=4,X59,IF(B60=5,X60,IF(B60=6,X61,IF(B60=7,X62,IF(B60=8,X63," "))))))))</f>
        <v>Vratimov</v>
      </c>
      <c r="E60" s="638"/>
      <c r="F60" s="638"/>
      <c r="G60" s="638"/>
      <c r="H60" s="638"/>
      <c r="I60" s="639"/>
      <c r="N60" s="83">
        <v>5</v>
      </c>
      <c r="P60" s="590" t="s">
        <v>55</v>
      </c>
      <c r="Q60" s="590"/>
      <c r="R60" s="590"/>
      <c r="S60" s="590"/>
      <c r="T60" s="590"/>
      <c r="U60" s="590"/>
      <c r="W60" s="84">
        <v>5</v>
      </c>
      <c r="X60" s="85" t="str">
        <f t="shared" si="4"/>
        <v>Proskovice B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Proskovice B</v>
      </c>
      <c r="AF60" s="1">
        <f t="shared" si="6"/>
        <v>0</v>
      </c>
    </row>
    <row r="61" spans="14:32" ht="15">
      <c r="N61" s="83">
        <v>6</v>
      </c>
      <c r="P61" s="590" t="s">
        <v>58</v>
      </c>
      <c r="Q61" s="590"/>
      <c r="R61" s="590"/>
      <c r="S61" s="590"/>
      <c r="T61" s="590"/>
      <c r="U61" s="590"/>
      <c r="W61" s="84">
        <v>6</v>
      </c>
      <c r="X61" s="85" t="str">
        <f t="shared" si="4"/>
        <v>Proskovice A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Proskovice A</v>
      </c>
      <c r="AF61" s="1">
        <f t="shared" si="6"/>
        <v>0</v>
      </c>
    </row>
    <row r="62" spans="3:38" ht="15">
      <c r="C62" s="89" t="s">
        <v>60</v>
      </c>
      <c r="D62" s="90"/>
      <c r="E62" s="623" t="s">
        <v>61</v>
      </c>
      <c r="F62" s="624"/>
      <c r="G62" s="624"/>
      <c r="H62" s="624"/>
      <c r="I62" s="624"/>
      <c r="J62" s="624"/>
      <c r="K62" s="624"/>
      <c r="L62" s="624"/>
      <c r="M62" s="624"/>
      <c r="N62" s="624" t="s">
        <v>62</v>
      </c>
      <c r="O62" s="624"/>
      <c r="P62" s="624"/>
      <c r="Q62" s="624"/>
      <c r="R62" s="624"/>
      <c r="S62" s="624"/>
      <c r="T62" s="624"/>
      <c r="U62" s="624"/>
      <c r="V62" s="91"/>
      <c r="W62" s="84">
        <v>7</v>
      </c>
      <c r="X62" s="85" t="str">
        <f t="shared" si="4"/>
        <v>Vratimov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 t="str">
        <f t="shared" si="5"/>
        <v>Vratimov</v>
      </c>
      <c r="AF62" s="1">
        <f t="shared" si="6"/>
        <v>0</v>
      </c>
      <c r="AG62" s="75"/>
      <c r="AH62" s="92"/>
      <c r="AI62" s="92"/>
      <c r="AJ62" s="74" t="s">
        <v>0</v>
      </c>
      <c r="AK62" s="92"/>
      <c r="AL62" s="92"/>
    </row>
    <row r="63" spans="2:38" ht="15">
      <c r="B63" s="93"/>
      <c r="C63" s="94" t="s">
        <v>7</v>
      </c>
      <c r="D63" s="95" t="s">
        <v>8</v>
      </c>
      <c r="E63" s="625" t="s">
        <v>63</v>
      </c>
      <c r="F63" s="592"/>
      <c r="G63" s="593"/>
      <c r="H63" s="591" t="s">
        <v>64</v>
      </c>
      <c r="I63" s="592"/>
      <c r="J63" s="593" t="s">
        <v>64</v>
      </c>
      <c r="K63" s="591" t="s">
        <v>65</v>
      </c>
      <c r="L63" s="592"/>
      <c r="M63" s="592" t="s">
        <v>65</v>
      </c>
      <c r="N63" s="591" t="s">
        <v>66</v>
      </c>
      <c r="O63" s="592"/>
      <c r="P63" s="593"/>
      <c r="Q63" s="591" t="s">
        <v>67</v>
      </c>
      <c r="R63" s="592"/>
      <c r="S63" s="593"/>
      <c r="T63" s="96" t="s">
        <v>68</v>
      </c>
      <c r="U63" s="97"/>
      <c r="V63" s="98"/>
      <c r="W63" s="84">
        <v>8</v>
      </c>
      <c r="X63" s="85" t="str">
        <f t="shared" si="4"/>
        <v>VOLNÝ  LOS</v>
      </c>
      <c r="AA63" s="1">
        <f t="shared" si="5"/>
        <v>0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 t="str">
        <f t="shared" si="5"/>
        <v>VOLNÝ  LOS</v>
      </c>
      <c r="AF63" s="1">
        <f t="shared" si="6"/>
        <v>0</v>
      </c>
      <c r="AG63" s="4" t="s">
        <v>63</v>
      </c>
      <c r="AH63" s="4" t="s">
        <v>64</v>
      </c>
      <c r="AI63" s="4" t="s">
        <v>65</v>
      </c>
      <c r="AJ63" s="4" t="s">
        <v>63</v>
      </c>
      <c r="AK63" s="4" t="s">
        <v>64</v>
      </c>
      <c r="AL63" s="4" t="s">
        <v>65</v>
      </c>
    </row>
    <row r="64" spans="2:38" ht="24.75" customHeight="1">
      <c r="B64" s="99" t="s">
        <v>63</v>
      </c>
      <c r="C64" s="100" t="s">
        <v>164</v>
      </c>
      <c r="D64" s="100" t="s">
        <v>217</v>
      </c>
      <c r="E64" s="101">
        <v>0</v>
      </c>
      <c r="F64" s="102" t="s">
        <v>17</v>
      </c>
      <c r="G64" s="103">
        <v>6</v>
      </c>
      <c r="H64" s="104">
        <v>1</v>
      </c>
      <c r="I64" s="102" t="s">
        <v>17</v>
      </c>
      <c r="J64" s="103">
        <v>6</v>
      </c>
      <c r="K64" s="134"/>
      <c r="L64" s="132" t="s">
        <v>17</v>
      </c>
      <c r="M64" s="135"/>
      <c r="N64" s="136">
        <f>E64+H64+K64</f>
        <v>1</v>
      </c>
      <c r="O64" s="137" t="s">
        <v>17</v>
      </c>
      <c r="P64" s="138">
        <f>G64+J64+M64</f>
        <v>12</v>
      </c>
      <c r="Q64" s="136">
        <f>SUM(AG64:AI64)</f>
        <v>0</v>
      </c>
      <c r="R64" s="137" t="s">
        <v>17</v>
      </c>
      <c r="S64" s="138">
        <f>SUM(AJ64:AL64)</f>
        <v>2</v>
      </c>
      <c r="T64" s="105">
        <f>IF(Q64&gt;S64,1,0)</f>
        <v>0</v>
      </c>
      <c r="U64" s="106">
        <f>IF(S64&gt;Q64,1,0)</f>
        <v>1</v>
      </c>
      <c r="V64" s="91"/>
      <c r="X64" s="107"/>
      <c r="AG64" s="108">
        <f>IF(E64&gt;G64,1,0)</f>
        <v>0</v>
      </c>
      <c r="AH64" s="108">
        <f>IF(H64&gt;J64,1,0)</f>
        <v>0</v>
      </c>
      <c r="AI64" s="108">
        <f>IF(K64+M64&gt;0,IF(K64&gt;M64,1,0),0)</f>
        <v>0</v>
      </c>
      <c r="AJ64" s="108">
        <f>IF(G64&gt;E64,1,0)</f>
        <v>1</v>
      </c>
      <c r="AK64" s="108">
        <f>IF(J64&gt;H64,1,0)</f>
        <v>1</v>
      </c>
      <c r="AL64" s="108">
        <f>IF(K64+M64&gt;0,IF(M64&gt;K64,1,0),0)</f>
        <v>0</v>
      </c>
    </row>
    <row r="65" spans="2:38" ht="24.75" customHeight="1">
      <c r="B65" s="99" t="s">
        <v>64</v>
      </c>
      <c r="C65" s="110" t="s">
        <v>108</v>
      </c>
      <c r="D65" s="110" t="s">
        <v>298</v>
      </c>
      <c r="E65" s="101">
        <v>2</v>
      </c>
      <c r="F65" s="102" t="s">
        <v>17</v>
      </c>
      <c r="G65" s="103">
        <v>6</v>
      </c>
      <c r="H65" s="104">
        <v>3</v>
      </c>
      <c r="I65" s="102" t="s">
        <v>17</v>
      </c>
      <c r="J65" s="103">
        <v>6</v>
      </c>
      <c r="K65" s="134"/>
      <c r="L65" s="132" t="s">
        <v>17</v>
      </c>
      <c r="M65" s="135"/>
      <c r="N65" s="136">
        <f>E65+H65+K65</f>
        <v>5</v>
      </c>
      <c r="O65" s="137" t="s">
        <v>17</v>
      </c>
      <c r="P65" s="138">
        <f>G65+J65+M65</f>
        <v>12</v>
      </c>
      <c r="Q65" s="136">
        <f>SUM(AG65:AI65)</f>
        <v>0</v>
      </c>
      <c r="R65" s="137" t="s">
        <v>17</v>
      </c>
      <c r="S65" s="138">
        <f>SUM(AJ65:AL65)</f>
        <v>2</v>
      </c>
      <c r="T65" s="105">
        <f>IF(Q65&gt;S65,1,0)</f>
        <v>0</v>
      </c>
      <c r="U65" s="106">
        <f>IF(S65&gt;Q65,1,0)</f>
        <v>1</v>
      </c>
      <c r="V65" s="91"/>
      <c r="X65" s="365"/>
      <c r="AG65" s="108">
        <f>IF(E65&gt;G65,1,0)</f>
        <v>0</v>
      </c>
      <c r="AH65" s="108">
        <f>IF(H65&gt;J65,1,0)</f>
        <v>0</v>
      </c>
      <c r="AI65" s="108">
        <f>IF(K65+M65&gt;0,IF(K65&gt;M65,1,0),0)</f>
        <v>0</v>
      </c>
      <c r="AJ65" s="108">
        <f>IF(G65&gt;E65,1,0)</f>
        <v>1</v>
      </c>
      <c r="AK65" s="108">
        <f>IF(J65&gt;H65,1,0)</f>
        <v>1</v>
      </c>
      <c r="AL65" s="108">
        <f>IF(K65+M65&gt;0,IF(M65&gt;K65,1,0),0)</f>
        <v>0</v>
      </c>
    </row>
    <row r="66" spans="2:38" ht="24.75" customHeight="1">
      <c r="B66" s="608" t="s">
        <v>65</v>
      </c>
      <c r="C66" s="100" t="s">
        <v>164</v>
      </c>
      <c r="D66" s="100" t="s">
        <v>217</v>
      </c>
      <c r="E66" s="635">
        <v>0</v>
      </c>
      <c r="F66" s="594" t="s">
        <v>17</v>
      </c>
      <c r="G66" s="628">
        <v>6</v>
      </c>
      <c r="H66" s="621">
        <v>1</v>
      </c>
      <c r="I66" s="594" t="s">
        <v>17</v>
      </c>
      <c r="J66" s="628">
        <v>6</v>
      </c>
      <c r="K66" s="616"/>
      <c r="L66" s="612" t="s">
        <v>17</v>
      </c>
      <c r="M66" s="669"/>
      <c r="N66" s="667">
        <f>E66+H66+K66</f>
        <v>1</v>
      </c>
      <c r="O66" s="661" t="s">
        <v>17</v>
      </c>
      <c r="P66" s="663">
        <f>G66+J66+M66</f>
        <v>12</v>
      </c>
      <c r="Q66" s="667">
        <f>SUM(AG66:AI66)</f>
        <v>0</v>
      </c>
      <c r="R66" s="661" t="s">
        <v>17</v>
      </c>
      <c r="S66" s="663">
        <f>SUM(AJ66:AL66)</f>
        <v>2</v>
      </c>
      <c r="T66" s="665">
        <f>IF(Q66&gt;S66,1,0)</f>
        <v>0</v>
      </c>
      <c r="U66" s="659">
        <f>IF(S66&gt;Q66,1,0)</f>
        <v>1</v>
      </c>
      <c r="V66" s="111"/>
      <c r="X66" s="366"/>
      <c r="AG66" s="108">
        <f>IF(E66&gt;G66,1,0)</f>
        <v>0</v>
      </c>
      <c r="AH66" s="108">
        <f>IF(H66&gt;J66,1,0)</f>
        <v>0</v>
      </c>
      <c r="AI66" s="108">
        <f>IF(K66+M66&gt;0,IF(K66&gt;M66,1,0),0)</f>
        <v>0</v>
      </c>
      <c r="AJ66" s="108">
        <f>IF(G66&gt;E66,1,0)</f>
        <v>1</v>
      </c>
      <c r="AK66" s="108">
        <f>IF(J66&gt;H66,1,0)</f>
        <v>1</v>
      </c>
      <c r="AL66" s="108">
        <f>IF(K66+M66&gt;0,IF(M66&gt;K66,1,0),0)</f>
        <v>0</v>
      </c>
    </row>
    <row r="67" spans="2:24" ht="24.75" customHeight="1">
      <c r="B67" s="609"/>
      <c r="C67" s="110" t="s">
        <v>239</v>
      </c>
      <c r="D67" s="110" t="s">
        <v>218</v>
      </c>
      <c r="E67" s="636"/>
      <c r="F67" s="595"/>
      <c r="G67" s="629"/>
      <c r="H67" s="622"/>
      <c r="I67" s="595"/>
      <c r="J67" s="629"/>
      <c r="K67" s="617"/>
      <c r="L67" s="613"/>
      <c r="M67" s="670"/>
      <c r="N67" s="668"/>
      <c r="O67" s="662"/>
      <c r="P67" s="664"/>
      <c r="Q67" s="668"/>
      <c r="R67" s="662"/>
      <c r="S67" s="664"/>
      <c r="T67" s="666"/>
      <c r="U67" s="660"/>
      <c r="V67" s="111"/>
      <c r="X67" s="365"/>
    </row>
    <row r="68" spans="2:22" ht="24.75" customHeight="1">
      <c r="B68" s="114"/>
      <c r="C68" s="143" t="s">
        <v>69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5">
        <f>SUM(N64:N67)</f>
        <v>7</v>
      </c>
      <c r="O68" s="137" t="s">
        <v>17</v>
      </c>
      <c r="P68" s="146">
        <f>SUM(P64:P67)</f>
        <v>36</v>
      </c>
      <c r="Q68" s="145">
        <f>SUM(Q64:Q67)</f>
        <v>0</v>
      </c>
      <c r="R68" s="147" t="s">
        <v>17</v>
      </c>
      <c r="S68" s="146">
        <f>SUM(S64:S67)</f>
        <v>6</v>
      </c>
      <c r="T68" s="105">
        <f>SUM(T64:T67)</f>
        <v>0</v>
      </c>
      <c r="U68" s="106">
        <f>SUM(U64:U67)</f>
        <v>3</v>
      </c>
      <c r="V68" s="91"/>
    </row>
    <row r="69" spans="2:27" ht="24.75" customHeight="1">
      <c r="B69" s="114"/>
      <c r="C69" s="3" t="s">
        <v>70</v>
      </c>
      <c r="D69" s="117" t="str">
        <f>IF(T68&gt;U68,D59,IF(U68&gt;T68,D60,IF(U68+T68=0," ","CHYBA ZADÁNÍ")))</f>
        <v>Vratimov</v>
      </c>
      <c r="E69" s="115"/>
      <c r="F69" s="115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3"/>
      <c r="V69" s="118"/>
      <c r="AA69" s="119"/>
    </row>
    <row r="70" spans="2:22" ht="15">
      <c r="B70" s="114"/>
      <c r="C70" s="3" t="s">
        <v>71</v>
      </c>
      <c r="G70" s="120"/>
      <c r="H70" s="120"/>
      <c r="I70" s="120"/>
      <c r="J70" s="120"/>
      <c r="K70" s="120"/>
      <c r="L70" s="120"/>
      <c r="M70" s="120"/>
      <c r="N70" s="118"/>
      <c r="O70" s="118"/>
      <c r="Q70" s="121"/>
      <c r="R70" s="121"/>
      <c r="S70" s="120"/>
      <c r="T70" s="120"/>
      <c r="U70" s="120"/>
      <c r="V70" s="118"/>
    </row>
    <row r="71" spans="10:20" ht="15">
      <c r="J71" s="2" t="s">
        <v>54</v>
      </c>
      <c r="K71" s="2"/>
      <c r="L71" s="2"/>
      <c r="T71" s="2" t="s">
        <v>57</v>
      </c>
    </row>
    <row r="72" spans="3:21" ht="15">
      <c r="C72" s="75" t="s">
        <v>72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</row>
    <row r="73" spans="3:21" ht="15"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3:21" ht="15"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</row>
    <row r="75" spans="3:21" ht="15"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</row>
    <row r="76" spans="2:21" ht="26.25">
      <c r="B76" s="90"/>
      <c r="C76" s="90"/>
      <c r="D76" s="90"/>
      <c r="E76" s="90"/>
      <c r="F76" s="122" t="s">
        <v>39</v>
      </c>
      <c r="G76" s="90"/>
      <c r="H76" s="123"/>
      <c r="I76" s="123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630" t="s">
        <v>42</v>
      </c>
      <c r="Q78" s="630"/>
      <c r="R78" s="73"/>
      <c r="S78" s="73"/>
      <c r="T78" s="631">
        <f>'Rozlosování-přehled'!$N$1</f>
        <v>2012</v>
      </c>
      <c r="U78" s="631"/>
      <c r="X78" s="74" t="s">
        <v>0</v>
      </c>
    </row>
    <row r="79" spans="3:32" ht="18.75">
      <c r="C79" s="75" t="s">
        <v>43</v>
      </c>
      <c r="D79" s="124"/>
      <c r="N79" s="77">
        <v>5</v>
      </c>
      <c r="P79" s="632" t="str">
        <f>IF(N79=1,P81,IF(N79=2,P82,IF(N79=3,P83,IF(N79=4,P84,IF(N79=5,P85,IF(N79=6,P86," "))))))</f>
        <v>VETERÁNI   II.</v>
      </c>
      <c r="Q79" s="633"/>
      <c r="R79" s="633"/>
      <c r="S79" s="633"/>
      <c r="T79" s="633"/>
      <c r="U79" s="634"/>
      <c r="W79" s="78" t="s">
        <v>1</v>
      </c>
      <c r="X79" s="75" t="s">
        <v>2</v>
      </c>
      <c r="AA79" s="1" t="s">
        <v>44</v>
      </c>
      <c r="AB79" s="362" t="s">
        <v>177</v>
      </c>
      <c r="AC79" s="362" t="s">
        <v>178</v>
      </c>
      <c r="AD79" s="1" t="s">
        <v>45</v>
      </c>
      <c r="AE79" s="1" t="s">
        <v>46</v>
      </c>
      <c r="AF79" s="1" t="s">
        <v>47</v>
      </c>
    </row>
    <row r="80" spans="3:21" ht="15">
      <c r="C80" s="75"/>
      <c r="D80" s="80" t="s">
        <v>247</v>
      </c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2" ht="15.75" customHeight="1">
      <c r="C81" s="75" t="s">
        <v>48</v>
      </c>
      <c r="D81" s="430">
        <v>41052</v>
      </c>
      <c r="E81" s="82"/>
      <c r="F81" s="82"/>
      <c r="N81" s="83">
        <v>1</v>
      </c>
      <c r="P81" s="627" t="s">
        <v>49</v>
      </c>
      <c r="Q81" s="627"/>
      <c r="R81" s="627"/>
      <c r="S81" s="627"/>
      <c r="T81" s="627"/>
      <c r="U81" s="627"/>
      <c r="W81" s="84">
        <v>1</v>
      </c>
      <c r="X81" s="85" t="str">
        <f aca="true" t="shared" si="7" ref="X81:X88">IF($N$29=1,AA81,IF($N$29=2,AB81,IF($N$29=3,AC81,IF($N$29=4,AD81,IF($N$29=5,AE81," ")))))</f>
        <v>Hrabůvka</v>
      </c>
      <c r="AA81" s="1">
        <f aca="true" t="shared" si="8" ref="AA81:AE88">AA6</f>
        <v>0</v>
      </c>
      <c r="AB81" s="1">
        <f t="shared" si="8"/>
        <v>0</v>
      </c>
      <c r="AC81" s="1">
        <f>AC6</f>
        <v>0</v>
      </c>
      <c r="AD81" s="1">
        <f t="shared" si="8"/>
        <v>0</v>
      </c>
      <c r="AE81" s="1" t="str">
        <f t="shared" si="8"/>
        <v>Hrabůvka</v>
      </c>
      <c r="AF81" s="1">
        <f aca="true" t="shared" si="9" ref="AF81:AF88">AF6</f>
        <v>0</v>
      </c>
    </row>
    <row r="82" spans="3:32" ht="15" customHeight="1">
      <c r="C82" s="75" t="s">
        <v>51</v>
      </c>
      <c r="D82" s="238"/>
      <c r="E82" s="87"/>
      <c r="F82" s="87"/>
      <c r="N82" s="83">
        <v>2</v>
      </c>
      <c r="P82" s="626" t="s">
        <v>179</v>
      </c>
      <c r="Q82" s="627"/>
      <c r="R82" s="627"/>
      <c r="S82" s="627"/>
      <c r="T82" s="627"/>
      <c r="U82" s="627"/>
      <c r="W82" s="84">
        <v>2</v>
      </c>
      <c r="X82" s="85" t="str">
        <f t="shared" si="7"/>
        <v>Poruba</v>
      </c>
      <c r="AA82" s="1">
        <f t="shared" si="8"/>
        <v>0</v>
      </c>
      <c r="AB82" s="1">
        <f t="shared" si="8"/>
        <v>0</v>
      </c>
      <c r="AC82" s="1">
        <f t="shared" si="8"/>
        <v>0</v>
      </c>
      <c r="AD82" s="1">
        <f t="shared" si="8"/>
        <v>0</v>
      </c>
      <c r="AE82" s="1" t="str">
        <f t="shared" si="8"/>
        <v>Poruba</v>
      </c>
      <c r="AF82" s="1">
        <f t="shared" si="9"/>
        <v>0</v>
      </c>
    </row>
    <row r="83" spans="3:32" ht="15">
      <c r="C83" s="75"/>
      <c r="N83" s="83">
        <v>3</v>
      </c>
      <c r="P83" s="626" t="s">
        <v>180</v>
      </c>
      <c r="Q83" s="627"/>
      <c r="R83" s="627"/>
      <c r="S83" s="627"/>
      <c r="T83" s="627"/>
      <c r="U83" s="627"/>
      <c r="W83" s="84">
        <v>3</v>
      </c>
      <c r="X83" s="85" t="str">
        <f t="shared" si="7"/>
        <v>Příbor</v>
      </c>
      <c r="AA83" s="1">
        <f t="shared" si="8"/>
        <v>0</v>
      </c>
      <c r="AB83" s="1">
        <f t="shared" si="8"/>
        <v>0</v>
      </c>
      <c r="AC83" s="1">
        <f t="shared" si="8"/>
        <v>0</v>
      </c>
      <c r="AD83" s="1">
        <f t="shared" si="8"/>
        <v>0</v>
      </c>
      <c r="AE83" s="1" t="str">
        <f t="shared" si="8"/>
        <v>Příbor</v>
      </c>
      <c r="AF83" s="1">
        <f t="shared" si="9"/>
        <v>0</v>
      </c>
    </row>
    <row r="84" spans="2:32" ht="18.75">
      <c r="B84" s="88">
        <v>5</v>
      </c>
      <c r="C84" s="71" t="s">
        <v>54</v>
      </c>
      <c r="D84" s="618" t="str">
        <f>IF(B84=1,X81,IF(B84=2,X82,IF(B84=3,X83,IF(B84=4,X84,IF(B84=5,X85,IF(B84=6,X86,IF(B84=7,X87,IF(B84=8,X88," "))))))))</f>
        <v>Proskovice B</v>
      </c>
      <c r="E84" s="619"/>
      <c r="F84" s="619"/>
      <c r="G84" s="619"/>
      <c r="H84" s="619"/>
      <c r="I84" s="620"/>
      <c r="N84" s="83">
        <v>4</v>
      </c>
      <c r="P84" s="590" t="s">
        <v>52</v>
      </c>
      <c r="Q84" s="590"/>
      <c r="R84" s="590"/>
      <c r="S84" s="590"/>
      <c r="T84" s="590"/>
      <c r="U84" s="590"/>
      <c r="W84" s="84">
        <v>4</v>
      </c>
      <c r="X84" s="85" t="str">
        <f t="shared" si="7"/>
        <v>Kunčičky  </v>
      </c>
      <c r="AA84" s="1">
        <f t="shared" si="8"/>
        <v>0</v>
      </c>
      <c r="AB84" s="1">
        <f t="shared" si="8"/>
        <v>0</v>
      </c>
      <c r="AC84" s="1">
        <f t="shared" si="8"/>
        <v>0</v>
      </c>
      <c r="AD84" s="1">
        <f t="shared" si="8"/>
        <v>0</v>
      </c>
      <c r="AE84" s="1" t="str">
        <f t="shared" si="8"/>
        <v>Kunčičky  </v>
      </c>
      <c r="AF84" s="1">
        <f t="shared" si="9"/>
        <v>0</v>
      </c>
    </row>
    <row r="85" spans="2:32" ht="18.75">
      <c r="B85" s="88">
        <v>6</v>
      </c>
      <c r="C85" s="71" t="s">
        <v>57</v>
      </c>
      <c r="D85" s="618" t="str">
        <f>IF(B85=1,X81,IF(B85=2,X82,IF(B85=3,X83,IF(B85=4,X84,IF(B85=5,X85,IF(B85=6,X86,IF(B85=7,X87,IF(B85=8,X88," "))))))))</f>
        <v>Proskovice A</v>
      </c>
      <c r="E85" s="619"/>
      <c r="F85" s="619"/>
      <c r="G85" s="619"/>
      <c r="H85" s="619"/>
      <c r="I85" s="620"/>
      <c r="N85" s="83">
        <v>5</v>
      </c>
      <c r="P85" s="590" t="s">
        <v>55</v>
      </c>
      <c r="Q85" s="590"/>
      <c r="R85" s="590"/>
      <c r="S85" s="590"/>
      <c r="T85" s="590"/>
      <c r="U85" s="590"/>
      <c r="W85" s="84">
        <v>5</v>
      </c>
      <c r="X85" s="85" t="str">
        <f t="shared" si="7"/>
        <v>Proskovice B</v>
      </c>
      <c r="AA85" s="1">
        <f t="shared" si="8"/>
        <v>0</v>
      </c>
      <c r="AB85" s="1">
        <f t="shared" si="8"/>
        <v>0</v>
      </c>
      <c r="AC85" s="1">
        <f t="shared" si="8"/>
        <v>0</v>
      </c>
      <c r="AD85" s="1">
        <f t="shared" si="8"/>
        <v>0</v>
      </c>
      <c r="AE85" s="1" t="str">
        <f t="shared" si="8"/>
        <v>Proskovice B</v>
      </c>
      <c r="AF85" s="1">
        <f t="shared" si="9"/>
        <v>0</v>
      </c>
    </row>
    <row r="86" spans="14:32" ht="15">
      <c r="N86" s="83">
        <v>6</v>
      </c>
      <c r="P86" s="590" t="s">
        <v>58</v>
      </c>
      <c r="Q86" s="590"/>
      <c r="R86" s="590"/>
      <c r="S86" s="590"/>
      <c r="T86" s="590"/>
      <c r="U86" s="590"/>
      <c r="W86" s="84">
        <v>6</v>
      </c>
      <c r="X86" s="85" t="str">
        <f t="shared" si="7"/>
        <v>Proskovice A</v>
      </c>
      <c r="AA86" s="1">
        <f t="shared" si="8"/>
        <v>0</v>
      </c>
      <c r="AB86" s="1">
        <f t="shared" si="8"/>
        <v>0</v>
      </c>
      <c r="AC86" s="1">
        <f t="shared" si="8"/>
        <v>0</v>
      </c>
      <c r="AD86" s="1">
        <f t="shared" si="8"/>
        <v>0</v>
      </c>
      <c r="AE86" s="1" t="str">
        <f t="shared" si="8"/>
        <v>Proskovice A</v>
      </c>
      <c r="AF86" s="1">
        <f t="shared" si="9"/>
        <v>0</v>
      </c>
    </row>
    <row r="87" spans="3:32" ht="15">
      <c r="C87" s="89" t="s">
        <v>60</v>
      </c>
      <c r="D87" s="90"/>
      <c r="E87" s="623" t="s">
        <v>61</v>
      </c>
      <c r="F87" s="624"/>
      <c r="G87" s="624"/>
      <c r="H87" s="624"/>
      <c r="I87" s="624"/>
      <c r="J87" s="624"/>
      <c r="K87" s="624"/>
      <c r="L87" s="624"/>
      <c r="M87" s="624"/>
      <c r="N87" s="624" t="s">
        <v>62</v>
      </c>
      <c r="O87" s="624"/>
      <c r="P87" s="624"/>
      <c r="Q87" s="624"/>
      <c r="R87" s="624"/>
      <c r="S87" s="624"/>
      <c r="T87" s="624"/>
      <c r="U87" s="624"/>
      <c r="V87" s="91"/>
      <c r="W87" s="84">
        <v>7</v>
      </c>
      <c r="X87" s="85" t="str">
        <f t="shared" si="7"/>
        <v>Vratimov</v>
      </c>
      <c r="AA87" s="1">
        <f t="shared" si="8"/>
        <v>0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 t="str">
        <f t="shared" si="8"/>
        <v>Vratimov</v>
      </c>
      <c r="AF87" s="1">
        <f t="shared" si="9"/>
        <v>0</v>
      </c>
    </row>
    <row r="88" spans="2:38" ht="15">
      <c r="B88" s="93"/>
      <c r="C88" s="94" t="s">
        <v>7</v>
      </c>
      <c r="D88" s="95" t="s">
        <v>8</v>
      </c>
      <c r="E88" s="625" t="s">
        <v>63</v>
      </c>
      <c r="F88" s="592"/>
      <c r="G88" s="593"/>
      <c r="H88" s="591" t="s">
        <v>64</v>
      </c>
      <c r="I88" s="592"/>
      <c r="J88" s="593" t="s">
        <v>64</v>
      </c>
      <c r="K88" s="591" t="s">
        <v>65</v>
      </c>
      <c r="L88" s="592"/>
      <c r="M88" s="592" t="s">
        <v>65</v>
      </c>
      <c r="N88" s="591" t="s">
        <v>66</v>
      </c>
      <c r="O88" s="592"/>
      <c r="P88" s="593"/>
      <c r="Q88" s="591" t="s">
        <v>67</v>
      </c>
      <c r="R88" s="592"/>
      <c r="S88" s="593"/>
      <c r="T88" s="96" t="s">
        <v>68</v>
      </c>
      <c r="U88" s="97"/>
      <c r="V88" s="98"/>
      <c r="W88" s="84">
        <v>8</v>
      </c>
      <c r="X88" s="85" t="str">
        <f t="shared" si="7"/>
        <v>VOLNÝ  LOS</v>
      </c>
      <c r="AA88" s="1">
        <f t="shared" si="8"/>
        <v>0</v>
      </c>
      <c r="AB88" s="1">
        <f t="shared" si="8"/>
        <v>0</v>
      </c>
      <c r="AC88" s="1">
        <f t="shared" si="8"/>
        <v>0</v>
      </c>
      <c r="AD88" s="1">
        <f t="shared" si="8"/>
        <v>0</v>
      </c>
      <c r="AE88" s="1" t="str">
        <f t="shared" si="8"/>
        <v>VOLNÝ  LOS</v>
      </c>
      <c r="AF88" s="1">
        <f t="shared" si="9"/>
        <v>0</v>
      </c>
      <c r="AG88" s="4" t="s">
        <v>63</v>
      </c>
      <c r="AH88" s="4" t="s">
        <v>64</v>
      </c>
      <c r="AI88" s="4" t="s">
        <v>65</v>
      </c>
      <c r="AJ88" s="4" t="s">
        <v>63</v>
      </c>
      <c r="AK88" s="4" t="s">
        <v>64</v>
      </c>
      <c r="AL88" s="4" t="s">
        <v>65</v>
      </c>
    </row>
    <row r="89" spans="2:38" ht="24.75" customHeight="1">
      <c r="B89" s="99" t="s">
        <v>63</v>
      </c>
      <c r="C89" s="246" t="s">
        <v>109</v>
      </c>
      <c r="D89" s="246" t="s">
        <v>202</v>
      </c>
      <c r="E89" s="101">
        <v>2</v>
      </c>
      <c r="F89" s="102" t="s">
        <v>17</v>
      </c>
      <c r="G89" s="103">
        <v>6</v>
      </c>
      <c r="H89" s="104">
        <v>1</v>
      </c>
      <c r="I89" s="102" t="s">
        <v>17</v>
      </c>
      <c r="J89" s="103">
        <v>6</v>
      </c>
      <c r="K89" s="134"/>
      <c r="L89" s="132" t="s">
        <v>17</v>
      </c>
      <c r="M89" s="135"/>
      <c r="N89" s="136">
        <f>E89+H89+K89</f>
        <v>3</v>
      </c>
      <c r="O89" s="137" t="s">
        <v>17</v>
      </c>
      <c r="P89" s="138">
        <f>G89+J89+M89</f>
        <v>12</v>
      </c>
      <c r="Q89" s="136">
        <f>SUM(AG89:AI89)</f>
        <v>0</v>
      </c>
      <c r="R89" s="137" t="s">
        <v>17</v>
      </c>
      <c r="S89" s="138">
        <f>SUM(AJ89:AL89)</f>
        <v>2</v>
      </c>
      <c r="T89" s="105">
        <f>IF(Q89&gt;S89,1,0)</f>
        <v>0</v>
      </c>
      <c r="U89" s="106">
        <f>IF(S89&gt;Q89,1,0)</f>
        <v>1</v>
      </c>
      <c r="V89" s="91"/>
      <c r="X89" s="107"/>
      <c r="AG89" s="108">
        <f>IF(E89&gt;G89,1,0)</f>
        <v>0</v>
      </c>
      <c r="AH89" s="108">
        <f>IF(H89&gt;J89,1,0)</f>
        <v>0</v>
      </c>
      <c r="AI89" s="108">
        <f>IF(K89+M89&gt;0,IF(K89&gt;M89,1,0),0)</f>
        <v>0</v>
      </c>
      <c r="AJ89" s="108">
        <f>IF(G89&gt;E89,1,0)</f>
        <v>1</v>
      </c>
      <c r="AK89" s="108">
        <f>IF(J89&gt;H89,1,0)</f>
        <v>1</v>
      </c>
      <c r="AL89" s="108">
        <f>IF(K89+M89&gt;0,IF(M89&gt;K89,1,0),0)</f>
        <v>0</v>
      </c>
    </row>
    <row r="90" spans="2:38" ht="24.75" customHeight="1">
      <c r="B90" s="99" t="s">
        <v>64</v>
      </c>
      <c r="C90" s="253" t="s">
        <v>100</v>
      </c>
      <c r="D90" s="246" t="s">
        <v>201</v>
      </c>
      <c r="E90" s="101">
        <v>1</v>
      </c>
      <c r="F90" s="102" t="s">
        <v>17</v>
      </c>
      <c r="G90" s="103">
        <v>6</v>
      </c>
      <c r="H90" s="104">
        <v>0</v>
      </c>
      <c r="I90" s="102" t="s">
        <v>17</v>
      </c>
      <c r="J90" s="103">
        <v>6</v>
      </c>
      <c r="K90" s="134"/>
      <c r="L90" s="132" t="s">
        <v>17</v>
      </c>
      <c r="M90" s="135"/>
      <c r="N90" s="136">
        <f>E90+H90+K90</f>
        <v>1</v>
      </c>
      <c r="O90" s="137" t="s">
        <v>17</v>
      </c>
      <c r="P90" s="138">
        <f>G90+J90+M90</f>
        <v>12</v>
      </c>
      <c r="Q90" s="136">
        <f>SUM(AG90:AI90)</f>
        <v>0</v>
      </c>
      <c r="R90" s="137" t="s">
        <v>17</v>
      </c>
      <c r="S90" s="138">
        <f>SUM(AJ90:AL90)</f>
        <v>2</v>
      </c>
      <c r="T90" s="105">
        <f>IF(Q90&gt;S90,1,0)</f>
        <v>0</v>
      </c>
      <c r="U90" s="106">
        <f>IF(S90&gt;Q90,1,0)</f>
        <v>1</v>
      </c>
      <c r="V90" s="91"/>
      <c r="AG90" s="108">
        <f>IF(E90&gt;G90,1,0)</f>
        <v>0</v>
      </c>
      <c r="AH90" s="108">
        <f>IF(H90&gt;J90,1,0)</f>
        <v>0</v>
      </c>
      <c r="AI90" s="108">
        <f>IF(K90+M90&gt;0,IF(K90&gt;M90,1,0),0)</f>
        <v>0</v>
      </c>
      <c r="AJ90" s="108">
        <f>IF(G90&gt;E90,1,0)</f>
        <v>1</v>
      </c>
      <c r="AK90" s="108">
        <f>IF(J90&gt;H90,1,0)</f>
        <v>1</v>
      </c>
      <c r="AL90" s="108">
        <f>IF(K90+M90&gt;0,IF(M90&gt;K90,1,0),0)</f>
        <v>0</v>
      </c>
    </row>
    <row r="91" spans="2:38" ht="24.75" customHeight="1">
      <c r="B91" s="608" t="s">
        <v>65</v>
      </c>
      <c r="C91" s="246" t="s">
        <v>109</v>
      </c>
      <c r="D91" s="252" t="s">
        <v>201</v>
      </c>
      <c r="E91" s="635">
        <v>1</v>
      </c>
      <c r="F91" s="594" t="s">
        <v>17</v>
      </c>
      <c r="G91" s="628">
        <v>6</v>
      </c>
      <c r="H91" s="621">
        <v>0</v>
      </c>
      <c r="I91" s="594" t="s">
        <v>17</v>
      </c>
      <c r="J91" s="628">
        <v>6</v>
      </c>
      <c r="K91" s="616"/>
      <c r="L91" s="612" t="s">
        <v>17</v>
      </c>
      <c r="M91" s="669"/>
      <c r="N91" s="667">
        <f>E91+H91+K91</f>
        <v>1</v>
      </c>
      <c r="O91" s="661" t="s">
        <v>17</v>
      </c>
      <c r="P91" s="663">
        <f>G91+J91+M91</f>
        <v>12</v>
      </c>
      <c r="Q91" s="667">
        <f>SUM(AG91:AI91)</f>
        <v>0</v>
      </c>
      <c r="R91" s="661" t="s">
        <v>17</v>
      </c>
      <c r="S91" s="663">
        <f>SUM(AJ91:AL91)</f>
        <v>2</v>
      </c>
      <c r="T91" s="665">
        <f>IF(Q91&gt;S91,1,0)</f>
        <v>0</v>
      </c>
      <c r="U91" s="659">
        <f>IF(S91&gt;Q91,1,0)</f>
        <v>1</v>
      </c>
      <c r="V91" s="111"/>
      <c r="AG91" s="108">
        <f>IF(E91&gt;G91,1,0)</f>
        <v>0</v>
      </c>
      <c r="AH91" s="108">
        <f>IF(H91&gt;J91,1,0)</f>
        <v>0</v>
      </c>
      <c r="AI91" s="108">
        <f>IF(K91+M91&gt;0,IF(K91&gt;M91,1,0),0)</f>
        <v>0</v>
      </c>
      <c r="AJ91" s="108">
        <f>IF(G91&gt;E91,1,0)</f>
        <v>1</v>
      </c>
      <c r="AK91" s="108">
        <f>IF(J91&gt;H91,1,0)</f>
        <v>1</v>
      </c>
      <c r="AL91" s="108">
        <f>IF(K91+M91&gt;0,IF(M91&gt;K91,1,0),0)</f>
        <v>0</v>
      </c>
    </row>
    <row r="92" spans="2:22" ht="24.75" customHeight="1">
      <c r="B92" s="609"/>
      <c r="C92" s="253" t="s">
        <v>248</v>
      </c>
      <c r="D92" s="255" t="s">
        <v>202</v>
      </c>
      <c r="E92" s="636"/>
      <c r="F92" s="595"/>
      <c r="G92" s="629"/>
      <c r="H92" s="622"/>
      <c r="I92" s="595"/>
      <c r="J92" s="629"/>
      <c r="K92" s="617"/>
      <c r="L92" s="613"/>
      <c r="M92" s="670"/>
      <c r="N92" s="668"/>
      <c r="O92" s="662"/>
      <c r="P92" s="664"/>
      <c r="Q92" s="668"/>
      <c r="R92" s="662"/>
      <c r="S92" s="664"/>
      <c r="T92" s="666"/>
      <c r="U92" s="660"/>
      <c r="V92" s="111"/>
    </row>
    <row r="93" spans="2:22" ht="24.75" customHeight="1">
      <c r="B93" s="114"/>
      <c r="C93" s="143" t="s">
        <v>69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5">
        <f>SUM(N89:N92)</f>
        <v>5</v>
      </c>
      <c r="O93" s="137" t="s">
        <v>17</v>
      </c>
      <c r="P93" s="146">
        <f>SUM(P89:P92)</f>
        <v>36</v>
      </c>
      <c r="Q93" s="145">
        <f>SUM(Q89:Q92)</f>
        <v>0</v>
      </c>
      <c r="R93" s="147" t="s">
        <v>17</v>
      </c>
      <c r="S93" s="146">
        <f>SUM(S89:S92)</f>
        <v>6</v>
      </c>
      <c r="T93" s="105">
        <f>SUM(T89:T92)</f>
        <v>0</v>
      </c>
      <c r="U93" s="106">
        <f>SUM(U89:U92)</f>
        <v>3</v>
      </c>
      <c r="V93" s="91"/>
    </row>
    <row r="94" spans="2:22" ht="24.75" customHeight="1">
      <c r="B94" s="114"/>
      <c r="C94" s="163" t="s">
        <v>70</v>
      </c>
      <c r="D94" s="162" t="str">
        <f>IF(T93&gt;U93,D84,IF(U93&gt;T93,D85,IF(U93+T93=0," ","CHYBA ZADÁNÍ")))</f>
        <v>Proskovice A</v>
      </c>
      <c r="E94" s="143"/>
      <c r="F94" s="143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63"/>
      <c r="V94" s="118"/>
    </row>
    <row r="95" spans="2:22" ht="24.75" customHeight="1">
      <c r="B95" s="114"/>
      <c r="C95" s="3" t="s">
        <v>71</v>
      </c>
      <c r="G95" s="120"/>
      <c r="H95" s="120"/>
      <c r="I95" s="120"/>
      <c r="J95" s="120"/>
      <c r="K95" s="120"/>
      <c r="L95" s="120"/>
      <c r="M95" s="120"/>
      <c r="N95" s="118"/>
      <c r="O95" s="118"/>
      <c r="Q95" s="121"/>
      <c r="R95" s="121"/>
      <c r="S95" s="120"/>
      <c r="T95" s="120"/>
      <c r="U95" s="120"/>
      <c r="V95" s="118"/>
    </row>
    <row r="96" spans="3:21" ht="15">
      <c r="C96" s="121"/>
      <c r="D96" s="121"/>
      <c r="E96" s="121"/>
      <c r="F96" s="121"/>
      <c r="G96" s="121"/>
      <c r="H96" s="121"/>
      <c r="I96" s="121"/>
      <c r="J96" s="126" t="s">
        <v>54</v>
      </c>
      <c r="K96" s="126"/>
      <c r="L96" s="126"/>
      <c r="M96" s="121"/>
      <c r="N96" s="121"/>
      <c r="O96" s="121"/>
      <c r="P96" s="121"/>
      <c r="Q96" s="121"/>
      <c r="R96" s="121"/>
      <c r="S96" s="121"/>
      <c r="T96" s="126" t="s">
        <v>57</v>
      </c>
      <c r="U96" s="121"/>
    </row>
    <row r="97" spans="3:21" ht="15">
      <c r="C97" s="127" t="s">
        <v>72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</sheetData>
  <sheetProtection selectLockedCells="1"/>
  <mergeCells count="144">
    <mergeCell ref="U91:U92"/>
    <mergeCell ref="O91:O92"/>
    <mergeCell ref="P91:P92"/>
    <mergeCell ref="Q91:Q92"/>
    <mergeCell ref="R91:R92"/>
    <mergeCell ref="S91:S92"/>
    <mergeCell ref="T91:T92"/>
    <mergeCell ref="I91:I92"/>
    <mergeCell ref="J91:J92"/>
    <mergeCell ref="K91:K92"/>
    <mergeCell ref="L91:L92"/>
    <mergeCell ref="E88:G88"/>
    <mergeCell ref="H88:J88"/>
    <mergeCell ref="K88:M88"/>
    <mergeCell ref="N88:P88"/>
    <mergeCell ref="D85:I85"/>
    <mergeCell ref="P85:U85"/>
    <mergeCell ref="Q88:S88"/>
    <mergeCell ref="B91:B92"/>
    <mergeCell ref="E91:E92"/>
    <mergeCell ref="F91:F92"/>
    <mergeCell ref="G91:G92"/>
    <mergeCell ref="H91:H92"/>
    <mergeCell ref="M91:M92"/>
    <mergeCell ref="N91:N92"/>
    <mergeCell ref="D84:I84"/>
    <mergeCell ref="P84:U84"/>
    <mergeCell ref="Q66:Q67"/>
    <mergeCell ref="R66:R67"/>
    <mergeCell ref="S66:S67"/>
    <mergeCell ref="I66:I67"/>
    <mergeCell ref="J66:J67"/>
    <mergeCell ref="K66:K67"/>
    <mergeCell ref="L66:L67"/>
    <mergeCell ref="E87:M87"/>
    <mergeCell ref="N87:U87"/>
    <mergeCell ref="U66:U67"/>
    <mergeCell ref="P78:Q78"/>
    <mergeCell ref="T78:U78"/>
    <mergeCell ref="P79:U79"/>
    <mergeCell ref="P81:U81"/>
    <mergeCell ref="P82:U82"/>
    <mergeCell ref="O66:O67"/>
    <mergeCell ref="P66:P67"/>
    <mergeCell ref="E63:G63"/>
    <mergeCell ref="H63:J63"/>
    <mergeCell ref="K63:M63"/>
    <mergeCell ref="N63:P63"/>
    <mergeCell ref="D60:I60"/>
    <mergeCell ref="P60:U60"/>
    <mergeCell ref="Q63:S63"/>
    <mergeCell ref="B66:B67"/>
    <mergeCell ref="E66:E67"/>
    <mergeCell ref="F66:F67"/>
    <mergeCell ref="G66:G67"/>
    <mergeCell ref="H66:H67"/>
    <mergeCell ref="M66:M67"/>
    <mergeCell ref="N66:N67"/>
    <mergeCell ref="D59:I59"/>
    <mergeCell ref="P59:U59"/>
    <mergeCell ref="Q41:Q42"/>
    <mergeCell ref="R41:R42"/>
    <mergeCell ref="S41:S42"/>
    <mergeCell ref="I41:I42"/>
    <mergeCell ref="J41:J42"/>
    <mergeCell ref="K41:K42"/>
    <mergeCell ref="L41:L42"/>
    <mergeCell ref="E62:M62"/>
    <mergeCell ref="N62:U62"/>
    <mergeCell ref="U41:U42"/>
    <mergeCell ref="P53:Q53"/>
    <mergeCell ref="T53:U53"/>
    <mergeCell ref="P54:U54"/>
    <mergeCell ref="P56:U56"/>
    <mergeCell ref="P57:U57"/>
    <mergeCell ref="O41:O42"/>
    <mergeCell ref="P41:P42"/>
    <mergeCell ref="E38:G38"/>
    <mergeCell ref="H38:J38"/>
    <mergeCell ref="K38:M38"/>
    <mergeCell ref="N38:P38"/>
    <mergeCell ref="D35:I35"/>
    <mergeCell ref="P35:U35"/>
    <mergeCell ref="Q38:S38"/>
    <mergeCell ref="B41:B42"/>
    <mergeCell ref="E41:E42"/>
    <mergeCell ref="F41:F42"/>
    <mergeCell ref="G41:G42"/>
    <mergeCell ref="H41:H42"/>
    <mergeCell ref="M41:M42"/>
    <mergeCell ref="N41:N42"/>
    <mergeCell ref="D34:I34"/>
    <mergeCell ref="P34:U34"/>
    <mergeCell ref="Q16:Q17"/>
    <mergeCell ref="R16:R17"/>
    <mergeCell ref="S16:S17"/>
    <mergeCell ref="E37:M37"/>
    <mergeCell ref="N37:U37"/>
    <mergeCell ref="U16:U17"/>
    <mergeCell ref="P28:Q28"/>
    <mergeCell ref="T28:U28"/>
    <mergeCell ref="P29:U29"/>
    <mergeCell ref="P31:U31"/>
    <mergeCell ref="P32:U32"/>
    <mergeCell ref="O16:O17"/>
    <mergeCell ref="P16:P17"/>
    <mergeCell ref="D10:I10"/>
    <mergeCell ref="P10:U10"/>
    <mergeCell ref="Q13:S13"/>
    <mergeCell ref="B16:B17"/>
    <mergeCell ref="E16:E17"/>
    <mergeCell ref="F16:F17"/>
    <mergeCell ref="G16:G17"/>
    <mergeCell ref="H16:H17"/>
    <mergeCell ref="K13:M13"/>
    <mergeCell ref="N13:P13"/>
    <mergeCell ref="P7:U7"/>
    <mergeCell ref="P8:U8"/>
    <mergeCell ref="D9:I9"/>
    <mergeCell ref="P9:U9"/>
    <mergeCell ref="P3:Q3"/>
    <mergeCell ref="T3:U3"/>
    <mergeCell ref="P4:U4"/>
    <mergeCell ref="P6:U6"/>
    <mergeCell ref="E12:M12"/>
    <mergeCell ref="N12:U12"/>
    <mergeCell ref="M16:M17"/>
    <mergeCell ref="N16:N17"/>
    <mergeCell ref="E13:G13"/>
    <mergeCell ref="H13:J13"/>
    <mergeCell ref="I16:I17"/>
    <mergeCell ref="J16:J17"/>
    <mergeCell ref="K16:K17"/>
    <mergeCell ref="L16:L17"/>
    <mergeCell ref="P11:U11"/>
    <mergeCell ref="P36:U36"/>
    <mergeCell ref="P61:U61"/>
    <mergeCell ref="P86:U86"/>
    <mergeCell ref="T16:T17"/>
    <mergeCell ref="P33:U33"/>
    <mergeCell ref="T41:T42"/>
    <mergeCell ref="P58:U58"/>
    <mergeCell ref="T66:T67"/>
    <mergeCell ref="P83:U83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3">
      <selection activeCell="C39" sqref="C39:C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630" t="s">
        <v>42</v>
      </c>
      <c r="Q3" s="630"/>
      <c r="R3" s="73"/>
      <c r="S3" s="73"/>
      <c r="T3" s="631">
        <f>'Rozlosování-přehled'!$N$1</f>
        <v>2012</v>
      </c>
      <c r="U3" s="631"/>
      <c r="X3" s="74" t="s">
        <v>0</v>
      </c>
    </row>
    <row r="4" spans="3:32" ht="18.75">
      <c r="C4" s="75" t="s">
        <v>43</v>
      </c>
      <c r="D4" s="76"/>
      <c r="N4" s="77">
        <v>5</v>
      </c>
      <c r="P4" s="632" t="str">
        <f>IF(N4=1,P6,IF(N4=2,P7,IF(N4=3,P8,IF(N4=4,P9,IF(N4=5,P10,IF(N4=6,P11," "))))))</f>
        <v>VETERÁNI   II.</v>
      </c>
      <c r="Q4" s="633"/>
      <c r="R4" s="633"/>
      <c r="S4" s="633"/>
      <c r="T4" s="633"/>
      <c r="U4" s="634"/>
      <c r="W4" s="78" t="s">
        <v>1</v>
      </c>
      <c r="X4" s="79" t="s">
        <v>2</v>
      </c>
      <c r="AA4" s="1" t="s">
        <v>44</v>
      </c>
      <c r="AB4" s="362" t="s">
        <v>177</v>
      </c>
      <c r="AC4" s="362" t="s">
        <v>178</v>
      </c>
      <c r="AD4" s="1" t="s">
        <v>45</v>
      </c>
      <c r="AE4" s="1" t="s">
        <v>46</v>
      </c>
      <c r="AF4" s="1" t="s">
        <v>47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2" ht="14.25" customHeight="1">
      <c r="C6" s="75" t="s">
        <v>48</v>
      </c>
      <c r="D6" s="125"/>
      <c r="E6" s="82"/>
      <c r="F6" s="82"/>
      <c r="N6" s="83">
        <v>1</v>
      </c>
      <c r="P6" s="627" t="s">
        <v>49</v>
      </c>
      <c r="Q6" s="627"/>
      <c r="R6" s="627"/>
      <c r="S6" s="627"/>
      <c r="T6" s="627"/>
      <c r="U6" s="627"/>
      <c r="W6" s="84">
        <v>1</v>
      </c>
      <c r="X6" s="85" t="str">
        <f aca="true" t="shared" si="0" ref="X6:X13">IF($N$4=1,AA6,IF($N$4=2,AB6,IF($N$4=3,AC6,IF($N$4=4,AD6,IF($N$4=5,AE6," ")))))</f>
        <v>Hrabůvka</v>
      </c>
      <c r="AA6" s="1">
        <f>'1.V2'!AA81</f>
        <v>0</v>
      </c>
      <c r="AB6" s="1">
        <f>'1.V2'!AB81</f>
        <v>0</v>
      </c>
      <c r="AC6" s="1">
        <f>'1.V2'!AC81</f>
        <v>0</v>
      </c>
      <c r="AD6" s="1">
        <f>'1.V2'!AD81</f>
        <v>0</v>
      </c>
      <c r="AE6" s="1" t="str">
        <f>'1.V2'!AE81</f>
        <v>Hrabůvka</v>
      </c>
      <c r="AF6" s="1">
        <f>'1.V2'!AF81</f>
        <v>0</v>
      </c>
    </row>
    <row r="7" spans="3:32" ht="16.5" customHeight="1">
      <c r="C7" s="75" t="s">
        <v>51</v>
      </c>
      <c r="D7" s="125"/>
      <c r="E7" s="87"/>
      <c r="F7" s="87"/>
      <c r="N7" s="83">
        <v>2</v>
      </c>
      <c r="P7" s="626" t="s">
        <v>179</v>
      </c>
      <c r="Q7" s="627"/>
      <c r="R7" s="627"/>
      <c r="S7" s="627"/>
      <c r="T7" s="627"/>
      <c r="U7" s="627"/>
      <c r="W7" s="84">
        <v>2</v>
      </c>
      <c r="X7" s="85" t="str">
        <f t="shared" si="0"/>
        <v>Poruba</v>
      </c>
      <c r="AA7" s="1">
        <f>'1.V2'!AA82</f>
        <v>0</v>
      </c>
      <c r="AB7" s="1">
        <f>'1.V2'!AB82</f>
        <v>0</v>
      </c>
      <c r="AC7" s="1">
        <f>'1.V2'!AC82</f>
        <v>0</v>
      </c>
      <c r="AD7" s="1">
        <f>'1.V2'!AD82</f>
        <v>0</v>
      </c>
      <c r="AE7" s="1" t="str">
        <f>'1.V2'!AE82</f>
        <v>Poruba</v>
      </c>
      <c r="AF7" s="1">
        <f>'1.V2'!AF82</f>
        <v>0</v>
      </c>
    </row>
    <row r="8" spans="3:32" ht="15" customHeight="1">
      <c r="C8" s="75"/>
      <c r="N8" s="83">
        <v>3</v>
      </c>
      <c r="P8" s="626" t="s">
        <v>180</v>
      </c>
      <c r="Q8" s="627"/>
      <c r="R8" s="627"/>
      <c r="S8" s="627"/>
      <c r="T8" s="627"/>
      <c r="U8" s="627"/>
      <c r="W8" s="84">
        <v>3</v>
      </c>
      <c r="X8" s="85" t="str">
        <f t="shared" si="0"/>
        <v>Příbor</v>
      </c>
      <c r="AA8" s="1">
        <f>'1.V2'!AA83</f>
        <v>0</v>
      </c>
      <c r="AB8" s="1">
        <f>'1.V2'!AB83</f>
        <v>0</v>
      </c>
      <c r="AC8" s="1">
        <f>'1.V2'!AC83</f>
        <v>0</v>
      </c>
      <c r="AD8" s="1">
        <f>'1.V2'!AD83</f>
        <v>0</v>
      </c>
      <c r="AE8" s="1" t="str">
        <f>'1.V2'!AE83</f>
        <v>Příbor</v>
      </c>
      <c r="AF8" s="1">
        <f>'1.V2'!AF83</f>
        <v>0</v>
      </c>
    </row>
    <row r="9" spans="2:32" ht="18.75">
      <c r="B9" s="88">
        <v>8</v>
      </c>
      <c r="C9" s="71" t="s">
        <v>54</v>
      </c>
      <c r="D9" s="637" t="str">
        <f>IF(B9=1,X6,IF(B9=2,X7,IF(B9=3,X8,IF(B9=4,X9,IF(B9=5,X10,IF(B9=6,X11,IF(B9=7,X12,IF(B9=8,X13," "))))))))</f>
        <v>VOLNÝ  LOS</v>
      </c>
      <c r="E9" s="638"/>
      <c r="F9" s="638"/>
      <c r="G9" s="638"/>
      <c r="H9" s="638"/>
      <c r="I9" s="639"/>
      <c r="N9" s="83">
        <v>4</v>
      </c>
      <c r="P9" s="590" t="s">
        <v>52</v>
      </c>
      <c r="Q9" s="590"/>
      <c r="R9" s="590"/>
      <c r="S9" s="590"/>
      <c r="T9" s="590"/>
      <c r="U9" s="590"/>
      <c r="W9" s="84">
        <v>4</v>
      </c>
      <c r="X9" s="85" t="str">
        <f t="shared" si="0"/>
        <v>Kunčičky  </v>
      </c>
      <c r="AA9" s="1">
        <f>'1.V2'!AA84</f>
        <v>0</v>
      </c>
      <c r="AB9" s="1">
        <f>'1.V2'!AB84</f>
        <v>0</v>
      </c>
      <c r="AC9" s="1">
        <f>'1.V2'!AC84</f>
        <v>0</v>
      </c>
      <c r="AD9" s="1">
        <f>'1.V2'!AD84</f>
        <v>0</v>
      </c>
      <c r="AE9" s="1" t="str">
        <f>'1.V2'!AE84</f>
        <v>Kunčičky  </v>
      </c>
      <c r="AF9" s="1">
        <f>'1.V2'!AF84</f>
        <v>0</v>
      </c>
    </row>
    <row r="10" spans="2:32" ht="19.5" customHeight="1">
      <c r="B10" s="88">
        <v>6</v>
      </c>
      <c r="C10" s="71" t="s">
        <v>57</v>
      </c>
      <c r="D10" s="637" t="str">
        <f>IF(B10=1,X6,IF(B10=2,X7,IF(B10=3,X8,IF(B10=4,X9,IF(B10=5,X10,IF(B10=6,X11,IF(B10=7,X12,IF(B10=8,X13," "))))))))</f>
        <v>Proskovice A</v>
      </c>
      <c r="E10" s="638"/>
      <c r="F10" s="638"/>
      <c r="G10" s="638"/>
      <c r="H10" s="638"/>
      <c r="I10" s="639"/>
      <c r="N10" s="83">
        <v>5</v>
      </c>
      <c r="P10" s="590" t="s">
        <v>55</v>
      </c>
      <c r="Q10" s="590"/>
      <c r="R10" s="590"/>
      <c r="S10" s="590"/>
      <c r="T10" s="590"/>
      <c r="U10" s="590"/>
      <c r="W10" s="84">
        <v>5</v>
      </c>
      <c r="X10" s="85" t="str">
        <f t="shared" si="0"/>
        <v>Proskovice B</v>
      </c>
      <c r="AA10" s="1">
        <f>'1.V2'!AA85</f>
        <v>0</v>
      </c>
      <c r="AB10" s="1">
        <f>'1.V2'!AB85</f>
        <v>0</v>
      </c>
      <c r="AC10" s="1">
        <f>'1.V2'!AC85</f>
        <v>0</v>
      </c>
      <c r="AD10" s="1">
        <f>'1.V2'!AD85</f>
        <v>0</v>
      </c>
      <c r="AE10" s="1" t="str">
        <f>'1.V2'!AE85</f>
        <v>Proskovice B</v>
      </c>
      <c r="AF10" s="1">
        <f>'1.V2'!AF85</f>
        <v>0</v>
      </c>
    </row>
    <row r="11" spans="14:32" ht="15.75" customHeight="1">
      <c r="N11" s="83">
        <v>6</v>
      </c>
      <c r="P11" s="590" t="s">
        <v>58</v>
      </c>
      <c r="Q11" s="590"/>
      <c r="R11" s="590"/>
      <c r="S11" s="590"/>
      <c r="T11" s="590"/>
      <c r="U11" s="590"/>
      <c r="W11" s="84">
        <v>6</v>
      </c>
      <c r="X11" s="85" t="str">
        <f t="shared" si="0"/>
        <v>Proskovice A</v>
      </c>
      <c r="AA11" s="1">
        <f>'1.V2'!AA86</f>
        <v>0</v>
      </c>
      <c r="AB11" s="1">
        <f>'1.V2'!AB86</f>
        <v>0</v>
      </c>
      <c r="AC11" s="1">
        <f>'1.V2'!AC86</f>
        <v>0</v>
      </c>
      <c r="AD11" s="1">
        <f>'1.V2'!AD86</f>
        <v>0</v>
      </c>
      <c r="AE11" s="1" t="str">
        <f>'1.V2'!AE86</f>
        <v>Proskovice A</v>
      </c>
      <c r="AF11" s="1">
        <f>'1.V2'!AF86</f>
        <v>0</v>
      </c>
    </row>
    <row r="12" spans="3:38" ht="15">
      <c r="C12" s="89" t="s">
        <v>60</v>
      </c>
      <c r="D12" s="90"/>
      <c r="E12" s="623" t="s">
        <v>61</v>
      </c>
      <c r="F12" s="624"/>
      <c r="G12" s="624"/>
      <c r="H12" s="624"/>
      <c r="I12" s="624"/>
      <c r="J12" s="624"/>
      <c r="K12" s="624"/>
      <c r="L12" s="624"/>
      <c r="M12" s="624"/>
      <c r="N12" s="624" t="s">
        <v>62</v>
      </c>
      <c r="O12" s="624"/>
      <c r="P12" s="624"/>
      <c r="Q12" s="624"/>
      <c r="R12" s="624"/>
      <c r="S12" s="624"/>
      <c r="T12" s="624"/>
      <c r="U12" s="624"/>
      <c r="V12" s="91"/>
      <c r="W12" s="84">
        <v>7</v>
      </c>
      <c r="X12" s="85" t="str">
        <f t="shared" si="0"/>
        <v>Vratimov</v>
      </c>
      <c r="AA12" s="1">
        <f>'1.V2'!AA87</f>
        <v>0</v>
      </c>
      <c r="AB12" s="1">
        <f>'1.V2'!AB87</f>
        <v>0</v>
      </c>
      <c r="AC12" s="1">
        <f>'1.V2'!AC87</f>
        <v>0</v>
      </c>
      <c r="AD12" s="1">
        <f>'1.V2'!AD87</f>
        <v>0</v>
      </c>
      <c r="AE12" s="1" t="str">
        <f>'1.V2'!AE87</f>
        <v>Vratimov</v>
      </c>
      <c r="AF12" s="1">
        <f>'1.V2'!AF87</f>
        <v>0</v>
      </c>
      <c r="AG12" s="75"/>
      <c r="AH12" s="92"/>
      <c r="AI12" s="92"/>
      <c r="AJ12" s="74" t="s">
        <v>0</v>
      </c>
      <c r="AK12" s="92"/>
      <c r="AL12" s="92"/>
    </row>
    <row r="13" spans="2:38" ht="21" customHeight="1">
      <c r="B13" s="93"/>
      <c r="C13" s="94" t="s">
        <v>7</v>
      </c>
      <c r="D13" s="95" t="s">
        <v>8</v>
      </c>
      <c r="E13" s="625" t="s">
        <v>63</v>
      </c>
      <c r="F13" s="592"/>
      <c r="G13" s="593"/>
      <c r="H13" s="591" t="s">
        <v>64</v>
      </c>
      <c r="I13" s="592"/>
      <c r="J13" s="593" t="s">
        <v>64</v>
      </c>
      <c r="K13" s="591" t="s">
        <v>65</v>
      </c>
      <c r="L13" s="592"/>
      <c r="M13" s="592" t="s">
        <v>65</v>
      </c>
      <c r="N13" s="591" t="s">
        <v>66</v>
      </c>
      <c r="O13" s="592"/>
      <c r="P13" s="593"/>
      <c r="Q13" s="591" t="s">
        <v>67</v>
      </c>
      <c r="R13" s="592"/>
      <c r="S13" s="593"/>
      <c r="T13" s="96" t="s">
        <v>68</v>
      </c>
      <c r="U13" s="97"/>
      <c r="V13" s="98"/>
      <c r="W13" s="84">
        <v>8</v>
      </c>
      <c r="X13" s="85" t="str">
        <f t="shared" si="0"/>
        <v>VOLNÝ  LOS</v>
      </c>
      <c r="AA13" s="1">
        <f>'1.V2'!AA88</f>
        <v>0</v>
      </c>
      <c r="AB13" s="1">
        <f>'1.V2'!AB88</f>
        <v>0</v>
      </c>
      <c r="AC13" s="1">
        <f>'1.V2'!AC88</f>
        <v>0</v>
      </c>
      <c r="AD13" s="1">
        <f>'1.V2'!AD88</f>
        <v>0</v>
      </c>
      <c r="AE13" s="1" t="str">
        <f>'1.V2'!AE88</f>
        <v>VOLNÝ  LOS</v>
      </c>
      <c r="AF13" s="1">
        <f>'1.V2'!AF88</f>
        <v>0</v>
      </c>
      <c r="AG13" s="4" t="s">
        <v>63</v>
      </c>
      <c r="AH13" s="4" t="s">
        <v>64</v>
      </c>
      <c r="AI13" s="4" t="s">
        <v>65</v>
      </c>
      <c r="AJ13" s="4" t="s">
        <v>63</v>
      </c>
      <c r="AK13" s="4" t="s">
        <v>64</v>
      </c>
      <c r="AL13" s="4" t="s">
        <v>65</v>
      </c>
    </row>
    <row r="14" spans="2:38" ht="24.75" customHeight="1">
      <c r="B14" s="99" t="s">
        <v>63</v>
      </c>
      <c r="C14" s="246"/>
      <c r="D14" s="247"/>
      <c r="E14" s="248"/>
      <c r="F14" s="249" t="s">
        <v>17</v>
      </c>
      <c r="G14" s="250"/>
      <c r="H14" s="251"/>
      <c r="I14" s="249" t="s">
        <v>17</v>
      </c>
      <c r="J14" s="250"/>
      <c r="K14" s="251"/>
      <c r="L14" s="249" t="s">
        <v>17</v>
      </c>
      <c r="M14" s="264"/>
      <c r="N14" s="150">
        <f>E14+H14+K14</f>
        <v>0</v>
      </c>
      <c r="O14" s="151" t="s">
        <v>17</v>
      </c>
      <c r="P14" s="152">
        <f>G14+J14+M14</f>
        <v>0</v>
      </c>
      <c r="Q14" s="150">
        <f>SUM(AG14:AI14)</f>
        <v>0</v>
      </c>
      <c r="R14" s="151" t="s">
        <v>17</v>
      </c>
      <c r="S14" s="152">
        <f>SUM(AJ14:AL14)</f>
        <v>0</v>
      </c>
      <c r="T14" s="153">
        <f>IF(Q14&gt;S14,1,0)</f>
        <v>0</v>
      </c>
      <c r="U14" s="154">
        <f>IF(S14&gt;Q14,1,0)</f>
        <v>0</v>
      </c>
      <c r="V14" s="91"/>
      <c r="X14" s="107"/>
      <c r="AG14" s="108">
        <f>IF(E14&gt;G14,1,0)</f>
        <v>0</v>
      </c>
      <c r="AH14" s="108">
        <f>IF(H14&gt;J14,1,0)</f>
        <v>0</v>
      </c>
      <c r="AI14" s="108">
        <f>IF(K14+M14&gt;0,IF(K14&gt;M14,1,0),0)</f>
        <v>0</v>
      </c>
      <c r="AJ14" s="108">
        <f>IF(G14&gt;E14,1,0)</f>
        <v>0</v>
      </c>
      <c r="AK14" s="108">
        <f>IF(J14&gt;H14,1,0)</f>
        <v>0</v>
      </c>
      <c r="AL14" s="108">
        <f>IF(K14+M14&gt;0,IF(M14&gt;K14,1,0),0)</f>
        <v>0</v>
      </c>
    </row>
    <row r="15" spans="2:38" ht="24" customHeight="1">
      <c r="B15" s="99" t="s">
        <v>64</v>
      </c>
      <c r="C15" s="246"/>
      <c r="D15" s="252"/>
      <c r="E15" s="248"/>
      <c r="F15" s="249" t="s">
        <v>17</v>
      </c>
      <c r="G15" s="250"/>
      <c r="H15" s="251"/>
      <c r="I15" s="249" t="s">
        <v>17</v>
      </c>
      <c r="J15" s="250"/>
      <c r="K15" s="251"/>
      <c r="L15" s="249" t="s">
        <v>17</v>
      </c>
      <c r="M15" s="264"/>
      <c r="N15" s="150">
        <f>E15+H15+K15</f>
        <v>0</v>
      </c>
      <c r="O15" s="151" t="s">
        <v>17</v>
      </c>
      <c r="P15" s="152">
        <f>G15+J15+M15</f>
        <v>0</v>
      </c>
      <c r="Q15" s="150">
        <f>SUM(AG15:AI15)</f>
        <v>0</v>
      </c>
      <c r="R15" s="151" t="s">
        <v>17</v>
      </c>
      <c r="S15" s="152">
        <f>SUM(AJ15:AL15)</f>
        <v>0</v>
      </c>
      <c r="T15" s="153">
        <f>IF(Q15&gt;S15,1,0)</f>
        <v>0</v>
      </c>
      <c r="U15" s="154">
        <f>IF(S15&gt;Q15,1,0)</f>
        <v>0</v>
      </c>
      <c r="V15" s="91"/>
      <c r="AG15" s="108">
        <f>IF(E15&gt;G15,1,0)</f>
        <v>0</v>
      </c>
      <c r="AH15" s="108">
        <f>IF(H15&gt;J15,1,0)</f>
        <v>0</v>
      </c>
      <c r="AI15" s="108">
        <f>IF(K15+M15&gt;0,IF(K15&gt;M15,1,0),0)</f>
        <v>0</v>
      </c>
      <c r="AJ15" s="108">
        <f>IF(G15&gt;E15,1,0)</f>
        <v>0</v>
      </c>
      <c r="AK15" s="108">
        <f>IF(J15&gt;H15,1,0)</f>
        <v>0</v>
      </c>
      <c r="AL15" s="108">
        <f>IF(K15+M15&gt;0,IF(M15&gt;K15,1,0),0)</f>
        <v>0</v>
      </c>
    </row>
    <row r="16" spans="2:38" ht="20.25" customHeight="1">
      <c r="B16" s="608" t="s">
        <v>65</v>
      </c>
      <c r="C16" s="253"/>
      <c r="D16" s="252"/>
      <c r="E16" s="648"/>
      <c r="F16" s="646" t="s">
        <v>17</v>
      </c>
      <c r="G16" s="642"/>
      <c r="H16" s="644"/>
      <c r="I16" s="646" t="s">
        <v>17</v>
      </c>
      <c r="J16" s="642"/>
      <c r="K16" s="644"/>
      <c r="L16" s="646" t="s">
        <v>17</v>
      </c>
      <c r="M16" s="640"/>
      <c r="N16" s="598">
        <f>E16+H16+K16</f>
        <v>0</v>
      </c>
      <c r="O16" s="600" t="s">
        <v>17</v>
      </c>
      <c r="P16" s="602">
        <f>G16+J16+M16</f>
        <v>0</v>
      </c>
      <c r="Q16" s="598">
        <f>SUM(AG16:AI16)</f>
        <v>0</v>
      </c>
      <c r="R16" s="600" t="s">
        <v>17</v>
      </c>
      <c r="S16" s="602">
        <f>SUM(AJ16:AL16)</f>
        <v>0</v>
      </c>
      <c r="T16" s="604">
        <f>IF(Q16&gt;S16,1,0)</f>
        <v>0</v>
      </c>
      <c r="U16" s="596">
        <f>IF(S16&gt;Q16,1,0)</f>
        <v>0</v>
      </c>
      <c r="V16" s="111"/>
      <c r="AG16" s="108">
        <f>IF(E16&gt;G16,1,0)</f>
        <v>0</v>
      </c>
      <c r="AH16" s="108">
        <f>IF(H16&gt;J16,1,0)</f>
        <v>0</v>
      </c>
      <c r="AI16" s="108">
        <f>IF(K16+M16&gt;0,IF(K16&gt;M16,1,0),0)</f>
        <v>0</v>
      </c>
      <c r="AJ16" s="108">
        <f>IF(G16&gt;E16,1,0)</f>
        <v>0</v>
      </c>
      <c r="AK16" s="108">
        <f>IF(J16&gt;H16,1,0)</f>
        <v>0</v>
      </c>
      <c r="AL16" s="108">
        <f>IF(K16+M16&gt;0,IF(M16&gt;K16,1,0),0)</f>
        <v>0</v>
      </c>
    </row>
    <row r="17" spans="2:22" ht="21" customHeight="1">
      <c r="B17" s="609"/>
      <c r="C17" s="254"/>
      <c r="D17" s="255"/>
      <c r="E17" s="649"/>
      <c r="F17" s="647"/>
      <c r="G17" s="643"/>
      <c r="H17" s="645"/>
      <c r="I17" s="647"/>
      <c r="J17" s="643"/>
      <c r="K17" s="645"/>
      <c r="L17" s="647"/>
      <c r="M17" s="641"/>
      <c r="N17" s="599"/>
      <c r="O17" s="601"/>
      <c r="P17" s="603"/>
      <c r="Q17" s="599"/>
      <c r="R17" s="601"/>
      <c r="S17" s="603"/>
      <c r="T17" s="605"/>
      <c r="U17" s="597"/>
      <c r="V17" s="111"/>
    </row>
    <row r="18" spans="2:22" ht="23.25" customHeight="1">
      <c r="B18" s="114"/>
      <c r="C18" s="155" t="s">
        <v>69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7">
        <f>SUM(N14:N17)</f>
        <v>0</v>
      </c>
      <c r="O18" s="151" t="s">
        <v>17</v>
      </c>
      <c r="P18" s="158">
        <f>SUM(P14:P17)</f>
        <v>0</v>
      </c>
      <c r="Q18" s="157">
        <f>SUM(Q14:Q17)</f>
        <v>0</v>
      </c>
      <c r="R18" s="159" t="s">
        <v>17</v>
      </c>
      <c r="S18" s="158">
        <f>SUM(S14:S17)</f>
        <v>0</v>
      </c>
      <c r="T18" s="153">
        <f>SUM(T14:T17)</f>
        <v>0</v>
      </c>
      <c r="U18" s="154">
        <f>SUM(U14:U17)</f>
        <v>0</v>
      </c>
      <c r="V18" s="91"/>
    </row>
    <row r="19" spans="2:27" ht="21" customHeight="1">
      <c r="B19" s="114"/>
      <c r="C19" s="3" t="s">
        <v>70</v>
      </c>
      <c r="D19" s="117" t="str">
        <f>IF(T18&gt;U18,D9,IF(U18&gt;T18,D10,IF(U18+T18=0," ","CHYBA ZADÁNÍ")))</f>
        <v> </v>
      </c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3"/>
      <c r="V19" s="118"/>
      <c r="AA19" s="119"/>
    </row>
    <row r="20" spans="2:22" ht="19.5" customHeight="1">
      <c r="B20" s="114"/>
      <c r="C20" s="3" t="s">
        <v>71</v>
      </c>
      <c r="G20" s="120"/>
      <c r="H20" s="120"/>
      <c r="I20" s="120"/>
      <c r="J20" s="120"/>
      <c r="K20" s="120"/>
      <c r="L20" s="120"/>
      <c r="M20" s="120"/>
      <c r="N20" s="118"/>
      <c r="O20" s="118"/>
      <c r="Q20" s="121"/>
      <c r="R20" s="121"/>
      <c r="S20" s="120"/>
      <c r="T20" s="120"/>
      <c r="U20" s="120"/>
      <c r="V20" s="118"/>
    </row>
    <row r="21" spans="10:20" ht="15">
      <c r="J21" s="2" t="s">
        <v>54</v>
      </c>
      <c r="K21" s="2"/>
      <c r="L21" s="2"/>
      <c r="T21" s="2" t="s">
        <v>57</v>
      </c>
    </row>
    <row r="22" spans="3:21" ht="15">
      <c r="C22" s="75" t="s">
        <v>72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3:21" ht="15"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3:21" ht="15"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3:21" ht="15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28.5" customHeight="1">
      <c r="B26" s="90"/>
      <c r="C26" s="90"/>
      <c r="D26" s="90"/>
      <c r="E26" s="90"/>
      <c r="F26" s="122" t="s">
        <v>39</v>
      </c>
      <c r="G26" s="90"/>
      <c r="H26" s="123"/>
      <c r="I26" s="123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630" t="s">
        <v>42</v>
      </c>
      <c r="Q28" s="630"/>
      <c r="R28" s="73"/>
      <c r="S28" s="73"/>
      <c r="T28" s="631">
        <f>'Rozlosování-přehled'!$N$1</f>
        <v>2012</v>
      </c>
      <c r="U28" s="631"/>
      <c r="X28" s="74" t="s">
        <v>0</v>
      </c>
    </row>
    <row r="29" spans="3:32" ht="18.75">
      <c r="C29" s="75" t="s">
        <v>43</v>
      </c>
      <c r="D29" s="124"/>
      <c r="N29" s="77">
        <v>5</v>
      </c>
      <c r="P29" s="632" t="str">
        <f>IF(N29=1,P31,IF(N29=2,P32,IF(N29=3,P33,IF(N29=4,P34,IF(N29=5,P35,IF(N29=6,P36," "))))))</f>
        <v>VETERÁNI   II.</v>
      </c>
      <c r="Q29" s="633"/>
      <c r="R29" s="633"/>
      <c r="S29" s="633"/>
      <c r="T29" s="633"/>
      <c r="U29" s="634"/>
      <c r="W29" s="78" t="s">
        <v>1</v>
      </c>
      <c r="X29" s="75" t="s">
        <v>2</v>
      </c>
      <c r="AA29" s="1" t="s">
        <v>44</v>
      </c>
      <c r="AB29" s="362" t="s">
        <v>177</v>
      </c>
      <c r="AC29" s="362" t="s">
        <v>178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2" ht="15.75" customHeight="1">
      <c r="C31" s="75" t="s">
        <v>48</v>
      </c>
      <c r="D31" s="125"/>
      <c r="E31" s="82"/>
      <c r="F31" s="82"/>
      <c r="N31" s="83">
        <v>1</v>
      </c>
      <c r="P31" s="627" t="s">
        <v>49</v>
      </c>
      <c r="Q31" s="627"/>
      <c r="R31" s="627"/>
      <c r="S31" s="627"/>
      <c r="T31" s="627"/>
      <c r="U31" s="627"/>
      <c r="W31" s="84">
        <v>1</v>
      </c>
      <c r="X31" s="85" t="str">
        <f aca="true" t="shared" si="1" ref="X31:X38">IF($N$29=1,AA31,IF($N$29=2,AB31,IF($N$29=3,AC31,IF($N$29=4,AD31,IF($N$29=5,AE31," ")))))</f>
        <v>Hrabůvka</v>
      </c>
      <c r="AA31" s="1">
        <f aca="true" t="shared" si="2" ref="AA31:AE38">AA6</f>
        <v>0</v>
      </c>
      <c r="AB31" s="1">
        <f t="shared" si="2"/>
        <v>0</v>
      </c>
      <c r="AC31" s="1">
        <f>AC6</f>
        <v>0</v>
      </c>
      <c r="AD31" s="1">
        <f t="shared" si="2"/>
        <v>0</v>
      </c>
      <c r="AE31" s="1" t="str">
        <f t="shared" si="2"/>
        <v>Hrabůvka</v>
      </c>
      <c r="AF31" s="1">
        <f aca="true" t="shared" si="3" ref="AF31:AF38">AF6</f>
        <v>0</v>
      </c>
    </row>
    <row r="32" spans="3:32" ht="15.75" customHeight="1">
      <c r="C32" s="75" t="s">
        <v>51</v>
      </c>
      <c r="D32" s="125"/>
      <c r="E32" s="87"/>
      <c r="F32" s="87"/>
      <c r="N32" s="83">
        <v>2</v>
      </c>
      <c r="P32" s="626" t="s">
        <v>179</v>
      </c>
      <c r="Q32" s="627"/>
      <c r="R32" s="627"/>
      <c r="S32" s="627"/>
      <c r="T32" s="627"/>
      <c r="U32" s="627"/>
      <c r="W32" s="84">
        <v>2</v>
      </c>
      <c r="X32" s="85" t="str">
        <f t="shared" si="1"/>
        <v>Poruba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Poruba</v>
      </c>
      <c r="AF32" s="1">
        <f t="shared" si="3"/>
        <v>0</v>
      </c>
    </row>
    <row r="33" spans="3:32" ht="15">
      <c r="C33" s="75"/>
      <c r="N33" s="83">
        <v>3</v>
      </c>
      <c r="P33" s="626" t="s">
        <v>180</v>
      </c>
      <c r="Q33" s="627"/>
      <c r="R33" s="627"/>
      <c r="S33" s="627"/>
      <c r="T33" s="627"/>
      <c r="U33" s="627"/>
      <c r="W33" s="84">
        <v>3</v>
      </c>
      <c r="X33" s="85" t="str">
        <f t="shared" si="1"/>
        <v>Příbor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Příbor</v>
      </c>
      <c r="AF33" s="1">
        <f t="shared" si="3"/>
        <v>0</v>
      </c>
    </row>
    <row r="34" spans="2:32" ht="18.75">
      <c r="B34" s="88">
        <v>7</v>
      </c>
      <c r="C34" s="71" t="s">
        <v>54</v>
      </c>
      <c r="D34" s="618" t="str">
        <f>IF(B34=1,X31,IF(B34=2,X32,IF(B34=3,X33,IF(B34=4,X34,IF(B34=5,X35,IF(B34=6,X36,IF(B34=7,X37,IF(B34=8,X38," "))))))))</f>
        <v>Vratimov</v>
      </c>
      <c r="E34" s="619"/>
      <c r="F34" s="619"/>
      <c r="G34" s="619"/>
      <c r="H34" s="619"/>
      <c r="I34" s="620"/>
      <c r="N34" s="83">
        <v>4</v>
      </c>
      <c r="P34" s="590" t="s">
        <v>52</v>
      </c>
      <c r="Q34" s="590"/>
      <c r="R34" s="590"/>
      <c r="S34" s="590"/>
      <c r="T34" s="590"/>
      <c r="U34" s="590"/>
      <c r="W34" s="84">
        <v>4</v>
      </c>
      <c r="X34" s="85" t="str">
        <f t="shared" si="1"/>
        <v>Kunčičky  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Kunčičky  </v>
      </c>
      <c r="AF34" s="1">
        <f t="shared" si="3"/>
        <v>0</v>
      </c>
    </row>
    <row r="35" spans="2:32" ht="18.75">
      <c r="B35" s="88">
        <v>5</v>
      </c>
      <c r="C35" s="71" t="s">
        <v>57</v>
      </c>
      <c r="D35" s="618" t="str">
        <f>IF(B35=1,X31,IF(B35=2,X32,IF(B35=3,X33,IF(B35=4,X34,IF(B35=5,X35,IF(B35=6,X36,IF(B35=7,X37,IF(B35=8,X38," "))))))))</f>
        <v>Proskovice B</v>
      </c>
      <c r="E35" s="619"/>
      <c r="F35" s="619"/>
      <c r="G35" s="619"/>
      <c r="H35" s="619"/>
      <c r="I35" s="620"/>
      <c r="N35" s="83">
        <v>5</v>
      </c>
      <c r="P35" s="590" t="s">
        <v>55</v>
      </c>
      <c r="Q35" s="590"/>
      <c r="R35" s="590"/>
      <c r="S35" s="590"/>
      <c r="T35" s="590"/>
      <c r="U35" s="590"/>
      <c r="W35" s="84">
        <v>5</v>
      </c>
      <c r="X35" s="85" t="str">
        <f t="shared" si="1"/>
        <v>Proskovice B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Proskovice B</v>
      </c>
      <c r="AF35" s="1">
        <f t="shared" si="3"/>
        <v>0</v>
      </c>
    </row>
    <row r="36" spans="14:32" ht="15">
      <c r="N36" s="83">
        <v>6</v>
      </c>
      <c r="P36" s="590" t="s">
        <v>58</v>
      </c>
      <c r="Q36" s="590"/>
      <c r="R36" s="590"/>
      <c r="S36" s="590"/>
      <c r="T36" s="590"/>
      <c r="U36" s="590"/>
      <c r="W36" s="84">
        <v>6</v>
      </c>
      <c r="X36" s="85" t="str">
        <f t="shared" si="1"/>
        <v>Proskovice A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Proskovice A</v>
      </c>
      <c r="AF36" s="1">
        <f t="shared" si="3"/>
        <v>0</v>
      </c>
    </row>
    <row r="37" spans="3:32" ht="15">
      <c r="C37" s="89" t="s">
        <v>60</v>
      </c>
      <c r="D37" s="90"/>
      <c r="E37" s="623" t="s">
        <v>61</v>
      </c>
      <c r="F37" s="624"/>
      <c r="G37" s="624"/>
      <c r="H37" s="624"/>
      <c r="I37" s="624"/>
      <c r="J37" s="624"/>
      <c r="K37" s="624"/>
      <c r="L37" s="624"/>
      <c r="M37" s="624"/>
      <c r="N37" s="624" t="s">
        <v>62</v>
      </c>
      <c r="O37" s="624"/>
      <c r="P37" s="624"/>
      <c r="Q37" s="624"/>
      <c r="R37" s="624"/>
      <c r="S37" s="624"/>
      <c r="T37" s="624"/>
      <c r="U37" s="624"/>
      <c r="V37" s="91"/>
      <c r="W37" s="84">
        <v>7</v>
      </c>
      <c r="X37" s="85" t="str">
        <f t="shared" si="1"/>
        <v>Vratimov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 t="str">
        <f t="shared" si="2"/>
        <v>Vratimov</v>
      </c>
      <c r="AF37" s="1">
        <f t="shared" si="3"/>
        <v>0</v>
      </c>
    </row>
    <row r="38" spans="2:38" ht="15">
      <c r="B38" s="93"/>
      <c r="C38" s="94" t="s">
        <v>7</v>
      </c>
      <c r="D38" s="95" t="s">
        <v>8</v>
      </c>
      <c r="E38" s="625" t="s">
        <v>63</v>
      </c>
      <c r="F38" s="592"/>
      <c r="G38" s="593"/>
      <c r="H38" s="591" t="s">
        <v>64</v>
      </c>
      <c r="I38" s="592"/>
      <c r="J38" s="593" t="s">
        <v>64</v>
      </c>
      <c r="K38" s="591" t="s">
        <v>65</v>
      </c>
      <c r="L38" s="592"/>
      <c r="M38" s="592" t="s">
        <v>65</v>
      </c>
      <c r="N38" s="591" t="s">
        <v>66</v>
      </c>
      <c r="O38" s="592"/>
      <c r="P38" s="593"/>
      <c r="Q38" s="591" t="s">
        <v>67</v>
      </c>
      <c r="R38" s="592"/>
      <c r="S38" s="593"/>
      <c r="T38" s="96" t="s">
        <v>68</v>
      </c>
      <c r="U38" s="97"/>
      <c r="V38" s="98"/>
      <c r="W38" s="84">
        <v>8</v>
      </c>
      <c r="X38" s="85" t="str">
        <f t="shared" si="1"/>
        <v>VOLNÝ  LOS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 t="str">
        <f t="shared" si="2"/>
        <v>VOLNÝ  LOS</v>
      </c>
      <c r="AF38" s="1">
        <f t="shared" si="3"/>
        <v>0</v>
      </c>
      <c r="AG38" s="4" t="s">
        <v>63</v>
      </c>
      <c r="AH38" s="4" t="s">
        <v>64</v>
      </c>
      <c r="AI38" s="4" t="s">
        <v>65</v>
      </c>
      <c r="AJ38" s="4" t="s">
        <v>63</v>
      </c>
      <c r="AK38" s="4" t="s">
        <v>64</v>
      </c>
      <c r="AL38" s="4" t="s">
        <v>65</v>
      </c>
    </row>
    <row r="39" spans="2:38" ht="24.75" customHeight="1">
      <c r="B39" s="99" t="s">
        <v>63</v>
      </c>
      <c r="C39" s="246" t="s">
        <v>217</v>
      </c>
      <c r="D39" s="247" t="s">
        <v>225</v>
      </c>
      <c r="E39" s="248">
        <v>6</v>
      </c>
      <c r="F39" s="249" t="s">
        <v>17</v>
      </c>
      <c r="G39" s="250">
        <v>1</v>
      </c>
      <c r="H39" s="251">
        <v>6</v>
      </c>
      <c r="I39" s="249" t="s">
        <v>17</v>
      </c>
      <c r="J39" s="250">
        <v>0</v>
      </c>
      <c r="K39" s="251"/>
      <c r="L39" s="249" t="s">
        <v>17</v>
      </c>
      <c r="M39" s="264"/>
      <c r="N39" s="150">
        <f>E39+H39+K39</f>
        <v>12</v>
      </c>
      <c r="O39" s="151" t="s">
        <v>17</v>
      </c>
      <c r="P39" s="152">
        <f>G39+J39+M39</f>
        <v>1</v>
      </c>
      <c r="Q39" s="150">
        <f>SUM(AG39:AI39)</f>
        <v>2</v>
      </c>
      <c r="R39" s="151" t="s">
        <v>17</v>
      </c>
      <c r="S39" s="152">
        <f>SUM(AJ39:AL39)</f>
        <v>0</v>
      </c>
      <c r="T39" s="153">
        <f>IF(Q39&gt;S39,1,0)</f>
        <v>1</v>
      </c>
      <c r="U39" s="154">
        <f>IF(S39&gt;Q39,1,0)</f>
        <v>0</v>
      </c>
      <c r="V39" s="91"/>
      <c r="X39" s="107"/>
      <c r="AG39" s="108">
        <f>IF(E39&gt;G39,1,0)</f>
        <v>1</v>
      </c>
      <c r="AH39" s="108">
        <f>IF(H39&gt;J39,1,0)</f>
        <v>1</v>
      </c>
      <c r="AI39" s="108">
        <f>IF(K39+M39&gt;0,IF(K39&gt;M39,1,0),0)</f>
        <v>0</v>
      </c>
      <c r="AJ39" s="108">
        <f>IF(G39&gt;E39,1,0)</f>
        <v>0</v>
      </c>
      <c r="AK39" s="108">
        <f>IF(J39&gt;H39,1,0)</f>
        <v>0</v>
      </c>
      <c r="AL39" s="108">
        <f>IF(K39+M39&gt;0,IF(M39&gt;K39,1,0),0)</f>
        <v>0</v>
      </c>
    </row>
    <row r="40" spans="2:38" ht="24.75" customHeight="1">
      <c r="B40" s="99" t="s">
        <v>64</v>
      </c>
      <c r="C40" s="246" t="s">
        <v>286</v>
      </c>
      <c r="D40" s="252" t="s">
        <v>223</v>
      </c>
      <c r="E40" s="248">
        <v>6</v>
      </c>
      <c r="F40" s="249" t="s">
        <v>17</v>
      </c>
      <c r="G40" s="250">
        <v>2</v>
      </c>
      <c r="H40" s="251">
        <v>6</v>
      </c>
      <c r="I40" s="249" t="s">
        <v>17</v>
      </c>
      <c r="J40" s="250">
        <v>3</v>
      </c>
      <c r="K40" s="251"/>
      <c r="L40" s="249" t="s">
        <v>17</v>
      </c>
      <c r="M40" s="264"/>
      <c r="N40" s="150">
        <f>E40+H40+K40</f>
        <v>12</v>
      </c>
      <c r="O40" s="151" t="s">
        <v>17</v>
      </c>
      <c r="P40" s="152">
        <f>G40+J40+M40</f>
        <v>5</v>
      </c>
      <c r="Q40" s="150">
        <f>SUM(AG40:AI40)</f>
        <v>2</v>
      </c>
      <c r="R40" s="151" t="s">
        <v>17</v>
      </c>
      <c r="S40" s="152">
        <f>SUM(AJ40:AL40)</f>
        <v>0</v>
      </c>
      <c r="T40" s="153">
        <f>IF(Q40&gt;S40,1,0)</f>
        <v>1</v>
      </c>
      <c r="U40" s="154">
        <f>IF(S40&gt;Q40,1,0)</f>
        <v>0</v>
      </c>
      <c r="V40" s="91"/>
      <c r="AG40" s="108">
        <f>IF(E40&gt;G40,1,0)</f>
        <v>1</v>
      </c>
      <c r="AH40" s="108">
        <f>IF(H40&gt;J40,1,0)</f>
        <v>1</v>
      </c>
      <c r="AI40" s="108">
        <f>IF(K40+M40&gt;0,IF(K40&gt;M40,1,0),0)</f>
        <v>0</v>
      </c>
      <c r="AJ40" s="108">
        <f>IF(G40&gt;E40,1,0)</f>
        <v>0</v>
      </c>
      <c r="AK40" s="108">
        <f>IF(J40&gt;H40,1,0)</f>
        <v>0</v>
      </c>
      <c r="AL40" s="108">
        <f>IF(K40+M40&gt;0,IF(M40&gt;K40,1,0),0)</f>
        <v>0</v>
      </c>
    </row>
    <row r="41" spans="2:38" ht="24.75" customHeight="1">
      <c r="B41" s="608" t="s">
        <v>65</v>
      </c>
      <c r="C41" s="253" t="s">
        <v>286</v>
      </c>
      <c r="D41" s="252" t="s">
        <v>223</v>
      </c>
      <c r="E41" s="648">
        <v>6</v>
      </c>
      <c r="F41" s="646" t="s">
        <v>17</v>
      </c>
      <c r="G41" s="642">
        <v>1</v>
      </c>
      <c r="H41" s="644">
        <v>6</v>
      </c>
      <c r="I41" s="646" t="s">
        <v>17</v>
      </c>
      <c r="J41" s="642">
        <v>1</v>
      </c>
      <c r="K41" s="644"/>
      <c r="L41" s="646" t="s">
        <v>17</v>
      </c>
      <c r="M41" s="640"/>
      <c r="N41" s="598">
        <f>E41+H41+K41</f>
        <v>12</v>
      </c>
      <c r="O41" s="600" t="s">
        <v>17</v>
      </c>
      <c r="P41" s="602">
        <f>G41+J41+M41</f>
        <v>2</v>
      </c>
      <c r="Q41" s="598">
        <f>SUM(AG41:AI41)</f>
        <v>2</v>
      </c>
      <c r="R41" s="600" t="s">
        <v>17</v>
      </c>
      <c r="S41" s="602">
        <f>SUM(AJ41:AL41)</f>
        <v>0</v>
      </c>
      <c r="T41" s="604">
        <f>IF(Q41&gt;S41,1,0)</f>
        <v>1</v>
      </c>
      <c r="U41" s="596">
        <f>IF(S41&gt;Q41,1,0)</f>
        <v>0</v>
      </c>
      <c r="V41" s="111"/>
      <c r="AG41" s="108">
        <f>IF(E41&gt;G41,1,0)</f>
        <v>1</v>
      </c>
      <c r="AH41" s="108">
        <f>IF(H41&gt;J41,1,0)</f>
        <v>1</v>
      </c>
      <c r="AI41" s="108">
        <f>IF(K41+M41&gt;0,IF(K41&gt;M41,1,0),0)</f>
        <v>0</v>
      </c>
      <c r="AJ41" s="108">
        <f>IF(G41&gt;E41,1,0)</f>
        <v>0</v>
      </c>
      <c r="AK41" s="108">
        <f>IF(J41&gt;H41,1,0)</f>
        <v>0</v>
      </c>
      <c r="AL41" s="108">
        <f>IF(K41+M41&gt;0,IF(M41&gt;K41,1,0),0)</f>
        <v>0</v>
      </c>
    </row>
    <row r="42" spans="2:22" ht="24.75" customHeight="1">
      <c r="B42" s="609"/>
      <c r="C42" s="254" t="s">
        <v>286</v>
      </c>
      <c r="D42" s="255" t="s">
        <v>277</v>
      </c>
      <c r="E42" s="649"/>
      <c r="F42" s="647"/>
      <c r="G42" s="643"/>
      <c r="H42" s="645"/>
      <c r="I42" s="647"/>
      <c r="J42" s="643"/>
      <c r="K42" s="645"/>
      <c r="L42" s="647"/>
      <c r="M42" s="641"/>
      <c r="N42" s="599"/>
      <c r="O42" s="601"/>
      <c r="P42" s="603"/>
      <c r="Q42" s="599"/>
      <c r="R42" s="601"/>
      <c r="S42" s="603"/>
      <c r="T42" s="605"/>
      <c r="U42" s="597"/>
      <c r="V42" s="111"/>
    </row>
    <row r="43" spans="2:22" ht="24.75" customHeight="1">
      <c r="B43" s="114"/>
      <c r="C43" s="155" t="s">
        <v>69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>
        <f>SUM(N39:N42)</f>
        <v>36</v>
      </c>
      <c r="O43" s="151" t="s">
        <v>17</v>
      </c>
      <c r="P43" s="158">
        <f>SUM(P39:P42)</f>
        <v>8</v>
      </c>
      <c r="Q43" s="157">
        <f>SUM(Q39:Q42)</f>
        <v>6</v>
      </c>
      <c r="R43" s="159" t="s">
        <v>17</v>
      </c>
      <c r="S43" s="158">
        <f>SUM(S39:S42)</f>
        <v>0</v>
      </c>
      <c r="T43" s="153">
        <f>SUM(T39:T42)</f>
        <v>3</v>
      </c>
      <c r="U43" s="154">
        <f>SUM(U39:U42)</f>
        <v>0</v>
      </c>
      <c r="V43" s="91"/>
    </row>
    <row r="44" spans="2:22" ht="24.75" customHeight="1">
      <c r="B44" s="114"/>
      <c r="C44" s="266" t="s">
        <v>70</v>
      </c>
      <c r="D44" s="267" t="str">
        <f>IF(T43&gt;U43,D34,IF(U43&gt;T43,D35,IF(U43+T43=0," ","CHYBA ZADÁNÍ")))</f>
        <v>Vratimov</v>
      </c>
      <c r="E44" s="155"/>
      <c r="F44" s="155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266"/>
      <c r="V44" s="118"/>
    </row>
    <row r="45" spans="2:22" ht="15">
      <c r="B45" s="114"/>
      <c r="C45" s="3" t="s">
        <v>71</v>
      </c>
      <c r="G45" s="120"/>
      <c r="H45" s="120"/>
      <c r="I45" s="120"/>
      <c r="J45" s="120"/>
      <c r="K45" s="120"/>
      <c r="L45" s="120"/>
      <c r="M45" s="120"/>
      <c r="N45" s="118"/>
      <c r="O45" s="118"/>
      <c r="Q45" s="121"/>
      <c r="R45" s="121"/>
      <c r="S45" s="120"/>
      <c r="T45" s="120"/>
      <c r="U45" s="120"/>
      <c r="V45" s="118"/>
    </row>
    <row r="46" spans="3:21" ht="15">
      <c r="C46" s="121"/>
      <c r="D46" s="121"/>
      <c r="E46" s="121"/>
      <c r="F46" s="121"/>
      <c r="G46" s="121"/>
      <c r="H46" s="121"/>
      <c r="I46" s="121"/>
      <c r="J46" s="126" t="s">
        <v>54</v>
      </c>
      <c r="K46" s="126"/>
      <c r="L46" s="126"/>
      <c r="M46" s="121"/>
      <c r="N46" s="121"/>
      <c r="O46" s="121"/>
      <c r="P46" s="121"/>
      <c r="Q46" s="121"/>
      <c r="R46" s="121"/>
      <c r="S46" s="121"/>
      <c r="T46" s="126" t="s">
        <v>57</v>
      </c>
      <c r="U46" s="121"/>
    </row>
    <row r="47" spans="3:21" ht="15">
      <c r="C47" s="127" t="s">
        <v>72</v>
      </c>
      <c r="D47" s="128" t="s">
        <v>73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3:21" ht="15">
      <c r="C48" s="121"/>
      <c r="D48" s="12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spans="3:21" ht="15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</row>
    <row r="50" spans="3:21" ht="1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630" t="s">
        <v>42</v>
      </c>
      <c r="Q53" s="630"/>
      <c r="R53" s="73"/>
      <c r="S53" s="73"/>
      <c r="T53" s="631">
        <f>'Rozlosování-přehled'!$N$1</f>
        <v>2012</v>
      </c>
      <c r="U53" s="631"/>
      <c r="X53" s="74" t="s">
        <v>0</v>
      </c>
    </row>
    <row r="54" spans="3:32" ht="18.75">
      <c r="C54" s="75" t="s">
        <v>43</v>
      </c>
      <c r="D54" s="76"/>
      <c r="N54" s="77">
        <v>5</v>
      </c>
      <c r="P54" s="632" t="str">
        <f>IF(N54=1,P56,IF(N54=2,P57,IF(N54=3,P58,IF(N54=4,P59,IF(N54=5,P60,IF(N54=6,P61," "))))))</f>
        <v>VETERÁNI   II.</v>
      </c>
      <c r="Q54" s="633"/>
      <c r="R54" s="633"/>
      <c r="S54" s="633"/>
      <c r="T54" s="633"/>
      <c r="U54" s="634"/>
      <c r="W54" s="78" t="s">
        <v>1</v>
      </c>
      <c r="X54" s="79" t="s">
        <v>2</v>
      </c>
      <c r="AA54" s="1" t="s">
        <v>44</v>
      </c>
      <c r="AB54" s="362" t="s">
        <v>177</v>
      </c>
      <c r="AC54" s="362" t="s">
        <v>178</v>
      </c>
      <c r="AD54" s="1" t="s">
        <v>45</v>
      </c>
      <c r="AE54" s="1" t="s">
        <v>46</v>
      </c>
      <c r="AF54" s="1" t="s">
        <v>47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2" ht="15.75" customHeight="1">
      <c r="C56" s="75" t="s">
        <v>48</v>
      </c>
      <c r="D56" s="431" t="s">
        <v>172</v>
      </c>
      <c r="E56" s="125"/>
      <c r="F56" s="125"/>
      <c r="G56" s="125"/>
      <c r="H56" s="125"/>
      <c r="I56" s="125"/>
      <c r="N56" s="83">
        <v>1</v>
      </c>
      <c r="P56" s="627" t="s">
        <v>49</v>
      </c>
      <c r="Q56" s="627"/>
      <c r="R56" s="627"/>
      <c r="S56" s="627"/>
      <c r="T56" s="627"/>
      <c r="U56" s="627"/>
      <c r="W56" s="84">
        <v>1</v>
      </c>
      <c r="X56" s="85" t="str">
        <f aca="true" t="shared" si="4" ref="X56:X63">IF($N$4=1,AA56,IF($N$4=2,AB56,IF($N$4=3,AC56,IF($N$4=4,AD56,IF($N$4=5,AE56," ")))))</f>
        <v>Hrabůvka</v>
      </c>
      <c r="AA56" s="1">
        <f aca="true" t="shared" si="5" ref="AA56:AE63">AA6</f>
        <v>0</v>
      </c>
      <c r="AB56" s="1">
        <f t="shared" si="5"/>
        <v>0</v>
      </c>
      <c r="AC56" s="1">
        <f>AC6</f>
        <v>0</v>
      </c>
      <c r="AD56" s="1">
        <f t="shared" si="5"/>
        <v>0</v>
      </c>
      <c r="AE56" s="1" t="str">
        <f t="shared" si="5"/>
        <v>Hrabůvka</v>
      </c>
      <c r="AF56" s="1">
        <f aca="true" t="shared" si="6" ref="AF56:AF63">AF6</f>
        <v>0</v>
      </c>
    </row>
    <row r="57" spans="3:32" ht="15.75" customHeight="1">
      <c r="C57" s="75" t="s">
        <v>51</v>
      </c>
      <c r="D57" s="432">
        <v>41060</v>
      </c>
      <c r="E57" s="125"/>
      <c r="F57" s="125"/>
      <c r="G57" s="125"/>
      <c r="H57" s="125"/>
      <c r="I57" s="125"/>
      <c r="N57" s="83">
        <v>2</v>
      </c>
      <c r="P57" s="626" t="s">
        <v>179</v>
      </c>
      <c r="Q57" s="627"/>
      <c r="R57" s="627"/>
      <c r="S57" s="627"/>
      <c r="T57" s="627"/>
      <c r="U57" s="627"/>
      <c r="W57" s="84">
        <v>2</v>
      </c>
      <c r="X57" s="85" t="str">
        <f t="shared" si="4"/>
        <v>Poruba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Poruba</v>
      </c>
      <c r="AF57" s="1">
        <f t="shared" si="6"/>
        <v>0</v>
      </c>
    </row>
    <row r="58" spans="3:32" ht="15">
      <c r="C58" s="75"/>
      <c r="N58" s="83">
        <v>3</v>
      </c>
      <c r="P58" s="626" t="s">
        <v>180</v>
      </c>
      <c r="Q58" s="627"/>
      <c r="R58" s="627"/>
      <c r="S58" s="627"/>
      <c r="T58" s="627"/>
      <c r="U58" s="627"/>
      <c r="W58" s="84">
        <v>3</v>
      </c>
      <c r="X58" s="85" t="str">
        <f t="shared" si="4"/>
        <v>Příbor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Příbor</v>
      </c>
      <c r="AF58" s="1">
        <f t="shared" si="6"/>
        <v>0</v>
      </c>
    </row>
    <row r="59" spans="2:32" ht="18.75">
      <c r="B59" s="88">
        <v>1</v>
      </c>
      <c r="C59" s="71" t="s">
        <v>54</v>
      </c>
      <c r="D59" s="637" t="str">
        <f>IF(B59=1,X56,IF(B59=2,X57,IF(B59=3,X58,IF(B59=4,X59,IF(B59=5,X60,IF(B59=6,X61,IF(B59=7,X62,IF(B59=8,X63," "))))))))</f>
        <v>Hrabůvka</v>
      </c>
      <c r="E59" s="638"/>
      <c r="F59" s="638"/>
      <c r="G59" s="638"/>
      <c r="H59" s="638"/>
      <c r="I59" s="639"/>
      <c r="N59" s="83">
        <v>4</v>
      </c>
      <c r="P59" s="590" t="s">
        <v>52</v>
      </c>
      <c r="Q59" s="590"/>
      <c r="R59" s="590"/>
      <c r="S59" s="590"/>
      <c r="T59" s="590"/>
      <c r="U59" s="590"/>
      <c r="W59" s="84">
        <v>4</v>
      </c>
      <c r="X59" s="85" t="str">
        <f t="shared" si="4"/>
        <v>Kunčičky  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Kunčičky  </v>
      </c>
      <c r="AF59" s="1">
        <f t="shared" si="6"/>
        <v>0</v>
      </c>
    </row>
    <row r="60" spans="2:32" ht="18.75">
      <c r="B60" s="88">
        <v>4</v>
      </c>
      <c r="C60" s="71" t="s">
        <v>57</v>
      </c>
      <c r="D60" s="637" t="str">
        <f>IF(B60=1,X56,IF(B60=2,X57,IF(B60=3,X58,IF(B60=4,X59,IF(B60=5,X60,IF(B60=6,X61,IF(B60=7,X62,IF(B60=8,X63," "))))))))</f>
        <v>Kunčičky  </v>
      </c>
      <c r="E60" s="638"/>
      <c r="F60" s="638"/>
      <c r="G60" s="638"/>
      <c r="H60" s="638"/>
      <c r="I60" s="639"/>
      <c r="N60" s="83">
        <v>5</v>
      </c>
      <c r="P60" s="590" t="s">
        <v>55</v>
      </c>
      <c r="Q60" s="590"/>
      <c r="R60" s="590"/>
      <c r="S60" s="590"/>
      <c r="T60" s="590"/>
      <c r="U60" s="590"/>
      <c r="W60" s="84">
        <v>5</v>
      </c>
      <c r="X60" s="85" t="str">
        <f t="shared" si="4"/>
        <v>Proskovice B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Proskovice B</v>
      </c>
      <c r="AF60" s="1">
        <f t="shared" si="6"/>
        <v>0</v>
      </c>
    </row>
    <row r="61" spans="14:32" ht="15">
      <c r="N61" s="83">
        <v>6</v>
      </c>
      <c r="P61" s="590" t="s">
        <v>58</v>
      </c>
      <c r="Q61" s="590"/>
      <c r="R61" s="590"/>
      <c r="S61" s="590"/>
      <c r="T61" s="590"/>
      <c r="U61" s="590"/>
      <c r="W61" s="84">
        <v>6</v>
      </c>
      <c r="X61" s="85" t="str">
        <f t="shared" si="4"/>
        <v>Proskovice A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Proskovice A</v>
      </c>
      <c r="AF61" s="1">
        <f t="shared" si="6"/>
        <v>0</v>
      </c>
    </row>
    <row r="62" spans="3:38" ht="15">
      <c r="C62" s="89" t="s">
        <v>60</v>
      </c>
      <c r="D62" s="90"/>
      <c r="E62" s="623" t="s">
        <v>61</v>
      </c>
      <c r="F62" s="624"/>
      <c r="G62" s="624"/>
      <c r="H62" s="624"/>
      <c r="I62" s="624"/>
      <c r="J62" s="624"/>
      <c r="K62" s="624"/>
      <c r="L62" s="624"/>
      <c r="M62" s="624"/>
      <c r="N62" s="624" t="s">
        <v>62</v>
      </c>
      <c r="O62" s="624"/>
      <c r="P62" s="624"/>
      <c r="Q62" s="624"/>
      <c r="R62" s="624"/>
      <c r="S62" s="624"/>
      <c r="T62" s="624"/>
      <c r="U62" s="624"/>
      <c r="V62" s="91"/>
      <c r="W62" s="84">
        <v>7</v>
      </c>
      <c r="X62" s="85" t="str">
        <f t="shared" si="4"/>
        <v>Vratimov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 t="str">
        <f t="shared" si="5"/>
        <v>Vratimov</v>
      </c>
      <c r="AF62" s="1">
        <f t="shared" si="6"/>
        <v>0</v>
      </c>
      <c r="AG62" s="75"/>
      <c r="AH62" s="92"/>
      <c r="AI62" s="92"/>
      <c r="AJ62" s="74" t="s">
        <v>0</v>
      </c>
      <c r="AK62" s="92"/>
      <c r="AL62" s="92"/>
    </row>
    <row r="63" spans="2:38" ht="15">
      <c r="B63" s="93"/>
      <c r="C63" s="94" t="s">
        <v>7</v>
      </c>
      <c r="D63" s="95" t="s">
        <v>8</v>
      </c>
      <c r="E63" s="625" t="s">
        <v>63</v>
      </c>
      <c r="F63" s="592"/>
      <c r="G63" s="593"/>
      <c r="H63" s="591" t="s">
        <v>64</v>
      </c>
      <c r="I63" s="592"/>
      <c r="J63" s="593" t="s">
        <v>64</v>
      </c>
      <c r="K63" s="591" t="s">
        <v>65</v>
      </c>
      <c r="L63" s="592"/>
      <c r="M63" s="592" t="s">
        <v>65</v>
      </c>
      <c r="N63" s="591" t="s">
        <v>66</v>
      </c>
      <c r="O63" s="592"/>
      <c r="P63" s="593"/>
      <c r="Q63" s="591" t="s">
        <v>67</v>
      </c>
      <c r="R63" s="592"/>
      <c r="S63" s="593"/>
      <c r="T63" s="96" t="s">
        <v>68</v>
      </c>
      <c r="U63" s="97"/>
      <c r="V63" s="98"/>
      <c r="W63" s="84">
        <v>8</v>
      </c>
      <c r="X63" s="85" t="str">
        <f t="shared" si="4"/>
        <v>VOLNÝ  LOS</v>
      </c>
      <c r="AA63" s="1">
        <f t="shared" si="5"/>
        <v>0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 t="str">
        <f t="shared" si="5"/>
        <v>VOLNÝ  LOS</v>
      </c>
      <c r="AF63" s="1">
        <f t="shared" si="6"/>
        <v>0</v>
      </c>
      <c r="AG63" s="4" t="s">
        <v>63</v>
      </c>
      <c r="AH63" s="4" t="s">
        <v>64</v>
      </c>
      <c r="AI63" s="4" t="s">
        <v>65</v>
      </c>
      <c r="AJ63" s="4" t="s">
        <v>63</v>
      </c>
      <c r="AK63" s="4" t="s">
        <v>64</v>
      </c>
      <c r="AL63" s="4" t="s">
        <v>65</v>
      </c>
    </row>
    <row r="64" spans="2:38" ht="24.75" customHeight="1">
      <c r="B64" s="99" t="s">
        <v>63</v>
      </c>
      <c r="C64" s="410" t="s">
        <v>240</v>
      </c>
      <c r="D64" s="247" t="s">
        <v>107</v>
      </c>
      <c r="E64" s="248">
        <v>6</v>
      </c>
      <c r="F64" s="249" t="s">
        <v>17</v>
      </c>
      <c r="G64" s="250">
        <v>2</v>
      </c>
      <c r="H64" s="251">
        <v>6</v>
      </c>
      <c r="I64" s="249" t="s">
        <v>17</v>
      </c>
      <c r="J64" s="250">
        <v>3</v>
      </c>
      <c r="K64" s="251"/>
      <c r="L64" s="249" t="s">
        <v>17</v>
      </c>
      <c r="M64" s="264"/>
      <c r="N64" s="150">
        <f>E64+H64+K64</f>
        <v>12</v>
      </c>
      <c r="O64" s="151" t="s">
        <v>17</v>
      </c>
      <c r="P64" s="152">
        <f>G64+J64+M64</f>
        <v>5</v>
      </c>
      <c r="Q64" s="150">
        <f>SUM(AG64:AI64)</f>
        <v>2</v>
      </c>
      <c r="R64" s="151" t="s">
        <v>17</v>
      </c>
      <c r="S64" s="152">
        <f>SUM(AJ64:AL64)</f>
        <v>0</v>
      </c>
      <c r="T64" s="153">
        <f>IF(Q64&gt;S64,1,0)</f>
        <v>1</v>
      </c>
      <c r="U64" s="154">
        <f>IF(S64&gt;Q64,1,0)</f>
        <v>0</v>
      </c>
      <c r="V64" s="91"/>
      <c r="X64" s="107"/>
      <c r="AG64" s="108">
        <f>IF(E64&gt;G64,1,0)</f>
        <v>1</v>
      </c>
      <c r="AH64" s="108">
        <f>IF(H64&gt;J64,1,0)</f>
        <v>1</v>
      </c>
      <c r="AI64" s="108">
        <f>IF(K64+M64&gt;0,IF(K64&gt;M64,1,0),0)</f>
        <v>0</v>
      </c>
      <c r="AJ64" s="108">
        <f>IF(G64&gt;E64,1,0)</f>
        <v>0</v>
      </c>
      <c r="AK64" s="108">
        <f>IF(J64&gt;H64,1,0)</f>
        <v>0</v>
      </c>
      <c r="AL64" s="108">
        <f>IF(K64+M64&gt;0,IF(M64&gt;K64,1,0),0)</f>
        <v>0</v>
      </c>
    </row>
    <row r="65" spans="2:38" ht="24.75" customHeight="1">
      <c r="B65" s="99" t="s">
        <v>64</v>
      </c>
      <c r="C65" s="410" t="s">
        <v>241</v>
      </c>
      <c r="D65" s="252" t="s">
        <v>262</v>
      </c>
      <c r="E65" s="248">
        <v>6</v>
      </c>
      <c r="F65" s="249" t="s">
        <v>17</v>
      </c>
      <c r="G65" s="250">
        <v>2</v>
      </c>
      <c r="H65" s="251">
        <v>6</v>
      </c>
      <c r="I65" s="249" t="s">
        <v>17</v>
      </c>
      <c r="J65" s="250">
        <v>0</v>
      </c>
      <c r="K65" s="251"/>
      <c r="L65" s="249" t="s">
        <v>17</v>
      </c>
      <c r="M65" s="264"/>
      <c r="N65" s="150">
        <f>E65+H65+K65</f>
        <v>12</v>
      </c>
      <c r="O65" s="151" t="s">
        <v>17</v>
      </c>
      <c r="P65" s="152">
        <f>G65+J65+M65</f>
        <v>2</v>
      </c>
      <c r="Q65" s="150">
        <f>SUM(AG65:AI65)</f>
        <v>2</v>
      </c>
      <c r="R65" s="151" t="s">
        <v>17</v>
      </c>
      <c r="S65" s="152">
        <f>SUM(AJ65:AL65)</f>
        <v>0</v>
      </c>
      <c r="T65" s="153">
        <f>IF(Q65&gt;S65,1,0)</f>
        <v>1</v>
      </c>
      <c r="U65" s="154">
        <f>IF(S65&gt;Q65,1,0)</f>
        <v>0</v>
      </c>
      <c r="V65" s="91"/>
      <c r="AG65" s="108">
        <f>IF(E65&gt;G65,1,0)</f>
        <v>1</v>
      </c>
      <c r="AH65" s="108">
        <f>IF(H65&gt;J65,1,0)</f>
        <v>1</v>
      </c>
      <c r="AI65" s="108">
        <f>IF(K65+M65&gt;0,IF(K65&gt;M65,1,0),0)</f>
        <v>0</v>
      </c>
      <c r="AJ65" s="108">
        <f>IF(G65&gt;E65,1,0)</f>
        <v>0</v>
      </c>
      <c r="AK65" s="108">
        <f>IF(J65&gt;H65,1,0)</f>
        <v>0</v>
      </c>
      <c r="AL65" s="108">
        <f>IF(K65+M65&gt;0,IF(M65&gt;K65,1,0),0)</f>
        <v>0</v>
      </c>
    </row>
    <row r="66" spans="2:38" ht="24.75" customHeight="1">
      <c r="B66" s="608" t="s">
        <v>65</v>
      </c>
      <c r="C66" s="253" t="s">
        <v>242</v>
      </c>
      <c r="D66" s="252" t="s">
        <v>107</v>
      </c>
      <c r="E66" s="648">
        <v>6</v>
      </c>
      <c r="F66" s="646" t="s">
        <v>17</v>
      </c>
      <c r="G66" s="642">
        <v>3</v>
      </c>
      <c r="H66" s="644">
        <v>6</v>
      </c>
      <c r="I66" s="646" t="s">
        <v>17</v>
      </c>
      <c r="J66" s="642">
        <v>3</v>
      </c>
      <c r="K66" s="644"/>
      <c r="L66" s="646" t="s">
        <v>17</v>
      </c>
      <c r="M66" s="640"/>
      <c r="N66" s="598">
        <f>E66+H66+K66</f>
        <v>12</v>
      </c>
      <c r="O66" s="600" t="s">
        <v>17</v>
      </c>
      <c r="P66" s="602">
        <f>G66+J66+M66</f>
        <v>6</v>
      </c>
      <c r="Q66" s="598">
        <f>SUM(AG66:AI66)</f>
        <v>2</v>
      </c>
      <c r="R66" s="600" t="s">
        <v>17</v>
      </c>
      <c r="S66" s="602">
        <f>SUM(AJ66:AL66)</f>
        <v>0</v>
      </c>
      <c r="T66" s="604">
        <f>IF(Q66&gt;S66,1,0)</f>
        <v>1</v>
      </c>
      <c r="U66" s="596">
        <f>IF(S66&gt;Q66,1,0)</f>
        <v>0</v>
      </c>
      <c r="V66" s="111"/>
      <c r="AG66" s="108">
        <f>IF(E66&gt;G66,1,0)</f>
        <v>1</v>
      </c>
      <c r="AH66" s="108">
        <f>IF(H66&gt;J66,1,0)</f>
        <v>1</v>
      </c>
      <c r="AI66" s="108">
        <f>IF(K66+M66&gt;0,IF(K66&gt;M66,1,0),0)</f>
        <v>0</v>
      </c>
      <c r="AJ66" s="108">
        <f>IF(G66&gt;E66,1,0)</f>
        <v>0</v>
      </c>
      <c r="AK66" s="108">
        <f>IF(J66&gt;H66,1,0)</f>
        <v>0</v>
      </c>
      <c r="AL66" s="108">
        <f>IF(K66+M66&gt;0,IF(M66&gt;K66,1,0),0)</f>
        <v>0</v>
      </c>
    </row>
    <row r="67" spans="2:22" ht="24.75" customHeight="1">
      <c r="B67" s="609"/>
      <c r="C67" s="254" t="s">
        <v>254</v>
      </c>
      <c r="D67" s="255" t="s">
        <v>108</v>
      </c>
      <c r="E67" s="649"/>
      <c r="F67" s="647"/>
      <c r="G67" s="643"/>
      <c r="H67" s="645"/>
      <c r="I67" s="647"/>
      <c r="J67" s="643"/>
      <c r="K67" s="645"/>
      <c r="L67" s="647"/>
      <c r="M67" s="641"/>
      <c r="N67" s="599"/>
      <c r="O67" s="601"/>
      <c r="P67" s="603"/>
      <c r="Q67" s="599"/>
      <c r="R67" s="601"/>
      <c r="S67" s="603"/>
      <c r="T67" s="605"/>
      <c r="U67" s="597"/>
      <c r="V67" s="111"/>
    </row>
    <row r="68" spans="2:22" ht="24.75" customHeight="1">
      <c r="B68" s="114"/>
      <c r="C68" s="155" t="s">
        <v>69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7">
        <f>SUM(N64:N67)</f>
        <v>36</v>
      </c>
      <c r="O68" s="151" t="s">
        <v>17</v>
      </c>
      <c r="P68" s="158">
        <f>SUM(P64:P67)</f>
        <v>13</v>
      </c>
      <c r="Q68" s="157">
        <f>SUM(Q64:Q67)</f>
        <v>6</v>
      </c>
      <c r="R68" s="159" t="s">
        <v>17</v>
      </c>
      <c r="S68" s="158">
        <f>SUM(S64:S67)</f>
        <v>0</v>
      </c>
      <c r="T68" s="153">
        <f>SUM(T64:T67)</f>
        <v>3</v>
      </c>
      <c r="U68" s="154">
        <f>SUM(U64:U67)</f>
        <v>0</v>
      </c>
      <c r="V68" s="91"/>
    </row>
    <row r="69" spans="2:27" ht="24.75" customHeight="1">
      <c r="B69" s="114"/>
      <c r="C69" s="266" t="s">
        <v>70</v>
      </c>
      <c r="D69" s="267" t="str">
        <f>IF(T68&gt;U68,D59,IF(U68&gt;T68,D60,IF(U68+T68=0," ","CHYBA ZADÁNÍ")))</f>
        <v>Hrabůvka</v>
      </c>
      <c r="E69" s="155"/>
      <c r="F69" s="155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266"/>
      <c r="V69" s="118"/>
      <c r="AA69" s="119"/>
    </row>
    <row r="70" spans="2:22" ht="15">
      <c r="B70" s="114"/>
      <c r="C70" s="3" t="s">
        <v>71</v>
      </c>
      <c r="G70" s="120"/>
      <c r="H70" s="120"/>
      <c r="I70" s="120"/>
      <c r="J70" s="120"/>
      <c r="K70" s="120"/>
      <c r="L70" s="120"/>
      <c r="M70" s="120"/>
      <c r="N70" s="118"/>
      <c r="O70" s="118"/>
      <c r="Q70" s="121"/>
      <c r="R70" s="121"/>
      <c r="S70" s="120"/>
      <c r="T70" s="120"/>
      <c r="U70" s="120"/>
      <c r="V70" s="118"/>
    </row>
    <row r="71" spans="10:20" ht="15">
      <c r="J71" s="2" t="s">
        <v>54</v>
      </c>
      <c r="K71" s="2"/>
      <c r="L71" s="2"/>
      <c r="T71" s="2" t="s">
        <v>57</v>
      </c>
    </row>
    <row r="72" spans="3:21" ht="15">
      <c r="C72" s="75" t="s">
        <v>72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</row>
    <row r="73" spans="3:21" ht="15"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3:21" ht="15"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</row>
    <row r="75" spans="3:21" ht="15"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</row>
    <row r="76" spans="2:21" ht="26.25">
      <c r="B76" s="90"/>
      <c r="C76" s="90"/>
      <c r="D76" s="90"/>
      <c r="E76" s="90"/>
      <c r="F76" s="122" t="s">
        <v>39</v>
      </c>
      <c r="G76" s="90"/>
      <c r="H76" s="123"/>
      <c r="I76" s="123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630" t="s">
        <v>42</v>
      </c>
      <c r="Q78" s="630"/>
      <c r="R78" s="73"/>
      <c r="S78" s="73"/>
      <c r="T78" s="631">
        <f>'Rozlosování-přehled'!$N$1</f>
        <v>2012</v>
      </c>
      <c r="U78" s="631"/>
      <c r="X78" s="74" t="s">
        <v>0</v>
      </c>
    </row>
    <row r="79" spans="3:32" ht="18.75">
      <c r="C79" s="75" t="s">
        <v>43</v>
      </c>
      <c r="D79" s="124"/>
      <c r="N79" s="77">
        <v>5</v>
      </c>
      <c r="P79" s="632" t="str">
        <f>IF(N79=1,P81,IF(N79=2,P82,IF(N79=3,P83,IF(N79=4,P84,IF(N79=5,P85,IF(N79=6,P86," "))))))</f>
        <v>VETERÁNI   II.</v>
      </c>
      <c r="Q79" s="633"/>
      <c r="R79" s="633"/>
      <c r="S79" s="633"/>
      <c r="T79" s="633"/>
      <c r="U79" s="634"/>
      <c r="W79" s="78" t="s">
        <v>1</v>
      </c>
      <c r="X79" s="75" t="s">
        <v>2</v>
      </c>
      <c r="AA79" s="1" t="s">
        <v>44</v>
      </c>
      <c r="AB79" s="362" t="s">
        <v>177</v>
      </c>
      <c r="AC79" s="362" t="s">
        <v>178</v>
      </c>
      <c r="AD79" s="1" t="s">
        <v>45</v>
      </c>
      <c r="AE79" s="1" t="s">
        <v>46</v>
      </c>
      <c r="AF79" s="1" t="s">
        <v>47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2" ht="15.75" customHeight="1">
      <c r="C81" s="75" t="s">
        <v>48</v>
      </c>
      <c r="D81" s="125" t="s">
        <v>147</v>
      </c>
      <c r="E81" s="82"/>
      <c r="F81" s="82"/>
      <c r="N81" s="83">
        <v>1</v>
      </c>
      <c r="P81" s="627" t="s">
        <v>49</v>
      </c>
      <c r="Q81" s="627"/>
      <c r="R81" s="627"/>
      <c r="S81" s="627"/>
      <c r="T81" s="627"/>
      <c r="U81" s="627"/>
      <c r="W81" s="84">
        <v>1</v>
      </c>
      <c r="X81" s="85" t="str">
        <f aca="true" t="shared" si="7" ref="X81:X88">IF($N$29=1,AA81,IF($N$29=2,AB81,IF($N$29=3,AC81,IF($N$29=4,AD81,IF($N$29=5,AE81," ")))))</f>
        <v>Hrabůvka</v>
      </c>
      <c r="AA81" s="1">
        <f aca="true" t="shared" si="8" ref="AA81:AE88">AA6</f>
        <v>0</v>
      </c>
      <c r="AB81" s="1">
        <f t="shared" si="8"/>
        <v>0</v>
      </c>
      <c r="AC81" s="1">
        <f>AC6</f>
        <v>0</v>
      </c>
      <c r="AD81" s="1">
        <f t="shared" si="8"/>
        <v>0</v>
      </c>
      <c r="AE81" s="1" t="str">
        <f t="shared" si="8"/>
        <v>Hrabůvka</v>
      </c>
      <c r="AF81" s="1">
        <f aca="true" t="shared" si="9" ref="AF81:AF88">AF6</f>
        <v>0</v>
      </c>
    </row>
    <row r="82" spans="3:32" ht="15" customHeight="1">
      <c r="C82" s="75" t="s">
        <v>51</v>
      </c>
      <c r="D82" s="238">
        <v>41059</v>
      </c>
      <c r="E82" s="87"/>
      <c r="F82" s="87"/>
      <c r="N82" s="83">
        <v>2</v>
      </c>
      <c r="P82" s="626" t="s">
        <v>179</v>
      </c>
      <c r="Q82" s="627"/>
      <c r="R82" s="627"/>
      <c r="S82" s="627"/>
      <c r="T82" s="627"/>
      <c r="U82" s="627"/>
      <c r="W82" s="84">
        <v>2</v>
      </c>
      <c r="X82" s="85" t="str">
        <f t="shared" si="7"/>
        <v>Poruba</v>
      </c>
      <c r="AA82" s="1">
        <f t="shared" si="8"/>
        <v>0</v>
      </c>
      <c r="AB82" s="1">
        <f t="shared" si="8"/>
        <v>0</v>
      </c>
      <c r="AC82" s="1">
        <f t="shared" si="8"/>
        <v>0</v>
      </c>
      <c r="AD82" s="1">
        <f t="shared" si="8"/>
        <v>0</v>
      </c>
      <c r="AE82" s="1" t="str">
        <f t="shared" si="8"/>
        <v>Poruba</v>
      </c>
      <c r="AF82" s="1">
        <f t="shared" si="9"/>
        <v>0</v>
      </c>
    </row>
    <row r="83" spans="3:32" ht="15">
      <c r="C83" s="75"/>
      <c r="N83" s="83">
        <v>3</v>
      </c>
      <c r="P83" s="626" t="s">
        <v>180</v>
      </c>
      <c r="Q83" s="627"/>
      <c r="R83" s="627"/>
      <c r="S83" s="627"/>
      <c r="T83" s="627"/>
      <c r="U83" s="627"/>
      <c r="W83" s="84">
        <v>3</v>
      </c>
      <c r="X83" s="85" t="str">
        <f t="shared" si="7"/>
        <v>Příbor</v>
      </c>
      <c r="AA83" s="1">
        <f t="shared" si="8"/>
        <v>0</v>
      </c>
      <c r="AB83" s="1">
        <f t="shared" si="8"/>
        <v>0</v>
      </c>
      <c r="AC83" s="1">
        <f t="shared" si="8"/>
        <v>0</v>
      </c>
      <c r="AD83" s="1">
        <f t="shared" si="8"/>
        <v>0</v>
      </c>
      <c r="AE83" s="1" t="str">
        <f t="shared" si="8"/>
        <v>Příbor</v>
      </c>
      <c r="AF83" s="1">
        <f t="shared" si="9"/>
        <v>0</v>
      </c>
    </row>
    <row r="84" spans="2:32" ht="18.75">
      <c r="B84" s="88">
        <v>2</v>
      </c>
      <c r="C84" s="71" t="s">
        <v>54</v>
      </c>
      <c r="D84" s="618" t="str">
        <f>IF(B84=1,X81,IF(B84=2,X82,IF(B84=3,X83,IF(B84=4,X84,IF(B84=5,X85,IF(B84=6,X86,IF(B84=7,X87,IF(B84=8,X88," "))))))))</f>
        <v>Poruba</v>
      </c>
      <c r="E84" s="619"/>
      <c r="F84" s="619"/>
      <c r="G84" s="619"/>
      <c r="H84" s="619"/>
      <c r="I84" s="620"/>
      <c r="N84" s="83">
        <v>4</v>
      </c>
      <c r="P84" s="590" t="s">
        <v>52</v>
      </c>
      <c r="Q84" s="590"/>
      <c r="R84" s="590"/>
      <c r="S84" s="590"/>
      <c r="T84" s="590"/>
      <c r="U84" s="590"/>
      <c r="W84" s="84">
        <v>4</v>
      </c>
      <c r="X84" s="85" t="str">
        <f t="shared" si="7"/>
        <v>Kunčičky  </v>
      </c>
      <c r="AA84" s="1">
        <f t="shared" si="8"/>
        <v>0</v>
      </c>
      <c r="AB84" s="1">
        <f t="shared" si="8"/>
        <v>0</v>
      </c>
      <c r="AC84" s="1">
        <f t="shared" si="8"/>
        <v>0</v>
      </c>
      <c r="AD84" s="1">
        <f t="shared" si="8"/>
        <v>0</v>
      </c>
      <c r="AE84" s="1" t="str">
        <f t="shared" si="8"/>
        <v>Kunčičky  </v>
      </c>
      <c r="AF84" s="1">
        <f t="shared" si="9"/>
        <v>0</v>
      </c>
    </row>
    <row r="85" spans="2:32" ht="18.75">
      <c r="B85" s="88">
        <v>3</v>
      </c>
      <c r="C85" s="71" t="s">
        <v>57</v>
      </c>
      <c r="D85" s="618" t="str">
        <f>IF(B85=1,X81,IF(B85=2,X82,IF(B85=3,X83,IF(B85=4,X84,IF(B85=5,X85,IF(B85=6,X86,IF(B85=7,X87,IF(B85=8,X88," "))))))))</f>
        <v>Příbor</v>
      </c>
      <c r="E85" s="619"/>
      <c r="F85" s="619"/>
      <c r="G85" s="619"/>
      <c r="H85" s="619"/>
      <c r="I85" s="620"/>
      <c r="N85" s="83">
        <v>5</v>
      </c>
      <c r="P85" s="590" t="s">
        <v>55</v>
      </c>
      <c r="Q85" s="590"/>
      <c r="R85" s="590"/>
      <c r="S85" s="590"/>
      <c r="T85" s="590"/>
      <c r="U85" s="590"/>
      <c r="W85" s="84">
        <v>5</v>
      </c>
      <c r="X85" s="85" t="str">
        <f t="shared" si="7"/>
        <v>Proskovice B</v>
      </c>
      <c r="AA85" s="1">
        <f t="shared" si="8"/>
        <v>0</v>
      </c>
      <c r="AB85" s="1">
        <f t="shared" si="8"/>
        <v>0</v>
      </c>
      <c r="AC85" s="1">
        <f t="shared" si="8"/>
        <v>0</v>
      </c>
      <c r="AD85" s="1">
        <f t="shared" si="8"/>
        <v>0</v>
      </c>
      <c r="AE85" s="1" t="str">
        <f t="shared" si="8"/>
        <v>Proskovice B</v>
      </c>
      <c r="AF85" s="1">
        <f t="shared" si="9"/>
        <v>0</v>
      </c>
    </row>
    <row r="86" spans="14:32" ht="15">
      <c r="N86" s="83">
        <v>6</v>
      </c>
      <c r="P86" s="590" t="s">
        <v>58</v>
      </c>
      <c r="Q86" s="590"/>
      <c r="R86" s="590"/>
      <c r="S86" s="590"/>
      <c r="T86" s="590"/>
      <c r="U86" s="590"/>
      <c r="W86" s="84">
        <v>6</v>
      </c>
      <c r="X86" s="85" t="str">
        <f t="shared" si="7"/>
        <v>Proskovice A</v>
      </c>
      <c r="AA86" s="1">
        <f t="shared" si="8"/>
        <v>0</v>
      </c>
      <c r="AB86" s="1">
        <f t="shared" si="8"/>
        <v>0</v>
      </c>
      <c r="AC86" s="1">
        <f t="shared" si="8"/>
        <v>0</v>
      </c>
      <c r="AD86" s="1">
        <f t="shared" si="8"/>
        <v>0</v>
      </c>
      <c r="AE86" s="1" t="str">
        <f t="shared" si="8"/>
        <v>Proskovice A</v>
      </c>
      <c r="AF86" s="1">
        <f t="shared" si="9"/>
        <v>0</v>
      </c>
    </row>
    <row r="87" spans="3:32" ht="15">
      <c r="C87" s="89" t="s">
        <v>60</v>
      </c>
      <c r="D87" s="90"/>
      <c r="E87" s="623" t="s">
        <v>61</v>
      </c>
      <c r="F87" s="624"/>
      <c r="G87" s="624"/>
      <c r="H87" s="624"/>
      <c r="I87" s="624"/>
      <c r="J87" s="624"/>
      <c r="K87" s="624"/>
      <c r="L87" s="624"/>
      <c r="M87" s="624"/>
      <c r="N87" s="624" t="s">
        <v>62</v>
      </c>
      <c r="O87" s="624"/>
      <c r="P87" s="624"/>
      <c r="Q87" s="624"/>
      <c r="R87" s="624"/>
      <c r="S87" s="624"/>
      <c r="T87" s="624"/>
      <c r="U87" s="624"/>
      <c r="V87" s="91"/>
      <c r="W87" s="84">
        <v>7</v>
      </c>
      <c r="X87" s="85" t="str">
        <f t="shared" si="7"/>
        <v>Vratimov</v>
      </c>
      <c r="AA87" s="1">
        <f t="shared" si="8"/>
        <v>0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 t="str">
        <f t="shared" si="8"/>
        <v>Vratimov</v>
      </c>
      <c r="AF87" s="1">
        <f t="shared" si="9"/>
        <v>0</v>
      </c>
    </row>
    <row r="88" spans="2:38" ht="15">
      <c r="B88" s="93"/>
      <c r="C88" s="94" t="s">
        <v>7</v>
      </c>
      <c r="D88" s="95" t="s">
        <v>8</v>
      </c>
      <c r="E88" s="625" t="s">
        <v>63</v>
      </c>
      <c r="F88" s="592"/>
      <c r="G88" s="593"/>
      <c r="H88" s="591" t="s">
        <v>64</v>
      </c>
      <c r="I88" s="592"/>
      <c r="J88" s="593" t="s">
        <v>64</v>
      </c>
      <c r="K88" s="591" t="s">
        <v>65</v>
      </c>
      <c r="L88" s="592"/>
      <c r="M88" s="592" t="s">
        <v>65</v>
      </c>
      <c r="N88" s="591" t="s">
        <v>66</v>
      </c>
      <c r="O88" s="592"/>
      <c r="P88" s="593"/>
      <c r="Q88" s="591" t="s">
        <v>67</v>
      </c>
      <c r="R88" s="592"/>
      <c r="S88" s="593"/>
      <c r="T88" s="96" t="s">
        <v>68</v>
      </c>
      <c r="U88" s="97"/>
      <c r="V88" s="98"/>
      <c r="W88" s="84">
        <v>8</v>
      </c>
      <c r="X88" s="85" t="str">
        <f t="shared" si="7"/>
        <v>VOLNÝ  LOS</v>
      </c>
      <c r="AA88" s="1">
        <f t="shared" si="8"/>
        <v>0</v>
      </c>
      <c r="AB88" s="1">
        <f t="shared" si="8"/>
        <v>0</v>
      </c>
      <c r="AC88" s="1">
        <f t="shared" si="8"/>
        <v>0</v>
      </c>
      <c r="AD88" s="1">
        <f t="shared" si="8"/>
        <v>0</v>
      </c>
      <c r="AE88" s="1" t="str">
        <f t="shared" si="8"/>
        <v>VOLNÝ  LOS</v>
      </c>
      <c r="AF88" s="1">
        <f t="shared" si="9"/>
        <v>0</v>
      </c>
      <c r="AG88" s="4" t="s">
        <v>63</v>
      </c>
      <c r="AH88" s="4" t="s">
        <v>64</v>
      </c>
      <c r="AI88" s="4" t="s">
        <v>65</v>
      </c>
      <c r="AJ88" s="4" t="s">
        <v>63</v>
      </c>
      <c r="AK88" s="4" t="s">
        <v>64</v>
      </c>
      <c r="AL88" s="4" t="s">
        <v>65</v>
      </c>
    </row>
    <row r="89" spans="2:38" ht="24.75" customHeight="1">
      <c r="B89" s="99" t="s">
        <v>63</v>
      </c>
      <c r="C89" s="100" t="s">
        <v>226</v>
      </c>
      <c r="D89" s="109" t="s">
        <v>268</v>
      </c>
      <c r="E89" s="101">
        <v>6</v>
      </c>
      <c r="F89" s="102" t="s">
        <v>17</v>
      </c>
      <c r="G89" s="103">
        <v>7</v>
      </c>
      <c r="H89" s="104">
        <v>6</v>
      </c>
      <c r="I89" s="102" t="s">
        <v>17</v>
      </c>
      <c r="J89" s="103">
        <v>4</v>
      </c>
      <c r="K89" s="104">
        <v>6</v>
      </c>
      <c r="L89" s="102" t="s">
        <v>17</v>
      </c>
      <c r="M89" s="361">
        <v>3</v>
      </c>
      <c r="N89" s="150">
        <f>E89+H89+K89</f>
        <v>18</v>
      </c>
      <c r="O89" s="151" t="s">
        <v>17</v>
      </c>
      <c r="P89" s="152">
        <f>G89+J89+M89</f>
        <v>14</v>
      </c>
      <c r="Q89" s="150">
        <f>SUM(AG89:AI89)</f>
        <v>2</v>
      </c>
      <c r="R89" s="151" t="s">
        <v>17</v>
      </c>
      <c r="S89" s="152">
        <f>SUM(AJ89:AL89)</f>
        <v>1</v>
      </c>
      <c r="T89" s="153">
        <f>IF(Q89&gt;S89,1,0)</f>
        <v>1</v>
      </c>
      <c r="U89" s="154">
        <f>IF(S89&gt;Q89,1,0)</f>
        <v>0</v>
      </c>
      <c r="V89" s="91"/>
      <c r="X89" s="107"/>
      <c r="AG89" s="108">
        <f>IF(E89&gt;G89,1,0)</f>
        <v>0</v>
      </c>
      <c r="AH89" s="108">
        <f>IF(H89&gt;J89,1,0)</f>
        <v>1</v>
      </c>
      <c r="AI89" s="108">
        <f>IF(K89+M89&gt;0,IF(K89&gt;M89,1,0),0)</f>
        <v>1</v>
      </c>
      <c r="AJ89" s="108">
        <f>IF(G89&gt;E89,1,0)</f>
        <v>1</v>
      </c>
      <c r="AK89" s="108">
        <f>IF(J89&gt;H89,1,0)</f>
        <v>0</v>
      </c>
      <c r="AL89" s="108">
        <f>IF(K89+M89&gt;0,IF(M89&gt;K89,1,0),0)</f>
        <v>0</v>
      </c>
    </row>
    <row r="90" spans="2:38" ht="24.75" customHeight="1">
      <c r="B90" s="99" t="s">
        <v>64</v>
      </c>
      <c r="C90" s="110" t="s">
        <v>224</v>
      </c>
      <c r="D90" s="100" t="s">
        <v>87</v>
      </c>
      <c r="E90" s="101">
        <v>2</v>
      </c>
      <c r="F90" s="102" t="s">
        <v>17</v>
      </c>
      <c r="G90" s="103">
        <v>6</v>
      </c>
      <c r="H90" s="104">
        <v>2</v>
      </c>
      <c r="I90" s="102" t="s">
        <v>17</v>
      </c>
      <c r="J90" s="103">
        <v>6</v>
      </c>
      <c r="K90" s="104"/>
      <c r="L90" s="102" t="s">
        <v>17</v>
      </c>
      <c r="M90" s="361"/>
      <c r="N90" s="150">
        <f>E90+H90+K90</f>
        <v>4</v>
      </c>
      <c r="O90" s="151" t="s">
        <v>17</v>
      </c>
      <c r="P90" s="152">
        <f>G90+J90+M90</f>
        <v>12</v>
      </c>
      <c r="Q90" s="150">
        <f>SUM(AG90:AI90)</f>
        <v>0</v>
      </c>
      <c r="R90" s="151" t="s">
        <v>17</v>
      </c>
      <c r="S90" s="152">
        <f>SUM(AJ90:AL90)</f>
        <v>2</v>
      </c>
      <c r="T90" s="153">
        <f>IF(Q90&gt;S90,1,0)</f>
        <v>0</v>
      </c>
      <c r="U90" s="154">
        <f>IF(S90&gt;Q90,1,0)</f>
        <v>1</v>
      </c>
      <c r="V90" s="91"/>
      <c r="AG90" s="108">
        <f>IF(E90&gt;G90,1,0)</f>
        <v>0</v>
      </c>
      <c r="AH90" s="108">
        <f>IF(H90&gt;J90,1,0)</f>
        <v>0</v>
      </c>
      <c r="AI90" s="108">
        <f>IF(K90+M90&gt;0,IF(K90&gt;M90,1,0),0)</f>
        <v>0</v>
      </c>
      <c r="AJ90" s="108">
        <f>IF(G90&gt;E90,1,0)</f>
        <v>1</v>
      </c>
      <c r="AK90" s="108">
        <f>IF(J90&gt;H90,1,0)</f>
        <v>1</v>
      </c>
      <c r="AL90" s="108">
        <f>IF(K90+M90&gt;0,IF(M90&gt;K90,1,0),0)</f>
        <v>0</v>
      </c>
    </row>
    <row r="91" spans="2:38" ht="24.75" customHeight="1">
      <c r="B91" s="608" t="s">
        <v>65</v>
      </c>
      <c r="C91" s="110" t="s">
        <v>226</v>
      </c>
      <c r="D91" s="109" t="s">
        <v>87</v>
      </c>
      <c r="E91" s="635">
        <v>5</v>
      </c>
      <c r="F91" s="594" t="s">
        <v>17</v>
      </c>
      <c r="G91" s="628">
        <v>7</v>
      </c>
      <c r="H91" s="621">
        <v>6</v>
      </c>
      <c r="I91" s="594" t="s">
        <v>17</v>
      </c>
      <c r="J91" s="628">
        <v>4</v>
      </c>
      <c r="K91" s="621">
        <v>6</v>
      </c>
      <c r="L91" s="594" t="s">
        <v>17</v>
      </c>
      <c r="M91" s="606">
        <v>2</v>
      </c>
      <c r="N91" s="598">
        <f>E91+H91+K91</f>
        <v>17</v>
      </c>
      <c r="O91" s="600" t="s">
        <v>17</v>
      </c>
      <c r="P91" s="602">
        <f>G91+J91+M91</f>
        <v>13</v>
      </c>
      <c r="Q91" s="598">
        <f>SUM(AG91:AI91)</f>
        <v>2</v>
      </c>
      <c r="R91" s="600" t="s">
        <v>17</v>
      </c>
      <c r="S91" s="602">
        <f>SUM(AJ91:AL91)</f>
        <v>1</v>
      </c>
      <c r="T91" s="604">
        <f>IF(Q91&gt;S91,1,0)</f>
        <v>1</v>
      </c>
      <c r="U91" s="596">
        <f>IF(S91&gt;Q91,1,0)</f>
        <v>0</v>
      </c>
      <c r="V91" s="111"/>
      <c r="AG91" s="108">
        <f>IF(E91&gt;G91,1,0)</f>
        <v>0</v>
      </c>
      <c r="AH91" s="108">
        <f>IF(H91&gt;J91,1,0)</f>
        <v>1</v>
      </c>
      <c r="AI91" s="108">
        <f>IF(K91+M91&gt;0,IF(K91&gt;M91,1,0),0)</f>
        <v>1</v>
      </c>
      <c r="AJ91" s="108">
        <f>IF(G91&gt;E91,1,0)</f>
        <v>1</v>
      </c>
      <c r="AK91" s="108">
        <f>IF(J91&gt;H91,1,0)</f>
        <v>0</v>
      </c>
      <c r="AL91" s="108">
        <f>IF(K91+M91&gt;0,IF(M91&gt;K91,1,0),0)</f>
        <v>0</v>
      </c>
    </row>
    <row r="92" spans="2:22" ht="24.75" customHeight="1">
      <c r="B92" s="609"/>
      <c r="C92" s="112" t="s">
        <v>227</v>
      </c>
      <c r="D92" s="100" t="s">
        <v>88</v>
      </c>
      <c r="E92" s="636"/>
      <c r="F92" s="595"/>
      <c r="G92" s="650"/>
      <c r="H92" s="622"/>
      <c r="I92" s="595"/>
      <c r="J92" s="650"/>
      <c r="K92" s="622"/>
      <c r="L92" s="595"/>
      <c r="M92" s="607"/>
      <c r="N92" s="599"/>
      <c r="O92" s="601"/>
      <c r="P92" s="603"/>
      <c r="Q92" s="599"/>
      <c r="R92" s="601"/>
      <c r="S92" s="603"/>
      <c r="T92" s="605"/>
      <c r="U92" s="597"/>
      <c r="V92" s="111"/>
    </row>
    <row r="93" spans="2:22" ht="24.75" customHeight="1">
      <c r="B93" s="114"/>
      <c r="C93" s="155" t="s">
        <v>69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7">
        <f>SUM(N89:N92)</f>
        <v>39</v>
      </c>
      <c r="O93" s="151" t="s">
        <v>17</v>
      </c>
      <c r="P93" s="158">
        <f>SUM(P89:P92)</f>
        <v>39</v>
      </c>
      <c r="Q93" s="157">
        <f>SUM(Q89:Q92)</f>
        <v>4</v>
      </c>
      <c r="R93" s="159" t="s">
        <v>17</v>
      </c>
      <c r="S93" s="158">
        <f>SUM(S89:S92)</f>
        <v>4</v>
      </c>
      <c r="T93" s="153">
        <f>SUM(T89:T92)</f>
        <v>2</v>
      </c>
      <c r="U93" s="154">
        <f>SUM(U89:U92)</f>
        <v>1</v>
      </c>
      <c r="V93" s="91"/>
    </row>
    <row r="94" spans="2:22" ht="24.75" customHeight="1">
      <c r="B94" s="114"/>
      <c r="C94" s="266" t="s">
        <v>70</v>
      </c>
      <c r="D94" s="267" t="str">
        <f>IF(T93&gt;U93,D84,IF(U93&gt;T93,D85,IF(U93+T93=0," ","CHYBA ZADÁNÍ")))</f>
        <v>Poruba</v>
      </c>
      <c r="E94" s="155"/>
      <c r="F94" s="155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266"/>
      <c r="V94" s="118"/>
    </row>
    <row r="95" spans="2:22" ht="24.75" customHeight="1">
      <c r="B95" s="114"/>
      <c r="C95" s="3" t="s">
        <v>71</v>
      </c>
      <c r="G95" s="120"/>
      <c r="H95" s="120"/>
      <c r="I95" s="120"/>
      <c r="J95" s="120"/>
      <c r="K95" s="120"/>
      <c r="L95" s="120"/>
      <c r="M95" s="120"/>
      <c r="N95" s="118"/>
      <c r="O95" s="118"/>
      <c r="Q95" s="121"/>
      <c r="R95" s="121"/>
      <c r="S95" s="120"/>
      <c r="T95" s="120"/>
      <c r="U95" s="120"/>
      <c r="V95" s="118"/>
    </row>
    <row r="96" spans="3:21" ht="15">
      <c r="C96" s="121"/>
      <c r="D96" s="121"/>
      <c r="E96" s="121"/>
      <c r="F96" s="121"/>
      <c r="G96" s="121"/>
      <c r="H96" s="121"/>
      <c r="I96" s="121"/>
      <c r="J96" s="126" t="s">
        <v>54</v>
      </c>
      <c r="K96" s="126"/>
      <c r="L96" s="126"/>
      <c r="M96" s="121"/>
      <c r="N96" s="121"/>
      <c r="O96" s="121"/>
      <c r="P96" s="121"/>
      <c r="Q96" s="121"/>
      <c r="R96" s="121"/>
      <c r="S96" s="121"/>
      <c r="T96" s="126" t="s">
        <v>57</v>
      </c>
      <c r="U96" s="121"/>
    </row>
    <row r="97" spans="3:21" ht="15">
      <c r="C97" s="127" t="s">
        <v>72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</sheetData>
  <sheetProtection selectLockedCells="1"/>
  <mergeCells count="144">
    <mergeCell ref="U91:U92"/>
    <mergeCell ref="O91:O92"/>
    <mergeCell ref="P91:P92"/>
    <mergeCell ref="Q91:Q92"/>
    <mergeCell ref="R91:R92"/>
    <mergeCell ref="S91:S92"/>
    <mergeCell ref="T91:T92"/>
    <mergeCell ref="I91:I92"/>
    <mergeCell ref="J91:J92"/>
    <mergeCell ref="K91:K92"/>
    <mergeCell ref="L91:L92"/>
    <mergeCell ref="E88:G88"/>
    <mergeCell ref="H88:J88"/>
    <mergeCell ref="K88:M88"/>
    <mergeCell ref="N88:P88"/>
    <mergeCell ref="D85:I85"/>
    <mergeCell ref="P85:U85"/>
    <mergeCell ref="Q88:S88"/>
    <mergeCell ref="B91:B92"/>
    <mergeCell ref="E91:E92"/>
    <mergeCell ref="F91:F92"/>
    <mergeCell ref="G91:G92"/>
    <mergeCell ref="H91:H92"/>
    <mergeCell ref="M91:M92"/>
    <mergeCell ref="N91:N92"/>
    <mergeCell ref="D84:I84"/>
    <mergeCell ref="P84:U84"/>
    <mergeCell ref="Q66:Q67"/>
    <mergeCell ref="R66:R67"/>
    <mergeCell ref="S66:S67"/>
    <mergeCell ref="I66:I67"/>
    <mergeCell ref="J66:J67"/>
    <mergeCell ref="K66:K67"/>
    <mergeCell ref="L66:L67"/>
    <mergeCell ref="E87:M87"/>
    <mergeCell ref="N87:U87"/>
    <mergeCell ref="U66:U67"/>
    <mergeCell ref="P78:Q78"/>
    <mergeCell ref="T78:U78"/>
    <mergeCell ref="P79:U79"/>
    <mergeCell ref="P81:U81"/>
    <mergeCell ref="P82:U82"/>
    <mergeCell ref="O66:O67"/>
    <mergeCell ref="P66:P67"/>
    <mergeCell ref="E63:G63"/>
    <mergeCell ref="H63:J63"/>
    <mergeCell ref="K63:M63"/>
    <mergeCell ref="N63:P63"/>
    <mergeCell ref="D60:I60"/>
    <mergeCell ref="P60:U60"/>
    <mergeCell ref="Q63:S63"/>
    <mergeCell ref="B66:B67"/>
    <mergeCell ref="E66:E67"/>
    <mergeCell ref="F66:F67"/>
    <mergeCell ref="G66:G67"/>
    <mergeCell ref="H66:H67"/>
    <mergeCell ref="M66:M67"/>
    <mergeCell ref="N66:N67"/>
    <mergeCell ref="D59:I59"/>
    <mergeCell ref="P59:U59"/>
    <mergeCell ref="Q41:Q42"/>
    <mergeCell ref="R41:R42"/>
    <mergeCell ref="S41:S42"/>
    <mergeCell ref="I41:I42"/>
    <mergeCell ref="J41:J42"/>
    <mergeCell ref="K41:K42"/>
    <mergeCell ref="L41:L42"/>
    <mergeCell ref="E62:M62"/>
    <mergeCell ref="N62:U62"/>
    <mergeCell ref="U41:U42"/>
    <mergeCell ref="P53:Q53"/>
    <mergeCell ref="T53:U53"/>
    <mergeCell ref="P54:U54"/>
    <mergeCell ref="P56:U56"/>
    <mergeCell ref="P57:U57"/>
    <mergeCell ref="O41:O42"/>
    <mergeCell ref="P41:P42"/>
    <mergeCell ref="E38:G38"/>
    <mergeCell ref="H38:J38"/>
    <mergeCell ref="K38:M38"/>
    <mergeCell ref="N38:P38"/>
    <mergeCell ref="D35:I35"/>
    <mergeCell ref="P35:U35"/>
    <mergeCell ref="Q38:S38"/>
    <mergeCell ref="B41:B42"/>
    <mergeCell ref="E41:E42"/>
    <mergeCell ref="F41:F42"/>
    <mergeCell ref="G41:G42"/>
    <mergeCell ref="H41:H42"/>
    <mergeCell ref="M41:M42"/>
    <mergeCell ref="N41:N42"/>
    <mergeCell ref="D34:I34"/>
    <mergeCell ref="P34:U34"/>
    <mergeCell ref="Q16:Q17"/>
    <mergeCell ref="R16:R17"/>
    <mergeCell ref="S16:S17"/>
    <mergeCell ref="E37:M37"/>
    <mergeCell ref="N37:U37"/>
    <mergeCell ref="U16:U17"/>
    <mergeCell ref="P28:Q28"/>
    <mergeCell ref="T28:U28"/>
    <mergeCell ref="P29:U29"/>
    <mergeCell ref="P31:U31"/>
    <mergeCell ref="P32:U32"/>
    <mergeCell ref="O16:O17"/>
    <mergeCell ref="P16:P17"/>
    <mergeCell ref="D10:I10"/>
    <mergeCell ref="P10:U10"/>
    <mergeCell ref="Q13:S13"/>
    <mergeCell ref="B16:B17"/>
    <mergeCell ref="E16:E17"/>
    <mergeCell ref="F16:F17"/>
    <mergeCell ref="G16:G17"/>
    <mergeCell ref="H16:H17"/>
    <mergeCell ref="K13:M13"/>
    <mergeCell ref="N13:P13"/>
    <mergeCell ref="P7:U7"/>
    <mergeCell ref="P8:U8"/>
    <mergeCell ref="D9:I9"/>
    <mergeCell ref="P9:U9"/>
    <mergeCell ref="P3:Q3"/>
    <mergeCell ref="T3:U3"/>
    <mergeCell ref="P4:U4"/>
    <mergeCell ref="P6:U6"/>
    <mergeCell ref="E12:M12"/>
    <mergeCell ref="N12:U12"/>
    <mergeCell ref="M16:M17"/>
    <mergeCell ref="N16:N17"/>
    <mergeCell ref="E13:G13"/>
    <mergeCell ref="H13:J13"/>
    <mergeCell ref="I16:I17"/>
    <mergeCell ref="J16:J17"/>
    <mergeCell ref="K16:K17"/>
    <mergeCell ref="L16:L17"/>
    <mergeCell ref="P11:U11"/>
    <mergeCell ref="P36:U36"/>
    <mergeCell ref="P61:U61"/>
    <mergeCell ref="P86:U86"/>
    <mergeCell ref="T16:T17"/>
    <mergeCell ref="P33:U33"/>
    <mergeCell ref="T41:T42"/>
    <mergeCell ref="P58:U58"/>
    <mergeCell ref="T66:T67"/>
    <mergeCell ref="P83:U83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4">
      <selection activeCell="Y43" sqref="Y43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630" t="s">
        <v>42</v>
      </c>
      <c r="Q3" s="630"/>
      <c r="R3" s="73"/>
      <c r="S3" s="73"/>
      <c r="T3" s="631">
        <f>'Rozlosování-přehled'!$N$1</f>
        <v>2012</v>
      </c>
      <c r="U3" s="631"/>
      <c r="X3" s="74" t="s">
        <v>0</v>
      </c>
    </row>
    <row r="4" spans="3:32" ht="18.75">
      <c r="C4" s="75" t="s">
        <v>43</v>
      </c>
      <c r="D4" s="76"/>
      <c r="N4" s="77">
        <v>5</v>
      </c>
      <c r="P4" s="632" t="str">
        <f>IF(N4=1,P6,IF(N4=2,P7,IF(N4=3,P8,IF(N4=4,P9,IF(N4=5,P10,IF(N4=6,P11," "))))))</f>
        <v>VETERÁNI   II.</v>
      </c>
      <c r="Q4" s="633"/>
      <c r="R4" s="633"/>
      <c r="S4" s="633"/>
      <c r="T4" s="633"/>
      <c r="U4" s="634"/>
      <c r="W4" s="78" t="s">
        <v>1</v>
      </c>
      <c r="X4" s="79" t="s">
        <v>2</v>
      </c>
      <c r="AA4" s="1" t="s">
        <v>44</v>
      </c>
      <c r="AB4" s="362" t="s">
        <v>177</v>
      </c>
      <c r="AC4" s="362" t="s">
        <v>178</v>
      </c>
      <c r="AD4" s="1" t="s">
        <v>45</v>
      </c>
      <c r="AE4" s="1" t="s">
        <v>46</v>
      </c>
      <c r="AF4" s="1" t="s">
        <v>47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2" ht="14.25" customHeight="1">
      <c r="C6" s="75" t="s">
        <v>48</v>
      </c>
      <c r="D6" s="125"/>
      <c r="E6" s="82"/>
      <c r="F6" s="82"/>
      <c r="N6" s="83">
        <v>1</v>
      </c>
      <c r="P6" s="627" t="s">
        <v>49</v>
      </c>
      <c r="Q6" s="627"/>
      <c r="R6" s="627"/>
      <c r="S6" s="627"/>
      <c r="T6" s="627"/>
      <c r="U6" s="627"/>
      <c r="W6" s="84">
        <v>1</v>
      </c>
      <c r="X6" s="85" t="str">
        <f aca="true" t="shared" si="0" ref="X6:X13">IF($N$4=1,AA6,IF($N$4=2,AB6,IF($N$4=3,AC6,IF($N$4=4,AD6,IF($N$4=5,AE6," ")))))</f>
        <v>Hrabůvka</v>
      </c>
      <c r="AA6" s="1">
        <f>'1.V2'!AA81</f>
        <v>0</v>
      </c>
      <c r="AB6" s="1">
        <f>'1.V2'!AB81</f>
        <v>0</v>
      </c>
      <c r="AC6" s="1">
        <f>'1.V2'!AC81</f>
        <v>0</v>
      </c>
      <c r="AD6" s="1">
        <f>'1.V2'!AD81</f>
        <v>0</v>
      </c>
      <c r="AE6" s="1" t="str">
        <f>'1.V2'!AE81</f>
        <v>Hrabůvka</v>
      </c>
      <c r="AF6" s="1">
        <f>'1.V2'!AF81</f>
        <v>0</v>
      </c>
    </row>
    <row r="7" spans="3:32" ht="16.5" customHeight="1">
      <c r="C7" s="75" t="s">
        <v>51</v>
      </c>
      <c r="D7" s="86"/>
      <c r="E7" s="87"/>
      <c r="F7" s="87"/>
      <c r="N7" s="83">
        <v>2</v>
      </c>
      <c r="P7" s="626" t="s">
        <v>179</v>
      </c>
      <c r="Q7" s="627"/>
      <c r="R7" s="627"/>
      <c r="S7" s="627"/>
      <c r="T7" s="627"/>
      <c r="U7" s="627"/>
      <c r="W7" s="84">
        <v>2</v>
      </c>
      <c r="X7" s="85" t="str">
        <f t="shared" si="0"/>
        <v>Poruba</v>
      </c>
      <c r="AA7" s="1">
        <f>'1.V2'!AA82</f>
        <v>0</v>
      </c>
      <c r="AB7" s="1">
        <f>'1.V2'!AB82</f>
        <v>0</v>
      </c>
      <c r="AC7" s="1">
        <f>'1.V2'!AC82</f>
        <v>0</v>
      </c>
      <c r="AD7" s="1">
        <f>'1.V2'!AD82</f>
        <v>0</v>
      </c>
      <c r="AE7" s="1" t="str">
        <f>'1.V2'!AE82</f>
        <v>Poruba</v>
      </c>
      <c r="AF7" s="1">
        <f>'1.V2'!AF82</f>
        <v>0</v>
      </c>
    </row>
    <row r="8" spans="3:32" ht="15" customHeight="1">
      <c r="C8" s="75"/>
      <c r="N8" s="83">
        <v>3</v>
      </c>
      <c r="P8" s="626" t="s">
        <v>180</v>
      </c>
      <c r="Q8" s="627"/>
      <c r="R8" s="627"/>
      <c r="S8" s="627"/>
      <c r="T8" s="627"/>
      <c r="U8" s="627"/>
      <c r="W8" s="84">
        <v>3</v>
      </c>
      <c r="X8" s="85" t="str">
        <f t="shared" si="0"/>
        <v>Příbor</v>
      </c>
      <c r="AA8" s="1">
        <f>'1.V2'!AA83</f>
        <v>0</v>
      </c>
      <c r="AB8" s="1">
        <f>'1.V2'!AB83</f>
        <v>0</v>
      </c>
      <c r="AC8" s="1">
        <f>'1.V2'!AC83</f>
        <v>0</v>
      </c>
      <c r="AD8" s="1">
        <f>'1.V2'!AD83</f>
        <v>0</v>
      </c>
      <c r="AE8" s="1" t="str">
        <f>'1.V2'!AE83</f>
        <v>Příbor</v>
      </c>
      <c r="AF8" s="1">
        <f>'1.V2'!AF83</f>
        <v>0</v>
      </c>
    </row>
    <row r="9" spans="2:32" ht="18.75">
      <c r="B9" s="88">
        <v>3</v>
      </c>
      <c r="C9" s="71" t="s">
        <v>54</v>
      </c>
      <c r="D9" s="637" t="str">
        <f>IF(B9=1,X6,IF(B9=2,X7,IF(B9=3,X8,IF(B9=4,X9,IF(B9=5,X10,IF(B9=6,X11,IF(B9=7,X12,IF(B9=8,X13," "))))))))</f>
        <v>Příbor</v>
      </c>
      <c r="E9" s="638"/>
      <c r="F9" s="638"/>
      <c r="G9" s="638"/>
      <c r="H9" s="638"/>
      <c r="I9" s="639"/>
      <c r="N9" s="83">
        <v>4</v>
      </c>
      <c r="P9" s="590" t="s">
        <v>52</v>
      </c>
      <c r="Q9" s="590"/>
      <c r="R9" s="590"/>
      <c r="S9" s="590"/>
      <c r="T9" s="590"/>
      <c r="U9" s="590"/>
      <c r="W9" s="84">
        <v>4</v>
      </c>
      <c r="X9" s="85" t="str">
        <f t="shared" si="0"/>
        <v>Kunčičky  </v>
      </c>
      <c r="AA9" s="1">
        <f>'1.V2'!AA84</f>
        <v>0</v>
      </c>
      <c r="AB9" s="1">
        <f>'1.V2'!AB84</f>
        <v>0</v>
      </c>
      <c r="AC9" s="1">
        <f>'1.V2'!AC84</f>
        <v>0</v>
      </c>
      <c r="AD9" s="1">
        <f>'1.V2'!AD84</f>
        <v>0</v>
      </c>
      <c r="AE9" s="1" t="str">
        <f>'1.V2'!AE84</f>
        <v>Kunčičky  </v>
      </c>
      <c r="AF9" s="1">
        <f>'1.V2'!AF84</f>
        <v>0</v>
      </c>
    </row>
    <row r="10" spans="2:32" ht="19.5" customHeight="1">
      <c r="B10" s="88">
        <v>8</v>
      </c>
      <c r="C10" s="71" t="s">
        <v>57</v>
      </c>
      <c r="D10" s="637" t="str">
        <f>IF(B10=1,X6,IF(B10=2,X7,IF(B10=3,X8,IF(B10=4,X9,IF(B10=5,X10,IF(B10=6,X11,IF(B10=7,X12,IF(B10=8,X13," "))))))))</f>
        <v>VOLNÝ  LOS</v>
      </c>
      <c r="E10" s="638"/>
      <c r="F10" s="638"/>
      <c r="G10" s="638"/>
      <c r="H10" s="638"/>
      <c r="I10" s="639"/>
      <c r="N10" s="83">
        <v>5</v>
      </c>
      <c r="P10" s="590" t="s">
        <v>55</v>
      </c>
      <c r="Q10" s="590"/>
      <c r="R10" s="590"/>
      <c r="S10" s="590"/>
      <c r="T10" s="590"/>
      <c r="U10" s="590"/>
      <c r="W10" s="84">
        <v>5</v>
      </c>
      <c r="X10" s="85" t="str">
        <f t="shared" si="0"/>
        <v>Proskovice B</v>
      </c>
      <c r="AA10" s="1">
        <f>'1.V2'!AA85</f>
        <v>0</v>
      </c>
      <c r="AB10" s="1">
        <f>'1.V2'!AB85</f>
        <v>0</v>
      </c>
      <c r="AC10" s="1">
        <f>'1.V2'!AC85</f>
        <v>0</v>
      </c>
      <c r="AD10" s="1">
        <f>'1.V2'!AD85</f>
        <v>0</v>
      </c>
      <c r="AE10" s="1" t="str">
        <f>'1.V2'!AE85</f>
        <v>Proskovice B</v>
      </c>
      <c r="AF10" s="1">
        <f>'1.V2'!AF85</f>
        <v>0</v>
      </c>
    </row>
    <row r="11" spans="14:32" ht="15.75" customHeight="1">
      <c r="N11" s="83">
        <v>6</v>
      </c>
      <c r="P11" s="590" t="s">
        <v>58</v>
      </c>
      <c r="Q11" s="590"/>
      <c r="R11" s="590"/>
      <c r="S11" s="590"/>
      <c r="T11" s="590"/>
      <c r="U11" s="590"/>
      <c r="W11" s="84">
        <v>6</v>
      </c>
      <c r="X11" s="85" t="str">
        <f t="shared" si="0"/>
        <v>Proskovice A</v>
      </c>
      <c r="AA11" s="1">
        <f>'1.V2'!AA86</f>
        <v>0</v>
      </c>
      <c r="AB11" s="1">
        <f>'1.V2'!AB86</f>
        <v>0</v>
      </c>
      <c r="AC11" s="1">
        <f>'1.V2'!AC86</f>
        <v>0</v>
      </c>
      <c r="AD11" s="1">
        <f>'1.V2'!AD86</f>
        <v>0</v>
      </c>
      <c r="AE11" s="1" t="str">
        <f>'1.V2'!AE86</f>
        <v>Proskovice A</v>
      </c>
      <c r="AF11" s="1">
        <f>'1.V2'!AF86</f>
        <v>0</v>
      </c>
    </row>
    <row r="12" spans="3:38" ht="15">
      <c r="C12" s="89" t="s">
        <v>60</v>
      </c>
      <c r="D12" s="90"/>
      <c r="E12" s="623" t="s">
        <v>61</v>
      </c>
      <c r="F12" s="624"/>
      <c r="G12" s="624"/>
      <c r="H12" s="624"/>
      <c r="I12" s="624"/>
      <c r="J12" s="624"/>
      <c r="K12" s="624"/>
      <c r="L12" s="624"/>
      <c r="M12" s="624"/>
      <c r="N12" s="624" t="s">
        <v>62</v>
      </c>
      <c r="O12" s="624"/>
      <c r="P12" s="624"/>
      <c r="Q12" s="624"/>
      <c r="R12" s="624"/>
      <c r="S12" s="624"/>
      <c r="T12" s="624"/>
      <c r="U12" s="624"/>
      <c r="V12" s="91"/>
      <c r="W12" s="84">
        <v>7</v>
      </c>
      <c r="X12" s="85" t="str">
        <f t="shared" si="0"/>
        <v>Vratimov</v>
      </c>
      <c r="AA12" s="1">
        <f>'1.V2'!AA87</f>
        <v>0</v>
      </c>
      <c r="AB12" s="1">
        <f>'1.V2'!AB87</f>
        <v>0</v>
      </c>
      <c r="AC12" s="1">
        <f>'1.V2'!AC87</f>
        <v>0</v>
      </c>
      <c r="AD12" s="1">
        <f>'1.V2'!AD87</f>
        <v>0</v>
      </c>
      <c r="AE12" s="1" t="str">
        <f>'1.V2'!AE87</f>
        <v>Vratimov</v>
      </c>
      <c r="AF12" s="1">
        <f>'1.V2'!AF87</f>
        <v>0</v>
      </c>
      <c r="AG12" s="75"/>
      <c r="AH12" s="92"/>
      <c r="AI12" s="92"/>
      <c r="AJ12" s="74" t="s">
        <v>0</v>
      </c>
      <c r="AK12" s="92"/>
      <c r="AL12" s="92"/>
    </row>
    <row r="13" spans="2:38" ht="21" customHeight="1">
      <c r="B13" s="93"/>
      <c r="C13" s="94" t="s">
        <v>7</v>
      </c>
      <c r="D13" s="95" t="s">
        <v>8</v>
      </c>
      <c r="E13" s="625" t="s">
        <v>63</v>
      </c>
      <c r="F13" s="592"/>
      <c r="G13" s="593"/>
      <c r="H13" s="591" t="s">
        <v>64</v>
      </c>
      <c r="I13" s="592"/>
      <c r="J13" s="593" t="s">
        <v>64</v>
      </c>
      <c r="K13" s="591" t="s">
        <v>65</v>
      </c>
      <c r="L13" s="592"/>
      <c r="M13" s="592" t="s">
        <v>65</v>
      </c>
      <c r="N13" s="591" t="s">
        <v>66</v>
      </c>
      <c r="O13" s="592"/>
      <c r="P13" s="593"/>
      <c r="Q13" s="591" t="s">
        <v>67</v>
      </c>
      <c r="R13" s="592"/>
      <c r="S13" s="593"/>
      <c r="T13" s="96" t="s">
        <v>68</v>
      </c>
      <c r="U13" s="97"/>
      <c r="V13" s="98"/>
      <c r="W13" s="84">
        <v>8</v>
      </c>
      <c r="X13" s="85" t="str">
        <f t="shared" si="0"/>
        <v>VOLNÝ  LOS</v>
      </c>
      <c r="AA13" s="1">
        <f>'1.V2'!AA88</f>
        <v>0</v>
      </c>
      <c r="AB13" s="1">
        <f>'1.V2'!AB88</f>
        <v>0</v>
      </c>
      <c r="AC13" s="1">
        <f>'1.V2'!AC88</f>
        <v>0</v>
      </c>
      <c r="AD13" s="1">
        <f>'1.V2'!AD88</f>
        <v>0</v>
      </c>
      <c r="AE13" s="1" t="str">
        <f>'1.V2'!AE88</f>
        <v>VOLNÝ  LOS</v>
      </c>
      <c r="AF13" s="1">
        <f>'1.V2'!AF88</f>
        <v>0</v>
      </c>
      <c r="AG13" s="4" t="s">
        <v>63</v>
      </c>
      <c r="AH13" s="4" t="s">
        <v>64</v>
      </c>
      <c r="AI13" s="4" t="s">
        <v>65</v>
      </c>
      <c r="AJ13" s="4" t="s">
        <v>63</v>
      </c>
      <c r="AK13" s="4" t="s">
        <v>64</v>
      </c>
      <c r="AL13" s="4" t="s">
        <v>65</v>
      </c>
    </row>
    <row r="14" spans="2:38" ht="24.75" customHeight="1">
      <c r="B14" s="99" t="s">
        <v>63</v>
      </c>
      <c r="C14" s="129"/>
      <c r="D14" s="139"/>
      <c r="E14" s="131"/>
      <c r="F14" s="132" t="s">
        <v>17</v>
      </c>
      <c r="G14" s="274"/>
      <c r="H14" s="275"/>
      <c r="I14" s="276" t="s">
        <v>17</v>
      </c>
      <c r="J14" s="133"/>
      <c r="K14" s="134"/>
      <c r="L14" s="132" t="s">
        <v>17</v>
      </c>
      <c r="M14" s="135"/>
      <c r="N14" s="136">
        <f>E14+H14+K14</f>
        <v>0</v>
      </c>
      <c r="O14" s="137" t="s">
        <v>17</v>
      </c>
      <c r="P14" s="138">
        <f>G14+J14+M14</f>
        <v>0</v>
      </c>
      <c r="Q14" s="136">
        <f>SUM(AG14:AI14)</f>
        <v>0</v>
      </c>
      <c r="R14" s="137" t="s">
        <v>17</v>
      </c>
      <c r="S14" s="138">
        <f>SUM(AJ14:AL14)</f>
        <v>0</v>
      </c>
      <c r="T14" s="105">
        <f>IF(Q14&gt;S14,1,0)</f>
        <v>0</v>
      </c>
      <c r="U14" s="106">
        <f>IF(S14&gt;Q14,1,0)</f>
        <v>0</v>
      </c>
      <c r="V14" s="91"/>
      <c r="X14" s="107"/>
      <c r="AG14" s="108">
        <f>IF(E14&gt;G14,1,0)</f>
        <v>0</v>
      </c>
      <c r="AH14" s="108">
        <f>IF(H14&gt;J14,1,0)</f>
        <v>0</v>
      </c>
      <c r="AI14" s="108">
        <f>IF(K14+M14&gt;0,IF(K14&gt;M14,1,0),0)</f>
        <v>0</v>
      </c>
      <c r="AJ14" s="108">
        <f>IF(G14&gt;E14,1,0)</f>
        <v>0</v>
      </c>
      <c r="AK14" s="108">
        <f>IF(J14&gt;H14,1,0)</f>
        <v>0</v>
      </c>
      <c r="AL14" s="108">
        <f>IF(K14+M14&gt;0,IF(M14&gt;K14,1,0),0)</f>
        <v>0</v>
      </c>
    </row>
    <row r="15" spans="2:38" ht="24" customHeight="1">
      <c r="B15" s="99" t="s">
        <v>64</v>
      </c>
      <c r="C15" s="140"/>
      <c r="D15" s="129"/>
      <c r="E15" s="131"/>
      <c r="F15" s="132" t="s">
        <v>17</v>
      </c>
      <c r="G15" s="274"/>
      <c r="H15" s="275"/>
      <c r="I15" s="276" t="s">
        <v>17</v>
      </c>
      <c r="J15" s="133"/>
      <c r="K15" s="134"/>
      <c r="L15" s="132" t="s">
        <v>17</v>
      </c>
      <c r="M15" s="135"/>
      <c r="N15" s="136">
        <f>E15+H15+K15</f>
        <v>0</v>
      </c>
      <c r="O15" s="137" t="s">
        <v>17</v>
      </c>
      <c r="P15" s="138">
        <f>G15+J15+M15</f>
        <v>0</v>
      </c>
      <c r="Q15" s="136">
        <f>SUM(AG15:AI15)</f>
        <v>0</v>
      </c>
      <c r="R15" s="137" t="s">
        <v>17</v>
      </c>
      <c r="S15" s="138">
        <f>SUM(AJ15:AL15)</f>
        <v>0</v>
      </c>
      <c r="T15" s="105">
        <f>IF(Q15&gt;S15,1,0)</f>
        <v>0</v>
      </c>
      <c r="U15" s="106">
        <f>IF(S15&gt;Q15,1,0)</f>
        <v>0</v>
      </c>
      <c r="V15" s="91"/>
      <c r="AG15" s="108">
        <f>IF(E15&gt;G15,1,0)</f>
        <v>0</v>
      </c>
      <c r="AH15" s="108">
        <f>IF(H15&gt;J15,1,0)</f>
        <v>0</v>
      </c>
      <c r="AI15" s="108">
        <f>IF(K15+M15&gt;0,IF(K15&gt;M15,1,0),0)</f>
        <v>0</v>
      </c>
      <c r="AJ15" s="108">
        <f>IF(G15&gt;E15,1,0)</f>
        <v>0</v>
      </c>
      <c r="AK15" s="108">
        <f>IF(J15&gt;H15,1,0)</f>
        <v>0</v>
      </c>
      <c r="AL15" s="108">
        <f>IF(K15+M15&gt;0,IF(M15&gt;K15,1,0),0)</f>
        <v>0</v>
      </c>
    </row>
    <row r="16" spans="2:38" ht="20.25" customHeight="1">
      <c r="B16" s="608" t="s">
        <v>65</v>
      </c>
      <c r="C16" s="129"/>
      <c r="D16" s="139"/>
      <c r="E16" s="610"/>
      <c r="F16" s="612" t="s">
        <v>17</v>
      </c>
      <c r="G16" s="674"/>
      <c r="H16" s="677"/>
      <c r="I16" s="679" t="s">
        <v>17</v>
      </c>
      <c r="J16" s="614"/>
      <c r="K16" s="616"/>
      <c r="L16" s="612" t="s">
        <v>17</v>
      </c>
      <c r="M16" s="669"/>
      <c r="N16" s="667">
        <f>E16+H16+K16</f>
        <v>0</v>
      </c>
      <c r="O16" s="661" t="s">
        <v>17</v>
      </c>
      <c r="P16" s="663">
        <f>G16+J16+M16</f>
        <v>0</v>
      </c>
      <c r="Q16" s="667">
        <f>SUM(AG16:AI16)</f>
        <v>0</v>
      </c>
      <c r="R16" s="661" t="s">
        <v>17</v>
      </c>
      <c r="S16" s="663">
        <f>SUM(AJ16:AL16)</f>
        <v>0</v>
      </c>
      <c r="T16" s="665">
        <f>IF(Q16&gt;S16,1,0)</f>
        <v>0</v>
      </c>
      <c r="U16" s="659">
        <f>IF(S16&gt;Q16,1,0)</f>
        <v>0</v>
      </c>
      <c r="V16" s="111"/>
      <c r="AG16" s="108">
        <f>IF(E16&gt;G16,1,0)</f>
        <v>0</v>
      </c>
      <c r="AH16" s="108">
        <f>IF(H16&gt;J16,1,0)</f>
        <v>0</v>
      </c>
      <c r="AI16" s="108">
        <f>IF(K16+M16&gt;0,IF(K16&gt;M16,1,0),0)</f>
        <v>0</v>
      </c>
      <c r="AJ16" s="108">
        <f>IF(G16&gt;E16,1,0)</f>
        <v>0</v>
      </c>
      <c r="AK16" s="108">
        <f>IF(J16&gt;H16,1,0)</f>
        <v>0</v>
      </c>
      <c r="AL16" s="108">
        <f>IF(K16+M16&gt;0,IF(M16&gt;K16,1,0),0)</f>
        <v>0</v>
      </c>
    </row>
    <row r="17" spans="2:22" ht="21" customHeight="1">
      <c r="B17" s="609"/>
      <c r="C17" s="140"/>
      <c r="D17" s="129"/>
      <c r="E17" s="611"/>
      <c r="F17" s="613"/>
      <c r="G17" s="681"/>
      <c r="H17" s="678"/>
      <c r="I17" s="680"/>
      <c r="J17" s="615"/>
      <c r="K17" s="617"/>
      <c r="L17" s="613"/>
      <c r="M17" s="670"/>
      <c r="N17" s="668"/>
      <c r="O17" s="662"/>
      <c r="P17" s="664"/>
      <c r="Q17" s="668"/>
      <c r="R17" s="662"/>
      <c r="S17" s="664"/>
      <c r="T17" s="666"/>
      <c r="U17" s="660"/>
      <c r="V17" s="111"/>
    </row>
    <row r="18" spans="2:22" ht="23.25" customHeight="1">
      <c r="B18" s="114"/>
      <c r="C18" s="143" t="s">
        <v>69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>
        <f>SUM(N14:N17)</f>
        <v>0</v>
      </c>
      <c r="O18" s="137" t="s">
        <v>17</v>
      </c>
      <c r="P18" s="146">
        <f>SUM(P14:P17)</f>
        <v>0</v>
      </c>
      <c r="Q18" s="145">
        <f>SUM(Q14:Q17)</f>
        <v>0</v>
      </c>
      <c r="R18" s="147" t="s">
        <v>17</v>
      </c>
      <c r="S18" s="146">
        <f>SUM(S14:S17)</f>
        <v>0</v>
      </c>
      <c r="T18" s="105">
        <f>SUM(T14:T17)</f>
        <v>0</v>
      </c>
      <c r="U18" s="106">
        <f>SUM(U14:U17)</f>
        <v>0</v>
      </c>
      <c r="V18" s="91"/>
    </row>
    <row r="19" spans="2:27" ht="21" customHeight="1">
      <c r="B19" s="114"/>
      <c r="C19" s="3" t="s">
        <v>70</v>
      </c>
      <c r="D19" s="117" t="str">
        <f>IF(T18&gt;U18,D9,IF(U18&gt;T18,D10,IF(U18+T18=0," ","CHYBA ZADÁNÍ")))</f>
        <v> </v>
      </c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3"/>
      <c r="V19" s="118"/>
      <c r="AA19" s="119"/>
    </row>
    <row r="20" spans="2:22" ht="19.5" customHeight="1">
      <c r="B20" s="114"/>
      <c r="C20" s="3" t="s">
        <v>71</v>
      </c>
      <c r="G20" s="120"/>
      <c r="H20" s="120"/>
      <c r="I20" s="120"/>
      <c r="J20" s="120"/>
      <c r="K20" s="120"/>
      <c r="L20" s="120"/>
      <c r="M20" s="120"/>
      <c r="N20" s="118"/>
      <c r="O20" s="118"/>
      <c r="Q20" s="121"/>
      <c r="R20" s="121"/>
      <c r="S20" s="120"/>
      <c r="T20" s="120"/>
      <c r="U20" s="120"/>
      <c r="V20" s="118"/>
    </row>
    <row r="21" spans="10:20" ht="15">
      <c r="J21" s="2" t="s">
        <v>54</v>
      </c>
      <c r="K21" s="2"/>
      <c r="L21" s="2"/>
      <c r="T21" s="2" t="s">
        <v>57</v>
      </c>
    </row>
    <row r="22" spans="3:21" ht="15">
      <c r="C22" s="75" t="s">
        <v>72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3:21" ht="15"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3:21" ht="15"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3:21" ht="15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28.5" customHeight="1">
      <c r="B26" s="90"/>
      <c r="C26" s="90"/>
      <c r="D26" s="90"/>
      <c r="E26" s="90"/>
      <c r="F26" s="122" t="s">
        <v>39</v>
      </c>
      <c r="G26" s="90"/>
      <c r="H26" s="123"/>
      <c r="I26" s="123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630" t="s">
        <v>42</v>
      </c>
      <c r="Q28" s="630"/>
      <c r="R28" s="73"/>
      <c r="S28" s="73"/>
      <c r="T28" s="631">
        <f>'Rozlosování-přehled'!$N$1</f>
        <v>2012</v>
      </c>
      <c r="U28" s="631"/>
      <c r="X28" s="74" t="s">
        <v>0</v>
      </c>
    </row>
    <row r="29" spans="3:32" ht="18.75">
      <c r="C29" s="75" t="s">
        <v>43</v>
      </c>
      <c r="D29" s="124"/>
      <c r="N29" s="77">
        <v>5</v>
      </c>
      <c r="P29" s="632" t="str">
        <f>IF(N29=1,P31,IF(N29=2,P32,IF(N29=3,P33,IF(N29=4,P34,IF(N29=5,P35,IF(N29=6,P36," "))))))</f>
        <v>VETERÁNI   II.</v>
      </c>
      <c r="Q29" s="633"/>
      <c r="R29" s="633"/>
      <c r="S29" s="633"/>
      <c r="T29" s="633"/>
      <c r="U29" s="634"/>
      <c r="W29" s="78" t="s">
        <v>1</v>
      </c>
      <c r="X29" s="75" t="s">
        <v>2</v>
      </c>
      <c r="AA29" s="1" t="s">
        <v>44</v>
      </c>
      <c r="AB29" s="362" t="s">
        <v>177</v>
      </c>
      <c r="AC29" s="362" t="s">
        <v>178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2" ht="15.75" customHeight="1">
      <c r="C31" s="75" t="s">
        <v>48</v>
      </c>
      <c r="D31" s="125"/>
      <c r="E31" s="82"/>
      <c r="F31" s="82"/>
      <c r="N31" s="83">
        <v>1</v>
      </c>
      <c r="P31" s="627" t="s">
        <v>49</v>
      </c>
      <c r="Q31" s="627"/>
      <c r="R31" s="627"/>
      <c r="S31" s="627"/>
      <c r="T31" s="627"/>
      <c r="U31" s="627"/>
      <c r="W31" s="84">
        <v>1</v>
      </c>
      <c r="X31" s="85" t="str">
        <f aca="true" t="shared" si="1" ref="X31:X38">IF($N$29=1,AA31,IF($N$29=2,AB31,IF($N$29=3,AC31,IF($N$29=4,AD31,IF($N$29=5,AE31," ")))))</f>
        <v>Hrabůvka</v>
      </c>
      <c r="AA31" s="1">
        <f aca="true" t="shared" si="2" ref="AA31:AE38">AA6</f>
        <v>0</v>
      </c>
      <c r="AB31" s="1">
        <f t="shared" si="2"/>
        <v>0</v>
      </c>
      <c r="AC31" s="1">
        <f>AC6</f>
        <v>0</v>
      </c>
      <c r="AD31" s="1">
        <f t="shared" si="2"/>
        <v>0</v>
      </c>
      <c r="AE31" s="1" t="str">
        <f t="shared" si="2"/>
        <v>Hrabůvka</v>
      </c>
      <c r="AF31" s="1">
        <f aca="true" t="shared" si="3" ref="AF31:AF38">AF6</f>
        <v>0</v>
      </c>
    </row>
    <row r="32" spans="3:32" ht="15" customHeight="1">
      <c r="C32" s="75" t="s">
        <v>51</v>
      </c>
      <c r="D32" s="86"/>
      <c r="E32" s="87"/>
      <c r="F32" s="87"/>
      <c r="N32" s="83">
        <v>2</v>
      </c>
      <c r="P32" s="626" t="s">
        <v>179</v>
      </c>
      <c r="Q32" s="627"/>
      <c r="R32" s="627"/>
      <c r="S32" s="627"/>
      <c r="T32" s="627"/>
      <c r="U32" s="627"/>
      <c r="W32" s="84">
        <v>2</v>
      </c>
      <c r="X32" s="85" t="str">
        <f t="shared" si="1"/>
        <v>Poruba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Poruba</v>
      </c>
      <c r="AF32" s="1">
        <f t="shared" si="3"/>
        <v>0</v>
      </c>
    </row>
    <row r="33" spans="3:32" ht="15">
      <c r="C33" s="75"/>
      <c r="N33" s="83">
        <v>3</v>
      </c>
      <c r="P33" s="626" t="s">
        <v>180</v>
      </c>
      <c r="Q33" s="627"/>
      <c r="R33" s="627"/>
      <c r="S33" s="627"/>
      <c r="T33" s="627"/>
      <c r="U33" s="627"/>
      <c r="W33" s="84">
        <v>3</v>
      </c>
      <c r="X33" s="85" t="str">
        <f t="shared" si="1"/>
        <v>Příbor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Příbor</v>
      </c>
      <c r="AF33" s="1">
        <f t="shared" si="3"/>
        <v>0</v>
      </c>
    </row>
    <row r="34" spans="2:32" ht="18.75">
      <c r="B34" s="88">
        <v>4</v>
      </c>
      <c r="C34" s="71" t="s">
        <v>54</v>
      </c>
      <c r="D34" s="618" t="str">
        <f>IF(B34=1,X31,IF(B34=2,X32,IF(B34=3,X33,IF(B34=4,X34,IF(B34=5,X35,IF(B34=6,X36,IF(B34=7,X37,IF(B34=8,X38," "))))))))</f>
        <v>Kunčičky  </v>
      </c>
      <c r="E34" s="619"/>
      <c r="F34" s="619"/>
      <c r="G34" s="619"/>
      <c r="H34" s="619"/>
      <c r="I34" s="620"/>
      <c r="N34" s="83">
        <v>4</v>
      </c>
      <c r="P34" s="590" t="s">
        <v>52</v>
      </c>
      <c r="Q34" s="590"/>
      <c r="R34" s="590"/>
      <c r="S34" s="590"/>
      <c r="T34" s="590"/>
      <c r="U34" s="590"/>
      <c r="W34" s="84">
        <v>4</v>
      </c>
      <c r="X34" s="85" t="str">
        <f t="shared" si="1"/>
        <v>Kunčičky  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Kunčičky  </v>
      </c>
      <c r="AF34" s="1">
        <f t="shared" si="3"/>
        <v>0</v>
      </c>
    </row>
    <row r="35" spans="2:32" ht="18.75">
      <c r="B35" s="88">
        <v>2</v>
      </c>
      <c r="C35" s="71" t="s">
        <v>57</v>
      </c>
      <c r="D35" s="618" t="str">
        <f>IF(B35=1,X31,IF(B35=2,X32,IF(B35=3,X33,IF(B35=4,X34,IF(B35=5,X35,IF(B35=6,X36,IF(B35=7,X37,IF(B35=8,X38," "))))))))</f>
        <v>Poruba</v>
      </c>
      <c r="E35" s="619"/>
      <c r="F35" s="619"/>
      <c r="G35" s="619"/>
      <c r="H35" s="619"/>
      <c r="I35" s="620"/>
      <c r="N35" s="83">
        <v>5</v>
      </c>
      <c r="P35" s="590" t="s">
        <v>55</v>
      </c>
      <c r="Q35" s="590"/>
      <c r="R35" s="590"/>
      <c r="S35" s="590"/>
      <c r="T35" s="590"/>
      <c r="U35" s="590"/>
      <c r="W35" s="84">
        <v>5</v>
      </c>
      <c r="X35" s="85" t="str">
        <f t="shared" si="1"/>
        <v>Proskovice B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Proskovice B</v>
      </c>
      <c r="AF35" s="1">
        <f t="shared" si="3"/>
        <v>0</v>
      </c>
    </row>
    <row r="36" spans="14:32" ht="15">
      <c r="N36" s="83">
        <v>6</v>
      </c>
      <c r="P36" s="590" t="s">
        <v>58</v>
      </c>
      <c r="Q36" s="590"/>
      <c r="R36" s="590"/>
      <c r="S36" s="590"/>
      <c r="T36" s="590"/>
      <c r="U36" s="590"/>
      <c r="W36" s="84">
        <v>6</v>
      </c>
      <c r="X36" s="85" t="str">
        <f t="shared" si="1"/>
        <v>Proskovice A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Proskovice A</v>
      </c>
      <c r="AF36" s="1">
        <f t="shared" si="3"/>
        <v>0</v>
      </c>
    </row>
    <row r="37" spans="3:32" ht="15">
      <c r="C37" s="89" t="s">
        <v>60</v>
      </c>
      <c r="D37" s="90"/>
      <c r="E37" s="623" t="s">
        <v>61</v>
      </c>
      <c r="F37" s="624"/>
      <c r="G37" s="624"/>
      <c r="H37" s="624"/>
      <c r="I37" s="624"/>
      <c r="J37" s="624"/>
      <c r="K37" s="624"/>
      <c r="L37" s="624"/>
      <c r="M37" s="624"/>
      <c r="N37" s="624" t="s">
        <v>62</v>
      </c>
      <c r="O37" s="624"/>
      <c r="P37" s="624"/>
      <c r="Q37" s="624"/>
      <c r="R37" s="624"/>
      <c r="S37" s="624"/>
      <c r="T37" s="624"/>
      <c r="U37" s="624"/>
      <c r="V37" s="91"/>
      <c r="W37" s="84">
        <v>7</v>
      </c>
      <c r="X37" s="85" t="str">
        <f t="shared" si="1"/>
        <v>Vratimov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 t="str">
        <f t="shared" si="2"/>
        <v>Vratimov</v>
      </c>
      <c r="AF37" s="1">
        <f t="shared" si="3"/>
        <v>0</v>
      </c>
    </row>
    <row r="38" spans="2:38" ht="15">
      <c r="B38" s="93"/>
      <c r="C38" s="94" t="s">
        <v>7</v>
      </c>
      <c r="D38" s="95" t="s">
        <v>8</v>
      </c>
      <c r="E38" s="625" t="s">
        <v>63</v>
      </c>
      <c r="F38" s="592"/>
      <c r="G38" s="593"/>
      <c r="H38" s="591" t="s">
        <v>64</v>
      </c>
      <c r="I38" s="592"/>
      <c r="J38" s="593" t="s">
        <v>64</v>
      </c>
      <c r="K38" s="591" t="s">
        <v>65</v>
      </c>
      <c r="L38" s="592"/>
      <c r="M38" s="592" t="s">
        <v>65</v>
      </c>
      <c r="N38" s="591" t="s">
        <v>66</v>
      </c>
      <c r="O38" s="592"/>
      <c r="P38" s="593"/>
      <c r="Q38" s="591" t="s">
        <v>67</v>
      </c>
      <c r="R38" s="592"/>
      <c r="S38" s="593"/>
      <c r="T38" s="96" t="s">
        <v>68</v>
      </c>
      <c r="U38" s="97"/>
      <c r="V38" s="98"/>
      <c r="W38" s="84">
        <v>8</v>
      </c>
      <c r="X38" s="85" t="str">
        <f t="shared" si="1"/>
        <v>VOLNÝ  LOS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 t="str">
        <f t="shared" si="2"/>
        <v>VOLNÝ  LOS</v>
      </c>
      <c r="AF38" s="1">
        <f t="shared" si="3"/>
        <v>0</v>
      </c>
      <c r="AG38" s="4" t="s">
        <v>63</v>
      </c>
      <c r="AH38" s="4" t="s">
        <v>64</v>
      </c>
      <c r="AI38" s="4" t="s">
        <v>65</v>
      </c>
      <c r="AJ38" s="4" t="s">
        <v>63</v>
      </c>
      <c r="AK38" s="4" t="s">
        <v>64</v>
      </c>
      <c r="AL38" s="4" t="s">
        <v>65</v>
      </c>
    </row>
    <row r="39" spans="2:38" ht="24.75" customHeight="1">
      <c r="B39" s="99" t="s">
        <v>63</v>
      </c>
      <c r="C39" s="129" t="s">
        <v>107</v>
      </c>
      <c r="D39" s="100" t="s">
        <v>222</v>
      </c>
      <c r="E39" s="131">
        <v>2</v>
      </c>
      <c r="F39" s="132" t="s">
        <v>17</v>
      </c>
      <c r="G39" s="274">
        <v>6</v>
      </c>
      <c r="H39" s="275">
        <v>4</v>
      </c>
      <c r="I39" s="276" t="s">
        <v>17</v>
      </c>
      <c r="J39" s="133">
        <v>6</v>
      </c>
      <c r="K39" s="134"/>
      <c r="L39" s="132" t="s">
        <v>17</v>
      </c>
      <c r="M39" s="135"/>
      <c r="N39" s="136">
        <f>E39+H39+K39</f>
        <v>6</v>
      </c>
      <c r="O39" s="137" t="s">
        <v>17</v>
      </c>
      <c r="P39" s="138">
        <f>G39+J39+M39</f>
        <v>12</v>
      </c>
      <c r="Q39" s="136">
        <f>SUM(AG39:AI39)</f>
        <v>0</v>
      </c>
      <c r="R39" s="137" t="s">
        <v>17</v>
      </c>
      <c r="S39" s="138">
        <f>SUM(AJ39:AL39)</f>
        <v>2</v>
      </c>
      <c r="T39" s="105">
        <f>IF(Q39&gt;S39,1,0)</f>
        <v>0</v>
      </c>
      <c r="U39" s="106">
        <f>IF(S39&gt;Q39,1,0)</f>
        <v>1</v>
      </c>
      <c r="V39" s="91"/>
      <c r="X39" s="107"/>
      <c r="AG39" s="108">
        <f>IF(E39&gt;G39,1,0)</f>
        <v>0</v>
      </c>
      <c r="AH39" s="108">
        <f>IF(H39&gt;J39,1,0)</f>
        <v>0</v>
      </c>
      <c r="AI39" s="108">
        <f>IF(K39+M39&gt;0,IF(K39&gt;M39,1,0),0)</f>
        <v>0</v>
      </c>
      <c r="AJ39" s="108">
        <f>IF(G39&gt;E39,1,0)</f>
        <v>1</v>
      </c>
      <c r="AK39" s="108">
        <f>IF(J39&gt;H39,1,0)</f>
        <v>1</v>
      </c>
      <c r="AL39" s="108">
        <f>IF(K39+M39&gt;0,IF(M39&gt;K39,1,0),0)</f>
        <v>0</v>
      </c>
    </row>
    <row r="40" spans="2:38" ht="24.75" customHeight="1">
      <c r="B40" s="99" t="s">
        <v>64</v>
      </c>
      <c r="C40" s="140" t="s">
        <v>307</v>
      </c>
      <c r="D40" s="110" t="s">
        <v>224</v>
      </c>
      <c r="E40" s="131">
        <v>4</v>
      </c>
      <c r="F40" s="132" t="s">
        <v>17</v>
      </c>
      <c r="G40" s="274">
        <v>6</v>
      </c>
      <c r="H40" s="275">
        <v>2</v>
      </c>
      <c r="I40" s="276" t="s">
        <v>17</v>
      </c>
      <c r="J40" s="133">
        <v>6</v>
      </c>
      <c r="K40" s="134"/>
      <c r="L40" s="132" t="s">
        <v>17</v>
      </c>
      <c r="M40" s="135"/>
      <c r="N40" s="136">
        <f>E40+H40+K40</f>
        <v>6</v>
      </c>
      <c r="O40" s="137" t="s">
        <v>17</v>
      </c>
      <c r="P40" s="138">
        <f>G40+J40+M40</f>
        <v>12</v>
      </c>
      <c r="Q40" s="136">
        <f>SUM(AG40:AI40)</f>
        <v>0</v>
      </c>
      <c r="R40" s="137" t="s">
        <v>17</v>
      </c>
      <c r="S40" s="138">
        <f>SUM(AJ40:AL40)</f>
        <v>2</v>
      </c>
      <c r="T40" s="105">
        <f>IF(Q40&gt;S40,1,0)</f>
        <v>0</v>
      </c>
      <c r="U40" s="106">
        <f>IF(S40&gt;Q40,1,0)</f>
        <v>1</v>
      </c>
      <c r="V40" s="91"/>
      <c r="AG40" s="108">
        <f>IF(E40&gt;G40,1,0)</f>
        <v>0</v>
      </c>
      <c r="AH40" s="108">
        <f>IF(H40&gt;J40,1,0)</f>
        <v>0</v>
      </c>
      <c r="AI40" s="108">
        <f>IF(K40+M40&gt;0,IF(K40&gt;M40,1,0),0)</f>
        <v>0</v>
      </c>
      <c r="AJ40" s="108">
        <f>IF(G40&gt;E40,1,0)</f>
        <v>1</v>
      </c>
      <c r="AK40" s="108">
        <f>IF(J40&gt;H40,1,0)</f>
        <v>1</v>
      </c>
      <c r="AL40" s="108">
        <f>IF(K40+M40&gt;0,IF(M40&gt;K40,1,0),0)</f>
        <v>0</v>
      </c>
    </row>
    <row r="41" spans="2:38" ht="24.75" customHeight="1">
      <c r="B41" s="608" t="s">
        <v>65</v>
      </c>
      <c r="C41" s="129" t="s">
        <v>107</v>
      </c>
      <c r="D41" s="110" t="s">
        <v>226</v>
      </c>
      <c r="E41" s="610">
        <v>0</v>
      </c>
      <c r="F41" s="612" t="s">
        <v>17</v>
      </c>
      <c r="G41" s="674">
        <v>6</v>
      </c>
      <c r="H41" s="677">
        <v>3</v>
      </c>
      <c r="I41" s="679" t="s">
        <v>17</v>
      </c>
      <c r="J41" s="614">
        <v>6</v>
      </c>
      <c r="K41" s="616"/>
      <c r="L41" s="612" t="s">
        <v>17</v>
      </c>
      <c r="M41" s="669"/>
      <c r="N41" s="667">
        <f>E41+H41+K41</f>
        <v>3</v>
      </c>
      <c r="O41" s="661" t="s">
        <v>17</v>
      </c>
      <c r="P41" s="663">
        <f>G41+J41+M41</f>
        <v>12</v>
      </c>
      <c r="Q41" s="667">
        <f>SUM(AG41:AI41)</f>
        <v>0</v>
      </c>
      <c r="R41" s="661" t="s">
        <v>17</v>
      </c>
      <c r="S41" s="663">
        <f>SUM(AJ41:AL41)</f>
        <v>2</v>
      </c>
      <c r="T41" s="665">
        <f>IF(Q41&gt;S41,1,0)</f>
        <v>0</v>
      </c>
      <c r="U41" s="659">
        <f>IF(S41&gt;Q41,1,0)</f>
        <v>1</v>
      </c>
      <c r="V41" s="111"/>
      <c r="AG41" s="108">
        <f>IF(E41&gt;G41,1,0)</f>
        <v>0</v>
      </c>
      <c r="AH41" s="108">
        <f>IF(H41&gt;J41,1,0)</f>
        <v>0</v>
      </c>
      <c r="AI41" s="108">
        <f>IF(K41+M41&gt;0,IF(K41&gt;M41,1,0),0)</f>
        <v>0</v>
      </c>
      <c r="AJ41" s="108">
        <f>IF(G41&gt;E41,1,0)</f>
        <v>1</v>
      </c>
      <c r="AK41" s="108">
        <f>IF(J41&gt;H41,1,0)</f>
        <v>1</v>
      </c>
      <c r="AL41" s="108">
        <f>IF(K41+M41&gt;0,IF(M41&gt;K41,1,0),0)</f>
        <v>0</v>
      </c>
    </row>
    <row r="42" spans="2:22" ht="24.75" customHeight="1">
      <c r="B42" s="609"/>
      <c r="C42" s="140" t="s">
        <v>308</v>
      </c>
      <c r="D42" s="112" t="s">
        <v>227</v>
      </c>
      <c r="E42" s="611"/>
      <c r="F42" s="613"/>
      <c r="G42" s="681"/>
      <c r="H42" s="678"/>
      <c r="I42" s="680"/>
      <c r="J42" s="615"/>
      <c r="K42" s="617"/>
      <c r="L42" s="613"/>
      <c r="M42" s="670"/>
      <c r="N42" s="668"/>
      <c r="O42" s="662"/>
      <c r="P42" s="664"/>
      <c r="Q42" s="668"/>
      <c r="R42" s="662"/>
      <c r="S42" s="664"/>
      <c r="T42" s="666"/>
      <c r="U42" s="660"/>
      <c r="V42" s="111"/>
    </row>
    <row r="43" spans="2:22" ht="24.75" customHeight="1">
      <c r="B43" s="114"/>
      <c r="C43" s="143" t="s">
        <v>69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>
        <f>SUM(N39:N42)</f>
        <v>15</v>
      </c>
      <c r="O43" s="137" t="s">
        <v>17</v>
      </c>
      <c r="P43" s="146">
        <f>SUM(P39:P42)</f>
        <v>36</v>
      </c>
      <c r="Q43" s="145">
        <f>SUM(Q39:Q42)</f>
        <v>0</v>
      </c>
      <c r="R43" s="147" t="s">
        <v>17</v>
      </c>
      <c r="S43" s="146">
        <f>SUM(S39:S42)</f>
        <v>6</v>
      </c>
      <c r="T43" s="105">
        <f>SUM(T39:T42)</f>
        <v>0</v>
      </c>
      <c r="U43" s="106">
        <f>SUM(U39:U42)</f>
        <v>3</v>
      </c>
      <c r="V43" s="91"/>
    </row>
    <row r="44" spans="2:22" ht="24.75" customHeight="1">
      <c r="B44" s="114"/>
      <c r="C44" s="163" t="s">
        <v>70</v>
      </c>
      <c r="D44" s="162" t="str">
        <f>IF(T43&gt;U43,D34,IF(U43&gt;T43,D35,IF(U43+T43=0," ","CHYBA ZADÁNÍ")))</f>
        <v>Poruba</v>
      </c>
      <c r="E44" s="143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63"/>
      <c r="V44" s="118"/>
    </row>
    <row r="45" spans="2:22" ht="15">
      <c r="B45" s="114"/>
      <c r="C45" s="3" t="s">
        <v>71</v>
      </c>
      <c r="G45" s="120"/>
      <c r="H45" s="120"/>
      <c r="I45" s="120"/>
      <c r="J45" s="120"/>
      <c r="K45" s="120"/>
      <c r="L45" s="120"/>
      <c r="M45" s="120"/>
      <c r="N45" s="118"/>
      <c r="O45" s="118"/>
      <c r="Q45" s="121"/>
      <c r="R45" s="121"/>
      <c r="S45" s="120"/>
      <c r="T45" s="120"/>
      <c r="U45" s="120"/>
      <c r="V45" s="118"/>
    </row>
    <row r="46" spans="3:21" ht="15">
      <c r="C46" s="121"/>
      <c r="D46" s="121"/>
      <c r="E46" s="121"/>
      <c r="F46" s="121"/>
      <c r="G46" s="121"/>
      <c r="H46" s="121"/>
      <c r="I46" s="121"/>
      <c r="J46" s="126" t="s">
        <v>54</v>
      </c>
      <c r="K46" s="126"/>
      <c r="L46" s="126"/>
      <c r="M46" s="121"/>
      <c r="N46" s="121"/>
      <c r="O46" s="121"/>
      <c r="P46" s="121"/>
      <c r="Q46" s="121"/>
      <c r="R46" s="121"/>
      <c r="S46" s="121"/>
      <c r="T46" s="126" t="s">
        <v>57</v>
      </c>
      <c r="U46" s="121"/>
    </row>
    <row r="47" spans="3:21" ht="15">
      <c r="C47" s="127" t="s">
        <v>72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3:21" ht="15">
      <c r="C48" s="121"/>
      <c r="D48" s="12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spans="3:21" ht="15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</row>
    <row r="50" spans="3:21" ht="1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630" t="s">
        <v>42</v>
      </c>
      <c r="Q53" s="630"/>
      <c r="R53" s="73"/>
      <c r="S53" s="73"/>
      <c r="T53" s="631">
        <f>'Rozlosování-přehled'!$N$1</f>
        <v>2012</v>
      </c>
      <c r="U53" s="631"/>
      <c r="X53" s="74" t="s">
        <v>0</v>
      </c>
    </row>
    <row r="54" spans="3:32" ht="18.75">
      <c r="C54" s="75" t="s">
        <v>43</v>
      </c>
      <c r="D54" s="76"/>
      <c r="N54" s="77">
        <v>5</v>
      </c>
      <c r="P54" s="632" t="str">
        <f>IF(N54=1,P56,IF(N54=2,P57,IF(N54=3,P58,IF(N54=4,P59,IF(N54=5,P60,IF(N54=6,P61," "))))))</f>
        <v>VETERÁNI   II.</v>
      </c>
      <c r="Q54" s="633"/>
      <c r="R54" s="633"/>
      <c r="S54" s="633"/>
      <c r="T54" s="633"/>
      <c r="U54" s="634"/>
      <c r="W54" s="78" t="s">
        <v>1</v>
      </c>
      <c r="X54" s="79" t="s">
        <v>2</v>
      </c>
      <c r="AA54" s="1" t="s">
        <v>44</v>
      </c>
      <c r="AB54" s="362" t="s">
        <v>177</v>
      </c>
      <c r="AC54" s="362" t="s">
        <v>178</v>
      </c>
      <c r="AD54" s="1" t="s">
        <v>45</v>
      </c>
      <c r="AE54" s="1" t="s">
        <v>46</v>
      </c>
      <c r="AF54" s="1" t="s">
        <v>47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2" ht="15.75" customHeight="1">
      <c r="C56" s="75" t="s">
        <v>48</v>
      </c>
      <c r="D56" s="125" t="s">
        <v>172</v>
      </c>
      <c r="E56" s="125"/>
      <c r="F56" s="125"/>
      <c r="G56" s="125"/>
      <c r="H56" s="125"/>
      <c r="I56" s="125"/>
      <c r="N56" s="83">
        <v>1</v>
      </c>
      <c r="P56" s="627" t="s">
        <v>49</v>
      </c>
      <c r="Q56" s="627"/>
      <c r="R56" s="627"/>
      <c r="S56" s="627"/>
      <c r="T56" s="627"/>
      <c r="U56" s="627"/>
      <c r="W56" s="84">
        <v>1</v>
      </c>
      <c r="X56" s="85" t="str">
        <f aca="true" t="shared" si="4" ref="X56:X63">IF($N$4=1,AA56,IF($N$4=2,AB56,IF($N$4=3,AC56,IF($N$4=4,AD56,IF($N$4=5,AE56," ")))))</f>
        <v>Hrabůvka</v>
      </c>
      <c r="AA56" s="1">
        <f aca="true" t="shared" si="5" ref="AA56:AE63">AA6</f>
        <v>0</v>
      </c>
      <c r="AB56" s="1">
        <f t="shared" si="5"/>
        <v>0</v>
      </c>
      <c r="AC56" s="1">
        <f>AC6</f>
        <v>0</v>
      </c>
      <c r="AD56" s="1">
        <f t="shared" si="5"/>
        <v>0</v>
      </c>
      <c r="AE56" s="1" t="str">
        <f t="shared" si="5"/>
        <v>Hrabůvka</v>
      </c>
      <c r="AF56" s="1">
        <f aca="true" t="shared" si="6" ref="AF56:AF63">AF6</f>
        <v>0</v>
      </c>
    </row>
    <row r="57" spans="3:32" ht="15" customHeight="1">
      <c r="C57" s="75" t="s">
        <v>51</v>
      </c>
      <c r="D57" s="86"/>
      <c r="E57" s="86"/>
      <c r="F57" s="86"/>
      <c r="G57" s="86"/>
      <c r="H57" s="86"/>
      <c r="I57" s="86"/>
      <c r="N57" s="83">
        <v>2</v>
      </c>
      <c r="P57" s="626" t="s">
        <v>179</v>
      </c>
      <c r="Q57" s="627"/>
      <c r="R57" s="627"/>
      <c r="S57" s="627"/>
      <c r="T57" s="627"/>
      <c r="U57" s="627"/>
      <c r="W57" s="84">
        <v>2</v>
      </c>
      <c r="X57" s="85" t="str">
        <f t="shared" si="4"/>
        <v>Poruba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Poruba</v>
      </c>
      <c r="AF57" s="1">
        <f t="shared" si="6"/>
        <v>0</v>
      </c>
    </row>
    <row r="58" spans="3:32" ht="15">
      <c r="C58" s="75"/>
      <c r="N58" s="83">
        <v>3</v>
      </c>
      <c r="P58" s="626" t="s">
        <v>180</v>
      </c>
      <c r="Q58" s="627"/>
      <c r="R58" s="627"/>
      <c r="S58" s="627"/>
      <c r="T58" s="627"/>
      <c r="U58" s="627"/>
      <c r="W58" s="84">
        <v>3</v>
      </c>
      <c r="X58" s="85" t="str">
        <f t="shared" si="4"/>
        <v>Příbor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Příbor</v>
      </c>
      <c r="AF58" s="1">
        <f t="shared" si="6"/>
        <v>0</v>
      </c>
    </row>
    <row r="59" spans="2:32" ht="18.75">
      <c r="B59" s="88">
        <v>5</v>
      </c>
      <c r="C59" s="71" t="s">
        <v>54</v>
      </c>
      <c r="D59" s="637" t="str">
        <f>IF(B59=1,X56,IF(B59=2,X57,IF(B59=3,X58,IF(B59=4,X59,IF(B59=5,X60,IF(B59=6,X61,IF(B59=7,X62,IF(B59=8,X63," "))))))))</f>
        <v>Proskovice B</v>
      </c>
      <c r="E59" s="638"/>
      <c r="F59" s="638"/>
      <c r="G59" s="638"/>
      <c r="H59" s="638"/>
      <c r="I59" s="639"/>
      <c r="N59" s="83">
        <v>4</v>
      </c>
      <c r="P59" s="590" t="s">
        <v>52</v>
      </c>
      <c r="Q59" s="590"/>
      <c r="R59" s="590"/>
      <c r="S59" s="590"/>
      <c r="T59" s="590"/>
      <c r="U59" s="590"/>
      <c r="W59" s="84">
        <v>4</v>
      </c>
      <c r="X59" s="85" t="str">
        <f t="shared" si="4"/>
        <v>Kunčičky  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Kunčičky  </v>
      </c>
      <c r="AF59" s="1">
        <f t="shared" si="6"/>
        <v>0</v>
      </c>
    </row>
    <row r="60" spans="2:32" ht="18.75">
      <c r="B60" s="88">
        <v>1</v>
      </c>
      <c r="C60" s="71" t="s">
        <v>57</v>
      </c>
      <c r="D60" s="637" t="str">
        <f>IF(B60=1,X56,IF(B60=2,X57,IF(B60=3,X58,IF(B60=4,X59,IF(B60=5,X60,IF(B60=6,X61,IF(B60=7,X62,IF(B60=8,X63," "))))))))</f>
        <v>Hrabůvka</v>
      </c>
      <c r="E60" s="638"/>
      <c r="F60" s="638"/>
      <c r="G60" s="638"/>
      <c r="H60" s="638"/>
      <c r="I60" s="639"/>
      <c r="N60" s="83">
        <v>5</v>
      </c>
      <c r="P60" s="590" t="s">
        <v>55</v>
      </c>
      <c r="Q60" s="590"/>
      <c r="R60" s="590"/>
      <c r="S60" s="590"/>
      <c r="T60" s="590"/>
      <c r="U60" s="590"/>
      <c r="W60" s="84">
        <v>5</v>
      </c>
      <c r="X60" s="85" t="str">
        <f t="shared" si="4"/>
        <v>Proskovice B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Proskovice B</v>
      </c>
      <c r="AF60" s="1">
        <f t="shared" si="6"/>
        <v>0</v>
      </c>
    </row>
    <row r="61" spans="14:32" ht="15">
      <c r="N61" s="83">
        <v>6</v>
      </c>
      <c r="P61" s="590" t="s">
        <v>58</v>
      </c>
      <c r="Q61" s="590"/>
      <c r="R61" s="590"/>
      <c r="S61" s="590"/>
      <c r="T61" s="590"/>
      <c r="U61" s="590"/>
      <c r="W61" s="84">
        <v>6</v>
      </c>
      <c r="X61" s="85" t="str">
        <f t="shared" si="4"/>
        <v>Proskovice A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Proskovice A</v>
      </c>
      <c r="AF61" s="1">
        <f t="shared" si="6"/>
        <v>0</v>
      </c>
    </row>
    <row r="62" spans="3:38" ht="15">
      <c r="C62" s="89" t="s">
        <v>60</v>
      </c>
      <c r="D62" s="90"/>
      <c r="E62" s="623" t="s">
        <v>61</v>
      </c>
      <c r="F62" s="624"/>
      <c r="G62" s="624"/>
      <c r="H62" s="624"/>
      <c r="I62" s="624"/>
      <c r="J62" s="624"/>
      <c r="K62" s="624"/>
      <c r="L62" s="624"/>
      <c r="M62" s="624"/>
      <c r="N62" s="624" t="s">
        <v>62</v>
      </c>
      <c r="O62" s="624"/>
      <c r="P62" s="624"/>
      <c r="Q62" s="624"/>
      <c r="R62" s="624"/>
      <c r="S62" s="624"/>
      <c r="T62" s="624"/>
      <c r="U62" s="624"/>
      <c r="V62" s="91"/>
      <c r="W62" s="84">
        <v>7</v>
      </c>
      <c r="X62" s="85" t="str">
        <f t="shared" si="4"/>
        <v>Vratimov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 t="str">
        <f t="shared" si="5"/>
        <v>Vratimov</v>
      </c>
      <c r="AF62" s="1">
        <f t="shared" si="6"/>
        <v>0</v>
      </c>
      <c r="AG62" s="75"/>
      <c r="AH62" s="92"/>
      <c r="AI62" s="92"/>
      <c r="AJ62" s="74" t="s">
        <v>0</v>
      </c>
      <c r="AK62" s="92"/>
      <c r="AL62" s="92"/>
    </row>
    <row r="63" spans="2:38" ht="15">
      <c r="B63" s="93"/>
      <c r="C63" s="94" t="s">
        <v>7</v>
      </c>
      <c r="D63" s="95" t="s">
        <v>8</v>
      </c>
      <c r="E63" s="625" t="s">
        <v>63</v>
      </c>
      <c r="F63" s="592"/>
      <c r="G63" s="593"/>
      <c r="H63" s="591" t="s">
        <v>64</v>
      </c>
      <c r="I63" s="592"/>
      <c r="J63" s="593" t="s">
        <v>64</v>
      </c>
      <c r="K63" s="591" t="s">
        <v>65</v>
      </c>
      <c r="L63" s="592"/>
      <c r="M63" s="592" t="s">
        <v>65</v>
      </c>
      <c r="N63" s="591" t="s">
        <v>66</v>
      </c>
      <c r="O63" s="592"/>
      <c r="P63" s="593"/>
      <c r="Q63" s="591" t="s">
        <v>67</v>
      </c>
      <c r="R63" s="592"/>
      <c r="S63" s="593"/>
      <c r="T63" s="96" t="s">
        <v>68</v>
      </c>
      <c r="U63" s="97"/>
      <c r="V63" s="98"/>
      <c r="W63" s="84">
        <v>8</v>
      </c>
      <c r="X63" s="85" t="str">
        <f t="shared" si="4"/>
        <v>VOLNÝ  LOS</v>
      </c>
      <c r="AA63" s="1">
        <f t="shared" si="5"/>
        <v>0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 t="str">
        <f t="shared" si="5"/>
        <v>VOLNÝ  LOS</v>
      </c>
      <c r="AF63" s="1">
        <f t="shared" si="6"/>
        <v>0</v>
      </c>
      <c r="AG63" s="4" t="s">
        <v>63</v>
      </c>
      <c r="AH63" s="4" t="s">
        <v>64</v>
      </c>
      <c r="AI63" s="4" t="s">
        <v>65</v>
      </c>
      <c r="AJ63" s="4" t="s">
        <v>63</v>
      </c>
      <c r="AK63" s="4" t="s">
        <v>64</v>
      </c>
      <c r="AL63" s="4" t="s">
        <v>65</v>
      </c>
    </row>
    <row r="64" spans="2:38" ht="24.75" customHeight="1">
      <c r="B64" s="99" t="s">
        <v>63</v>
      </c>
      <c r="C64" s="129" t="s">
        <v>225</v>
      </c>
      <c r="D64" s="139" t="s">
        <v>240</v>
      </c>
      <c r="E64" s="131">
        <v>3</v>
      </c>
      <c r="F64" s="132" t="s">
        <v>17</v>
      </c>
      <c r="G64" s="274">
        <v>6</v>
      </c>
      <c r="H64" s="275">
        <v>2</v>
      </c>
      <c r="I64" s="276" t="s">
        <v>17</v>
      </c>
      <c r="J64" s="133">
        <v>6</v>
      </c>
      <c r="K64" s="134"/>
      <c r="L64" s="132" t="s">
        <v>17</v>
      </c>
      <c r="M64" s="135"/>
      <c r="N64" s="136">
        <f>E64+H64+K64</f>
        <v>5</v>
      </c>
      <c r="O64" s="137" t="s">
        <v>17</v>
      </c>
      <c r="P64" s="138">
        <f>G64+J64+M64</f>
        <v>12</v>
      </c>
      <c r="Q64" s="136">
        <f>SUM(AG64:AI64)</f>
        <v>0</v>
      </c>
      <c r="R64" s="137" t="s">
        <v>17</v>
      </c>
      <c r="S64" s="138">
        <f>SUM(AJ64:AL64)</f>
        <v>2</v>
      </c>
      <c r="T64" s="105">
        <f>IF(Q64&gt;S64,1,0)</f>
        <v>0</v>
      </c>
      <c r="U64" s="106">
        <f>IF(S64&gt;Q64,1,0)</f>
        <v>1</v>
      </c>
      <c r="V64" s="91"/>
      <c r="X64" s="107"/>
      <c r="AG64" s="108">
        <f>IF(E64&gt;G64,1,0)</f>
        <v>0</v>
      </c>
      <c r="AH64" s="108">
        <f>IF(H64&gt;J64,1,0)</f>
        <v>0</v>
      </c>
      <c r="AI64" s="108">
        <f>IF(K64+M64&gt;0,IF(K64&gt;M64,1,0),0)</f>
        <v>0</v>
      </c>
      <c r="AJ64" s="108">
        <f>IF(G64&gt;E64,1,0)</f>
        <v>1</v>
      </c>
      <c r="AK64" s="108">
        <f>IF(J64&gt;H64,1,0)</f>
        <v>1</v>
      </c>
      <c r="AL64" s="108">
        <f>IF(K64+M64&gt;0,IF(M64&gt;K64,1,0),0)</f>
        <v>0</v>
      </c>
    </row>
    <row r="65" spans="2:38" ht="24.75" customHeight="1">
      <c r="B65" s="99" t="s">
        <v>64</v>
      </c>
      <c r="C65" s="140" t="s">
        <v>223</v>
      </c>
      <c r="D65" s="129" t="s">
        <v>241</v>
      </c>
      <c r="E65" s="131">
        <v>1</v>
      </c>
      <c r="F65" s="132" t="s">
        <v>17</v>
      </c>
      <c r="G65" s="274">
        <v>6</v>
      </c>
      <c r="H65" s="275">
        <v>0</v>
      </c>
      <c r="I65" s="276" t="s">
        <v>17</v>
      </c>
      <c r="J65" s="133">
        <v>6</v>
      </c>
      <c r="K65" s="134"/>
      <c r="L65" s="132" t="s">
        <v>17</v>
      </c>
      <c r="M65" s="135"/>
      <c r="N65" s="136">
        <f>E65+H65+K65</f>
        <v>1</v>
      </c>
      <c r="O65" s="137" t="s">
        <v>17</v>
      </c>
      <c r="P65" s="138">
        <f>G65+J65+M65</f>
        <v>12</v>
      </c>
      <c r="Q65" s="136">
        <f>SUM(AG65:AI65)</f>
        <v>0</v>
      </c>
      <c r="R65" s="137" t="s">
        <v>17</v>
      </c>
      <c r="S65" s="138">
        <f>SUM(AJ65:AL65)</f>
        <v>2</v>
      </c>
      <c r="T65" s="105">
        <f>IF(Q65&gt;S65,1,0)</f>
        <v>0</v>
      </c>
      <c r="U65" s="106">
        <f>IF(S65&gt;Q65,1,0)</f>
        <v>1</v>
      </c>
      <c r="V65" s="91"/>
      <c r="AG65" s="108">
        <f>IF(E65&gt;G65,1,0)</f>
        <v>0</v>
      </c>
      <c r="AH65" s="108">
        <f>IF(H65&gt;J65,1,0)</f>
        <v>0</v>
      </c>
      <c r="AI65" s="108">
        <f>IF(K65+M65&gt;0,IF(K65&gt;M65,1,0),0)</f>
        <v>0</v>
      </c>
      <c r="AJ65" s="108">
        <f>IF(G65&gt;E65,1,0)</f>
        <v>1</v>
      </c>
      <c r="AK65" s="108">
        <f>IF(J65&gt;H65,1,0)</f>
        <v>1</v>
      </c>
      <c r="AL65" s="108">
        <f>IF(K65+M65&gt;0,IF(M65&gt;K65,1,0),0)</f>
        <v>0</v>
      </c>
    </row>
    <row r="66" spans="2:38" ht="24.75" customHeight="1">
      <c r="B66" s="608" t="s">
        <v>65</v>
      </c>
      <c r="C66" s="129" t="s">
        <v>223</v>
      </c>
      <c r="D66" s="139" t="s">
        <v>240</v>
      </c>
      <c r="E66" s="610">
        <v>2</v>
      </c>
      <c r="F66" s="612" t="s">
        <v>17</v>
      </c>
      <c r="G66" s="674">
        <v>6</v>
      </c>
      <c r="H66" s="677">
        <v>1</v>
      </c>
      <c r="I66" s="679" t="s">
        <v>17</v>
      </c>
      <c r="J66" s="614">
        <v>6</v>
      </c>
      <c r="K66" s="616"/>
      <c r="L66" s="612" t="s">
        <v>17</v>
      </c>
      <c r="M66" s="669"/>
      <c r="N66" s="667">
        <f>E66+H66+K66</f>
        <v>3</v>
      </c>
      <c r="O66" s="661" t="s">
        <v>17</v>
      </c>
      <c r="P66" s="663">
        <f>G66+J66+M66</f>
        <v>12</v>
      </c>
      <c r="Q66" s="667">
        <f>SUM(AG66:AI66)</f>
        <v>0</v>
      </c>
      <c r="R66" s="661" t="s">
        <v>17</v>
      </c>
      <c r="S66" s="663">
        <f>SUM(AJ66:AL66)</f>
        <v>2</v>
      </c>
      <c r="T66" s="665">
        <f>IF(Q66&gt;S66,1,0)</f>
        <v>0</v>
      </c>
      <c r="U66" s="659">
        <f>IF(S66&gt;Q66,1,0)</f>
        <v>1</v>
      </c>
      <c r="V66" s="111"/>
      <c r="AG66" s="108">
        <f>IF(E66&gt;G66,1,0)</f>
        <v>0</v>
      </c>
      <c r="AH66" s="108">
        <f>IF(H66&gt;J66,1,0)</f>
        <v>0</v>
      </c>
      <c r="AI66" s="108">
        <f>IF(K66+M66&gt;0,IF(K66&gt;M66,1,0),0)</f>
        <v>0</v>
      </c>
      <c r="AJ66" s="108">
        <f>IF(G66&gt;E66,1,0)</f>
        <v>1</v>
      </c>
      <c r="AK66" s="108">
        <f>IF(J66&gt;H66,1,0)</f>
        <v>1</v>
      </c>
      <c r="AL66" s="108">
        <f>IF(K66+M66&gt;0,IF(M66&gt;K66,1,0),0)</f>
        <v>0</v>
      </c>
    </row>
    <row r="67" spans="2:22" ht="24.75" customHeight="1">
      <c r="B67" s="609"/>
      <c r="C67" s="140" t="s">
        <v>277</v>
      </c>
      <c r="D67" s="129" t="s">
        <v>276</v>
      </c>
      <c r="E67" s="611"/>
      <c r="F67" s="613"/>
      <c r="G67" s="681"/>
      <c r="H67" s="678"/>
      <c r="I67" s="680"/>
      <c r="J67" s="615"/>
      <c r="K67" s="617"/>
      <c r="L67" s="613"/>
      <c r="M67" s="670"/>
      <c r="N67" s="668"/>
      <c r="O67" s="662"/>
      <c r="P67" s="664"/>
      <c r="Q67" s="668"/>
      <c r="R67" s="662"/>
      <c r="S67" s="664"/>
      <c r="T67" s="666"/>
      <c r="U67" s="660"/>
      <c r="V67" s="111"/>
    </row>
    <row r="68" spans="2:22" ht="24.75" customHeight="1">
      <c r="B68" s="114"/>
      <c r="C68" s="143" t="s">
        <v>69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5">
        <f>SUM(N64:N67)</f>
        <v>9</v>
      </c>
      <c r="O68" s="137" t="s">
        <v>17</v>
      </c>
      <c r="P68" s="146">
        <f>SUM(P64:P67)</f>
        <v>36</v>
      </c>
      <c r="Q68" s="145">
        <f>SUM(Q64:Q67)</f>
        <v>0</v>
      </c>
      <c r="R68" s="147" t="s">
        <v>17</v>
      </c>
      <c r="S68" s="146">
        <f>SUM(S64:S67)</f>
        <v>6</v>
      </c>
      <c r="T68" s="105">
        <f>SUM(T64:T67)</f>
        <v>0</v>
      </c>
      <c r="U68" s="106">
        <f>SUM(U64:U67)</f>
        <v>3</v>
      </c>
      <c r="V68" s="91"/>
    </row>
    <row r="69" spans="2:27" ht="24.75" customHeight="1">
      <c r="B69" s="114"/>
      <c r="C69" s="3" t="s">
        <v>70</v>
      </c>
      <c r="D69" s="117" t="str">
        <f>IF(T68&gt;U68,D59,IF(U68&gt;T68,D60,IF(U68+T68=0," ","CHYBA ZADÁNÍ")))</f>
        <v>Hrabůvka</v>
      </c>
      <c r="E69" s="115"/>
      <c r="F69" s="115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3"/>
      <c r="V69" s="118"/>
      <c r="AA69" s="119"/>
    </row>
    <row r="70" spans="2:22" ht="15">
      <c r="B70" s="114"/>
      <c r="C70" s="3" t="s">
        <v>71</v>
      </c>
      <c r="G70" s="120"/>
      <c r="H70" s="120"/>
      <c r="I70" s="120"/>
      <c r="J70" s="120"/>
      <c r="K70" s="120"/>
      <c r="L70" s="120"/>
      <c r="M70" s="120"/>
      <c r="N70" s="118"/>
      <c r="O70" s="118"/>
      <c r="Q70" s="121"/>
      <c r="R70" s="121"/>
      <c r="S70" s="120"/>
      <c r="T70" s="120"/>
      <c r="U70" s="120"/>
      <c r="V70" s="118"/>
    </row>
    <row r="71" spans="10:20" ht="15">
      <c r="J71" s="2" t="s">
        <v>54</v>
      </c>
      <c r="K71" s="2"/>
      <c r="L71" s="2"/>
      <c r="T71" s="2" t="s">
        <v>57</v>
      </c>
    </row>
    <row r="72" spans="3:21" ht="15">
      <c r="C72" s="75" t="s">
        <v>72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</row>
    <row r="73" spans="3:21" ht="15"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3:21" ht="15"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</row>
    <row r="75" spans="3:21" ht="15"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</row>
    <row r="76" spans="2:21" ht="26.25">
      <c r="B76" s="90"/>
      <c r="C76" s="90"/>
      <c r="D76" s="90"/>
      <c r="E76" s="90"/>
      <c r="F76" s="122" t="s">
        <v>39</v>
      </c>
      <c r="G76" s="90"/>
      <c r="H76" s="123"/>
      <c r="I76" s="123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630" t="s">
        <v>42</v>
      </c>
      <c r="Q78" s="630"/>
      <c r="R78" s="73"/>
      <c r="S78" s="73"/>
      <c r="T78" s="631">
        <f>'Rozlosování-přehled'!$N$1</f>
        <v>2012</v>
      </c>
      <c r="U78" s="631"/>
      <c r="X78" s="74" t="s">
        <v>0</v>
      </c>
    </row>
    <row r="79" spans="3:32" ht="18.75">
      <c r="C79" s="75" t="s">
        <v>43</v>
      </c>
      <c r="D79" s="124"/>
      <c r="N79" s="77">
        <v>5</v>
      </c>
      <c r="P79" s="632" t="str">
        <f>IF(N79=1,P81,IF(N79=2,P82,IF(N79=3,P83,IF(N79=4,P84,IF(N79=5,P85,IF(N79=6,P86," "))))))</f>
        <v>VETERÁNI   II.</v>
      </c>
      <c r="Q79" s="633"/>
      <c r="R79" s="633"/>
      <c r="S79" s="633"/>
      <c r="T79" s="633"/>
      <c r="U79" s="634"/>
      <c r="W79" s="78" t="s">
        <v>1</v>
      </c>
      <c r="X79" s="75" t="s">
        <v>2</v>
      </c>
      <c r="AA79" s="1" t="s">
        <v>44</v>
      </c>
      <c r="AB79" s="362" t="s">
        <v>177</v>
      </c>
      <c r="AC79" s="362" t="s">
        <v>178</v>
      </c>
      <c r="AD79" s="1" t="s">
        <v>45</v>
      </c>
      <c r="AE79" s="1" t="s">
        <v>46</v>
      </c>
      <c r="AF79" s="1" t="s">
        <v>47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2" ht="15.75" customHeight="1">
      <c r="C81" s="75" t="s">
        <v>48</v>
      </c>
      <c r="D81" s="125" t="s">
        <v>247</v>
      </c>
      <c r="E81" s="82"/>
      <c r="F81" s="82"/>
      <c r="N81" s="83">
        <v>1</v>
      </c>
      <c r="P81" s="627" t="s">
        <v>49</v>
      </c>
      <c r="Q81" s="627"/>
      <c r="R81" s="627"/>
      <c r="S81" s="627"/>
      <c r="T81" s="627"/>
      <c r="U81" s="627"/>
      <c r="W81" s="84">
        <v>1</v>
      </c>
      <c r="X81" s="85" t="str">
        <f aca="true" t="shared" si="7" ref="X81:X88">IF($N$29=1,AA81,IF($N$29=2,AB81,IF($N$29=3,AC81,IF($N$29=4,AD81,IF($N$29=5,AE81," ")))))</f>
        <v>Hrabůvka</v>
      </c>
      <c r="AA81" s="1">
        <f aca="true" t="shared" si="8" ref="AA81:AE88">AA6</f>
        <v>0</v>
      </c>
      <c r="AB81" s="1">
        <f t="shared" si="8"/>
        <v>0</v>
      </c>
      <c r="AC81" s="1">
        <f>AC6</f>
        <v>0</v>
      </c>
      <c r="AD81" s="1">
        <f t="shared" si="8"/>
        <v>0</v>
      </c>
      <c r="AE81" s="1" t="str">
        <f t="shared" si="8"/>
        <v>Hrabůvka</v>
      </c>
      <c r="AF81" s="1">
        <f aca="true" t="shared" si="9" ref="AF81:AF88">AF6</f>
        <v>0</v>
      </c>
    </row>
    <row r="82" spans="3:32" ht="15" customHeight="1">
      <c r="C82" s="75" t="s">
        <v>51</v>
      </c>
      <c r="D82" s="238">
        <v>41066</v>
      </c>
      <c r="E82" s="87"/>
      <c r="F82" s="87"/>
      <c r="N82" s="83">
        <v>2</v>
      </c>
      <c r="P82" s="626" t="s">
        <v>179</v>
      </c>
      <c r="Q82" s="627"/>
      <c r="R82" s="627"/>
      <c r="S82" s="627"/>
      <c r="T82" s="627"/>
      <c r="U82" s="627"/>
      <c r="W82" s="84">
        <v>2</v>
      </c>
      <c r="X82" s="85" t="str">
        <f t="shared" si="7"/>
        <v>Poruba</v>
      </c>
      <c r="AA82" s="1">
        <f t="shared" si="8"/>
        <v>0</v>
      </c>
      <c r="AB82" s="1">
        <f t="shared" si="8"/>
        <v>0</v>
      </c>
      <c r="AC82" s="1">
        <f t="shared" si="8"/>
        <v>0</v>
      </c>
      <c r="AD82" s="1">
        <f t="shared" si="8"/>
        <v>0</v>
      </c>
      <c r="AE82" s="1" t="str">
        <f t="shared" si="8"/>
        <v>Poruba</v>
      </c>
      <c r="AF82" s="1">
        <f t="shared" si="9"/>
        <v>0</v>
      </c>
    </row>
    <row r="83" spans="3:32" ht="15">
      <c r="C83" s="75"/>
      <c r="N83" s="83">
        <v>3</v>
      </c>
      <c r="P83" s="626" t="s">
        <v>180</v>
      </c>
      <c r="Q83" s="627"/>
      <c r="R83" s="627"/>
      <c r="S83" s="627"/>
      <c r="T83" s="627"/>
      <c r="U83" s="627"/>
      <c r="W83" s="84">
        <v>3</v>
      </c>
      <c r="X83" s="85" t="str">
        <f t="shared" si="7"/>
        <v>Příbor</v>
      </c>
      <c r="AA83" s="1">
        <f t="shared" si="8"/>
        <v>0</v>
      </c>
      <c r="AB83" s="1">
        <f t="shared" si="8"/>
        <v>0</v>
      </c>
      <c r="AC83" s="1">
        <f t="shared" si="8"/>
        <v>0</v>
      </c>
      <c r="AD83" s="1">
        <f t="shared" si="8"/>
        <v>0</v>
      </c>
      <c r="AE83" s="1" t="str">
        <f t="shared" si="8"/>
        <v>Příbor</v>
      </c>
      <c r="AF83" s="1">
        <f t="shared" si="9"/>
        <v>0</v>
      </c>
    </row>
    <row r="84" spans="2:32" ht="18.75">
      <c r="B84" s="88">
        <v>6</v>
      </c>
      <c r="C84" s="71" t="s">
        <v>54</v>
      </c>
      <c r="D84" s="618" t="str">
        <f>IF(B84=1,X81,IF(B84=2,X82,IF(B84=3,X83,IF(B84=4,X84,IF(B84=5,X85,IF(B84=6,X86,IF(B84=7,X87,IF(B84=8,X88," "))))))))</f>
        <v>Proskovice A</v>
      </c>
      <c r="E84" s="619"/>
      <c r="F84" s="619"/>
      <c r="G84" s="619"/>
      <c r="H84" s="619"/>
      <c r="I84" s="620"/>
      <c r="N84" s="83">
        <v>4</v>
      </c>
      <c r="P84" s="590" t="s">
        <v>52</v>
      </c>
      <c r="Q84" s="590"/>
      <c r="R84" s="590"/>
      <c r="S84" s="590"/>
      <c r="T84" s="590"/>
      <c r="U84" s="590"/>
      <c r="W84" s="84">
        <v>4</v>
      </c>
      <c r="X84" s="85" t="str">
        <f t="shared" si="7"/>
        <v>Kunčičky  </v>
      </c>
      <c r="AA84" s="1">
        <f t="shared" si="8"/>
        <v>0</v>
      </c>
      <c r="AB84" s="1">
        <f t="shared" si="8"/>
        <v>0</v>
      </c>
      <c r="AC84" s="1">
        <f t="shared" si="8"/>
        <v>0</v>
      </c>
      <c r="AD84" s="1">
        <f t="shared" si="8"/>
        <v>0</v>
      </c>
      <c r="AE84" s="1" t="str">
        <f t="shared" si="8"/>
        <v>Kunčičky  </v>
      </c>
      <c r="AF84" s="1">
        <f t="shared" si="9"/>
        <v>0</v>
      </c>
    </row>
    <row r="85" spans="2:32" ht="18.75">
      <c r="B85" s="88">
        <v>7</v>
      </c>
      <c r="C85" s="71" t="s">
        <v>57</v>
      </c>
      <c r="D85" s="618" t="str">
        <f>IF(B85=1,X81,IF(B85=2,X82,IF(B85=3,X83,IF(B85=4,X84,IF(B85=5,X85,IF(B85=6,X86,IF(B85=7,X87,IF(B85=8,X88," "))))))))</f>
        <v>Vratimov</v>
      </c>
      <c r="E85" s="619"/>
      <c r="F85" s="619"/>
      <c r="G85" s="619"/>
      <c r="H85" s="619"/>
      <c r="I85" s="620"/>
      <c r="N85" s="83">
        <v>5</v>
      </c>
      <c r="P85" s="590" t="s">
        <v>55</v>
      </c>
      <c r="Q85" s="590"/>
      <c r="R85" s="590"/>
      <c r="S85" s="590"/>
      <c r="T85" s="590"/>
      <c r="U85" s="590"/>
      <c r="W85" s="84">
        <v>5</v>
      </c>
      <c r="X85" s="85" t="str">
        <f t="shared" si="7"/>
        <v>Proskovice B</v>
      </c>
      <c r="AA85" s="1">
        <f t="shared" si="8"/>
        <v>0</v>
      </c>
      <c r="AB85" s="1">
        <f t="shared" si="8"/>
        <v>0</v>
      </c>
      <c r="AC85" s="1">
        <f t="shared" si="8"/>
        <v>0</v>
      </c>
      <c r="AD85" s="1">
        <f t="shared" si="8"/>
        <v>0</v>
      </c>
      <c r="AE85" s="1" t="str">
        <f t="shared" si="8"/>
        <v>Proskovice B</v>
      </c>
      <c r="AF85" s="1">
        <f t="shared" si="9"/>
        <v>0</v>
      </c>
    </row>
    <row r="86" spans="14:32" ht="15">
      <c r="N86" s="83">
        <v>6</v>
      </c>
      <c r="P86" s="590" t="s">
        <v>58</v>
      </c>
      <c r="Q86" s="590"/>
      <c r="R86" s="590"/>
      <c r="S86" s="590"/>
      <c r="T86" s="590"/>
      <c r="U86" s="590"/>
      <c r="W86" s="84">
        <v>6</v>
      </c>
      <c r="X86" s="85" t="str">
        <f t="shared" si="7"/>
        <v>Proskovice A</v>
      </c>
      <c r="AA86" s="1">
        <f t="shared" si="8"/>
        <v>0</v>
      </c>
      <c r="AB86" s="1">
        <f t="shared" si="8"/>
        <v>0</v>
      </c>
      <c r="AC86" s="1">
        <f t="shared" si="8"/>
        <v>0</v>
      </c>
      <c r="AD86" s="1">
        <f t="shared" si="8"/>
        <v>0</v>
      </c>
      <c r="AE86" s="1" t="str">
        <f t="shared" si="8"/>
        <v>Proskovice A</v>
      </c>
      <c r="AF86" s="1">
        <f t="shared" si="9"/>
        <v>0</v>
      </c>
    </row>
    <row r="87" spans="3:32" ht="15">
      <c r="C87" s="89" t="s">
        <v>60</v>
      </c>
      <c r="D87" s="90"/>
      <c r="E87" s="623" t="s">
        <v>61</v>
      </c>
      <c r="F87" s="624"/>
      <c r="G87" s="624"/>
      <c r="H87" s="624"/>
      <c r="I87" s="624"/>
      <c r="J87" s="624"/>
      <c r="K87" s="624"/>
      <c r="L87" s="624"/>
      <c r="M87" s="624"/>
      <c r="N87" s="624" t="s">
        <v>62</v>
      </c>
      <c r="O87" s="624"/>
      <c r="P87" s="624"/>
      <c r="Q87" s="624"/>
      <c r="R87" s="624"/>
      <c r="S87" s="624"/>
      <c r="T87" s="624"/>
      <c r="U87" s="624"/>
      <c r="V87" s="91"/>
      <c r="W87" s="84">
        <v>7</v>
      </c>
      <c r="X87" s="85" t="str">
        <f t="shared" si="7"/>
        <v>Vratimov</v>
      </c>
      <c r="AA87" s="1">
        <f t="shared" si="8"/>
        <v>0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 t="str">
        <f t="shared" si="8"/>
        <v>Vratimov</v>
      </c>
      <c r="AF87" s="1">
        <f t="shared" si="9"/>
        <v>0</v>
      </c>
    </row>
    <row r="88" spans="2:38" ht="15">
      <c r="B88" s="93"/>
      <c r="C88" s="94" t="s">
        <v>7</v>
      </c>
      <c r="D88" s="95" t="s">
        <v>8</v>
      </c>
      <c r="E88" s="625" t="s">
        <v>63</v>
      </c>
      <c r="F88" s="592"/>
      <c r="G88" s="593"/>
      <c r="H88" s="591" t="s">
        <v>64</v>
      </c>
      <c r="I88" s="592"/>
      <c r="J88" s="593" t="s">
        <v>64</v>
      </c>
      <c r="K88" s="591" t="s">
        <v>65</v>
      </c>
      <c r="L88" s="592"/>
      <c r="M88" s="592" t="s">
        <v>65</v>
      </c>
      <c r="N88" s="591" t="s">
        <v>66</v>
      </c>
      <c r="O88" s="592"/>
      <c r="P88" s="593"/>
      <c r="Q88" s="591" t="s">
        <v>67</v>
      </c>
      <c r="R88" s="592"/>
      <c r="S88" s="593"/>
      <c r="T88" s="96" t="s">
        <v>68</v>
      </c>
      <c r="U88" s="97"/>
      <c r="V88" s="98"/>
      <c r="W88" s="84">
        <v>8</v>
      </c>
      <c r="X88" s="85" t="str">
        <f t="shared" si="7"/>
        <v>VOLNÝ  LOS</v>
      </c>
      <c r="AA88" s="1">
        <f t="shared" si="8"/>
        <v>0</v>
      </c>
      <c r="AB88" s="1">
        <f t="shared" si="8"/>
        <v>0</v>
      </c>
      <c r="AC88" s="1">
        <f t="shared" si="8"/>
        <v>0</v>
      </c>
      <c r="AD88" s="1">
        <f t="shared" si="8"/>
        <v>0</v>
      </c>
      <c r="AE88" s="1" t="str">
        <f t="shared" si="8"/>
        <v>VOLNÝ  LOS</v>
      </c>
      <c r="AF88" s="1">
        <f t="shared" si="9"/>
        <v>0</v>
      </c>
      <c r="AG88" s="4" t="s">
        <v>63</v>
      </c>
      <c r="AH88" s="4" t="s">
        <v>64</v>
      </c>
      <c r="AI88" s="4" t="s">
        <v>65</v>
      </c>
      <c r="AJ88" s="4" t="s">
        <v>63</v>
      </c>
      <c r="AK88" s="4" t="s">
        <v>64</v>
      </c>
      <c r="AL88" s="4" t="s">
        <v>65</v>
      </c>
    </row>
    <row r="89" spans="2:38" ht="24.75" customHeight="1">
      <c r="B89" s="99" t="s">
        <v>63</v>
      </c>
      <c r="C89" s="100" t="s">
        <v>202</v>
      </c>
      <c r="D89" s="109" t="s">
        <v>269</v>
      </c>
      <c r="E89" s="101">
        <v>6</v>
      </c>
      <c r="F89" s="102" t="s">
        <v>17</v>
      </c>
      <c r="G89" s="103">
        <v>4</v>
      </c>
      <c r="H89" s="104">
        <v>6</v>
      </c>
      <c r="I89" s="102" t="s">
        <v>17</v>
      </c>
      <c r="J89" s="103">
        <v>3</v>
      </c>
      <c r="K89" s="134"/>
      <c r="L89" s="132" t="s">
        <v>17</v>
      </c>
      <c r="M89" s="135"/>
      <c r="N89" s="136">
        <f>E89+H89+K89</f>
        <v>12</v>
      </c>
      <c r="O89" s="137" t="s">
        <v>17</v>
      </c>
      <c r="P89" s="138">
        <f>G89+J89+M89</f>
        <v>7</v>
      </c>
      <c r="Q89" s="136">
        <f>SUM(AG89:AI89)</f>
        <v>2</v>
      </c>
      <c r="R89" s="137" t="s">
        <v>17</v>
      </c>
      <c r="S89" s="138">
        <f>SUM(AJ89:AL89)</f>
        <v>0</v>
      </c>
      <c r="T89" s="105">
        <f>IF(Q89&gt;S89,1,0)</f>
        <v>1</v>
      </c>
      <c r="U89" s="106">
        <f>IF(S89&gt;Q89,1,0)</f>
        <v>0</v>
      </c>
      <c r="V89" s="91"/>
      <c r="X89" s="107"/>
      <c r="AG89" s="108">
        <f>IF(E89&gt;G89,1,0)</f>
        <v>1</v>
      </c>
      <c r="AH89" s="108">
        <f>IF(H89&gt;J89,1,0)</f>
        <v>1</v>
      </c>
      <c r="AI89" s="108">
        <f>IF(K89+M89&gt;0,IF(K89&gt;M89,1,0),0)</f>
        <v>0</v>
      </c>
      <c r="AJ89" s="108">
        <f>IF(G89&gt;E89,1,0)</f>
        <v>0</v>
      </c>
      <c r="AK89" s="108">
        <f>IF(J89&gt;H89,1,0)</f>
        <v>0</v>
      </c>
      <c r="AL89" s="108">
        <f>IF(K89+M89&gt;0,IF(M89&gt;K89,1,0),0)</f>
        <v>0</v>
      </c>
    </row>
    <row r="90" spans="2:38" ht="24.75" customHeight="1">
      <c r="B90" s="99" t="s">
        <v>64</v>
      </c>
      <c r="C90" s="110" t="s">
        <v>201</v>
      </c>
      <c r="D90" s="100" t="s">
        <v>154</v>
      </c>
      <c r="E90" s="101">
        <v>6</v>
      </c>
      <c r="F90" s="102" t="s">
        <v>17</v>
      </c>
      <c r="G90" s="103">
        <v>0</v>
      </c>
      <c r="H90" s="104">
        <v>6</v>
      </c>
      <c r="I90" s="102" t="s">
        <v>17</v>
      </c>
      <c r="J90" s="103">
        <v>1</v>
      </c>
      <c r="K90" s="134"/>
      <c r="L90" s="132" t="s">
        <v>17</v>
      </c>
      <c r="M90" s="135"/>
      <c r="N90" s="136">
        <f>E90+H90+K90</f>
        <v>12</v>
      </c>
      <c r="O90" s="137" t="s">
        <v>17</v>
      </c>
      <c r="P90" s="138">
        <f>G90+J90+M90</f>
        <v>1</v>
      </c>
      <c r="Q90" s="136">
        <f>SUM(AG90:AI90)</f>
        <v>2</v>
      </c>
      <c r="R90" s="137" t="s">
        <v>17</v>
      </c>
      <c r="S90" s="138">
        <f>SUM(AJ90:AL90)</f>
        <v>0</v>
      </c>
      <c r="T90" s="105">
        <f>IF(Q90&gt;S90,1,0)</f>
        <v>1</v>
      </c>
      <c r="U90" s="106">
        <f>IF(S90&gt;Q90,1,0)</f>
        <v>0</v>
      </c>
      <c r="V90" s="91"/>
      <c r="AG90" s="108">
        <f>IF(E90&gt;G90,1,0)</f>
        <v>1</v>
      </c>
      <c r="AH90" s="108">
        <f>IF(H90&gt;J90,1,0)</f>
        <v>1</v>
      </c>
      <c r="AI90" s="108">
        <f>IF(K90+M90&gt;0,IF(K90&gt;M90,1,0),0)</f>
        <v>0</v>
      </c>
      <c r="AJ90" s="108">
        <f>IF(G90&gt;E90,1,0)</f>
        <v>0</v>
      </c>
      <c r="AK90" s="108">
        <f>IF(J90&gt;H90,1,0)</f>
        <v>0</v>
      </c>
      <c r="AL90" s="108">
        <f>IF(K90+M90&gt;0,IF(M90&gt;K90,1,0),0)</f>
        <v>0</v>
      </c>
    </row>
    <row r="91" spans="2:38" ht="24.75" customHeight="1">
      <c r="B91" s="608" t="s">
        <v>65</v>
      </c>
      <c r="C91" s="110" t="s">
        <v>202</v>
      </c>
      <c r="D91" s="109" t="s">
        <v>269</v>
      </c>
      <c r="E91" s="635">
        <v>4</v>
      </c>
      <c r="F91" s="594" t="s">
        <v>17</v>
      </c>
      <c r="G91" s="628">
        <v>6</v>
      </c>
      <c r="H91" s="621">
        <v>6</v>
      </c>
      <c r="I91" s="594" t="s">
        <v>17</v>
      </c>
      <c r="J91" s="628">
        <v>7</v>
      </c>
      <c r="K91" s="616"/>
      <c r="L91" s="612" t="s">
        <v>17</v>
      </c>
      <c r="M91" s="669"/>
      <c r="N91" s="667">
        <f>E91+H91+K91</f>
        <v>10</v>
      </c>
      <c r="O91" s="661" t="s">
        <v>17</v>
      </c>
      <c r="P91" s="663">
        <f>G91+J91+M91</f>
        <v>13</v>
      </c>
      <c r="Q91" s="667">
        <f>SUM(AG91:AI91)</f>
        <v>0</v>
      </c>
      <c r="R91" s="661" t="s">
        <v>17</v>
      </c>
      <c r="S91" s="663">
        <f>SUM(AJ91:AL91)</f>
        <v>2</v>
      </c>
      <c r="T91" s="665">
        <f>IF(Q91&gt;S91,1,0)</f>
        <v>0</v>
      </c>
      <c r="U91" s="659">
        <f>IF(S91&gt;Q91,1,0)</f>
        <v>1</v>
      </c>
      <c r="V91" s="111"/>
      <c r="AG91" s="108">
        <f>IF(E91&gt;G91,1,0)</f>
        <v>0</v>
      </c>
      <c r="AH91" s="108">
        <f>IF(H91&gt;J91,1,0)</f>
        <v>0</v>
      </c>
      <c r="AI91" s="108">
        <f>IF(K91+M91&gt;0,IF(K91&gt;M91,1,0),0)</f>
        <v>0</v>
      </c>
      <c r="AJ91" s="108">
        <f>IF(G91&gt;E91,1,0)</f>
        <v>1</v>
      </c>
      <c r="AK91" s="108">
        <f>IF(J91&gt;H91,1,0)</f>
        <v>1</v>
      </c>
      <c r="AL91" s="108">
        <f>IF(K91+M91&gt;0,IF(M91&gt;K91,1,0),0)</f>
        <v>0</v>
      </c>
    </row>
    <row r="92" spans="2:22" ht="24.75" customHeight="1">
      <c r="B92" s="609"/>
      <c r="C92" s="112" t="s">
        <v>201</v>
      </c>
      <c r="D92" s="113" t="s">
        <v>154</v>
      </c>
      <c r="E92" s="636"/>
      <c r="F92" s="595"/>
      <c r="G92" s="650"/>
      <c r="H92" s="622"/>
      <c r="I92" s="595"/>
      <c r="J92" s="650"/>
      <c r="K92" s="617"/>
      <c r="L92" s="613"/>
      <c r="M92" s="670"/>
      <c r="N92" s="668"/>
      <c r="O92" s="662"/>
      <c r="P92" s="664"/>
      <c r="Q92" s="668"/>
      <c r="R92" s="662"/>
      <c r="S92" s="664"/>
      <c r="T92" s="666"/>
      <c r="U92" s="660"/>
      <c r="V92" s="111"/>
    </row>
    <row r="93" spans="2:22" ht="24.75" customHeight="1">
      <c r="B93" s="114"/>
      <c r="C93" s="143" t="s">
        <v>69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5">
        <f>SUM(N89:N92)</f>
        <v>34</v>
      </c>
      <c r="O93" s="137" t="s">
        <v>17</v>
      </c>
      <c r="P93" s="146">
        <f>SUM(P89:P92)</f>
        <v>21</v>
      </c>
      <c r="Q93" s="145">
        <f>SUM(Q89:Q92)</f>
        <v>4</v>
      </c>
      <c r="R93" s="147" t="s">
        <v>17</v>
      </c>
      <c r="S93" s="146">
        <f>SUM(S89:S92)</f>
        <v>2</v>
      </c>
      <c r="T93" s="105">
        <f>SUM(T89:T92)</f>
        <v>2</v>
      </c>
      <c r="U93" s="106">
        <f>SUM(U89:U92)</f>
        <v>1</v>
      </c>
      <c r="V93" s="91"/>
    </row>
    <row r="94" spans="2:22" ht="24.75" customHeight="1">
      <c r="B94" s="114"/>
      <c r="C94" s="163" t="s">
        <v>70</v>
      </c>
      <c r="D94" s="162" t="str">
        <f>IF(T93&gt;U93,D84,IF(U93&gt;T93,D85,IF(U93+T93=0," ","CHYBA ZADÁNÍ")))</f>
        <v>Proskovice A</v>
      </c>
      <c r="E94" s="143"/>
      <c r="F94" s="143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63"/>
      <c r="V94" s="118"/>
    </row>
    <row r="95" spans="2:22" ht="24.75" customHeight="1">
      <c r="B95" s="114"/>
      <c r="C95" s="3" t="s">
        <v>71</v>
      </c>
      <c r="G95" s="120"/>
      <c r="H95" s="120"/>
      <c r="I95" s="120"/>
      <c r="J95" s="120"/>
      <c r="K95" s="120"/>
      <c r="L95" s="120"/>
      <c r="M95" s="120"/>
      <c r="N95" s="118"/>
      <c r="O95" s="118"/>
      <c r="Q95" s="121"/>
      <c r="R95" s="121"/>
      <c r="S95" s="120"/>
      <c r="T95" s="120"/>
      <c r="U95" s="120"/>
      <c r="V95" s="118"/>
    </row>
    <row r="96" spans="3:21" ht="15">
      <c r="C96" s="121"/>
      <c r="D96" s="121"/>
      <c r="E96" s="121"/>
      <c r="F96" s="121"/>
      <c r="G96" s="121"/>
      <c r="H96" s="121"/>
      <c r="I96" s="121"/>
      <c r="J96" s="126" t="s">
        <v>54</v>
      </c>
      <c r="K96" s="126"/>
      <c r="L96" s="126"/>
      <c r="M96" s="121"/>
      <c r="N96" s="121"/>
      <c r="O96" s="121"/>
      <c r="P96" s="121"/>
      <c r="Q96" s="121"/>
      <c r="R96" s="121"/>
      <c r="S96" s="121"/>
      <c r="T96" s="126" t="s">
        <v>57</v>
      </c>
      <c r="U96" s="121"/>
    </row>
    <row r="97" spans="3:21" ht="15">
      <c r="C97" s="127" t="s">
        <v>72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</sheetData>
  <sheetProtection selectLockedCells="1"/>
  <mergeCells count="144">
    <mergeCell ref="U91:U92"/>
    <mergeCell ref="O91:O92"/>
    <mergeCell ref="P91:P92"/>
    <mergeCell ref="Q91:Q92"/>
    <mergeCell ref="R91:R92"/>
    <mergeCell ref="S91:S92"/>
    <mergeCell ref="T91:T92"/>
    <mergeCell ref="I91:I92"/>
    <mergeCell ref="J91:J92"/>
    <mergeCell ref="K91:K92"/>
    <mergeCell ref="L91:L92"/>
    <mergeCell ref="E88:G88"/>
    <mergeCell ref="H88:J88"/>
    <mergeCell ref="K88:M88"/>
    <mergeCell ref="N88:P88"/>
    <mergeCell ref="D85:I85"/>
    <mergeCell ref="P85:U85"/>
    <mergeCell ref="Q88:S88"/>
    <mergeCell ref="B91:B92"/>
    <mergeCell ref="E91:E92"/>
    <mergeCell ref="F91:F92"/>
    <mergeCell ref="G91:G92"/>
    <mergeCell ref="H91:H92"/>
    <mergeCell ref="M91:M92"/>
    <mergeCell ref="N91:N92"/>
    <mergeCell ref="D84:I84"/>
    <mergeCell ref="P84:U84"/>
    <mergeCell ref="Q66:Q67"/>
    <mergeCell ref="R66:R67"/>
    <mergeCell ref="S66:S67"/>
    <mergeCell ref="I66:I67"/>
    <mergeCell ref="J66:J67"/>
    <mergeCell ref="K66:K67"/>
    <mergeCell ref="L66:L67"/>
    <mergeCell ref="E87:M87"/>
    <mergeCell ref="N87:U87"/>
    <mergeCell ref="U66:U67"/>
    <mergeCell ref="P78:Q78"/>
    <mergeCell ref="T78:U78"/>
    <mergeCell ref="P79:U79"/>
    <mergeCell ref="P81:U81"/>
    <mergeCell ref="P82:U82"/>
    <mergeCell ref="O66:O67"/>
    <mergeCell ref="P66:P67"/>
    <mergeCell ref="E63:G63"/>
    <mergeCell ref="H63:J63"/>
    <mergeCell ref="K63:M63"/>
    <mergeCell ref="N63:P63"/>
    <mergeCell ref="D60:I60"/>
    <mergeCell ref="P60:U60"/>
    <mergeCell ref="Q63:S63"/>
    <mergeCell ref="B66:B67"/>
    <mergeCell ref="E66:E67"/>
    <mergeCell ref="F66:F67"/>
    <mergeCell ref="G66:G67"/>
    <mergeCell ref="H66:H67"/>
    <mergeCell ref="M66:M67"/>
    <mergeCell ref="N66:N67"/>
    <mergeCell ref="D59:I59"/>
    <mergeCell ref="P59:U59"/>
    <mergeCell ref="Q41:Q42"/>
    <mergeCell ref="R41:R42"/>
    <mergeCell ref="S41:S42"/>
    <mergeCell ref="I41:I42"/>
    <mergeCell ref="J41:J42"/>
    <mergeCell ref="K41:K42"/>
    <mergeCell ref="L41:L42"/>
    <mergeCell ref="E62:M62"/>
    <mergeCell ref="N62:U62"/>
    <mergeCell ref="U41:U42"/>
    <mergeCell ref="P53:Q53"/>
    <mergeCell ref="T53:U53"/>
    <mergeCell ref="P54:U54"/>
    <mergeCell ref="P56:U56"/>
    <mergeCell ref="P57:U57"/>
    <mergeCell ref="O41:O42"/>
    <mergeCell ref="P41:P42"/>
    <mergeCell ref="E38:G38"/>
    <mergeCell ref="H38:J38"/>
    <mergeCell ref="K38:M38"/>
    <mergeCell ref="N38:P38"/>
    <mergeCell ref="D35:I35"/>
    <mergeCell ref="P35:U35"/>
    <mergeCell ref="Q38:S38"/>
    <mergeCell ref="B41:B42"/>
    <mergeCell ref="E41:E42"/>
    <mergeCell ref="F41:F42"/>
    <mergeCell ref="G41:G42"/>
    <mergeCell ref="H41:H42"/>
    <mergeCell ref="M41:M42"/>
    <mergeCell ref="N41:N42"/>
    <mergeCell ref="D34:I34"/>
    <mergeCell ref="P34:U34"/>
    <mergeCell ref="Q16:Q17"/>
    <mergeCell ref="R16:R17"/>
    <mergeCell ref="S16:S17"/>
    <mergeCell ref="E37:M37"/>
    <mergeCell ref="N37:U37"/>
    <mergeCell ref="U16:U17"/>
    <mergeCell ref="P28:Q28"/>
    <mergeCell ref="T28:U28"/>
    <mergeCell ref="P29:U29"/>
    <mergeCell ref="P31:U31"/>
    <mergeCell ref="P32:U32"/>
    <mergeCell ref="O16:O17"/>
    <mergeCell ref="P16:P17"/>
    <mergeCell ref="D10:I10"/>
    <mergeCell ref="P10:U10"/>
    <mergeCell ref="Q13:S13"/>
    <mergeCell ref="B16:B17"/>
    <mergeCell ref="E16:E17"/>
    <mergeCell ref="F16:F17"/>
    <mergeCell ref="G16:G17"/>
    <mergeCell ref="H16:H17"/>
    <mergeCell ref="K13:M13"/>
    <mergeCell ref="N13:P13"/>
    <mergeCell ref="P7:U7"/>
    <mergeCell ref="P8:U8"/>
    <mergeCell ref="D9:I9"/>
    <mergeCell ref="P9:U9"/>
    <mergeCell ref="P3:Q3"/>
    <mergeCell ref="T3:U3"/>
    <mergeCell ref="P4:U4"/>
    <mergeCell ref="P6:U6"/>
    <mergeCell ref="E12:M12"/>
    <mergeCell ref="N12:U12"/>
    <mergeCell ref="M16:M17"/>
    <mergeCell ref="N16:N17"/>
    <mergeCell ref="E13:G13"/>
    <mergeCell ref="H13:J13"/>
    <mergeCell ref="I16:I17"/>
    <mergeCell ref="J16:J17"/>
    <mergeCell ref="K16:K17"/>
    <mergeCell ref="L16:L17"/>
    <mergeCell ref="P11:U11"/>
    <mergeCell ref="P36:U36"/>
    <mergeCell ref="P61:U61"/>
    <mergeCell ref="P86:U86"/>
    <mergeCell ref="T16:T17"/>
    <mergeCell ref="P33:U33"/>
    <mergeCell ref="T41:T42"/>
    <mergeCell ref="P58:U58"/>
    <mergeCell ref="T66:T67"/>
    <mergeCell ref="P83:U83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3">
      <selection activeCell="Y44" sqref="Y44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630" t="s">
        <v>42</v>
      </c>
      <c r="Q3" s="630"/>
      <c r="R3" s="73"/>
      <c r="S3" s="73"/>
      <c r="T3" s="631">
        <f>'Rozlosování-přehled'!$N$1</f>
        <v>2012</v>
      </c>
      <c r="U3" s="631"/>
      <c r="X3" s="74" t="s">
        <v>0</v>
      </c>
    </row>
    <row r="4" spans="3:32" ht="18.75">
      <c r="C4" s="75" t="s">
        <v>43</v>
      </c>
      <c r="D4" s="76"/>
      <c r="N4" s="77">
        <v>5</v>
      </c>
      <c r="P4" s="632" t="str">
        <f>IF(N4=1,P6,IF(N4=2,P7,IF(N4=3,P8,IF(N4=4,P9,IF(N4=5,P10,IF(N4=6,P11," "))))))</f>
        <v>VETERÁNI   II.</v>
      </c>
      <c r="Q4" s="633"/>
      <c r="R4" s="633"/>
      <c r="S4" s="633"/>
      <c r="T4" s="633"/>
      <c r="U4" s="634"/>
      <c r="W4" s="78" t="s">
        <v>1</v>
      </c>
      <c r="X4" s="79" t="s">
        <v>2</v>
      </c>
      <c r="AA4" s="1" t="s">
        <v>44</v>
      </c>
      <c r="AB4" s="362" t="s">
        <v>177</v>
      </c>
      <c r="AC4" s="362" t="s">
        <v>178</v>
      </c>
      <c r="AD4" s="1" t="s">
        <v>45</v>
      </c>
      <c r="AE4" s="1" t="s">
        <v>46</v>
      </c>
      <c r="AF4" s="1" t="s">
        <v>47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2" ht="14.25" customHeight="1">
      <c r="C6" s="75" t="s">
        <v>48</v>
      </c>
      <c r="D6" s="125"/>
      <c r="E6" s="82"/>
      <c r="F6" s="82"/>
      <c r="N6" s="83">
        <v>1</v>
      </c>
      <c r="P6" s="627" t="s">
        <v>49</v>
      </c>
      <c r="Q6" s="627"/>
      <c r="R6" s="627"/>
      <c r="S6" s="627"/>
      <c r="T6" s="627"/>
      <c r="U6" s="627"/>
      <c r="W6" s="84">
        <v>1</v>
      </c>
      <c r="X6" s="85" t="str">
        <f aca="true" t="shared" si="0" ref="X6:X13">IF($N$4=1,AA6,IF($N$4=2,AB6,IF($N$4=3,AC6,IF($N$4=4,AD6,IF($N$4=5,AE6," ")))))</f>
        <v>Hrabůvka</v>
      </c>
      <c r="AA6" s="1">
        <f>'1.V2'!AA81</f>
        <v>0</v>
      </c>
      <c r="AB6" s="1">
        <f>'1.V2'!AB81</f>
        <v>0</v>
      </c>
      <c r="AC6" s="1">
        <f>'1.V2'!AC81</f>
        <v>0</v>
      </c>
      <c r="AD6" s="1">
        <f>'1.V2'!AD81</f>
        <v>0</v>
      </c>
      <c r="AE6" s="1" t="str">
        <f>'1.V2'!AE81</f>
        <v>Hrabůvka</v>
      </c>
      <c r="AF6" s="1">
        <f>'1.V2'!AF81</f>
        <v>0</v>
      </c>
    </row>
    <row r="7" spans="3:32" ht="16.5" customHeight="1">
      <c r="C7" s="75" t="s">
        <v>51</v>
      </c>
      <c r="D7" s="86"/>
      <c r="E7" s="87"/>
      <c r="F7" s="87"/>
      <c r="N7" s="83">
        <v>2</v>
      </c>
      <c r="P7" s="626" t="s">
        <v>179</v>
      </c>
      <c r="Q7" s="627"/>
      <c r="R7" s="627"/>
      <c r="S7" s="627"/>
      <c r="T7" s="627"/>
      <c r="U7" s="627"/>
      <c r="W7" s="84">
        <v>2</v>
      </c>
      <c r="X7" s="85" t="str">
        <f t="shared" si="0"/>
        <v>Poruba</v>
      </c>
      <c r="AA7" s="1">
        <f>'1.V2'!AA82</f>
        <v>0</v>
      </c>
      <c r="AB7" s="1">
        <f>'1.V2'!AB82</f>
        <v>0</v>
      </c>
      <c r="AC7" s="1">
        <f>'1.V2'!AC82</f>
        <v>0</v>
      </c>
      <c r="AD7" s="1">
        <f>'1.V2'!AD82</f>
        <v>0</v>
      </c>
      <c r="AE7" s="1" t="str">
        <f>'1.V2'!AE82</f>
        <v>Poruba</v>
      </c>
      <c r="AF7" s="1">
        <f>'1.V2'!AF82</f>
        <v>0</v>
      </c>
    </row>
    <row r="8" spans="3:32" ht="15" customHeight="1">
      <c r="C8" s="75"/>
      <c r="N8" s="83">
        <v>3</v>
      </c>
      <c r="P8" s="626" t="s">
        <v>180</v>
      </c>
      <c r="Q8" s="627"/>
      <c r="R8" s="627"/>
      <c r="S8" s="627"/>
      <c r="T8" s="627"/>
      <c r="U8" s="627"/>
      <c r="W8" s="84">
        <v>3</v>
      </c>
      <c r="X8" s="85" t="str">
        <f t="shared" si="0"/>
        <v>Příbor</v>
      </c>
      <c r="AA8" s="1">
        <f>'1.V2'!AA83</f>
        <v>0</v>
      </c>
      <c r="AB8" s="1">
        <f>'1.V2'!AB83</f>
        <v>0</v>
      </c>
      <c r="AC8" s="1">
        <f>'1.V2'!AC83</f>
        <v>0</v>
      </c>
      <c r="AD8" s="1">
        <f>'1.V2'!AD83</f>
        <v>0</v>
      </c>
      <c r="AE8" s="1" t="str">
        <f>'1.V2'!AE83</f>
        <v>Příbor</v>
      </c>
      <c r="AF8" s="1">
        <f>'1.V2'!AF83</f>
        <v>0</v>
      </c>
    </row>
    <row r="9" spans="2:32" ht="18.75">
      <c r="B9" s="88">
        <v>8</v>
      </c>
      <c r="C9" s="71" t="s">
        <v>54</v>
      </c>
      <c r="D9" s="637" t="str">
        <f>IF(B9=1,X6,IF(B9=2,X7,IF(B9=3,X8,IF(B9=4,X9,IF(B9=5,X10,IF(B9=6,X11,IF(B9=7,X12,IF(B9=8,X13," "))))))))</f>
        <v>VOLNÝ  LOS</v>
      </c>
      <c r="E9" s="638"/>
      <c r="F9" s="638"/>
      <c r="G9" s="638"/>
      <c r="H9" s="638"/>
      <c r="I9" s="639"/>
      <c r="N9" s="83">
        <v>4</v>
      </c>
      <c r="P9" s="590" t="s">
        <v>52</v>
      </c>
      <c r="Q9" s="590"/>
      <c r="R9" s="590"/>
      <c r="S9" s="590"/>
      <c r="T9" s="590"/>
      <c r="U9" s="590"/>
      <c r="W9" s="84">
        <v>4</v>
      </c>
      <c r="X9" s="85" t="str">
        <f t="shared" si="0"/>
        <v>Kunčičky  </v>
      </c>
      <c r="AA9" s="1">
        <f>'1.V2'!AA84</f>
        <v>0</v>
      </c>
      <c r="AB9" s="1">
        <f>'1.V2'!AB84</f>
        <v>0</v>
      </c>
      <c r="AC9" s="1">
        <f>'1.V2'!AC84</f>
        <v>0</v>
      </c>
      <c r="AD9" s="1">
        <f>'1.V2'!AD84</f>
        <v>0</v>
      </c>
      <c r="AE9" s="1" t="str">
        <f>'1.V2'!AE84</f>
        <v>Kunčičky  </v>
      </c>
      <c r="AF9" s="1">
        <f>'1.V2'!AF84</f>
        <v>0</v>
      </c>
    </row>
    <row r="10" spans="2:32" ht="19.5" customHeight="1">
      <c r="B10" s="88">
        <v>7</v>
      </c>
      <c r="C10" s="71" t="s">
        <v>57</v>
      </c>
      <c r="D10" s="637" t="str">
        <f>IF(B10=1,X6,IF(B10=2,X7,IF(B10=3,X8,IF(B10=4,X9,IF(B10=5,X10,IF(B10=6,X11,IF(B10=7,X12,IF(B10=8,X13," "))))))))</f>
        <v>Vratimov</v>
      </c>
      <c r="E10" s="638"/>
      <c r="F10" s="638"/>
      <c r="G10" s="638"/>
      <c r="H10" s="638"/>
      <c r="I10" s="639"/>
      <c r="N10" s="83">
        <v>5</v>
      </c>
      <c r="P10" s="590" t="s">
        <v>55</v>
      </c>
      <c r="Q10" s="590"/>
      <c r="R10" s="590"/>
      <c r="S10" s="590"/>
      <c r="T10" s="590"/>
      <c r="U10" s="590"/>
      <c r="W10" s="84">
        <v>5</v>
      </c>
      <c r="X10" s="85" t="str">
        <f t="shared" si="0"/>
        <v>Proskovice B</v>
      </c>
      <c r="AA10" s="1">
        <f>'1.V2'!AA85</f>
        <v>0</v>
      </c>
      <c r="AB10" s="1">
        <f>'1.V2'!AB85</f>
        <v>0</v>
      </c>
      <c r="AC10" s="1">
        <f>'1.V2'!AC85</f>
        <v>0</v>
      </c>
      <c r="AD10" s="1">
        <f>'1.V2'!AD85</f>
        <v>0</v>
      </c>
      <c r="AE10" s="1" t="str">
        <f>'1.V2'!AE85</f>
        <v>Proskovice B</v>
      </c>
      <c r="AF10" s="1">
        <f>'1.V2'!AF85</f>
        <v>0</v>
      </c>
    </row>
    <row r="11" spans="14:32" ht="15.75" customHeight="1">
      <c r="N11" s="83">
        <v>6</v>
      </c>
      <c r="P11" s="590" t="s">
        <v>58</v>
      </c>
      <c r="Q11" s="590"/>
      <c r="R11" s="590"/>
      <c r="S11" s="590"/>
      <c r="T11" s="590"/>
      <c r="U11" s="590"/>
      <c r="W11" s="84">
        <v>6</v>
      </c>
      <c r="X11" s="85" t="str">
        <f t="shared" si="0"/>
        <v>Proskovice A</v>
      </c>
      <c r="AA11" s="1">
        <f>'1.V2'!AA86</f>
        <v>0</v>
      </c>
      <c r="AB11" s="1">
        <f>'1.V2'!AB86</f>
        <v>0</v>
      </c>
      <c r="AC11" s="1">
        <f>'1.V2'!AC86</f>
        <v>0</v>
      </c>
      <c r="AD11" s="1">
        <f>'1.V2'!AD86</f>
        <v>0</v>
      </c>
      <c r="AE11" s="1" t="str">
        <f>'1.V2'!AE86</f>
        <v>Proskovice A</v>
      </c>
      <c r="AF11" s="1">
        <f>'1.V2'!AF86</f>
        <v>0</v>
      </c>
    </row>
    <row r="12" spans="3:38" ht="15">
      <c r="C12" s="89" t="s">
        <v>60</v>
      </c>
      <c r="D12" s="90"/>
      <c r="E12" s="623" t="s">
        <v>61</v>
      </c>
      <c r="F12" s="624"/>
      <c r="G12" s="624"/>
      <c r="H12" s="624"/>
      <c r="I12" s="624"/>
      <c r="J12" s="624"/>
      <c r="K12" s="624"/>
      <c r="L12" s="624"/>
      <c r="M12" s="624"/>
      <c r="N12" s="624" t="s">
        <v>62</v>
      </c>
      <c r="O12" s="624"/>
      <c r="P12" s="624"/>
      <c r="Q12" s="624"/>
      <c r="R12" s="624"/>
      <c r="S12" s="624"/>
      <c r="T12" s="624"/>
      <c r="U12" s="624"/>
      <c r="V12" s="91"/>
      <c r="W12" s="84">
        <v>7</v>
      </c>
      <c r="X12" s="85" t="str">
        <f t="shared" si="0"/>
        <v>Vratimov</v>
      </c>
      <c r="AA12" s="1">
        <f>'1.V2'!AA87</f>
        <v>0</v>
      </c>
      <c r="AB12" s="1">
        <f>'1.V2'!AB87</f>
        <v>0</v>
      </c>
      <c r="AC12" s="1">
        <f>'1.V2'!AC87</f>
        <v>0</v>
      </c>
      <c r="AD12" s="1">
        <f>'1.V2'!AD87</f>
        <v>0</v>
      </c>
      <c r="AE12" s="1" t="str">
        <f>'1.V2'!AE87</f>
        <v>Vratimov</v>
      </c>
      <c r="AF12" s="1">
        <f>'1.V2'!AF87</f>
        <v>0</v>
      </c>
      <c r="AG12" s="75"/>
      <c r="AH12" s="92"/>
      <c r="AI12" s="92"/>
      <c r="AJ12" s="74" t="s">
        <v>0</v>
      </c>
      <c r="AK12" s="92"/>
      <c r="AL12" s="92"/>
    </row>
    <row r="13" spans="2:38" ht="21" customHeight="1">
      <c r="B13" s="93"/>
      <c r="C13" s="94" t="s">
        <v>7</v>
      </c>
      <c r="D13" s="95" t="s">
        <v>8</v>
      </c>
      <c r="E13" s="625" t="s">
        <v>63</v>
      </c>
      <c r="F13" s="592"/>
      <c r="G13" s="593"/>
      <c r="H13" s="591" t="s">
        <v>64</v>
      </c>
      <c r="I13" s="592"/>
      <c r="J13" s="593" t="s">
        <v>64</v>
      </c>
      <c r="K13" s="591" t="s">
        <v>65</v>
      </c>
      <c r="L13" s="592"/>
      <c r="M13" s="592" t="s">
        <v>65</v>
      </c>
      <c r="N13" s="591" t="s">
        <v>66</v>
      </c>
      <c r="O13" s="592"/>
      <c r="P13" s="593"/>
      <c r="Q13" s="591" t="s">
        <v>67</v>
      </c>
      <c r="R13" s="592"/>
      <c r="S13" s="593"/>
      <c r="T13" s="96" t="s">
        <v>68</v>
      </c>
      <c r="U13" s="97"/>
      <c r="V13" s="98"/>
      <c r="W13" s="84">
        <v>8</v>
      </c>
      <c r="X13" s="85" t="str">
        <f t="shared" si="0"/>
        <v>VOLNÝ  LOS</v>
      </c>
      <c r="AA13" s="1">
        <f>'1.V2'!AA88</f>
        <v>0</v>
      </c>
      <c r="AB13" s="1">
        <f>'1.V2'!AB88</f>
        <v>0</v>
      </c>
      <c r="AC13" s="1">
        <f>'1.V2'!AC88</f>
        <v>0</v>
      </c>
      <c r="AD13" s="1">
        <f>'1.V2'!AD88</f>
        <v>0</v>
      </c>
      <c r="AE13" s="1" t="str">
        <f>'1.V2'!AE88</f>
        <v>VOLNÝ  LOS</v>
      </c>
      <c r="AF13" s="1">
        <f>'1.V2'!AF88</f>
        <v>0</v>
      </c>
      <c r="AG13" s="4" t="s">
        <v>63</v>
      </c>
      <c r="AH13" s="4" t="s">
        <v>64</v>
      </c>
      <c r="AI13" s="4" t="s">
        <v>65</v>
      </c>
      <c r="AJ13" s="4" t="s">
        <v>63</v>
      </c>
      <c r="AK13" s="4" t="s">
        <v>64</v>
      </c>
      <c r="AL13" s="4" t="s">
        <v>65</v>
      </c>
    </row>
    <row r="14" spans="2:38" ht="24.75" customHeight="1">
      <c r="B14" s="99" t="s">
        <v>63</v>
      </c>
      <c r="C14" s="100"/>
      <c r="D14" s="109"/>
      <c r="E14" s="101"/>
      <c r="F14" s="102" t="s">
        <v>17</v>
      </c>
      <c r="G14" s="103"/>
      <c r="H14" s="104"/>
      <c r="I14" s="102" t="s">
        <v>17</v>
      </c>
      <c r="J14" s="103"/>
      <c r="K14" s="104"/>
      <c r="L14" s="102" t="s">
        <v>17</v>
      </c>
      <c r="M14" s="361"/>
      <c r="N14" s="136">
        <f>E14+H14+K14</f>
        <v>0</v>
      </c>
      <c r="O14" s="137" t="s">
        <v>17</v>
      </c>
      <c r="P14" s="138">
        <f>G14+J14+M14</f>
        <v>0</v>
      </c>
      <c r="Q14" s="136">
        <f>SUM(AG14:AI14)</f>
        <v>0</v>
      </c>
      <c r="R14" s="137" t="s">
        <v>17</v>
      </c>
      <c r="S14" s="138">
        <f>SUM(AJ14:AL14)</f>
        <v>0</v>
      </c>
      <c r="T14" s="105">
        <f>IF(Q14&gt;S14,1,0)</f>
        <v>0</v>
      </c>
      <c r="U14" s="106">
        <f>IF(S14&gt;Q14,1,0)</f>
        <v>0</v>
      </c>
      <c r="V14" s="91"/>
      <c r="X14" s="107"/>
      <c r="AG14" s="108">
        <f>IF(E14&gt;G14,1,0)</f>
        <v>0</v>
      </c>
      <c r="AH14" s="108">
        <f>IF(H14&gt;J14,1,0)</f>
        <v>0</v>
      </c>
      <c r="AI14" s="108">
        <f>IF(K14+M14&gt;0,IF(K14&gt;M14,1,0),0)</f>
        <v>0</v>
      </c>
      <c r="AJ14" s="108">
        <f>IF(G14&gt;E14,1,0)</f>
        <v>0</v>
      </c>
      <c r="AK14" s="108">
        <f>IF(J14&gt;H14,1,0)</f>
        <v>0</v>
      </c>
      <c r="AL14" s="108">
        <f>IF(K14+M14&gt;0,IF(M14&gt;K14,1,0),0)</f>
        <v>0</v>
      </c>
    </row>
    <row r="15" spans="2:38" ht="24" customHeight="1">
      <c r="B15" s="99" t="s">
        <v>64</v>
      </c>
      <c r="C15" s="110"/>
      <c r="D15" s="100"/>
      <c r="E15" s="101"/>
      <c r="F15" s="102" t="s">
        <v>17</v>
      </c>
      <c r="G15" s="103"/>
      <c r="H15" s="104"/>
      <c r="I15" s="102" t="s">
        <v>17</v>
      </c>
      <c r="J15" s="103"/>
      <c r="K15" s="104"/>
      <c r="L15" s="102" t="s">
        <v>17</v>
      </c>
      <c r="M15" s="361"/>
      <c r="N15" s="136">
        <f>E15+H15+K15</f>
        <v>0</v>
      </c>
      <c r="O15" s="137" t="s">
        <v>17</v>
      </c>
      <c r="P15" s="138">
        <f>G15+J15+M15</f>
        <v>0</v>
      </c>
      <c r="Q15" s="136">
        <f>SUM(AG15:AI15)</f>
        <v>0</v>
      </c>
      <c r="R15" s="137" t="s">
        <v>17</v>
      </c>
      <c r="S15" s="138">
        <f>SUM(AJ15:AL15)</f>
        <v>0</v>
      </c>
      <c r="T15" s="105">
        <f>IF(Q15&gt;S15,1,0)</f>
        <v>0</v>
      </c>
      <c r="U15" s="106">
        <f>IF(S15&gt;Q15,1,0)</f>
        <v>0</v>
      </c>
      <c r="V15" s="91"/>
      <c r="AG15" s="108">
        <f>IF(E15&gt;G15,1,0)</f>
        <v>0</v>
      </c>
      <c r="AH15" s="108">
        <f>IF(H15&gt;J15,1,0)</f>
        <v>0</v>
      </c>
      <c r="AI15" s="108">
        <f>IF(K15+M15&gt;0,IF(K15&gt;M15,1,0),0)</f>
        <v>0</v>
      </c>
      <c r="AJ15" s="108">
        <f>IF(G15&gt;E15,1,0)</f>
        <v>0</v>
      </c>
      <c r="AK15" s="108">
        <f>IF(J15&gt;H15,1,0)</f>
        <v>0</v>
      </c>
      <c r="AL15" s="108">
        <f>IF(K15+M15&gt;0,IF(M15&gt;K15,1,0),0)</f>
        <v>0</v>
      </c>
    </row>
    <row r="16" spans="2:38" ht="20.25" customHeight="1">
      <c r="B16" s="608" t="s">
        <v>65</v>
      </c>
      <c r="C16" s="110"/>
      <c r="D16" s="363"/>
      <c r="E16" s="635"/>
      <c r="F16" s="594" t="s">
        <v>17</v>
      </c>
      <c r="G16" s="628"/>
      <c r="H16" s="621"/>
      <c r="I16" s="594" t="s">
        <v>17</v>
      </c>
      <c r="J16" s="628"/>
      <c r="K16" s="621"/>
      <c r="L16" s="594" t="s">
        <v>17</v>
      </c>
      <c r="M16" s="606"/>
      <c r="N16" s="667">
        <f>E16+H16+K16</f>
        <v>0</v>
      </c>
      <c r="O16" s="661" t="s">
        <v>17</v>
      </c>
      <c r="P16" s="663">
        <f>G16+J16+M16</f>
        <v>0</v>
      </c>
      <c r="Q16" s="667">
        <f>SUM(AG16:AI16)</f>
        <v>0</v>
      </c>
      <c r="R16" s="661" t="s">
        <v>17</v>
      </c>
      <c r="S16" s="663">
        <f>SUM(AJ16:AL16)</f>
        <v>0</v>
      </c>
      <c r="T16" s="665">
        <f>IF(Q16&gt;S16,1,0)</f>
        <v>0</v>
      </c>
      <c r="U16" s="659">
        <f>IF(S16&gt;Q16,1,0)</f>
        <v>0</v>
      </c>
      <c r="V16" s="111"/>
      <c r="AG16" s="108">
        <f>IF(E16&gt;G16,1,0)</f>
        <v>0</v>
      </c>
      <c r="AH16" s="108">
        <f>IF(H16&gt;J16,1,0)</f>
        <v>0</v>
      </c>
      <c r="AI16" s="108">
        <f>IF(K16+M16&gt;0,IF(K16&gt;M16,1,0),0)</f>
        <v>0</v>
      </c>
      <c r="AJ16" s="108">
        <f>IF(G16&gt;E16,1,0)</f>
        <v>0</v>
      </c>
      <c r="AK16" s="108">
        <f>IF(J16&gt;H16,1,0)</f>
        <v>0</v>
      </c>
      <c r="AL16" s="108">
        <f>IF(K16+M16&gt;0,IF(M16&gt;K16,1,0),0)</f>
        <v>0</v>
      </c>
    </row>
    <row r="17" spans="2:22" ht="21" customHeight="1">
      <c r="B17" s="609"/>
      <c r="C17" s="110"/>
      <c r="D17" s="364"/>
      <c r="E17" s="636"/>
      <c r="F17" s="595"/>
      <c r="G17" s="629"/>
      <c r="H17" s="622"/>
      <c r="I17" s="595"/>
      <c r="J17" s="629"/>
      <c r="K17" s="622"/>
      <c r="L17" s="595"/>
      <c r="M17" s="607"/>
      <c r="N17" s="668"/>
      <c r="O17" s="662"/>
      <c r="P17" s="664"/>
      <c r="Q17" s="668"/>
      <c r="R17" s="662"/>
      <c r="S17" s="664"/>
      <c r="T17" s="666"/>
      <c r="U17" s="660"/>
      <c r="V17" s="111"/>
    </row>
    <row r="18" spans="2:22" ht="23.25" customHeight="1">
      <c r="B18" s="114"/>
      <c r="C18" s="143" t="s">
        <v>69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>
        <f>SUM(N14:N17)</f>
        <v>0</v>
      </c>
      <c r="O18" s="137" t="s">
        <v>17</v>
      </c>
      <c r="P18" s="146">
        <f>SUM(P14:P17)</f>
        <v>0</v>
      </c>
      <c r="Q18" s="145">
        <f>SUM(Q14:Q17)</f>
        <v>0</v>
      </c>
      <c r="R18" s="147" t="s">
        <v>17</v>
      </c>
      <c r="S18" s="146">
        <f>SUM(S14:S17)</f>
        <v>0</v>
      </c>
      <c r="T18" s="105">
        <f>SUM(T14:T17)</f>
        <v>0</v>
      </c>
      <c r="U18" s="106">
        <f>SUM(U14:U17)</f>
        <v>0</v>
      </c>
      <c r="V18" s="91"/>
    </row>
    <row r="19" spans="2:27" ht="21" customHeight="1">
      <c r="B19" s="114"/>
      <c r="C19" s="3" t="s">
        <v>70</v>
      </c>
      <c r="D19" s="117" t="str">
        <f>IF(T18&gt;U18,D9,IF(U18&gt;T18,D10,IF(U18+T18=0," ","CHYBA ZADÁNÍ")))</f>
        <v> </v>
      </c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3"/>
      <c r="V19" s="118"/>
      <c r="AA19" s="119"/>
    </row>
    <row r="20" spans="2:22" ht="19.5" customHeight="1">
      <c r="B20" s="114"/>
      <c r="C20" s="3" t="s">
        <v>71</v>
      </c>
      <c r="G20" s="120"/>
      <c r="H20" s="120"/>
      <c r="I20" s="120"/>
      <c r="J20" s="120"/>
      <c r="K20" s="120"/>
      <c r="L20" s="120"/>
      <c r="M20" s="120"/>
      <c r="N20" s="118"/>
      <c r="O20" s="118"/>
      <c r="Q20" s="121"/>
      <c r="R20" s="121"/>
      <c r="S20" s="120"/>
      <c r="T20" s="120"/>
      <c r="U20" s="120"/>
      <c r="V20" s="118"/>
    </row>
    <row r="21" spans="10:20" ht="15">
      <c r="J21" s="2" t="s">
        <v>54</v>
      </c>
      <c r="K21" s="2"/>
      <c r="L21" s="2"/>
      <c r="T21" s="2" t="s">
        <v>57</v>
      </c>
    </row>
    <row r="22" spans="3:21" ht="15">
      <c r="C22" s="75" t="s">
        <v>72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3:21" ht="15"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3:21" ht="15"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3:21" ht="15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28.5" customHeight="1">
      <c r="B26" s="90"/>
      <c r="C26" s="90"/>
      <c r="D26" s="90"/>
      <c r="E26" s="90"/>
      <c r="F26" s="122" t="s">
        <v>39</v>
      </c>
      <c r="G26" s="90"/>
      <c r="H26" s="123"/>
      <c r="I26" s="123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630" t="s">
        <v>42</v>
      </c>
      <c r="Q28" s="630"/>
      <c r="R28" s="73"/>
      <c r="S28" s="73"/>
      <c r="T28" s="631">
        <f>'Rozlosování-přehled'!$N$1</f>
        <v>2012</v>
      </c>
      <c r="U28" s="631"/>
      <c r="X28" s="74" t="s">
        <v>0</v>
      </c>
    </row>
    <row r="29" spans="3:32" ht="18.75">
      <c r="C29" s="75" t="s">
        <v>43</v>
      </c>
      <c r="D29" s="124"/>
      <c r="N29" s="77">
        <v>5</v>
      </c>
      <c r="P29" s="632" t="str">
        <f>IF(N29=1,P31,IF(N29=2,P32,IF(N29=3,P33,IF(N29=4,P34,IF(N29=5,P35,IF(N29=6,P36," "))))))</f>
        <v>VETERÁNI   II.</v>
      </c>
      <c r="Q29" s="633"/>
      <c r="R29" s="633"/>
      <c r="S29" s="633"/>
      <c r="T29" s="633"/>
      <c r="U29" s="634"/>
      <c r="W29" s="78" t="s">
        <v>1</v>
      </c>
      <c r="X29" s="75" t="s">
        <v>2</v>
      </c>
      <c r="AA29" s="1" t="s">
        <v>44</v>
      </c>
      <c r="AB29" s="362" t="s">
        <v>177</v>
      </c>
      <c r="AC29" s="362" t="s">
        <v>178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2" ht="15.75" customHeight="1">
      <c r="C31" s="75" t="s">
        <v>48</v>
      </c>
      <c r="D31" s="125" t="s">
        <v>172</v>
      </c>
      <c r="E31" s="82"/>
      <c r="F31" s="82"/>
      <c r="N31" s="83">
        <v>1</v>
      </c>
      <c r="P31" s="627" t="s">
        <v>49</v>
      </c>
      <c r="Q31" s="627"/>
      <c r="R31" s="627"/>
      <c r="S31" s="627"/>
      <c r="T31" s="627"/>
      <c r="U31" s="627"/>
      <c r="W31" s="84">
        <v>1</v>
      </c>
      <c r="X31" s="85" t="str">
        <f aca="true" t="shared" si="1" ref="X31:X38">IF($N$29=1,AA31,IF($N$29=2,AB31,IF($N$29=3,AC31,IF($N$29=4,AD31,IF($N$29=5,AE31," ")))))</f>
        <v>Hrabůvka</v>
      </c>
      <c r="AA31" s="1">
        <f aca="true" t="shared" si="2" ref="AA31:AE38">AA6</f>
        <v>0</v>
      </c>
      <c r="AB31" s="1">
        <f t="shared" si="2"/>
        <v>0</v>
      </c>
      <c r="AC31" s="1">
        <f>AC6</f>
        <v>0</v>
      </c>
      <c r="AD31" s="1">
        <f t="shared" si="2"/>
        <v>0</v>
      </c>
      <c r="AE31" s="1" t="str">
        <f t="shared" si="2"/>
        <v>Hrabůvka</v>
      </c>
      <c r="AF31" s="1">
        <f aca="true" t="shared" si="3" ref="AF31:AF38">AF6</f>
        <v>0</v>
      </c>
    </row>
    <row r="32" spans="3:32" ht="15" customHeight="1">
      <c r="C32" s="75" t="s">
        <v>51</v>
      </c>
      <c r="D32" s="86">
        <v>41081</v>
      </c>
      <c r="E32" s="87"/>
      <c r="F32" s="87"/>
      <c r="N32" s="83">
        <v>2</v>
      </c>
      <c r="P32" s="626" t="s">
        <v>179</v>
      </c>
      <c r="Q32" s="627"/>
      <c r="R32" s="627"/>
      <c r="S32" s="627"/>
      <c r="T32" s="627"/>
      <c r="U32" s="627"/>
      <c r="W32" s="84">
        <v>2</v>
      </c>
      <c r="X32" s="85" t="str">
        <f t="shared" si="1"/>
        <v>Poruba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Poruba</v>
      </c>
      <c r="AF32" s="1">
        <f t="shared" si="3"/>
        <v>0</v>
      </c>
    </row>
    <row r="33" spans="3:32" ht="15">
      <c r="C33" s="75"/>
      <c r="N33" s="83">
        <v>3</v>
      </c>
      <c r="P33" s="626" t="s">
        <v>180</v>
      </c>
      <c r="Q33" s="627"/>
      <c r="R33" s="627"/>
      <c r="S33" s="627"/>
      <c r="T33" s="627"/>
      <c r="U33" s="627"/>
      <c r="W33" s="84">
        <v>3</v>
      </c>
      <c r="X33" s="85" t="str">
        <f t="shared" si="1"/>
        <v>Příbor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Příbor</v>
      </c>
      <c r="AF33" s="1">
        <f t="shared" si="3"/>
        <v>0</v>
      </c>
    </row>
    <row r="34" spans="2:32" ht="18.75">
      <c r="B34" s="88">
        <v>1</v>
      </c>
      <c r="C34" s="71" t="s">
        <v>54</v>
      </c>
      <c r="D34" s="618" t="str">
        <f>IF(B34=1,X31,IF(B34=2,X32,IF(B34=3,X33,IF(B34=4,X34,IF(B34=5,X35,IF(B34=6,X36,IF(B34=7,X37,IF(B34=8,X38," "))))))))</f>
        <v>Hrabůvka</v>
      </c>
      <c r="E34" s="619"/>
      <c r="F34" s="619"/>
      <c r="G34" s="619"/>
      <c r="H34" s="619"/>
      <c r="I34" s="620"/>
      <c r="N34" s="83">
        <v>4</v>
      </c>
      <c r="P34" s="590" t="s">
        <v>52</v>
      </c>
      <c r="Q34" s="590"/>
      <c r="R34" s="590"/>
      <c r="S34" s="590"/>
      <c r="T34" s="590"/>
      <c r="U34" s="590"/>
      <c r="W34" s="84">
        <v>4</v>
      </c>
      <c r="X34" s="85" t="str">
        <f t="shared" si="1"/>
        <v>Kunčičky  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Kunčičky  </v>
      </c>
      <c r="AF34" s="1">
        <f t="shared" si="3"/>
        <v>0</v>
      </c>
    </row>
    <row r="35" spans="2:32" ht="18.75">
      <c r="B35" s="88">
        <v>6</v>
      </c>
      <c r="C35" s="71" t="s">
        <v>57</v>
      </c>
      <c r="D35" s="618" t="str">
        <f>IF(B35=1,X31,IF(B35=2,X32,IF(B35=3,X33,IF(B35=4,X34,IF(B35=5,X35,IF(B35=6,X36,IF(B35=7,X37,IF(B35=8,X38," "))))))))</f>
        <v>Proskovice A</v>
      </c>
      <c r="E35" s="619"/>
      <c r="F35" s="619"/>
      <c r="G35" s="619"/>
      <c r="H35" s="619"/>
      <c r="I35" s="620"/>
      <c r="N35" s="83">
        <v>5</v>
      </c>
      <c r="P35" s="590" t="s">
        <v>55</v>
      </c>
      <c r="Q35" s="590"/>
      <c r="R35" s="590"/>
      <c r="S35" s="590"/>
      <c r="T35" s="590"/>
      <c r="U35" s="590"/>
      <c r="W35" s="84">
        <v>5</v>
      </c>
      <c r="X35" s="85" t="str">
        <f t="shared" si="1"/>
        <v>Proskovice B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Proskovice B</v>
      </c>
      <c r="AF35" s="1">
        <f t="shared" si="3"/>
        <v>0</v>
      </c>
    </row>
    <row r="36" spans="14:32" ht="15">
      <c r="N36" s="83">
        <v>6</v>
      </c>
      <c r="P36" s="590" t="s">
        <v>58</v>
      </c>
      <c r="Q36" s="590"/>
      <c r="R36" s="590"/>
      <c r="S36" s="590"/>
      <c r="T36" s="590"/>
      <c r="U36" s="590"/>
      <c r="W36" s="84">
        <v>6</v>
      </c>
      <c r="X36" s="85" t="str">
        <f t="shared" si="1"/>
        <v>Proskovice A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Proskovice A</v>
      </c>
      <c r="AF36" s="1">
        <f t="shared" si="3"/>
        <v>0</v>
      </c>
    </row>
    <row r="37" spans="3:32" ht="15">
      <c r="C37" s="89" t="s">
        <v>60</v>
      </c>
      <c r="D37" s="90"/>
      <c r="E37" s="623" t="s">
        <v>61</v>
      </c>
      <c r="F37" s="624"/>
      <c r="G37" s="624"/>
      <c r="H37" s="624"/>
      <c r="I37" s="624"/>
      <c r="J37" s="624"/>
      <c r="K37" s="624"/>
      <c r="L37" s="624"/>
      <c r="M37" s="624"/>
      <c r="N37" s="624" t="s">
        <v>62</v>
      </c>
      <c r="O37" s="624"/>
      <c r="P37" s="624"/>
      <c r="Q37" s="624"/>
      <c r="R37" s="624"/>
      <c r="S37" s="624"/>
      <c r="T37" s="624"/>
      <c r="U37" s="624"/>
      <c r="V37" s="91"/>
      <c r="W37" s="84">
        <v>7</v>
      </c>
      <c r="X37" s="85" t="str">
        <f t="shared" si="1"/>
        <v>Vratimov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 t="str">
        <f t="shared" si="2"/>
        <v>Vratimov</v>
      </c>
      <c r="AF37" s="1">
        <f t="shared" si="3"/>
        <v>0</v>
      </c>
    </row>
    <row r="38" spans="2:38" ht="15">
      <c r="B38" s="93"/>
      <c r="C38" s="94" t="s">
        <v>7</v>
      </c>
      <c r="D38" s="95" t="s">
        <v>8</v>
      </c>
      <c r="E38" s="625" t="s">
        <v>63</v>
      </c>
      <c r="F38" s="592"/>
      <c r="G38" s="593"/>
      <c r="H38" s="591" t="s">
        <v>64</v>
      </c>
      <c r="I38" s="592"/>
      <c r="J38" s="593" t="s">
        <v>64</v>
      </c>
      <c r="K38" s="591" t="s">
        <v>65</v>
      </c>
      <c r="L38" s="592"/>
      <c r="M38" s="592" t="s">
        <v>65</v>
      </c>
      <c r="N38" s="591" t="s">
        <v>66</v>
      </c>
      <c r="O38" s="592"/>
      <c r="P38" s="593"/>
      <c r="Q38" s="591" t="s">
        <v>67</v>
      </c>
      <c r="R38" s="592"/>
      <c r="S38" s="593"/>
      <c r="T38" s="96" t="s">
        <v>68</v>
      </c>
      <c r="U38" s="97"/>
      <c r="V38" s="98"/>
      <c r="W38" s="84">
        <v>8</v>
      </c>
      <c r="X38" s="85" t="str">
        <f t="shared" si="1"/>
        <v>VOLNÝ  LOS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 t="str">
        <f t="shared" si="2"/>
        <v>VOLNÝ  LOS</v>
      </c>
      <c r="AF38" s="1">
        <f t="shared" si="3"/>
        <v>0</v>
      </c>
      <c r="AG38" s="4" t="s">
        <v>63</v>
      </c>
      <c r="AH38" s="4" t="s">
        <v>64</v>
      </c>
      <c r="AI38" s="4" t="s">
        <v>65</v>
      </c>
      <c r="AJ38" s="4" t="s">
        <v>63</v>
      </c>
      <c r="AK38" s="4" t="s">
        <v>64</v>
      </c>
      <c r="AL38" s="4" t="s">
        <v>65</v>
      </c>
    </row>
    <row r="39" spans="2:38" ht="24.75" customHeight="1">
      <c r="B39" s="99" t="s">
        <v>63</v>
      </c>
      <c r="C39" s="100" t="s">
        <v>254</v>
      </c>
      <c r="D39" s="109" t="s">
        <v>201</v>
      </c>
      <c r="E39" s="101">
        <v>6</v>
      </c>
      <c r="F39" s="102" t="s">
        <v>17</v>
      </c>
      <c r="G39" s="103">
        <v>0</v>
      </c>
      <c r="H39" s="104">
        <v>3</v>
      </c>
      <c r="I39" s="102" t="s">
        <v>17</v>
      </c>
      <c r="J39" s="103">
        <v>0</v>
      </c>
      <c r="K39" s="104"/>
      <c r="L39" s="102" t="s">
        <v>17</v>
      </c>
      <c r="M39" s="361"/>
      <c r="N39" s="136">
        <f>E39+H39+K39</f>
        <v>9</v>
      </c>
      <c r="O39" s="137" t="s">
        <v>17</v>
      </c>
      <c r="P39" s="138">
        <f>G39+J39+M39</f>
        <v>0</v>
      </c>
      <c r="Q39" s="136">
        <f>SUM(AG39:AI39)</f>
        <v>2</v>
      </c>
      <c r="R39" s="137" t="s">
        <v>17</v>
      </c>
      <c r="S39" s="138">
        <f>SUM(AJ39:AL39)</f>
        <v>0</v>
      </c>
      <c r="T39" s="105">
        <f>IF(Q39&gt;S39,1,0)</f>
        <v>1</v>
      </c>
      <c r="U39" s="106">
        <f>IF(S39&gt;Q39,1,0)</f>
        <v>0</v>
      </c>
      <c r="V39" s="91"/>
      <c r="X39" s="76" t="s">
        <v>291</v>
      </c>
      <c r="AG39" s="108">
        <f>IF(E39&gt;G39,1,0)</f>
        <v>1</v>
      </c>
      <c r="AH39" s="108">
        <f>IF(H39&gt;J39,1,0)</f>
        <v>1</v>
      </c>
      <c r="AI39" s="108">
        <f>IF(K39+M39&gt;0,IF(K39&gt;M39,1,0),0)</f>
        <v>0</v>
      </c>
      <c r="AJ39" s="108">
        <f>IF(G39&gt;E39,1,0)</f>
        <v>0</v>
      </c>
      <c r="AK39" s="108">
        <f>IF(J39&gt;H39,1,0)</f>
        <v>0</v>
      </c>
      <c r="AL39" s="108">
        <f>IF(K39+M39&gt;0,IF(M39&gt;K39,1,0),0)</f>
        <v>0</v>
      </c>
    </row>
    <row r="40" spans="2:38" ht="24.75" customHeight="1">
      <c r="B40" s="99" t="s">
        <v>64</v>
      </c>
      <c r="C40" s="110" t="s">
        <v>290</v>
      </c>
      <c r="D40" s="100" t="s">
        <v>202</v>
      </c>
      <c r="E40" s="101">
        <v>6</v>
      </c>
      <c r="F40" s="102" t="s">
        <v>17</v>
      </c>
      <c r="G40" s="103"/>
      <c r="H40" s="104">
        <v>6</v>
      </c>
      <c r="I40" s="102" t="s">
        <v>17</v>
      </c>
      <c r="J40" s="103">
        <v>7</v>
      </c>
      <c r="K40" s="104">
        <v>6</v>
      </c>
      <c r="L40" s="102" t="s">
        <v>17</v>
      </c>
      <c r="M40" s="361">
        <v>7</v>
      </c>
      <c r="N40" s="136">
        <f>E40+H40+K40</f>
        <v>18</v>
      </c>
      <c r="O40" s="137" t="s">
        <v>17</v>
      </c>
      <c r="P40" s="138">
        <f>G40+J40+M40</f>
        <v>14</v>
      </c>
      <c r="Q40" s="136">
        <f>SUM(AG40:AI40)</f>
        <v>1</v>
      </c>
      <c r="R40" s="137" t="s">
        <v>17</v>
      </c>
      <c r="S40" s="138">
        <f>SUM(AJ40:AL40)</f>
        <v>2</v>
      </c>
      <c r="T40" s="105">
        <f>IF(Q40&gt;S40,1,0)</f>
        <v>0</v>
      </c>
      <c r="U40" s="106">
        <f>IF(S40&gt;Q40,1,0)</f>
        <v>1</v>
      </c>
      <c r="V40" s="91"/>
      <c r="AG40" s="108">
        <f>IF(E40&gt;G40,1,0)</f>
        <v>1</v>
      </c>
      <c r="AH40" s="108">
        <f>IF(H40&gt;J40,1,0)</f>
        <v>0</v>
      </c>
      <c r="AI40" s="108">
        <f>IF(K40+M40&gt;0,IF(K40&gt;M40,1,0),0)</f>
        <v>0</v>
      </c>
      <c r="AJ40" s="108">
        <f>IF(G40&gt;E40,1,0)</f>
        <v>0</v>
      </c>
      <c r="AK40" s="108">
        <f>IF(J40&gt;H40,1,0)</f>
        <v>1</v>
      </c>
      <c r="AL40" s="108">
        <f>IF(K40+M40&gt;0,IF(M40&gt;K40,1,0),0)</f>
        <v>1</v>
      </c>
    </row>
    <row r="41" spans="2:38" ht="24.75" customHeight="1">
      <c r="B41" s="608" t="s">
        <v>65</v>
      </c>
      <c r="C41" s="110" t="s">
        <v>254</v>
      </c>
      <c r="D41" s="363" t="s">
        <v>201</v>
      </c>
      <c r="E41" s="635">
        <v>6</v>
      </c>
      <c r="F41" s="594" t="s">
        <v>17</v>
      </c>
      <c r="G41" s="628">
        <v>3</v>
      </c>
      <c r="H41" s="621">
        <v>6</v>
      </c>
      <c r="I41" s="594" t="s">
        <v>17</v>
      </c>
      <c r="J41" s="628">
        <v>4</v>
      </c>
      <c r="K41" s="621"/>
      <c r="L41" s="594" t="s">
        <v>17</v>
      </c>
      <c r="M41" s="606"/>
      <c r="N41" s="667">
        <f>E41+H41+K41</f>
        <v>12</v>
      </c>
      <c r="O41" s="661" t="s">
        <v>17</v>
      </c>
      <c r="P41" s="663">
        <f>G41+J41+M41</f>
        <v>7</v>
      </c>
      <c r="Q41" s="667">
        <f>SUM(AG41:AI41)</f>
        <v>2</v>
      </c>
      <c r="R41" s="661" t="s">
        <v>17</v>
      </c>
      <c r="S41" s="663">
        <f>SUM(AJ41:AL41)</f>
        <v>0</v>
      </c>
      <c r="T41" s="665">
        <f>IF(Q41&gt;S41,1,0)</f>
        <v>1</v>
      </c>
      <c r="U41" s="659">
        <f>IF(S41&gt;Q41,1,0)</f>
        <v>0</v>
      </c>
      <c r="V41" s="111"/>
      <c r="AG41" s="108">
        <f>IF(E41&gt;G41,1,0)</f>
        <v>1</v>
      </c>
      <c r="AH41" s="108">
        <f>IF(H41&gt;J41,1,0)</f>
        <v>1</v>
      </c>
      <c r="AI41" s="108">
        <f>IF(K41+M41&gt;0,IF(K41&gt;M41,1,0),0)</f>
        <v>0</v>
      </c>
      <c r="AJ41" s="108">
        <f>IF(G41&gt;E41,1,0)</f>
        <v>0</v>
      </c>
      <c r="AK41" s="108">
        <f>IF(J41&gt;H41,1,0)</f>
        <v>0</v>
      </c>
      <c r="AL41" s="108">
        <f>IF(K41+M41&gt;0,IF(M41&gt;K41,1,0),0)</f>
        <v>0</v>
      </c>
    </row>
    <row r="42" spans="2:22" ht="24.75" customHeight="1">
      <c r="B42" s="609"/>
      <c r="C42" s="110" t="s">
        <v>290</v>
      </c>
      <c r="D42" s="364" t="s">
        <v>202</v>
      </c>
      <c r="E42" s="636"/>
      <c r="F42" s="595"/>
      <c r="G42" s="629"/>
      <c r="H42" s="622"/>
      <c r="I42" s="595"/>
      <c r="J42" s="629"/>
      <c r="K42" s="622"/>
      <c r="L42" s="595"/>
      <c r="M42" s="607"/>
      <c r="N42" s="668"/>
      <c r="O42" s="662"/>
      <c r="P42" s="664"/>
      <c r="Q42" s="668"/>
      <c r="R42" s="662"/>
      <c r="S42" s="664"/>
      <c r="T42" s="666"/>
      <c r="U42" s="660"/>
      <c r="V42" s="111"/>
    </row>
    <row r="43" spans="2:22" ht="24.75" customHeight="1">
      <c r="B43" s="114"/>
      <c r="C43" s="143" t="s">
        <v>69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>
        <f>SUM(N39:N42)</f>
        <v>39</v>
      </c>
      <c r="O43" s="137" t="s">
        <v>17</v>
      </c>
      <c r="P43" s="146">
        <f>SUM(P39:P42)</f>
        <v>21</v>
      </c>
      <c r="Q43" s="145">
        <f>SUM(Q39:Q42)</f>
        <v>5</v>
      </c>
      <c r="R43" s="147" t="s">
        <v>17</v>
      </c>
      <c r="S43" s="146">
        <f>SUM(S39:S42)</f>
        <v>2</v>
      </c>
      <c r="T43" s="105">
        <f>SUM(T39:T42)</f>
        <v>2</v>
      </c>
      <c r="U43" s="106">
        <f>SUM(U39:U42)</f>
        <v>1</v>
      </c>
      <c r="V43" s="91"/>
    </row>
    <row r="44" spans="2:22" ht="24.75" customHeight="1">
      <c r="B44" s="114"/>
      <c r="C44" s="163" t="s">
        <v>70</v>
      </c>
      <c r="D44" s="162" t="str">
        <f>IF(T43&gt;U43,D34,IF(U43&gt;T43,D35,IF(U43+T43=0," ","CHYBA ZADÁNÍ")))</f>
        <v>Hrabůvka</v>
      </c>
      <c r="E44" s="143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63"/>
      <c r="V44" s="118"/>
    </row>
    <row r="45" spans="2:22" ht="15">
      <c r="B45" s="114"/>
      <c r="C45" s="3" t="s">
        <v>71</v>
      </c>
      <c r="G45" s="120"/>
      <c r="H45" s="120"/>
      <c r="I45" s="120"/>
      <c r="J45" s="120"/>
      <c r="K45" s="120"/>
      <c r="L45" s="120"/>
      <c r="M45" s="120"/>
      <c r="N45" s="118"/>
      <c r="O45" s="118"/>
      <c r="Q45" s="121"/>
      <c r="R45" s="121"/>
      <c r="S45" s="120"/>
      <c r="T45" s="120"/>
      <c r="U45" s="120"/>
      <c r="V45" s="118"/>
    </row>
    <row r="46" spans="3:21" ht="15">
      <c r="C46" s="121"/>
      <c r="D46" s="121"/>
      <c r="E46" s="121"/>
      <c r="F46" s="121"/>
      <c r="G46" s="121"/>
      <c r="H46" s="121"/>
      <c r="I46" s="121"/>
      <c r="J46" s="126" t="s">
        <v>54</v>
      </c>
      <c r="K46" s="126"/>
      <c r="L46" s="126"/>
      <c r="M46" s="121"/>
      <c r="N46" s="121"/>
      <c r="O46" s="121"/>
      <c r="P46" s="121"/>
      <c r="Q46" s="121"/>
      <c r="R46" s="121"/>
      <c r="S46" s="121"/>
      <c r="T46" s="126" t="s">
        <v>57</v>
      </c>
      <c r="U46" s="121"/>
    </row>
    <row r="47" spans="3:21" ht="15">
      <c r="C47" s="127" t="s">
        <v>72</v>
      </c>
      <c r="D47" s="128" t="s">
        <v>73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3:21" ht="15">
      <c r="C48" s="121"/>
      <c r="D48" s="12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spans="3:21" ht="15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</row>
    <row r="50" spans="3:21" ht="1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630" t="s">
        <v>42</v>
      </c>
      <c r="Q53" s="630"/>
      <c r="R53" s="73"/>
      <c r="S53" s="73"/>
      <c r="T53" s="631">
        <f>'Rozlosování-přehled'!$N$1</f>
        <v>2012</v>
      </c>
      <c r="U53" s="631"/>
      <c r="X53" s="74" t="s">
        <v>0</v>
      </c>
    </row>
    <row r="54" spans="3:32" ht="18.75">
      <c r="C54" s="75" t="s">
        <v>43</v>
      </c>
      <c r="D54" s="76"/>
      <c r="N54" s="77">
        <v>5</v>
      </c>
      <c r="P54" s="632" t="str">
        <f>IF(N54=1,P56,IF(N54=2,P57,IF(N54=3,P58,IF(N54=4,P59,IF(N54=5,P60,IF(N54=6,P61," "))))))</f>
        <v>VETERÁNI   II.</v>
      </c>
      <c r="Q54" s="633"/>
      <c r="R54" s="633"/>
      <c r="S54" s="633"/>
      <c r="T54" s="633"/>
      <c r="U54" s="634"/>
      <c r="W54" s="78" t="s">
        <v>1</v>
      </c>
      <c r="X54" s="79" t="s">
        <v>2</v>
      </c>
      <c r="AA54" s="1" t="s">
        <v>44</v>
      </c>
      <c r="AB54" s="362" t="s">
        <v>177</v>
      </c>
      <c r="AC54" s="362" t="s">
        <v>178</v>
      </c>
      <c r="AD54" s="1" t="s">
        <v>45</v>
      </c>
      <c r="AE54" s="1" t="s">
        <v>46</v>
      </c>
      <c r="AF54" s="1" t="s">
        <v>47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2" ht="15.75" customHeight="1">
      <c r="C56" s="75" t="s">
        <v>48</v>
      </c>
      <c r="D56" s="125" t="s">
        <v>147</v>
      </c>
      <c r="E56" s="125"/>
      <c r="F56" s="125"/>
      <c r="G56" s="125"/>
      <c r="H56" s="125"/>
      <c r="I56" s="125"/>
      <c r="N56" s="83">
        <v>1</v>
      </c>
      <c r="P56" s="627" t="s">
        <v>49</v>
      </c>
      <c r="Q56" s="627"/>
      <c r="R56" s="627"/>
      <c r="S56" s="627"/>
      <c r="T56" s="627"/>
      <c r="U56" s="627"/>
      <c r="W56" s="84">
        <v>1</v>
      </c>
      <c r="X56" s="85" t="str">
        <f aca="true" t="shared" si="4" ref="X56:X63">IF($N$4=1,AA56,IF($N$4=2,AB56,IF($N$4=3,AC56,IF($N$4=4,AD56,IF($N$4=5,AE56," ")))))</f>
        <v>Hrabůvka</v>
      </c>
      <c r="AA56" s="1">
        <f aca="true" t="shared" si="5" ref="AA56:AE63">AA6</f>
        <v>0</v>
      </c>
      <c r="AB56" s="1">
        <f t="shared" si="5"/>
        <v>0</v>
      </c>
      <c r="AC56" s="1">
        <f>AC6</f>
        <v>0</v>
      </c>
      <c r="AD56" s="1">
        <f t="shared" si="5"/>
        <v>0</v>
      </c>
      <c r="AE56" s="1" t="str">
        <f t="shared" si="5"/>
        <v>Hrabůvka</v>
      </c>
      <c r="AF56" s="1">
        <f aca="true" t="shared" si="6" ref="AF56:AF63">AF6</f>
        <v>0</v>
      </c>
    </row>
    <row r="57" spans="3:32" ht="15" customHeight="1">
      <c r="C57" s="75" t="s">
        <v>51</v>
      </c>
      <c r="D57" s="238">
        <v>41044</v>
      </c>
      <c r="E57" s="86"/>
      <c r="F57" s="86"/>
      <c r="G57" s="86"/>
      <c r="H57" s="86"/>
      <c r="I57" s="86"/>
      <c r="N57" s="83">
        <v>2</v>
      </c>
      <c r="P57" s="626" t="s">
        <v>179</v>
      </c>
      <c r="Q57" s="627"/>
      <c r="R57" s="627"/>
      <c r="S57" s="627"/>
      <c r="T57" s="627"/>
      <c r="U57" s="627"/>
      <c r="W57" s="84">
        <v>2</v>
      </c>
      <c r="X57" s="85" t="str">
        <f t="shared" si="4"/>
        <v>Poruba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Poruba</v>
      </c>
      <c r="AF57" s="1">
        <f t="shared" si="6"/>
        <v>0</v>
      </c>
    </row>
    <row r="58" spans="3:32" ht="15">
      <c r="C58" s="75"/>
      <c r="N58" s="83">
        <v>3</v>
      </c>
      <c r="P58" s="626" t="s">
        <v>180</v>
      </c>
      <c r="Q58" s="627"/>
      <c r="R58" s="627"/>
      <c r="S58" s="627"/>
      <c r="T58" s="627"/>
      <c r="U58" s="627"/>
      <c r="W58" s="84">
        <v>3</v>
      </c>
      <c r="X58" s="85" t="str">
        <f t="shared" si="4"/>
        <v>Příbor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Příbor</v>
      </c>
      <c r="AF58" s="1">
        <f t="shared" si="6"/>
        <v>0</v>
      </c>
    </row>
    <row r="59" spans="2:32" ht="18.75">
      <c r="B59" s="88">
        <v>2</v>
      </c>
      <c r="C59" s="71" t="s">
        <v>54</v>
      </c>
      <c r="D59" s="637" t="str">
        <f>IF(B59=1,X56,IF(B59=2,X57,IF(B59=3,X58,IF(B59=4,X59,IF(B59=5,X60,IF(B59=6,X61,IF(B59=7,X62,IF(B59=8,X63," "))))))))</f>
        <v>Poruba</v>
      </c>
      <c r="E59" s="638"/>
      <c r="F59" s="638"/>
      <c r="G59" s="638"/>
      <c r="H59" s="638"/>
      <c r="I59" s="639"/>
      <c r="N59" s="83">
        <v>4</v>
      </c>
      <c r="P59" s="590" t="s">
        <v>52</v>
      </c>
      <c r="Q59" s="590"/>
      <c r="R59" s="590"/>
      <c r="S59" s="590"/>
      <c r="T59" s="590"/>
      <c r="U59" s="590"/>
      <c r="W59" s="84">
        <v>4</v>
      </c>
      <c r="X59" s="85" t="str">
        <f t="shared" si="4"/>
        <v>Kunčičky  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Kunčičky  </v>
      </c>
      <c r="AF59" s="1">
        <f t="shared" si="6"/>
        <v>0</v>
      </c>
    </row>
    <row r="60" spans="2:32" ht="18.75">
      <c r="B60" s="88">
        <v>5</v>
      </c>
      <c r="C60" s="71" t="s">
        <v>57</v>
      </c>
      <c r="D60" s="637" t="str">
        <f>IF(B60=1,X56,IF(B60=2,X57,IF(B60=3,X58,IF(B60=4,X59,IF(B60=5,X60,IF(B60=6,X61,IF(B60=7,X62,IF(B60=8,X63," "))))))))</f>
        <v>Proskovice B</v>
      </c>
      <c r="E60" s="638"/>
      <c r="F60" s="638"/>
      <c r="G60" s="638"/>
      <c r="H60" s="638"/>
      <c r="I60" s="639"/>
      <c r="N60" s="83">
        <v>5</v>
      </c>
      <c r="P60" s="590" t="s">
        <v>55</v>
      </c>
      <c r="Q60" s="590"/>
      <c r="R60" s="590"/>
      <c r="S60" s="590"/>
      <c r="T60" s="590"/>
      <c r="U60" s="590"/>
      <c r="W60" s="84">
        <v>5</v>
      </c>
      <c r="X60" s="85" t="str">
        <f t="shared" si="4"/>
        <v>Proskovice B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Proskovice B</v>
      </c>
      <c r="AF60" s="1">
        <f t="shared" si="6"/>
        <v>0</v>
      </c>
    </row>
    <row r="61" spans="14:32" ht="15">
      <c r="N61" s="83">
        <v>6</v>
      </c>
      <c r="P61" s="590" t="s">
        <v>58</v>
      </c>
      <c r="Q61" s="590"/>
      <c r="R61" s="590"/>
      <c r="S61" s="590"/>
      <c r="T61" s="590"/>
      <c r="U61" s="590"/>
      <c r="W61" s="84">
        <v>6</v>
      </c>
      <c r="X61" s="85" t="str">
        <f t="shared" si="4"/>
        <v>Proskovice A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Proskovice A</v>
      </c>
      <c r="AF61" s="1">
        <f t="shared" si="6"/>
        <v>0</v>
      </c>
    </row>
    <row r="62" spans="3:38" ht="15">
      <c r="C62" s="89" t="s">
        <v>60</v>
      </c>
      <c r="D62" s="90"/>
      <c r="E62" s="623" t="s">
        <v>61</v>
      </c>
      <c r="F62" s="624"/>
      <c r="G62" s="624"/>
      <c r="H62" s="624"/>
      <c r="I62" s="624"/>
      <c r="J62" s="624"/>
      <c r="K62" s="624"/>
      <c r="L62" s="624"/>
      <c r="M62" s="624"/>
      <c r="N62" s="624" t="s">
        <v>62</v>
      </c>
      <c r="O62" s="624"/>
      <c r="P62" s="624"/>
      <c r="Q62" s="624"/>
      <c r="R62" s="624"/>
      <c r="S62" s="624"/>
      <c r="T62" s="624"/>
      <c r="U62" s="624"/>
      <c r="V62" s="91"/>
      <c r="W62" s="84">
        <v>7</v>
      </c>
      <c r="X62" s="85" t="str">
        <f t="shared" si="4"/>
        <v>Vratimov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 t="str">
        <f t="shared" si="5"/>
        <v>Vratimov</v>
      </c>
      <c r="AF62" s="1">
        <f t="shared" si="6"/>
        <v>0</v>
      </c>
      <c r="AG62" s="75"/>
      <c r="AH62" s="92"/>
      <c r="AI62" s="92"/>
      <c r="AJ62" s="74" t="s">
        <v>0</v>
      </c>
      <c r="AK62" s="92"/>
      <c r="AL62" s="92"/>
    </row>
    <row r="63" spans="2:38" ht="15">
      <c r="B63" s="93"/>
      <c r="C63" s="94" t="s">
        <v>7</v>
      </c>
      <c r="D63" s="95" t="s">
        <v>8</v>
      </c>
      <c r="E63" s="625" t="s">
        <v>63</v>
      </c>
      <c r="F63" s="592"/>
      <c r="G63" s="593"/>
      <c r="H63" s="591" t="s">
        <v>64</v>
      </c>
      <c r="I63" s="592"/>
      <c r="J63" s="593" t="s">
        <v>64</v>
      </c>
      <c r="K63" s="591" t="s">
        <v>65</v>
      </c>
      <c r="L63" s="592"/>
      <c r="M63" s="592" t="s">
        <v>65</v>
      </c>
      <c r="N63" s="591" t="s">
        <v>66</v>
      </c>
      <c r="O63" s="592"/>
      <c r="P63" s="593"/>
      <c r="Q63" s="591" t="s">
        <v>67</v>
      </c>
      <c r="R63" s="592"/>
      <c r="S63" s="593"/>
      <c r="T63" s="96" t="s">
        <v>68</v>
      </c>
      <c r="U63" s="97"/>
      <c r="V63" s="98"/>
      <c r="W63" s="84">
        <v>8</v>
      </c>
      <c r="X63" s="85" t="str">
        <f t="shared" si="4"/>
        <v>VOLNÝ  LOS</v>
      </c>
      <c r="AA63" s="1">
        <f t="shared" si="5"/>
        <v>0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 t="str">
        <f t="shared" si="5"/>
        <v>VOLNÝ  LOS</v>
      </c>
      <c r="AF63" s="1">
        <f t="shared" si="6"/>
        <v>0</v>
      </c>
      <c r="AG63" s="4" t="s">
        <v>63</v>
      </c>
      <c r="AH63" s="4" t="s">
        <v>64</v>
      </c>
      <c r="AI63" s="4" t="s">
        <v>65</v>
      </c>
      <c r="AJ63" s="4" t="s">
        <v>63</v>
      </c>
      <c r="AK63" s="4" t="s">
        <v>64</v>
      </c>
      <c r="AL63" s="4" t="s">
        <v>65</v>
      </c>
    </row>
    <row r="64" spans="2:38" ht="24.75" customHeight="1">
      <c r="B64" s="99" t="s">
        <v>63</v>
      </c>
      <c r="C64" s="100" t="s">
        <v>222</v>
      </c>
      <c r="D64" s="109" t="s">
        <v>223</v>
      </c>
      <c r="E64" s="101">
        <v>6</v>
      </c>
      <c r="F64" s="102" t="s">
        <v>17</v>
      </c>
      <c r="G64" s="103">
        <v>0</v>
      </c>
      <c r="H64" s="104">
        <v>6</v>
      </c>
      <c r="I64" s="102" t="s">
        <v>17</v>
      </c>
      <c r="J64" s="103">
        <v>2</v>
      </c>
      <c r="K64" s="104"/>
      <c r="L64" s="102" t="s">
        <v>17</v>
      </c>
      <c r="M64" s="361"/>
      <c r="N64" s="136">
        <f>E64+H64+K64</f>
        <v>12</v>
      </c>
      <c r="O64" s="137" t="s">
        <v>17</v>
      </c>
      <c r="P64" s="138">
        <f>G64+J64+M64</f>
        <v>2</v>
      </c>
      <c r="Q64" s="136">
        <f>SUM(AG64:AI64)</f>
        <v>2</v>
      </c>
      <c r="R64" s="137" t="s">
        <v>17</v>
      </c>
      <c r="S64" s="138">
        <f>SUM(AJ64:AL64)</f>
        <v>0</v>
      </c>
      <c r="T64" s="105">
        <f>IF(Q64&gt;S64,1,0)</f>
        <v>1</v>
      </c>
      <c r="U64" s="106">
        <f>IF(S64&gt;Q64,1,0)</f>
        <v>0</v>
      </c>
      <c r="V64" s="91"/>
      <c r="X64" s="107"/>
      <c r="AG64" s="108">
        <f>IF(E64&gt;G64,1,0)</f>
        <v>1</v>
      </c>
      <c r="AH64" s="108">
        <f>IF(H64&gt;J64,1,0)</f>
        <v>1</v>
      </c>
      <c r="AI64" s="108">
        <f>IF(K64+M64&gt;0,IF(K64&gt;M64,1,0),0)</f>
        <v>0</v>
      </c>
      <c r="AJ64" s="108">
        <f>IF(G64&gt;E64,1,0)</f>
        <v>0</v>
      </c>
      <c r="AK64" s="108">
        <f>IF(J64&gt;H64,1,0)</f>
        <v>0</v>
      </c>
      <c r="AL64" s="108">
        <f>IF(K64+M64&gt;0,IF(M64&gt;K64,1,0),0)</f>
        <v>0</v>
      </c>
    </row>
    <row r="65" spans="2:38" ht="24.75" customHeight="1">
      <c r="B65" s="99" t="s">
        <v>64</v>
      </c>
      <c r="C65" s="110" t="s">
        <v>224</v>
      </c>
      <c r="D65" s="100" t="s">
        <v>225</v>
      </c>
      <c r="E65" s="101">
        <v>6</v>
      </c>
      <c r="F65" s="102" t="s">
        <v>17</v>
      </c>
      <c r="G65" s="103">
        <v>0</v>
      </c>
      <c r="H65" s="104">
        <v>6</v>
      </c>
      <c r="I65" s="102" t="s">
        <v>17</v>
      </c>
      <c r="J65" s="103">
        <v>3</v>
      </c>
      <c r="K65" s="104"/>
      <c r="L65" s="102" t="s">
        <v>17</v>
      </c>
      <c r="M65" s="361"/>
      <c r="N65" s="136">
        <f>E65+H65+K65</f>
        <v>12</v>
      </c>
      <c r="O65" s="137" t="s">
        <v>17</v>
      </c>
      <c r="P65" s="138">
        <f>G65+J65+M65</f>
        <v>3</v>
      </c>
      <c r="Q65" s="136">
        <f>SUM(AG65:AI65)</f>
        <v>2</v>
      </c>
      <c r="R65" s="137" t="s">
        <v>17</v>
      </c>
      <c r="S65" s="138">
        <f>SUM(AJ65:AL65)</f>
        <v>0</v>
      </c>
      <c r="T65" s="105">
        <f>IF(Q65&gt;S65,1,0)</f>
        <v>1</v>
      </c>
      <c r="U65" s="106">
        <f>IF(S65&gt;Q65,1,0)</f>
        <v>0</v>
      </c>
      <c r="V65" s="91"/>
      <c r="AG65" s="108">
        <f>IF(E65&gt;G65,1,0)</f>
        <v>1</v>
      </c>
      <c r="AH65" s="108">
        <f>IF(H65&gt;J65,1,0)</f>
        <v>1</v>
      </c>
      <c r="AI65" s="108">
        <f>IF(K65+M65&gt;0,IF(K65&gt;M65,1,0),0)</f>
        <v>0</v>
      </c>
      <c r="AJ65" s="108">
        <f>IF(G65&gt;E65,1,0)</f>
        <v>0</v>
      </c>
      <c r="AK65" s="108">
        <f>IF(J65&gt;H65,1,0)</f>
        <v>0</v>
      </c>
      <c r="AL65" s="108">
        <f>IF(K65+M65&gt;0,IF(M65&gt;K65,1,0),0)</f>
        <v>0</v>
      </c>
    </row>
    <row r="66" spans="2:38" ht="24.75" customHeight="1">
      <c r="B66" s="608" t="s">
        <v>65</v>
      </c>
      <c r="C66" s="110" t="s">
        <v>226</v>
      </c>
      <c r="D66" s="363" t="s">
        <v>223</v>
      </c>
      <c r="E66" s="419">
        <v>6</v>
      </c>
      <c r="F66" s="413" t="s">
        <v>17</v>
      </c>
      <c r="G66" s="417">
        <v>1</v>
      </c>
      <c r="H66" s="415">
        <v>6</v>
      </c>
      <c r="I66" s="413" t="s">
        <v>17</v>
      </c>
      <c r="J66" s="417">
        <v>1</v>
      </c>
      <c r="K66" s="621"/>
      <c r="L66" s="594" t="s">
        <v>17</v>
      </c>
      <c r="M66" s="606"/>
      <c r="N66" s="667">
        <f>E66+H66+K66</f>
        <v>12</v>
      </c>
      <c r="O66" s="661" t="s">
        <v>17</v>
      </c>
      <c r="P66" s="663">
        <f>G66+J66+M66</f>
        <v>2</v>
      </c>
      <c r="Q66" s="667">
        <f>SUM(AG66:AI66)</f>
        <v>2</v>
      </c>
      <c r="R66" s="661" t="s">
        <v>17</v>
      </c>
      <c r="S66" s="663">
        <f>SUM(AJ66:AL66)</f>
        <v>0</v>
      </c>
      <c r="T66" s="665">
        <f>IF(Q66&gt;S66,1,0)</f>
        <v>1</v>
      </c>
      <c r="U66" s="659">
        <f>IF(S66&gt;Q66,1,0)</f>
        <v>0</v>
      </c>
      <c r="V66" s="111"/>
      <c r="AG66" s="108">
        <f>IF(E66&gt;G66,1,0)</f>
        <v>1</v>
      </c>
      <c r="AH66" s="108">
        <f>IF(H66&gt;J66,1,0)</f>
        <v>1</v>
      </c>
      <c r="AI66" s="108">
        <f>IF(K66+M66&gt;0,IF(K66&gt;M66,1,0),0)</f>
        <v>0</v>
      </c>
      <c r="AJ66" s="108">
        <f>IF(G66&gt;E66,1,0)</f>
        <v>0</v>
      </c>
      <c r="AK66" s="108">
        <f>IF(J66&gt;H66,1,0)</f>
        <v>0</v>
      </c>
      <c r="AL66" s="108">
        <f>IF(K66+M66&gt;0,IF(M66&gt;K66,1,0),0)</f>
        <v>0</v>
      </c>
    </row>
    <row r="67" spans="2:22" ht="24.75" customHeight="1">
      <c r="B67" s="609"/>
      <c r="C67" s="110" t="s">
        <v>227</v>
      </c>
      <c r="D67" s="364" t="s">
        <v>225</v>
      </c>
      <c r="E67" s="420"/>
      <c r="F67" s="414"/>
      <c r="G67" s="418"/>
      <c r="H67" s="416"/>
      <c r="I67" s="414"/>
      <c r="J67" s="418"/>
      <c r="K67" s="622"/>
      <c r="L67" s="595"/>
      <c r="M67" s="607"/>
      <c r="N67" s="668"/>
      <c r="O67" s="662"/>
      <c r="P67" s="664"/>
      <c r="Q67" s="668"/>
      <c r="R67" s="662"/>
      <c r="S67" s="664"/>
      <c r="T67" s="666"/>
      <c r="U67" s="660"/>
      <c r="V67" s="111"/>
    </row>
    <row r="68" spans="2:22" ht="24.75" customHeight="1">
      <c r="B68" s="114"/>
      <c r="C68" s="143" t="s">
        <v>69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5">
        <f>SUM(N64:N67)</f>
        <v>36</v>
      </c>
      <c r="O68" s="137" t="s">
        <v>17</v>
      </c>
      <c r="P68" s="146">
        <f>SUM(P64:P67)</f>
        <v>7</v>
      </c>
      <c r="Q68" s="145">
        <f>SUM(Q64:Q67)</f>
        <v>6</v>
      </c>
      <c r="R68" s="147" t="s">
        <v>17</v>
      </c>
      <c r="S68" s="146">
        <f>SUM(S64:S67)</f>
        <v>0</v>
      </c>
      <c r="T68" s="105">
        <f>SUM(T64:T67)</f>
        <v>3</v>
      </c>
      <c r="U68" s="106">
        <f>SUM(U64:U67)</f>
        <v>0</v>
      </c>
      <c r="V68" s="91"/>
    </row>
    <row r="69" spans="2:27" ht="24.75" customHeight="1">
      <c r="B69" s="114"/>
      <c r="C69" s="3" t="s">
        <v>70</v>
      </c>
      <c r="D69" s="117" t="str">
        <f>IF(T68&gt;U68,D59,IF(U68&gt;T68,D60,IF(U68+T68=0," ","CHYBA ZADÁNÍ")))</f>
        <v>Poruba</v>
      </c>
      <c r="E69" s="115"/>
      <c r="F69" s="115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3"/>
      <c r="V69" s="118"/>
      <c r="AA69" s="119"/>
    </row>
    <row r="70" spans="2:22" ht="15">
      <c r="B70" s="114"/>
      <c r="C70" s="3" t="s">
        <v>71</v>
      </c>
      <c r="G70" s="120"/>
      <c r="H70" s="120"/>
      <c r="I70" s="120"/>
      <c r="J70" s="120"/>
      <c r="K70" s="120"/>
      <c r="L70" s="120"/>
      <c r="M70" s="120"/>
      <c r="N70" s="118"/>
      <c r="O70" s="118"/>
      <c r="Q70" s="121"/>
      <c r="R70" s="121"/>
      <c r="S70" s="120"/>
      <c r="T70" s="120"/>
      <c r="U70" s="120"/>
      <c r="V70" s="118"/>
    </row>
    <row r="71" spans="10:20" ht="15">
      <c r="J71" s="2" t="s">
        <v>54</v>
      </c>
      <c r="K71" s="2"/>
      <c r="L71" s="2"/>
      <c r="T71" s="2" t="s">
        <v>57</v>
      </c>
    </row>
    <row r="72" spans="3:21" ht="15">
      <c r="C72" s="75" t="s">
        <v>72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</row>
    <row r="73" spans="3:21" ht="15"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3:21" ht="15"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</row>
    <row r="75" spans="3:21" ht="15"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</row>
    <row r="76" spans="2:21" ht="26.25">
      <c r="B76" s="90"/>
      <c r="C76" s="90"/>
      <c r="D76" s="90"/>
      <c r="E76" s="90"/>
      <c r="F76" s="122" t="s">
        <v>39</v>
      </c>
      <c r="G76" s="90"/>
      <c r="H76" s="123"/>
      <c r="I76" s="123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630" t="s">
        <v>42</v>
      </c>
      <c r="Q78" s="630"/>
      <c r="R78" s="73"/>
      <c r="S78" s="73"/>
      <c r="T78" s="631">
        <f>'Rozlosování-přehled'!$N$1</f>
        <v>2012</v>
      </c>
      <c r="U78" s="631"/>
      <c r="X78" s="74" t="s">
        <v>0</v>
      </c>
    </row>
    <row r="79" spans="3:32" ht="18.75">
      <c r="C79" s="75" t="s">
        <v>43</v>
      </c>
      <c r="D79" s="124"/>
      <c r="N79" s="77">
        <v>5</v>
      </c>
      <c r="P79" s="632" t="str">
        <f>IF(N79=1,P81,IF(N79=2,P82,IF(N79=3,P83,IF(N79=4,P84,IF(N79=5,P85,IF(N79=6,P86," "))))))</f>
        <v>VETERÁNI   II.</v>
      </c>
      <c r="Q79" s="633"/>
      <c r="R79" s="633"/>
      <c r="S79" s="633"/>
      <c r="T79" s="633"/>
      <c r="U79" s="634"/>
      <c r="W79" s="78" t="s">
        <v>1</v>
      </c>
      <c r="X79" s="75" t="s">
        <v>2</v>
      </c>
      <c r="AA79" s="1" t="s">
        <v>44</v>
      </c>
      <c r="AB79" s="362" t="s">
        <v>177</v>
      </c>
      <c r="AC79" s="362" t="s">
        <v>178</v>
      </c>
      <c r="AD79" s="1" t="s">
        <v>45</v>
      </c>
      <c r="AE79" s="1" t="s">
        <v>46</v>
      </c>
      <c r="AF79" s="1" t="s">
        <v>47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2" ht="15.75" customHeight="1">
      <c r="C81" s="75" t="s">
        <v>48</v>
      </c>
      <c r="D81" s="125"/>
      <c r="E81" s="82"/>
      <c r="F81" s="82"/>
      <c r="N81" s="83">
        <v>1</v>
      </c>
      <c r="P81" s="627" t="s">
        <v>49</v>
      </c>
      <c r="Q81" s="627"/>
      <c r="R81" s="627"/>
      <c r="S81" s="627"/>
      <c r="T81" s="627"/>
      <c r="U81" s="627"/>
      <c r="W81" s="84">
        <v>1</v>
      </c>
      <c r="X81" s="85" t="str">
        <f aca="true" t="shared" si="7" ref="X81:X88">IF($N$29=1,AA81,IF($N$29=2,AB81,IF($N$29=3,AC81,IF($N$29=4,AD81,IF($N$29=5,AE81," ")))))</f>
        <v>Hrabůvka</v>
      </c>
      <c r="AA81" s="1">
        <f aca="true" t="shared" si="8" ref="AA81:AE88">AA6</f>
        <v>0</v>
      </c>
      <c r="AB81" s="1">
        <f t="shared" si="8"/>
        <v>0</v>
      </c>
      <c r="AC81" s="1">
        <f>AC6</f>
        <v>0</v>
      </c>
      <c r="AD81" s="1">
        <f t="shared" si="8"/>
        <v>0</v>
      </c>
      <c r="AE81" s="1" t="str">
        <f t="shared" si="8"/>
        <v>Hrabůvka</v>
      </c>
      <c r="AF81" s="1">
        <f aca="true" t="shared" si="9" ref="AF81:AF88">AF6</f>
        <v>0</v>
      </c>
    </row>
    <row r="82" spans="3:32" ht="15" customHeight="1">
      <c r="C82" s="75" t="s">
        <v>51</v>
      </c>
      <c r="D82" s="86"/>
      <c r="E82" s="87"/>
      <c r="F82" s="87"/>
      <c r="N82" s="83">
        <v>2</v>
      </c>
      <c r="P82" s="626" t="s">
        <v>179</v>
      </c>
      <c r="Q82" s="627"/>
      <c r="R82" s="627"/>
      <c r="S82" s="627"/>
      <c r="T82" s="627"/>
      <c r="U82" s="627"/>
      <c r="W82" s="84">
        <v>2</v>
      </c>
      <c r="X82" s="85" t="str">
        <f t="shared" si="7"/>
        <v>Poruba</v>
      </c>
      <c r="AA82" s="1">
        <f t="shared" si="8"/>
        <v>0</v>
      </c>
      <c r="AB82" s="1">
        <f t="shared" si="8"/>
        <v>0</v>
      </c>
      <c r="AC82" s="1">
        <f t="shared" si="8"/>
        <v>0</v>
      </c>
      <c r="AD82" s="1">
        <f t="shared" si="8"/>
        <v>0</v>
      </c>
      <c r="AE82" s="1" t="str">
        <f t="shared" si="8"/>
        <v>Poruba</v>
      </c>
      <c r="AF82" s="1">
        <f t="shared" si="9"/>
        <v>0</v>
      </c>
    </row>
    <row r="83" spans="3:32" ht="15">
      <c r="C83" s="75"/>
      <c r="N83" s="83">
        <v>3</v>
      </c>
      <c r="P83" s="626" t="s">
        <v>180</v>
      </c>
      <c r="Q83" s="627"/>
      <c r="R83" s="627"/>
      <c r="S83" s="627"/>
      <c r="T83" s="627"/>
      <c r="U83" s="627"/>
      <c r="W83" s="84">
        <v>3</v>
      </c>
      <c r="X83" s="85" t="str">
        <f t="shared" si="7"/>
        <v>Příbor</v>
      </c>
      <c r="AA83" s="1">
        <f t="shared" si="8"/>
        <v>0</v>
      </c>
      <c r="AB83" s="1">
        <f t="shared" si="8"/>
        <v>0</v>
      </c>
      <c r="AC83" s="1">
        <f t="shared" si="8"/>
        <v>0</v>
      </c>
      <c r="AD83" s="1">
        <f t="shared" si="8"/>
        <v>0</v>
      </c>
      <c r="AE83" s="1" t="str">
        <f t="shared" si="8"/>
        <v>Příbor</v>
      </c>
      <c r="AF83" s="1">
        <f t="shared" si="9"/>
        <v>0</v>
      </c>
    </row>
    <row r="84" spans="2:32" ht="18.75">
      <c r="B84" s="88">
        <v>3</v>
      </c>
      <c r="C84" s="71" t="s">
        <v>54</v>
      </c>
      <c r="D84" s="618" t="str">
        <f>IF(B84=1,X81,IF(B84=2,X82,IF(B84=3,X83,IF(B84=4,X84,IF(B84=5,X85,IF(B84=6,X86,IF(B84=7,X87,IF(B84=8,X88," "))))))))</f>
        <v>Příbor</v>
      </c>
      <c r="E84" s="619"/>
      <c r="F84" s="619"/>
      <c r="G84" s="619"/>
      <c r="H84" s="619"/>
      <c r="I84" s="620"/>
      <c r="N84" s="83">
        <v>4</v>
      </c>
      <c r="P84" s="590" t="s">
        <v>52</v>
      </c>
      <c r="Q84" s="590"/>
      <c r="R84" s="590"/>
      <c r="S84" s="590"/>
      <c r="T84" s="590"/>
      <c r="U84" s="590"/>
      <c r="W84" s="84">
        <v>4</v>
      </c>
      <c r="X84" s="85" t="str">
        <f t="shared" si="7"/>
        <v>Kunčičky  </v>
      </c>
      <c r="AA84" s="1">
        <f t="shared" si="8"/>
        <v>0</v>
      </c>
      <c r="AB84" s="1">
        <f t="shared" si="8"/>
        <v>0</v>
      </c>
      <c r="AC84" s="1">
        <f t="shared" si="8"/>
        <v>0</v>
      </c>
      <c r="AD84" s="1">
        <f t="shared" si="8"/>
        <v>0</v>
      </c>
      <c r="AE84" s="1" t="str">
        <f t="shared" si="8"/>
        <v>Kunčičky  </v>
      </c>
      <c r="AF84" s="1">
        <f t="shared" si="9"/>
        <v>0</v>
      </c>
    </row>
    <row r="85" spans="2:32" ht="18.75">
      <c r="B85" s="88">
        <v>4</v>
      </c>
      <c r="C85" s="71" t="s">
        <v>57</v>
      </c>
      <c r="D85" s="618" t="str">
        <f>IF(B85=1,X81,IF(B85=2,X82,IF(B85=3,X83,IF(B85=4,X84,IF(B85=5,X85,IF(B85=6,X86,IF(B85=7,X87,IF(B85=8,X88," "))))))))</f>
        <v>Kunčičky  </v>
      </c>
      <c r="E85" s="619"/>
      <c r="F85" s="619"/>
      <c r="G85" s="619"/>
      <c r="H85" s="619"/>
      <c r="I85" s="620"/>
      <c r="N85" s="83">
        <v>5</v>
      </c>
      <c r="P85" s="590" t="s">
        <v>55</v>
      </c>
      <c r="Q85" s="590"/>
      <c r="R85" s="590"/>
      <c r="S85" s="590"/>
      <c r="T85" s="590"/>
      <c r="U85" s="590"/>
      <c r="W85" s="84">
        <v>5</v>
      </c>
      <c r="X85" s="85" t="str">
        <f t="shared" si="7"/>
        <v>Proskovice B</v>
      </c>
      <c r="AA85" s="1">
        <f t="shared" si="8"/>
        <v>0</v>
      </c>
      <c r="AB85" s="1">
        <f t="shared" si="8"/>
        <v>0</v>
      </c>
      <c r="AC85" s="1">
        <f t="shared" si="8"/>
        <v>0</v>
      </c>
      <c r="AD85" s="1">
        <f t="shared" si="8"/>
        <v>0</v>
      </c>
      <c r="AE85" s="1" t="str">
        <f t="shared" si="8"/>
        <v>Proskovice B</v>
      </c>
      <c r="AF85" s="1">
        <f t="shared" si="9"/>
        <v>0</v>
      </c>
    </row>
    <row r="86" spans="14:32" ht="15">
      <c r="N86" s="83">
        <v>6</v>
      </c>
      <c r="P86" s="590" t="s">
        <v>58</v>
      </c>
      <c r="Q86" s="590"/>
      <c r="R86" s="590"/>
      <c r="S86" s="590"/>
      <c r="T86" s="590"/>
      <c r="U86" s="590"/>
      <c r="W86" s="84">
        <v>6</v>
      </c>
      <c r="X86" s="85" t="str">
        <f t="shared" si="7"/>
        <v>Proskovice A</v>
      </c>
      <c r="AA86" s="1">
        <f t="shared" si="8"/>
        <v>0</v>
      </c>
      <c r="AB86" s="1">
        <f t="shared" si="8"/>
        <v>0</v>
      </c>
      <c r="AC86" s="1">
        <f t="shared" si="8"/>
        <v>0</v>
      </c>
      <c r="AD86" s="1">
        <f t="shared" si="8"/>
        <v>0</v>
      </c>
      <c r="AE86" s="1" t="str">
        <f t="shared" si="8"/>
        <v>Proskovice A</v>
      </c>
      <c r="AF86" s="1">
        <f t="shared" si="9"/>
        <v>0</v>
      </c>
    </row>
    <row r="87" spans="3:32" ht="15">
      <c r="C87" s="89" t="s">
        <v>60</v>
      </c>
      <c r="D87" s="90"/>
      <c r="E87" s="623" t="s">
        <v>61</v>
      </c>
      <c r="F87" s="624"/>
      <c r="G87" s="624"/>
      <c r="H87" s="624"/>
      <c r="I87" s="624"/>
      <c r="J87" s="624"/>
      <c r="K87" s="624"/>
      <c r="L87" s="624"/>
      <c r="M87" s="624"/>
      <c r="N87" s="624" t="s">
        <v>62</v>
      </c>
      <c r="O87" s="624"/>
      <c r="P87" s="624"/>
      <c r="Q87" s="624"/>
      <c r="R87" s="624"/>
      <c r="S87" s="624"/>
      <c r="T87" s="624"/>
      <c r="U87" s="624"/>
      <c r="V87" s="91"/>
      <c r="W87" s="84">
        <v>7</v>
      </c>
      <c r="X87" s="85" t="str">
        <f t="shared" si="7"/>
        <v>Vratimov</v>
      </c>
      <c r="AA87" s="1">
        <f t="shared" si="8"/>
        <v>0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 t="str">
        <f t="shared" si="8"/>
        <v>Vratimov</v>
      </c>
      <c r="AF87" s="1">
        <f t="shared" si="9"/>
        <v>0</v>
      </c>
    </row>
    <row r="88" spans="2:38" ht="15">
      <c r="B88" s="93"/>
      <c r="C88" s="94" t="s">
        <v>7</v>
      </c>
      <c r="D88" s="95" t="s">
        <v>8</v>
      </c>
      <c r="E88" s="625" t="s">
        <v>63</v>
      </c>
      <c r="F88" s="592"/>
      <c r="G88" s="593"/>
      <c r="H88" s="591" t="s">
        <v>64</v>
      </c>
      <c r="I88" s="592"/>
      <c r="J88" s="593" t="s">
        <v>64</v>
      </c>
      <c r="K88" s="591" t="s">
        <v>65</v>
      </c>
      <c r="L88" s="592"/>
      <c r="M88" s="592" t="s">
        <v>65</v>
      </c>
      <c r="N88" s="591" t="s">
        <v>66</v>
      </c>
      <c r="O88" s="592"/>
      <c r="P88" s="593"/>
      <c r="Q88" s="591" t="s">
        <v>67</v>
      </c>
      <c r="R88" s="592"/>
      <c r="S88" s="593"/>
      <c r="T88" s="96" t="s">
        <v>68</v>
      </c>
      <c r="U88" s="97"/>
      <c r="V88" s="98"/>
      <c r="W88" s="84">
        <v>8</v>
      </c>
      <c r="X88" s="85" t="str">
        <f t="shared" si="7"/>
        <v>VOLNÝ  LOS</v>
      </c>
      <c r="AA88" s="1">
        <f t="shared" si="8"/>
        <v>0</v>
      </c>
      <c r="AB88" s="1">
        <f t="shared" si="8"/>
        <v>0</v>
      </c>
      <c r="AC88" s="1">
        <f t="shared" si="8"/>
        <v>0</v>
      </c>
      <c r="AD88" s="1">
        <f t="shared" si="8"/>
        <v>0</v>
      </c>
      <c r="AE88" s="1" t="str">
        <f t="shared" si="8"/>
        <v>VOLNÝ  LOS</v>
      </c>
      <c r="AF88" s="1">
        <f t="shared" si="9"/>
        <v>0</v>
      </c>
      <c r="AG88" s="4" t="s">
        <v>63</v>
      </c>
      <c r="AH88" s="4" t="s">
        <v>64</v>
      </c>
      <c r="AI88" s="4" t="s">
        <v>65</v>
      </c>
      <c r="AJ88" s="4" t="s">
        <v>63</v>
      </c>
      <c r="AK88" s="4" t="s">
        <v>64</v>
      </c>
      <c r="AL88" s="4" t="s">
        <v>65</v>
      </c>
    </row>
    <row r="89" spans="2:38" ht="24.75" customHeight="1">
      <c r="B89" s="99" t="s">
        <v>63</v>
      </c>
      <c r="C89" s="100" t="s">
        <v>86</v>
      </c>
      <c r="D89" s="451" t="s">
        <v>286</v>
      </c>
      <c r="E89" s="101">
        <v>6</v>
      </c>
      <c r="F89" s="102" t="s">
        <v>17</v>
      </c>
      <c r="G89" s="103">
        <v>0</v>
      </c>
      <c r="H89" s="104">
        <v>6</v>
      </c>
      <c r="I89" s="102" t="s">
        <v>17</v>
      </c>
      <c r="J89" s="103">
        <v>0</v>
      </c>
      <c r="K89" s="104"/>
      <c r="L89" s="102" t="s">
        <v>17</v>
      </c>
      <c r="M89" s="361"/>
      <c r="N89" s="136">
        <f>E89+H89+K89</f>
        <v>12</v>
      </c>
      <c r="O89" s="137" t="s">
        <v>17</v>
      </c>
      <c r="P89" s="138">
        <f>G89+J89+M89</f>
        <v>0</v>
      </c>
      <c r="Q89" s="136">
        <f>SUM(AG89:AI89)</f>
        <v>2</v>
      </c>
      <c r="R89" s="137" t="s">
        <v>17</v>
      </c>
      <c r="S89" s="138">
        <f>SUM(AJ89:AL89)</f>
        <v>0</v>
      </c>
      <c r="T89" s="105">
        <f>IF(Q89&gt;S89,1,0)</f>
        <v>1</v>
      </c>
      <c r="U89" s="106">
        <f>IF(S89&gt;Q89,1,0)</f>
        <v>0</v>
      </c>
      <c r="V89" s="91"/>
      <c r="X89" s="455" t="s">
        <v>287</v>
      </c>
      <c r="AG89" s="108">
        <f>IF(E89&gt;G89,1,0)</f>
        <v>1</v>
      </c>
      <c r="AH89" s="108">
        <f>IF(H89&gt;J89,1,0)</f>
        <v>1</v>
      </c>
      <c r="AI89" s="108">
        <f>IF(K89+M89&gt;0,IF(K89&gt;M89,1,0),0)</f>
        <v>0</v>
      </c>
      <c r="AJ89" s="108">
        <f>IF(G89&gt;E89,1,0)</f>
        <v>0</v>
      </c>
      <c r="AK89" s="108">
        <f>IF(J89&gt;H89,1,0)</f>
        <v>0</v>
      </c>
      <c r="AL89" s="108">
        <f>IF(K89+M89&gt;0,IF(M89&gt;K89,1,0),0)</f>
        <v>0</v>
      </c>
    </row>
    <row r="90" spans="2:38" ht="24.75" customHeight="1">
      <c r="B90" s="99" t="s">
        <v>64</v>
      </c>
      <c r="C90" s="110" t="s">
        <v>87</v>
      </c>
      <c r="D90" s="452" t="s">
        <v>286</v>
      </c>
      <c r="E90" s="101">
        <v>6</v>
      </c>
      <c r="F90" s="102" t="s">
        <v>17</v>
      </c>
      <c r="G90" s="103">
        <v>0</v>
      </c>
      <c r="H90" s="104">
        <v>6</v>
      </c>
      <c r="I90" s="102" t="s">
        <v>17</v>
      </c>
      <c r="J90" s="103">
        <v>0</v>
      </c>
      <c r="K90" s="104"/>
      <c r="L90" s="102" t="s">
        <v>17</v>
      </c>
      <c r="M90" s="361"/>
      <c r="N90" s="136">
        <f>E90+H90+K90</f>
        <v>12</v>
      </c>
      <c r="O90" s="137" t="s">
        <v>17</v>
      </c>
      <c r="P90" s="138">
        <f>G90+J90+M90</f>
        <v>0</v>
      </c>
      <c r="Q90" s="136">
        <f>SUM(AG90:AI90)</f>
        <v>2</v>
      </c>
      <c r="R90" s="137" t="s">
        <v>17</v>
      </c>
      <c r="S90" s="138">
        <f>SUM(AJ90:AL90)</f>
        <v>0</v>
      </c>
      <c r="T90" s="105">
        <f>IF(Q90&gt;S90,1,0)</f>
        <v>1</v>
      </c>
      <c r="U90" s="106">
        <f>IF(S90&gt;Q90,1,0)</f>
        <v>0</v>
      </c>
      <c r="V90" s="91"/>
      <c r="X90" s="455" t="s">
        <v>287</v>
      </c>
      <c r="AG90" s="108">
        <f>IF(E90&gt;G90,1,0)</f>
        <v>1</v>
      </c>
      <c r="AH90" s="108">
        <f>IF(H90&gt;J90,1,0)</f>
        <v>1</v>
      </c>
      <c r="AI90" s="108">
        <f>IF(K90+M90&gt;0,IF(K90&gt;M90,1,0),0)</f>
        <v>0</v>
      </c>
      <c r="AJ90" s="108">
        <f>IF(G90&gt;E90,1,0)</f>
        <v>0</v>
      </c>
      <c r="AK90" s="108">
        <f>IF(J90&gt;H90,1,0)</f>
        <v>0</v>
      </c>
      <c r="AL90" s="108">
        <f>IF(K90+M90&gt;0,IF(M90&gt;K90,1,0),0)</f>
        <v>0</v>
      </c>
    </row>
    <row r="91" spans="2:38" ht="24.75" customHeight="1">
      <c r="B91" s="608" t="s">
        <v>65</v>
      </c>
      <c r="C91" s="110" t="s">
        <v>86</v>
      </c>
      <c r="D91" s="453" t="s">
        <v>286</v>
      </c>
      <c r="E91" s="635">
        <v>6</v>
      </c>
      <c r="F91" s="594" t="s">
        <v>17</v>
      </c>
      <c r="G91" s="628">
        <v>0</v>
      </c>
      <c r="H91" s="621">
        <v>6</v>
      </c>
      <c r="I91" s="594" t="s">
        <v>17</v>
      </c>
      <c r="J91" s="628">
        <v>0</v>
      </c>
      <c r="K91" s="621"/>
      <c r="L91" s="594" t="s">
        <v>17</v>
      </c>
      <c r="M91" s="606"/>
      <c r="N91" s="667">
        <f>E91+H91+K91</f>
        <v>12</v>
      </c>
      <c r="O91" s="661" t="s">
        <v>17</v>
      </c>
      <c r="P91" s="663">
        <f>G91+J91+M91</f>
        <v>0</v>
      </c>
      <c r="Q91" s="667">
        <f>SUM(AG91:AI91)</f>
        <v>2</v>
      </c>
      <c r="R91" s="661" t="s">
        <v>17</v>
      </c>
      <c r="S91" s="663">
        <f>SUM(AJ91:AL91)</f>
        <v>0</v>
      </c>
      <c r="T91" s="665">
        <f>IF(Q91&gt;S91,1,0)</f>
        <v>1</v>
      </c>
      <c r="U91" s="659">
        <f>IF(S91&gt;Q91,1,0)</f>
        <v>0</v>
      </c>
      <c r="V91" s="111"/>
      <c r="X91" s="455" t="s">
        <v>287</v>
      </c>
      <c r="AG91" s="108">
        <f>IF(E91&gt;G91,1,0)</f>
        <v>1</v>
      </c>
      <c r="AH91" s="108">
        <f>IF(H91&gt;J91,1,0)</f>
        <v>1</v>
      </c>
      <c r="AI91" s="108">
        <f>IF(K91+M91&gt;0,IF(K91&gt;M91,1,0),0)</f>
        <v>0</v>
      </c>
      <c r="AJ91" s="108">
        <f>IF(G91&gt;E91,1,0)</f>
        <v>0</v>
      </c>
      <c r="AK91" s="108">
        <f>IF(J91&gt;H91,1,0)</f>
        <v>0</v>
      </c>
      <c r="AL91" s="108">
        <f>IF(K91+M91&gt;0,IF(M91&gt;K91,1,0),0)</f>
        <v>0</v>
      </c>
    </row>
    <row r="92" spans="2:22" ht="24.75" customHeight="1">
      <c r="B92" s="609"/>
      <c r="C92" s="112" t="s">
        <v>87</v>
      </c>
      <c r="D92" s="454" t="s">
        <v>286</v>
      </c>
      <c r="E92" s="636"/>
      <c r="F92" s="595"/>
      <c r="G92" s="629"/>
      <c r="H92" s="622"/>
      <c r="I92" s="595"/>
      <c r="J92" s="629"/>
      <c r="K92" s="622"/>
      <c r="L92" s="595"/>
      <c r="M92" s="607"/>
      <c r="N92" s="668"/>
      <c r="O92" s="662"/>
      <c r="P92" s="664"/>
      <c r="Q92" s="668"/>
      <c r="R92" s="662"/>
      <c r="S92" s="664"/>
      <c r="T92" s="666"/>
      <c r="U92" s="660"/>
      <c r="V92" s="111"/>
    </row>
    <row r="93" spans="2:22" ht="24.75" customHeight="1">
      <c r="B93" s="114"/>
      <c r="C93" s="143" t="s">
        <v>69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5">
        <f>SUM(N89:N92)</f>
        <v>36</v>
      </c>
      <c r="O93" s="137" t="s">
        <v>17</v>
      </c>
      <c r="P93" s="146">
        <f>SUM(P89:P92)</f>
        <v>0</v>
      </c>
      <c r="Q93" s="145">
        <f>SUM(Q89:Q92)</f>
        <v>6</v>
      </c>
      <c r="R93" s="147" t="s">
        <v>17</v>
      </c>
      <c r="S93" s="146">
        <f>SUM(S89:S92)</f>
        <v>0</v>
      </c>
      <c r="T93" s="105">
        <f>SUM(T89:T92)</f>
        <v>3</v>
      </c>
      <c r="U93" s="106">
        <f>SUM(U89:U92)</f>
        <v>0</v>
      </c>
      <c r="V93" s="91"/>
    </row>
    <row r="94" spans="2:22" ht="24.75" customHeight="1">
      <c r="B94" s="114"/>
      <c r="C94" s="163" t="s">
        <v>70</v>
      </c>
      <c r="D94" s="162" t="str">
        <f>IF(T93&gt;U93,D84,IF(U93&gt;T93,D85,IF(U93+T93=0," ","CHYBA ZADÁNÍ")))</f>
        <v>Příbor</v>
      </c>
      <c r="E94" s="143"/>
      <c r="F94" s="143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63"/>
      <c r="V94" s="118"/>
    </row>
    <row r="95" spans="2:22" ht="24.75" customHeight="1">
      <c r="B95" s="114"/>
      <c r="C95" s="3" t="s">
        <v>71</v>
      </c>
      <c r="G95" s="120"/>
      <c r="H95" s="120"/>
      <c r="I95" s="120"/>
      <c r="J95" s="120"/>
      <c r="K95" s="120"/>
      <c r="L95" s="120"/>
      <c r="M95" s="120"/>
      <c r="N95" s="118"/>
      <c r="O95" s="118"/>
      <c r="Q95" s="121"/>
      <c r="R95" s="121"/>
      <c r="S95" s="120"/>
      <c r="T95" s="120"/>
      <c r="U95" s="120"/>
      <c r="V95" s="118"/>
    </row>
    <row r="96" spans="3:21" ht="15">
      <c r="C96" s="121"/>
      <c r="D96" s="121"/>
      <c r="E96" s="121"/>
      <c r="F96" s="121"/>
      <c r="G96" s="121"/>
      <c r="H96" s="121"/>
      <c r="I96" s="121"/>
      <c r="J96" s="126" t="s">
        <v>54</v>
      </c>
      <c r="K96" s="126"/>
      <c r="L96" s="126"/>
      <c r="M96" s="121"/>
      <c r="N96" s="121"/>
      <c r="O96" s="121"/>
      <c r="P96" s="121"/>
      <c r="Q96" s="121"/>
      <c r="R96" s="121"/>
      <c r="S96" s="121"/>
      <c r="T96" s="126" t="s">
        <v>57</v>
      </c>
      <c r="U96" s="121"/>
    </row>
    <row r="97" spans="3:21" ht="15">
      <c r="C97" s="127" t="s">
        <v>72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</sheetData>
  <sheetProtection selectLockedCells="1"/>
  <mergeCells count="138">
    <mergeCell ref="U91:U92"/>
    <mergeCell ref="O91:O92"/>
    <mergeCell ref="P91:P92"/>
    <mergeCell ref="Q91:Q92"/>
    <mergeCell ref="R91:R92"/>
    <mergeCell ref="S91:S92"/>
    <mergeCell ref="T91:T92"/>
    <mergeCell ref="I91:I92"/>
    <mergeCell ref="J91:J92"/>
    <mergeCell ref="K91:K92"/>
    <mergeCell ref="L91:L92"/>
    <mergeCell ref="E88:G88"/>
    <mergeCell ref="H88:J88"/>
    <mergeCell ref="K88:M88"/>
    <mergeCell ref="N88:P88"/>
    <mergeCell ref="D85:I85"/>
    <mergeCell ref="P85:U85"/>
    <mergeCell ref="Q88:S88"/>
    <mergeCell ref="B91:B92"/>
    <mergeCell ref="E91:E92"/>
    <mergeCell ref="F91:F92"/>
    <mergeCell ref="G91:G92"/>
    <mergeCell ref="H91:H92"/>
    <mergeCell ref="M91:M92"/>
    <mergeCell ref="N91:N92"/>
    <mergeCell ref="D84:I84"/>
    <mergeCell ref="P84:U84"/>
    <mergeCell ref="Q66:Q67"/>
    <mergeCell ref="R66:R67"/>
    <mergeCell ref="S66:S67"/>
    <mergeCell ref="K66:K67"/>
    <mergeCell ref="L66:L67"/>
    <mergeCell ref="E87:M87"/>
    <mergeCell ref="N87:U87"/>
    <mergeCell ref="U66:U67"/>
    <mergeCell ref="P78:Q78"/>
    <mergeCell ref="T78:U78"/>
    <mergeCell ref="P79:U79"/>
    <mergeCell ref="P81:U81"/>
    <mergeCell ref="P82:U82"/>
    <mergeCell ref="O66:O67"/>
    <mergeCell ref="P66:P67"/>
    <mergeCell ref="D60:I60"/>
    <mergeCell ref="P60:U60"/>
    <mergeCell ref="Q63:S63"/>
    <mergeCell ref="B66:B67"/>
    <mergeCell ref="M66:M67"/>
    <mergeCell ref="N66:N67"/>
    <mergeCell ref="E63:G63"/>
    <mergeCell ref="H63:J63"/>
    <mergeCell ref="K63:M63"/>
    <mergeCell ref="N63:P63"/>
    <mergeCell ref="D59:I59"/>
    <mergeCell ref="P59:U59"/>
    <mergeCell ref="Q41:Q42"/>
    <mergeCell ref="R41:R42"/>
    <mergeCell ref="S41:S42"/>
    <mergeCell ref="I41:I42"/>
    <mergeCell ref="J41:J42"/>
    <mergeCell ref="K41:K42"/>
    <mergeCell ref="L41:L42"/>
    <mergeCell ref="E62:M62"/>
    <mergeCell ref="N62:U62"/>
    <mergeCell ref="U41:U42"/>
    <mergeCell ref="P53:Q53"/>
    <mergeCell ref="T53:U53"/>
    <mergeCell ref="P54:U54"/>
    <mergeCell ref="P56:U56"/>
    <mergeCell ref="P57:U57"/>
    <mergeCell ref="O41:O42"/>
    <mergeCell ref="P41:P42"/>
    <mergeCell ref="E38:G38"/>
    <mergeCell ref="H38:J38"/>
    <mergeCell ref="K38:M38"/>
    <mergeCell ref="N38:P38"/>
    <mergeCell ref="D35:I35"/>
    <mergeCell ref="P35:U35"/>
    <mergeCell ref="Q38:S38"/>
    <mergeCell ref="B41:B42"/>
    <mergeCell ref="E41:E42"/>
    <mergeCell ref="F41:F42"/>
    <mergeCell ref="G41:G42"/>
    <mergeCell ref="H41:H42"/>
    <mergeCell ref="M41:M42"/>
    <mergeCell ref="N41:N42"/>
    <mergeCell ref="D34:I34"/>
    <mergeCell ref="P34:U34"/>
    <mergeCell ref="Q16:Q17"/>
    <mergeCell ref="R16:R17"/>
    <mergeCell ref="S16:S17"/>
    <mergeCell ref="E37:M37"/>
    <mergeCell ref="N37:U37"/>
    <mergeCell ref="U16:U17"/>
    <mergeCell ref="P28:Q28"/>
    <mergeCell ref="T28:U28"/>
    <mergeCell ref="P29:U29"/>
    <mergeCell ref="P31:U31"/>
    <mergeCell ref="P32:U32"/>
    <mergeCell ref="O16:O17"/>
    <mergeCell ref="P16:P17"/>
    <mergeCell ref="D10:I10"/>
    <mergeCell ref="P10:U10"/>
    <mergeCell ref="Q13:S13"/>
    <mergeCell ref="B16:B17"/>
    <mergeCell ref="E16:E17"/>
    <mergeCell ref="F16:F17"/>
    <mergeCell ref="G16:G17"/>
    <mergeCell ref="H16:H17"/>
    <mergeCell ref="K13:M13"/>
    <mergeCell ref="N13:P13"/>
    <mergeCell ref="P7:U7"/>
    <mergeCell ref="P8:U8"/>
    <mergeCell ref="D9:I9"/>
    <mergeCell ref="P9:U9"/>
    <mergeCell ref="P3:Q3"/>
    <mergeCell ref="T3:U3"/>
    <mergeCell ref="P4:U4"/>
    <mergeCell ref="P6:U6"/>
    <mergeCell ref="E12:M12"/>
    <mergeCell ref="N12:U12"/>
    <mergeCell ref="M16:M17"/>
    <mergeCell ref="N16:N17"/>
    <mergeCell ref="E13:G13"/>
    <mergeCell ref="H13:J13"/>
    <mergeCell ref="I16:I17"/>
    <mergeCell ref="J16:J17"/>
    <mergeCell ref="K16:K17"/>
    <mergeCell ref="L16:L17"/>
    <mergeCell ref="P11:U11"/>
    <mergeCell ref="P36:U36"/>
    <mergeCell ref="P61:U61"/>
    <mergeCell ref="P86:U86"/>
    <mergeCell ref="T16:T17"/>
    <mergeCell ref="P33:U33"/>
    <mergeCell ref="T41:T42"/>
    <mergeCell ref="P58:U58"/>
    <mergeCell ref="T66:T67"/>
    <mergeCell ref="P83:U83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60">
      <selection activeCell="D82" sqref="D8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630" t="s">
        <v>42</v>
      </c>
      <c r="Q3" s="630"/>
      <c r="R3" s="73"/>
      <c r="S3" s="73"/>
      <c r="T3" s="631">
        <f>'Rozlosování-přehled'!$N$1</f>
        <v>2012</v>
      </c>
      <c r="U3" s="631"/>
      <c r="X3" s="74" t="s">
        <v>0</v>
      </c>
    </row>
    <row r="4" spans="3:32" ht="18.75">
      <c r="C4" s="75" t="s">
        <v>43</v>
      </c>
      <c r="D4" s="76"/>
      <c r="N4" s="77">
        <v>5</v>
      </c>
      <c r="P4" s="632" t="str">
        <f>IF(N4=1,P6,IF(N4=2,P7,IF(N4=3,P8,IF(N4=4,P9,IF(N4=5,P10,IF(N4=6,P11," "))))))</f>
        <v>VETERÁNI   II.</v>
      </c>
      <c r="Q4" s="633"/>
      <c r="R4" s="633"/>
      <c r="S4" s="633"/>
      <c r="T4" s="633"/>
      <c r="U4" s="634"/>
      <c r="W4" s="78" t="s">
        <v>1</v>
      </c>
      <c r="X4" s="79" t="s">
        <v>2</v>
      </c>
      <c r="AA4" s="1" t="s">
        <v>44</v>
      </c>
      <c r="AB4" s="362" t="s">
        <v>177</v>
      </c>
      <c r="AC4" s="362" t="s">
        <v>178</v>
      </c>
      <c r="AD4" s="1" t="s">
        <v>45</v>
      </c>
      <c r="AE4" s="1" t="s">
        <v>46</v>
      </c>
      <c r="AF4" s="1" t="s">
        <v>47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2" ht="14.25" customHeight="1">
      <c r="C6" s="75" t="s">
        <v>48</v>
      </c>
      <c r="D6" s="125"/>
      <c r="E6" s="82"/>
      <c r="F6" s="82"/>
      <c r="N6" s="83">
        <v>1</v>
      </c>
      <c r="P6" s="627" t="s">
        <v>49</v>
      </c>
      <c r="Q6" s="627"/>
      <c r="R6" s="627"/>
      <c r="S6" s="627"/>
      <c r="T6" s="627"/>
      <c r="U6" s="627"/>
      <c r="W6" s="84">
        <v>1</v>
      </c>
      <c r="X6" s="85" t="str">
        <f aca="true" t="shared" si="0" ref="X6:X13">IF($N$4=1,AA6,IF($N$4=2,AB6,IF($N$4=3,AC6,IF($N$4=4,AD6,IF($N$4=5,AE6," ")))))</f>
        <v>Hrabůvka</v>
      </c>
      <c r="AA6" s="1">
        <f>'1.V2'!AA81</f>
        <v>0</v>
      </c>
      <c r="AB6" s="1">
        <f>'1.V2'!AB81</f>
        <v>0</v>
      </c>
      <c r="AC6" s="1">
        <f>'1.V2'!AC81</f>
        <v>0</v>
      </c>
      <c r="AD6" s="1">
        <f>'1.V2'!AD81</f>
        <v>0</v>
      </c>
      <c r="AE6" s="1" t="str">
        <f>'1.V2'!AE81</f>
        <v>Hrabůvka</v>
      </c>
      <c r="AF6" s="1">
        <f>'1.V2'!AF81</f>
        <v>0</v>
      </c>
    </row>
    <row r="7" spans="3:32" ht="16.5" customHeight="1">
      <c r="C7" s="75" t="s">
        <v>51</v>
      </c>
      <c r="D7" s="86"/>
      <c r="E7" s="87"/>
      <c r="F7" s="87"/>
      <c r="N7" s="83">
        <v>2</v>
      </c>
      <c r="P7" s="626" t="s">
        <v>179</v>
      </c>
      <c r="Q7" s="627"/>
      <c r="R7" s="627"/>
      <c r="S7" s="627"/>
      <c r="T7" s="627"/>
      <c r="U7" s="627"/>
      <c r="W7" s="84">
        <v>2</v>
      </c>
      <c r="X7" s="85" t="str">
        <f t="shared" si="0"/>
        <v>Poruba</v>
      </c>
      <c r="AA7" s="1">
        <f>'1.V2'!AA82</f>
        <v>0</v>
      </c>
      <c r="AB7" s="1">
        <f>'1.V2'!AB82</f>
        <v>0</v>
      </c>
      <c r="AC7" s="1">
        <f>'1.V2'!AC82</f>
        <v>0</v>
      </c>
      <c r="AD7" s="1">
        <f>'1.V2'!AD82</f>
        <v>0</v>
      </c>
      <c r="AE7" s="1" t="str">
        <f>'1.V2'!AE82</f>
        <v>Poruba</v>
      </c>
      <c r="AF7" s="1">
        <f>'1.V2'!AF82</f>
        <v>0</v>
      </c>
    </row>
    <row r="8" spans="3:32" ht="15" customHeight="1">
      <c r="C8" s="75"/>
      <c r="N8" s="83">
        <v>3</v>
      </c>
      <c r="P8" s="626" t="s">
        <v>180</v>
      </c>
      <c r="Q8" s="627"/>
      <c r="R8" s="627"/>
      <c r="S8" s="627"/>
      <c r="T8" s="627"/>
      <c r="U8" s="627"/>
      <c r="W8" s="84">
        <v>3</v>
      </c>
      <c r="X8" s="85" t="str">
        <f t="shared" si="0"/>
        <v>Příbor</v>
      </c>
      <c r="AA8" s="1">
        <f>'1.V2'!AA83</f>
        <v>0</v>
      </c>
      <c r="AB8" s="1">
        <f>'1.V2'!AB83</f>
        <v>0</v>
      </c>
      <c r="AC8" s="1">
        <f>'1.V2'!AC83</f>
        <v>0</v>
      </c>
      <c r="AD8" s="1">
        <f>'1.V2'!AD83</f>
        <v>0</v>
      </c>
      <c r="AE8" s="1" t="str">
        <f>'1.V2'!AE83</f>
        <v>Příbor</v>
      </c>
      <c r="AF8" s="1">
        <f>'1.V2'!AF83</f>
        <v>0</v>
      </c>
    </row>
    <row r="9" spans="2:32" ht="18.75">
      <c r="B9" s="88">
        <v>4</v>
      </c>
      <c r="C9" s="71" t="s">
        <v>54</v>
      </c>
      <c r="D9" s="637" t="str">
        <f>IF(B9=1,X6,IF(B9=2,X7,IF(B9=3,X8,IF(B9=4,X9,IF(B9=5,X10,IF(B9=6,X11,IF(B9=7,X12,IF(B9=8,X13," "))))))))</f>
        <v>Kunčičky  </v>
      </c>
      <c r="E9" s="638"/>
      <c r="F9" s="638"/>
      <c r="G9" s="638"/>
      <c r="H9" s="638"/>
      <c r="I9" s="639"/>
      <c r="N9" s="83">
        <v>4</v>
      </c>
      <c r="P9" s="590" t="s">
        <v>52</v>
      </c>
      <c r="Q9" s="590"/>
      <c r="R9" s="590"/>
      <c r="S9" s="590"/>
      <c r="T9" s="590"/>
      <c r="U9" s="590"/>
      <c r="W9" s="84">
        <v>4</v>
      </c>
      <c r="X9" s="85" t="str">
        <f t="shared" si="0"/>
        <v>Kunčičky  </v>
      </c>
      <c r="AA9" s="1">
        <f>'1.V2'!AA84</f>
        <v>0</v>
      </c>
      <c r="AB9" s="1">
        <f>'1.V2'!AB84</f>
        <v>0</v>
      </c>
      <c r="AC9" s="1">
        <f>'1.V2'!AC84</f>
        <v>0</v>
      </c>
      <c r="AD9" s="1">
        <f>'1.V2'!AD84</f>
        <v>0</v>
      </c>
      <c r="AE9" s="1" t="str">
        <f>'1.V2'!AE84</f>
        <v>Kunčičky  </v>
      </c>
      <c r="AF9" s="1">
        <f>'1.V2'!AF84</f>
        <v>0</v>
      </c>
    </row>
    <row r="10" spans="2:32" ht="19.5" customHeight="1">
      <c r="B10" s="88">
        <v>8</v>
      </c>
      <c r="C10" s="71" t="s">
        <v>57</v>
      </c>
      <c r="D10" s="637" t="str">
        <f>IF(B10=1,X6,IF(B10=2,X7,IF(B10=3,X8,IF(B10=4,X9,IF(B10=5,X10,IF(B10=6,X11,IF(B10=7,X12,IF(B10=8,X13," "))))))))</f>
        <v>VOLNÝ  LOS</v>
      </c>
      <c r="E10" s="638"/>
      <c r="F10" s="638"/>
      <c r="G10" s="638"/>
      <c r="H10" s="638"/>
      <c r="I10" s="639"/>
      <c r="N10" s="83">
        <v>5</v>
      </c>
      <c r="P10" s="590" t="s">
        <v>55</v>
      </c>
      <c r="Q10" s="590"/>
      <c r="R10" s="590"/>
      <c r="S10" s="590"/>
      <c r="T10" s="590"/>
      <c r="U10" s="590"/>
      <c r="W10" s="84">
        <v>5</v>
      </c>
      <c r="X10" s="85" t="str">
        <f t="shared" si="0"/>
        <v>Proskovice B</v>
      </c>
      <c r="AA10" s="1">
        <f>'1.V2'!AA85</f>
        <v>0</v>
      </c>
      <c r="AB10" s="1">
        <f>'1.V2'!AB85</f>
        <v>0</v>
      </c>
      <c r="AC10" s="1">
        <f>'1.V2'!AC85</f>
        <v>0</v>
      </c>
      <c r="AD10" s="1">
        <f>'1.V2'!AD85</f>
        <v>0</v>
      </c>
      <c r="AE10" s="1" t="str">
        <f>'1.V2'!AE85</f>
        <v>Proskovice B</v>
      </c>
      <c r="AF10" s="1">
        <f>'1.V2'!AF85</f>
        <v>0</v>
      </c>
    </row>
    <row r="11" spans="14:32" ht="15.75" customHeight="1">
      <c r="N11" s="83">
        <v>6</v>
      </c>
      <c r="P11" s="590" t="s">
        <v>58</v>
      </c>
      <c r="Q11" s="590"/>
      <c r="R11" s="590"/>
      <c r="S11" s="590"/>
      <c r="T11" s="590"/>
      <c r="U11" s="590"/>
      <c r="W11" s="84">
        <v>6</v>
      </c>
      <c r="X11" s="85" t="str">
        <f t="shared" si="0"/>
        <v>Proskovice A</v>
      </c>
      <c r="AA11" s="1">
        <f>'1.V2'!AA86</f>
        <v>0</v>
      </c>
      <c r="AB11" s="1">
        <f>'1.V2'!AB86</f>
        <v>0</v>
      </c>
      <c r="AC11" s="1">
        <f>'1.V2'!AC86</f>
        <v>0</v>
      </c>
      <c r="AD11" s="1">
        <f>'1.V2'!AD86</f>
        <v>0</v>
      </c>
      <c r="AE11" s="1" t="str">
        <f>'1.V2'!AE86</f>
        <v>Proskovice A</v>
      </c>
      <c r="AF11" s="1">
        <f>'1.V2'!AF86</f>
        <v>0</v>
      </c>
    </row>
    <row r="12" spans="3:38" ht="15">
      <c r="C12" s="89" t="s">
        <v>60</v>
      </c>
      <c r="D12" s="90"/>
      <c r="E12" s="623" t="s">
        <v>61</v>
      </c>
      <c r="F12" s="624"/>
      <c r="G12" s="624"/>
      <c r="H12" s="624"/>
      <c r="I12" s="624"/>
      <c r="J12" s="624"/>
      <c r="K12" s="624"/>
      <c r="L12" s="624"/>
      <c r="M12" s="624"/>
      <c r="N12" s="624" t="s">
        <v>62</v>
      </c>
      <c r="O12" s="624"/>
      <c r="P12" s="624"/>
      <c r="Q12" s="624"/>
      <c r="R12" s="624"/>
      <c r="S12" s="624"/>
      <c r="T12" s="624"/>
      <c r="U12" s="624"/>
      <c r="V12" s="91"/>
      <c r="W12" s="84">
        <v>7</v>
      </c>
      <c r="X12" s="85" t="str">
        <f t="shared" si="0"/>
        <v>Vratimov</v>
      </c>
      <c r="AA12" s="1">
        <f>'1.V2'!AA87</f>
        <v>0</v>
      </c>
      <c r="AB12" s="1">
        <f>'1.V2'!AB87</f>
        <v>0</v>
      </c>
      <c r="AC12" s="1">
        <f>'1.V2'!AC87</f>
        <v>0</v>
      </c>
      <c r="AD12" s="1">
        <f>'1.V2'!AD87</f>
        <v>0</v>
      </c>
      <c r="AE12" s="1" t="str">
        <f>'1.V2'!AE87</f>
        <v>Vratimov</v>
      </c>
      <c r="AF12" s="1">
        <f>'1.V2'!AF87</f>
        <v>0</v>
      </c>
      <c r="AG12" s="75"/>
      <c r="AH12" s="92"/>
      <c r="AI12" s="92"/>
      <c r="AJ12" s="74" t="s">
        <v>0</v>
      </c>
      <c r="AK12" s="92"/>
      <c r="AL12" s="92"/>
    </row>
    <row r="13" spans="2:38" ht="21" customHeight="1">
      <c r="B13" s="93"/>
      <c r="C13" s="94" t="s">
        <v>7</v>
      </c>
      <c r="D13" s="95" t="s">
        <v>8</v>
      </c>
      <c r="E13" s="625" t="s">
        <v>63</v>
      </c>
      <c r="F13" s="592"/>
      <c r="G13" s="593"/>
      <c r="H13" s="591" t="s">
        <v>64</v>
      </c>
      <c r="I13" s="592"/>
      <c r="J13" s="593" t="s">
        <v>64</v>
      </c>
      <c r="K13" s="591" t="s">
        <v>65</v>
      </c>
      <c r="L13" s="592"/>
      <c r="M13" s="592" t="s">
        <v>65</v>
      </c>
      <c r="N13" s="591" t="s">
        <v>66</v>
      </c>
      <c r="O13" s="592"/>
      <c r="P13" s="593"/>
      <c r="Q13" s="591" t="s">
        <v>67</v>
      </c>
      <c r="R13" s="592"/>
      <c r="S13" s="593"/>
      <c r="T13" s="96" t="s">
        <v>68</v>
      </c>
      <c r="U13" s="97"/>
      <c r="V13" s="98"/>
      <c r="W13" s="84">
        <v>8</v>
      </c>
      <c r="X13" s="85" t="str">
        <f t="shared" si="0"/>
        <v>VOLNÝ  LOS</v>
      </c>
      <c r="AA13" s="1">
        <f>'1.V2'!AA88</f>
        <v>0</v>
      </c>
      <c r="AB13" s="1">
        <f>'1.V2'!AB88</f>
        <v>0</v>
      </c>
      <c r="AC13" s="1">
        <f>'1.V2'!AC88</f>
        <v>0</v>
      </c>
      <c r="AD13" s="1">
        <f>'1.V2'!AD88</f>
        <v>0</v>
      </c>
      <c r="AE13" s="1" t="str">
        <f>'1.V2'!AE88</f>
        <v>VOLNÝ  LOS</v>
      </c>
      <c r="AF13" s="1">
        <f>'1.V2'!AF88</f>
        <v>0</v>
      </c>
      <c r="AG13" s="4" t="s">
        <v>63</v>
      </c>
      <c r="AH13" s="4" t="s">
        <v>64</v>
      </c>
      <c r="AI13" s="4" t="s">
        <v>65</v>
      </c>
      <c r="AJ13" s="4" t="s">
        <v>63</v>
      </c>
      <c r="AK13" s="4" t="s">
        <v>64</v>
      </c>
      <c r="AL13" s="4" t="s">
        <v>65</v>
      </c>
    </row>
    <row r="14" spans="2:38" ht="24.75" customHeight="1">
      <c r="B14" s="99" t="s">
        <v>63</v>
      </c>
      <c r="C14" s="100"/>
      <c r="D14" s="109"/>
      <c r="E14" s="101"/>
      <c r="F14" s="102" t="s">
        <v>17</v>
      </c>
      <c r="G14" s="103"/>
      <c r="H14" s="104"/>
      <c r="I14" s="102" t="s">
        <v>17</v>
      </c>
      <c r="J14" s="103"/>
      <c r="K14" s="134"/>
      <c r="L14" s="132" t="s">
        <v>17</v>
      </c>
      <c r="M14" s="135"/>
      <c r="N14" s="136">
        <f>E14+H14+K14</f>
        <v>0</v>
      </c>
      <c r="O14" s="137" t="s">
        <v>17</v>
      </c>
      <c r="P14" s="138">
        <f>G14+J14+M14</f>
        <v>0</v>
      </c>
      <c r="Q14" s="136">
        <f>SUM(AG14:AI14)</f>
        <v>0</v>
      </c>
      <c r="R14" s="137" t="s">
        <v>17</v>
      </c>
      <c r="S14" s="138">
        <f>SUM(AJ14:AL14)</f>
        <v>0</v>
      </c>
      <c r="T14" s="105">
        <f>IF(Q14&gt;S14,1,0)</f>
        <v>0</v>
      </c>
      <c r="U14" s="106">
        <f>IF(S14&gt;Q14,1,0)</f>
        <v>0</v>
      </c>
      <c r="V14" s="91"/>
      <c r="X14" s="107"/>
      <c r="AG14" s="108">
        <f>IF(E14&gt;G14,1,0)</f>
        <v>0</v>
      </c>
      <c r="AH14" s="108">
        <f>IF(H14&gt;J14,1,0)</f>
        <v>0</v>
      </c>
      <c r="AI14" s="108">
        <f>IF(K14+M14&gt;0,IF(K14&gt;M14,1,0),0)</f>
        <v>0</v>
      </c>
      <c r="AJ14" s="108">
        <f>IF(G14&gt;E14,1,0)</f>
        <v>0</v>
      </c>
      <c r="AK14" s="108">
        <f>IF(J14&gt;H14,1,0)</f>
        <v>0</v>
      </c>
      <c r="AL14" s="108">
        <f>IF(K14+M14&gt;0,IF(M14&gt;K14,1,0),0)</f>
        <v>0</v>
      </c>
    </row>
    <row r="15" spans="2:38" ht="24" customHeight="1">
      <c r="B15" s="99" t="s">
        <v>64</v>
      </c>
      <c r="C15" s="110"/>
      <c r="D15" s="100"/>
      <c r="E15" s="101"/>
      <c r="F15" s="102" t="s">
        <v>17</v>
      </c>
      <c r="G15" s="103"/>
      <c r="H15" s="104"/>
      <c r="I15" s="102" t="s">
        <v>17</v>
      </c>
      <c r="J15" s="103"/>
      <c r="K15" s="134"/>
      <c r="L15" s="132" t="s">
        <v>17</v>
      </c>
      <c r="M15" s="135"/>
      <c r="N15" s="136">
        <f>E15+H15+K15</f>
        <v>0</v>
      </c>
      <c r="O15" s="137" t="s">
        <v>17</v>
      </c>
      <c r="P15" s="138">
        <f>G15+J15+M15</f>
        <v>0</v>
      </c>
      <c r="Q15" s="136">
        <f>SUM(AG15:AI15)</f>
        <v>0</v>
      </c>
      <c r="R15" s="137" t="s">
        <v>17</v>
      </c>
      <c r="S15" s="138">
        <f>SUM(AJ15:AL15)</f>
        <v>0</v>
      </c>
      <c r="T15" s="105">
        <f>IF(Q15&gt;S15,1,0)</f>
        <v>0</v>
      </c>
      <c r="U15" s="106">
        <f>IF(S15&gt;Q15,1,0)</f>
        <v>0</v>
      </c>
      <c r="V15" s="91"/>
      <c r="AG15" s="108">
        <f>IF(E15&gt;G15,1,0)</f>
        <v>0</v>
      </c>
      <c r="AH15" s="108">
        <f>IF(H15&gt;J15,1,0)</f>
        <v>0</v>
      </c>
      <c r="AI15" s="108">
        <f>IF(K15+M15&gt;0,IF(K15&gt;M15,1,0),0)</f>
        <v>0</v>
      </c>
      <c r="AJ15" s="108">
        <f>IF(G15&gt;E15,1,0)</f>
        <v>0</v>
      </c>
      <c r="AK15" s="108">
        <f>IF(J15&gt;H15,1,0)</f>
        <v>0</v>
      </c>
      <c r="AL15" s="108">
        <f>IF(K15+M15&gt;0,IF(M15&gt;K15,1,0),0)</f>
        <v>0</v>
      </c>
    </row>
    <row r="16" spans="2:38" ht="20.25" customHeight="1">
      <c r="B16" s="608" t="s">
        <v>65</v>
      </c>
      <c r="C16" s="110"/>
      <c r="D16" s="109"/>
      <c r="E16" s="635"/>
      <c r="F16" s="594" t="s">
        <v>17</v>
      </c>
      <c r="G16" s="628"/>
      <c r="H16" s="621"/>
      <c r="I16" s="594" t="s">
        <v>17</v>
      </c>
      <c r="J16" s="628"/>
      <c r="K16" s="616"/>
      <c r="L16" s="612" t="s">
        <v>17</v>
      </c>
      <c r="M16" s="669"/>
      <c r="N16" s="667">
        <f>E16+H16+K16</f>
        <v>0</v>
      </c>
      <c r="O16" s="661" t="s">
        <v>17</v>
      </c>
      <c r="P16" s="663">
        <f>G16+J16+M16</f>
        <v>0</v>
      </c>
      <c r="Q16" s="667">
        <f>SUM(AG16:AI16)</f>
        <v>0</v>
      </c>
      <c r="R16" s="661" t="s">
        <v>17</v>
      </c>
      <c r="S16" s="663">
        <f>SUM(AJ16:AL16)</f>
        <v>0</v>
      </c>
      <c r="T16" s="665">
        <f>IF(Q16&gt;S16,1,0)</f>
        <v>0</v>
      </c>
      <c r="U16" s="659">
        <f>IF(S16&gt;Q16,1,0)</f>
        <v>0</v>
      </c>
      <c r="V16" s="111"/>
      <c r="AG16" s="108">
        <f>IF(E16&gt;G16,1,0)</f>
        <v>0</v>
      </c>
      <c r="AH16" s="108">
        <f>IF(H16&gt;J16,1,0)</f>
        <v>0</v>
      </c>
      <c r="AI16" s="108">
        <f>IF(K16+M16&gt;0,IF(K16&gt;M16,1,0),0)</f>
        <v>0</v>
      </c>
      <c r="AJ16" s="108">
        <f>IF(G16&gt;E16,1,0)</f>
        <v>0</v>
      </c>
      <c r="AK16" s="108">
        <f>IF(J16&gt;H16,1,0)</f>
        <v>0</v>
      </c>
      <c r="AL16" s="108">
        <f>IF(K16+M16&gt;0,IF(M16&gt;K16,1,0),0)</f>
        <v>0</v>
      </c>
    </row>
    <row r="17" spans="2:22" ht="21" customHeight="1">
      <c r="B17" s="609"/>
      <c r="C17" s="112"/>
      <c r="D17" s="113"/>
      <c r="E17" s="636"/>
      <c r="F17" s="595"/>
      <c r="G17" s="629"/>
      <c r="H17" s="622"/>
      <c r="I17" s="595"/>
      <c r="J17" s="629"/>
      <c r="K17" s="617"/>
      <c r="L17" s="613"/>
      <c r="M17" s="670"/>
      <c r="N17" s="668"/>
      <c r="O17" s="662"/>
      <c r="P17" s="664"/>
      <c r="Q17" s="668"/>
      <c r="R17" s="662"/>
      <c r="S17" s="664"/>
      <c r="T17" s="666"/>
      <c r="U17" s="660"/>
      <c r="V17" s="111"/>
    </row>
    <row r="18" spans="2:22" ht="23.25" customHeight="1">
      <c r="B18" s="114"/>
      <c r="C18" s="143" t="s">
        <v>69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>
        <f>SUM(N14:N17)</f>
        <v>0</v>
      </c>
      <c r="O18" s="137" t="s">
        <v>17</v>
      </c>
      <c r="P18" s="146">
        <f>SUM(P14:P17)</f>
        <v>0</v>
      </c>
      <c r="Q18" s="145">
        <f>SUM(Q14:Q17)</f>
        <v>0</v>
      </c>
      <c r="R18" s="147" t="s">
        <v>17</v>
      </c>
      <c r="S18" s="146">
        <f>SUM(S14:S17)</f>
        <v>0</v>
      </c>
      <c r="T18" s="105">
        <f>SUM(T14:T17)</f>
        <v>0</v>
      </c>
      <c r="U18" s="106">
        <f>SUM(U14:U17)</f>
        <v>0</v>
      </c>
      <c r="V18" s="91"/>
    </row>
    <row r="19" spans="2:27" ht="21" customHeight="1">
      <c r="B19" s="114"/>
      <c r="C19" s="3" t="s">
        <v>70</v>
      </c>
      <c r="D19" s="117" t="str">
        <f>IF(T18&gt;U18,D9,IF(U18&gt;T18,D10,IF(U18+T18=0," ","CHYBA ZADÁNÍ")))</f>
        <v> </v>
      </c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3"/>
      <c r="V19" s="118"/>
      <c r="AA19" s="119"/>
    </row>
    <row r="20" spans="2:22" ht="19.5" customHeight="1">
      <c r="B20" s="114"/>
      <c r="C20" s="3" t="s">
        <v>71</v>
      </c>
      <c r="G20" s="120"/>
      <c r="H20" s="120"/>
      <c r="I20" s="120"/>
      <c r="J20" s="120"/>
      <c r="K20" s="120"/>
      <c r="L20" s="120"/>
      <c r="M20" s="120"/>
      <c r="N20" s="118"/>
      <c r="O20" s="118"/>
      <c r="Q20" s="121"/>
      <c r="R20" s="121"/>
      <c r="S20" s="120"/>
      <c r="T20" s="120"/>
      <c r="U20" s="120"/>
      <c r="V20" s="118"/>
    </row>
    <row r="21" spans="10:20" ht="15">
      <c r="J21" s="2" t="s">
        <v>54</v>
      </c>
      <c r="K21" s="2"/>
      <c r="L21" s="2"/>
      <c r="T21" s="2" t="s">
        <v>57</v>
      </c>
    </row>
    <row r="22" spans="3:21" ht="15">
      <c r="C22" s="75" t="s">
        <v>72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3:21" ht="15"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3:21" ht="15"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3:21" ht="15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28.5" customHeight="1">
      <c r="B26" s="90"/>
      <c r="C26" s="90"/>
      <c r="D26" s="90"/>
      <c r="E26" s="90"/>
      <c r="F26" s="122" t="s">
        <v>39</v>
      </c>
      <c r="G26" s="90"/>
      <c r="H26" s="123"/>
      <c r="I26" s="123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630" t="s">
        <v>42</v>
      </c>
      <c r="Q28" s="630"/>
      <c r="R28" s="73"/>
      <c r="S28" s="73"/>
      <c r="T28" s="631">
        <f>'Rozlosování-přehled'!$N$1</f>
        <v>2012</v>
      </c>
      <c r="U28" s="631"/>
      <c r="X28" s="74" t="s">
        <v>0</v>
      </c>
    </row>
    <row r="29" spans="3:32" ht="18.75">
      <c r="C29" s="75" t="s">
        <v>43</v>
      </c>
      <c r="D29" s="124"/>
      <c r="N29" s="77">
        <v>5</v>
      </c>
      <c r="P29" s="632" t="str">
        <f>IF(N29=1,P31,IF(N29=2,P32,IF(N29=3,P33,IF(N29=4,P34,IF(N29=5,P35,IF(N29=6,P36," "))))))</f>
        <v>VETERÁNI   II.</v>
      </c>
      <c r="Q29" s="633"/>
      <c r="R29" s="633"/>
      <c r="S29" s="633"/>
      <c r="T29" s="633"/>
      <c r="U29" s="634"/>
      <c r="W29" s="78" t="s">
        <v>1</v>
      </c>
      <c r="X29" s="75" t="s">
        <v>2</v>
      </c>
      <c r="AA29" s="1" t="s">
        <v>44</v>
      </c>
      <c r="AB29" s="362" t="s">
        <v>177</v>
      </c>
      <c r="AC29" s="362" t="s">
        <v>178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2" ht="15.75" customHeight="1">
      <c r="C31" s="75" t="s">
        <v>48</v>
      </c>
      <c r="D31" s="125" t="s">
        <v>285</v>
      </c>
      <c r="E31" s="82"/>
      <c r="F31" s="82"/>
      <c r="N31" s="83">
        <v>1</v>
      </c>
      <c r="P31" s="627" t="s">
        <v>49</v>
      </c>
      <c r="Q31" s="627"/>
      <c r="R31" s="627"/>
      <c r="S31" s="627"/>
      <c r="T31" s="627"/>
      <c r="U31" s="627"/>
      <c r="W31" s="84">
        <v>1</v>
      </c>
      <c r="X31" s="85" t="str">
        <f aca="true" t="shared" si="1" ref="X31:X38">IF($N$29=1,AA31,IF($N$29=2,AB31,IF($N$29=3,AC31,IF($N$29=4,AD31,IF($N$29=5,AE31," ")))))</f>
        <v>Hrabůvka</v>
      </c>
      <c r="AA31" s="1">
        <f aca="true" t="shared" si="2" ref="AA31:AE38">AA6</f>
        <v>0</v>
      </c>
      <c r="AB31" s="1">
        <f t="shared" si="2"/>
        <v>0</v>
      </c>
      <c r="AC31" s="1">
        <f>AC6</f>
        <v>0</v>
      </c>
      <c r="AD31" s="1">
        <f t="shared" si="2"/>
        <v>0</v>
      </c>
      <c r="AE31" s="1" t="str">
        <f t="shared" si="2"/>
        <v>Hrabůvka</v>
      </c>
      <c r="AF31" s="1">
        <f aca="true" t="shared" si="3" ref="AF31:AF38">AF6</f>
        <v>0</v>
      </c>
    </row>
    <row r="32" spans="3:32" ht="15" customHeight="1">
      <c r="C32" s="75" t="s">
        <v>51</v>
      </c>
      <c r="D32" s="86">
        <v>41080</v>
      </c>
      <c r="E32" s="87"/>
      <c r="F32" s="87"/>
      <c r="N32" s="83">
        <v>2</v>
      </c>
      <c r="P32" s="626" t="s">
        <v>179</v>
      </c>
      <c r="Q32" s="627"/>
      <c r="R32" s="627"/>
      <c r="S32" s="627"/>
      <c r="T32" s="627"/>
      <c r="U32" s="627"/>
      <c r="W32" s="84">
        <v>2</v>
      </c>
      <c r="X32" s="85" t="str">
        <f t="shared" si="1"/>
        <v>Poruba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Poruba</v>
      </c>
      <c r="AF32" s="1">
        <f t="shared" si="3"/>
        <v>0</v>
      </c>
    </row>
    <row r="33" spans="3:32" ht="15">
      <c r="C33" s="75"/>
      <c r="N33" s="83">
        <v>3</v>
      </c>
      <c r="P33" s="626" t="s">
        <v>180</v>
      </c>
      <c r="Q33" s="627"/>
      <c r="R33" s="627"/>
      <c r="S33" s="627"/>
      <c r="T33" s="627"/>
      <c r="U33" s="627"/>
      <c r="W33" s="84">
        <v>3</v>
      </c>
      <c r="X33" s="85" t="str">
        <f t="shared" si="1"/>
        <v>Příbor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Příbor</v>
      </c>
      <c r="AF33" s="1">
        <f t="shared" si="3"/>
        <v>0</v>
      </c>
    </row>
    <row r="34" spans="2:32" ht="18.75">
      <c r="B34" s="88">
        <v>5</v>
      </c>
      <c r="C34" s="71" t="s">
        <v>54</v>
      </c>
      <c r="D34" s="618" t="str">
        <f>IF(B34=1,X31,IF(B34=2,X32,IF(B34=3,X33,IF(B34=4,X34,IF(B34=5,X35,IF(B34=6,X36,IF(B34=7,X37,IF(B34=8,X38," "))))))))</f>
        <v>Proskovice B</v>
      </c>
      <c r="E34" s="619"/>
      <c r="F34" s="619"/>
      <c r="G34" s="619"/>
      <c r="H34" s="619"/>
      <c r="I34" s="620"/>
      <c r="N34" s="83">
        <v>4</v>
      </c>
      <c r="P34" s="590" t="s">
        <v>52</v>
      </c>
      <c r="Q34" s="590"/>
      <c r="R34" s="590"/>
      <c r="S34" s="590"/>
      <c r="T34" s="590"/>
      <c r="U34" s="590"/>
      <c r="W34" s="84">
        <v>4</v>
      </c>
      <c r="X34" s="85" t="str">
        <f t="shared" si="1"/>
        <v>Kunčičky  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Kunčičky  </v>
      </c>
      <c r="AF34" s="1">
        <f t="shared" si="3"/>
        <v>0</v>
      </c>
    </row>
    <row r="35" spans="2:32" ht="18.75">
      <c r="B35" s="88">
        <v>3</v>
      </c>
      <c r="C35" s="71" t="s">
        <v>57</v>
      </c>
      <c r="D35" s="618" t="str">
        <f>IF(B35=1,X31,IF(B35=2,X32,IF(B35=3,X33,IF(B35=4,X34,IF(B35=5,X35,IF(B35=6,X36,IF(B35=7,X37,IF(B35=8,X38," "))))))))</f>
        <v>Příbor</v>
      </c>
      <c r="E35" s="619"/>
      <c r="F35" s="619"/>
      <c r="G35" s="619"/>
      <c r="H35" s="619"/>
      <c r="I35" s="620"/>
      <c r="N35" s="83">
        <v>5</v>
      </c>
      <c r="P35" s="590" t="s">
        <v>55</v>
      </c>
      <c r="Q35" s="590"/>
      <c r="R35" s="590"/>
      <c r="S35" s="590"/>
      <c r="T35" s="590"/>
      <c r="U35" s="590"/>
      <c r="W35" s="84">
        <v>5</v>
      </c>
      <c r="X35" s="85" t="str">
        <f t="shared" si="1"/>
        <v>Proskovice B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Proskovice B</v>
      </c>
      <c r="AF35" s="1">
        <f t="shared" si="3"/>
        <v>0</v>
      </c>
    </row>
    <row r="36" spans="14:32" ht="15">
      <c r="N36" s="83">
        <v>6</v>
      </c>
      <c r="P36" s="590" t="s">
        <v>58</v>
      </c>
      <c r="Q36" s="590"/>
      <c r="R36" s="590"/>
      <c r="S36" s="590"/>
      <c r="T36" s="590"/>
      <c r="U36" s="590"/>
      <c r="W36" s="84">
        <v>6</v>
      </c>
      <c r="X36" s="85" t="str">
        <f t="shared" si="1"/>
        <v>Proskovice A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Proskovice A</v>
      </c>
      <c r="AF36" s="1">
        <f t="shared" si="3"/>
        <v>0</v>
      </c>
    </row>
    <row r="37" spans="3:32" ht="15">
      <c r="C37" s="89" t="s">
        <v>60</v>
      </c>
      <c r="D37" s="90"/>
      <c r="E37" s="623" t="s">
        <v>61</v>
      </c>
      <c r="F37" s="624"/>
      <c r="G37" s="624"/>
      <c r="H37" s="624"/>
      <c r="I37" s="624"/>
      <c r="J37" s="624"/>
      <c r="K37" s="624"/>
      <c r="L37" s="624"/>
      <c r="M37" s="624"/>
      <c r="N37" s="624" t="s">
        <v>62</v>
      </c>
      <c r="O37" s="624"/>
      <c r="P37" s="624"/>
      <c r="Q37" s="624"/>
      <c r="R37" s="624"/>
      <c r="S37" s="624"/>
      <c r="T37" s="624"/>
      <c r="U37" s="624"/>
      <c r="V37" s="91"/>
      <c r="W37" s="84">
        <v>7</v>
      </c>
      <c r="X37" s="85" t="str">
        <f t="shared" si="1"/>
        <v>Vratimov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 t="str">
        <f t="shared" si="2"/>
        <v>Vratimov</v>
      </c>
      <c r="AF37" s="1">
        <f t="shared" si="3"/>
        <v>0</v>
      </c>
    </row>
    <row r="38" spans="2:38" ht="15">
      <c r="B38" s="93"/>
      <c r="C38" s="94" t="s">
        <v>7</v>
      </c>
      <c r="D38" s="95" t="s">
        <v>8</v>
      </c>
      <c r="E38" s="625" t="s">
        <v>63</v>
      </c>
      <c r="F38" s="592"/>
      <c r="G38" s="593"/>
      <c r="H38" s="591" t="s">
        <v>64</v>
      </c>
      <c r="I38" s="592"/>
      <c r="J38" s="593" t="s">
        <v>64</v>
      </c>
      <c r="K38" s="591" t="s">
        <v>65</v>
      </c>
      <c r="L38" s="592"/>
      <c r="M38" s="592" t="s">
        <v>65</v>
      </c>
      <c r="N38" s="591" t="s">
        <v>66</v>
      </c>
      <c r="O38" s="592"/>
      <c r="P38" s="593"/>
      <c r="Q38" s="591" t="s">
        <v>67</v>
      </c>
      <c r="R38" s="592"/>
      <c r="S38" s="593"/>
      <c r="T38" s="96" t="s">
        <v>68</v>
      </c>
      <c r="U38" s="97"/>
      <c r="V38" s="98"/>
      <c r="W38" s="84">
        <v>8</v>
      </c>
      <c r="X38" s="85" t="str">
        <f t="shared" si="1"/>
        <v>VOLNÝ  LOS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 t="str">
        <f t="shared" si="2"/>
        <v>VOLNÝ  LOS</v>
      </c>
      <c r="AF38" s="1">
        <f t="shared" si="3"/>
        <v>0</v>
      </c>
      <c r="AG38" s="4" t="s">
        <v>63</v>
      </c>
      <c r="AH38" s="4" t="s">
        <v>64</v>
      </c>
      <c r="AI38" s="4" t="s">
        <v>65</v>
      </c>
      <c r="AJ38" s="4" t="s">
        <v>63</v>
      </c>
      <c r="AK38" s="4" t="s">
        <v>64</v>
      </c>
      <c r="AL38" s="4" t="s">
        <v>65</v>
      </c>
    </row>
    <row r="39" spans="2:38" ht="24.75" customHeight="1">
      <c r="B39" s="99" t="s">
        <v>63</v>
      </c>
      <c r="C39" s="129" t="s">
        <v>225</v>
      </c>
      <c r="D39" s="109" t="s">
        <v>87</v>
      </c>
      <c r="E39" s="101">
        <v>3</v>
      </c>
      <c r="F39" s="102" t="s">
        <v>17</v>
      </c>
      <c r="G39" s="103">
        <v>6</v>
      </c>
      <c r="H39" s="104">
        <v>3</v>
      </c>
      <c r="I39" s="102" t="s">
        <v>17</v>
      </c>
      <c r="J39" s="103">
        <v>6</v>
      </c>
      <c r="K39" s="134"/>
      <c r="L39" s="132" t="s">
        <v>17</v>
      </c>
      <c r="M39" s="135"/>
      <c r="N39" s="136">
        <f>E39+H39+K39</f>
        <v>6</v>
      </c>
      <c r="O39" s="137" t="s">
        <v>17</v>
      </c>
      <c r="P39" s="138">
        <f>G39+J39+M39</f>
        <v>12</v>
      </c>
      <c r="Q39" s="136">
        <f>SUM(AG39:AI39)</f>
        <v>0</v>
      </c>
      <c r="R39" s="137" t="s">
        <v>17</v>
      </c>
      <c r="S39" s="138">
        <f>SUM(AJ39:AL39)</f>
        <v>2</v>
      </c>
      <c r="T39" s="105">
        <f>IF(Q39&gt;S39,1,0)</f>
        <v>0</v>
      </c>
      <c r="U39" s="106">
        <f>IF(S39&gt;Q39,1,0)</f>
        <v>1</v>
      </c>
      <c r="V39" s="91"/>
      <c r="X39" s="107"/>
      <c r="AG39" s="108">
        <f>IF(E39&gt;G39,1,0)</f>
        <v>0</v>
      </c>
      <c r="AH39" s="108">
        <f>IF(H39&gt;J39,1,0)</f>
        <v>0</v>
      </c>
      <c r="AI39" s="108">
        <f>IF(K39+M39&gt;0,IF(K39&gt;M39,1,0),0)</f>
        <v>0</v>
      </c>
      <c r="AJ39" s="108">
        <f>IF(G39&gt;E39,1,0)</f>
        <v>1</v>
      </c>
      <c r="AK39" s="108">
        <f>IF(J39&gt;H39,1,0)</f>
        <v>1</v>
      </c>
      <c r="AL39" s="108">
        <f>IF(K39+M39&gt;0,IF(M39&gt;K39,1,0),0)</f>
        <v>0</v>
      </c>
    </row>
    <row r="40" spans="2:38" ht="24.75" customHeight="1">
      <c r="B40" s="99" t="s">
        <v>64</v>
      </c>
      <c r="C40" s="140" t="s">
        <v>223</v>
      </c>
      <c r="D40" s="100" t="s">
        <v>86</v>
      </c>
      <c r="E40" s="101">
        <v>2</v>
      </c>
      <c r="F40" s="102" t="s">
        <v>17</v>
      </c>
      <c r="G40" s="103">
        <v>6</v>
      </c>
      <c r="H40" s="104">
        <v>0</v>
      </c>
      <c r="I40" s="102" t="s">
        <v>17</v>
      </c>
      <c r="J40" s="103">
        <v>6</v>
      </c>
      <c r="K40" s="134"/>
      <c r="L40" s="132" t="s">
        <v>17</v>
      </c>
      <c r="M40" s="135"/>
      <c r="N40" s="136">
        <f>E40+H40+K40</f>
        <v>2</v>
      </c>
      <c r="O40" s="137" t="s">
        <v>17</v>
      </c>
      <c r="P40" s="138">
        <f>G40+J40+M40</f>
        <v>12</v>
      </c>
      <c r="Q40" s="136">
        <f>SUM(AG40:AI40)</f>
        <v>0</v>
      </c>
      <c r="R40" s="137" t="s">
        <v>17</v>
      </c>
      <c r="S40" s="138">
        <f>SUM(AJ40:AL40)</f>
        <v>2</v>
      </c>
      <c r="T40" s="105">
        <f>IF(Q40&gt;S40,1,0)</f>
        <v>0</v>
      </c>
      <c r="U40" s="106">
        <f>IF(S40&gt;Q40,1,0)</f>
        <v>1</v>
      </c>
      <c r="V40" s="91"/>
      <c r="AG40" s="108">
        <f>IF(E40&gt;G40,1,0)</f>
        <v>0</v>
      </c>
      <c r="AH40" s="108">
        <f>IF(H40&gt;J40,1,0)</f>
        <v>0</v>
      </c>
      <c r="AI40" s="108">
        <f>IF(K40+M40&gt;0,IF(K40&gt;M40,1,0),0)</f>
        <v>0</v>
      </c>
      <c r="AJ40" s="108">
        <f>IF(G40&gt;E40,1,0)</f>
        <v>1</v>
      </c>
      <c r="AK40" s="108">
        <f>IF(J40&gt;H40,1,0)</f>
        <v>1</v>
      </c>
      <c r="AL40" s="108">
        <f>IF(K40+M40&gt;0,IF(M40&gt;K40,1,0),0)</f>
        <v>0</v>
      </c>
    </row>
    <row r="41" spans="2:38" ht="24.75" customHeight="1">
      <c r="B41" s="608" t="s">
        <v>65</v>
      </c>
      <c r="C41" s="129" t="s">
        <v>223</v>
      </c>
      <c r="D41" s="109" t="s">
        <v>200</v>
      </c>
      <c r="E41" s="635">
        <v>2</v>
      </c>
      <c r="F41" s="594" t="s">
        <v>17</v>
      </c>
      <c r="G41" s="628">
        <v>6</v>
      </c>
      <c r="H41" s="621">
        <v>1</v>
      </c>
      <c r="I41" s="594" t="s">
        <v>17</v>
      </c>
      <c r="J41" s="628">
        <v>6</v>
      </c>
      <c r="K41" s="616"/>
      <c r="L41" s="612" t="s">
        <v>17</v>
      </c>
      <c r="M41" s="669"/>
      <c r="N41" s="667">
        <f>E41+H41+K41</f>
        <v>3</v>
      </c>
      <c r="O41" s="661" t="s">
        <v>17</v>
      </c>
      <c r="P41" s="663">
        <f>G41+J41+M41</f>
        <v>12</v>
      </c>
      <c r="Q41" s="667">
        <f>SUM(AG41:AI41)</f>
        <v>0</v>
      </c>
      <c r="R41" s="661" t="s">
        <v>17</v>
      </c>
      <c r="S41" s="663">
        <f>SUM(AJ41:AL41)</f>
        <v>2</v>
      </c>
      <c r="T41" s="665">
        <f>IF(Q41&gt;S41,1,0)</f>
        <v>0</v>
      </c>
      <c r="U41" s="659">
        <f>IF(S41&gt;Q41,1,0)</f>
        <v>1</v>
      </c>
      <c r="V41" s="111"/>
      <c r="AG41" s="108">
        <f>IF(E41&gt;G41,1,0)</f>
        <v>0</v>
      </c>
      <c r="AH41" s="108">
        <f>IF(H41&gt;J41,1,0)</f>
        <v>0</v>
      </c>
      <c r="AI41" s="108">
        <f>IF(K41+M41&gt;0,IF(K41&gt;M41,1,0),0)</f>
        <v>0</v>
      </c>
      <c r="AJ41" s="108">
        <f>IF(G41&gt;E41,1,0)</f>
        <v>1</v>
      </c>
      <c r="AK41" s="108">
        <f>IF(J41&gt;H41,1,0)</f>
        <v>1</v>
      </c>
      <c r="AL41" s="108">
        <f>IF(K41+M41&gt;0,IF(M41&gt;K41,1,0),0)</f>
        <v>0</v>
      </c>
    </row>
    <row r="42" spans="2:22" ht="24.75" customHeight="1">
      <c r="B42" s="609"/>
      <c r="C42" s="140" t="s">
        <v>277</v>
      </c>
      <c r="D42" s="113" t="s">
        <v>219</v>
      </c>
      <c r="E42" s="636"/>
      <c r="F42" s="595"/>
      <c r="G42" s="629"/>
      <c r="H42" s="622"/>
      <c r="I42" s="595"/>
      <c r="J42" s="629"/>
      <c r="K42" s="617"/>
      <c r="L42" s="613"/>
      <c r="M42" s="670"/>
      <c r="N42" s="668"/>
      <c r="O42" s="662"/>
      <c r="P42" s="664"/>
      <c r="Q42" s="668"/>
      <c r="R42" s="662"/>
      <c r="S42" s="664"/>
      <c r="T42" s="666"/>
      <c r="U42" s="660"/>
      <c r="V42" s="111"/>
    </row>
    <row r="43" spans="2:22" ht="24.75" customHeight="1">
      <c r="B43" s="114"/>
      <c r="C43" s="143" t="s">
        <v>69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>
        <f>SUM(N39:N42)</f>
        <v>11</v>
      </c>
      <c r="O43" s="137" t="s">
        <v>17</v>
      </c>
      <c r="P43" s="146">
        <f>SUM(P39:P42)</f>
        <v>36</v>
      </c>
      <c r="Q43" s="145">
        <f>SUM(Q39:Q42)</f>
        <v>0</v>
      </c>
      <c r="R43" s="147" t="s">
        <v>17</v>
      </c>
      <c r="S43" s="146">
        <f>SUM(S39:S42)</f>
        <v>6</v>
      </c>
      <c r="T43" s="105">
        <f>SUM(T39:T42)</f>
        <v>0</v>
      </c>
      <c r="U43" s="106">
        <f>SUM(U39:U42)</f>
        <v>3</v>
      </c>
      <c r="V43" s="91"/>
    </row>
    <row r="44" spans="2:22" ht="24.75" customHeight="1">
      <c r="B44" s="114"/>
      <c r="C44" s="163" t="s">
        <v>70</v>
      </c>
      <c r="D44" s="162" t="str">
        <f>IF(T43&gt;U43,D34,IF(U43&gt;T43,D35,IF(U43+T43=0," ","CHYBA ZADÁNÍ")))</f>
        <v>Příbor</v>
      </c>
      <c r="E44" s="143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63"/>
      <c r="V44" s="118"/>
    </row>
    <row r="45" spans="2:22" ht="15">
      <c r="B45" s="114"/>
      <c r="C45" s="3" t="s">
        <v>71</v>
      </c>
      <c r="G45" s="120"/>
      <c r="H45" s="120"/>
      <c r="I45" s="120"/>
      <c r="J45" s="120"/>
      <c r="K45" s="120"/>
      <c r="L45" s="120"/>
      <c r="M45" s="120"/>
      <c r="N45" s="118"/>
      <c r="O45" s="118"/>
      <c r="Q45" s="121"/>
      <c r="R45" s="121"/>
      <c r="S45" s="120"/>
      <c r="T45" s="120"/>
      <c r="U45" s="120"/>
      <c r="V45" s="118"/>
    </row>
    <row r="46" spans="3:21" ht="15">
      <c r="C46" s="121"/>
      <c r="D46" s="121"/>
      <c r="E46" s="121"/>
      <c r="F46" s="121"/>
      <c r="G46" s="121"/>
      <c r="H46" s="121"/>
      <c r="I46" s="121"/>
      <c r="J46" s="126" t="s">
        <v>54</v>
      </c>
      <c r="K46" s="126"/>
      <c r="L46" s="126"/>
      <c r="M46" s="121"/>
      <c r="N46" s="121"/>
      <c r="O46" s="121"/>
      <c r="P46" s="121"/>
      <c r="Q46" s="121"/>
      <c r="R46" s="121"/>
      <c r="S46" s="121"/>
      <c r="T46" s="126" t="s">
        <v>57</v>
      </c>
      <c r="U46" s="121"/>
    </row>
    <row r="47" spans="3:21" ht="15">
      <c r="C47" s="127" t="s">
        <v>72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3:21" ht="15">
      <c r="C48" s="121"/>
      <c r="D48" s="12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spans="3:21" ht="15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</row>
    <row r="50" spans="3:21" ht="1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630" t="s">
        <v>42</v>
      </c>
      <c r="Q53" s="630"/>
      <c r="R53" s="73"/>
      <c r="S53" s="73"/>
      <c r="T53" s="631">
        <f>'Rozlosování-přehled'!$N$1</f>
        <v>2012</v>
      </c>
      <c r="U53" s="631"/>
      <c r="X53" s="74" t="s">
        <v>0</v>
      </c>
    </row>
    <row r="54" spans="3:32" ht="18.75">
      <c r="C54" s="75" t="s">
        <v>43</v>
      </c>
      <c r="D54" s="76"/>
      <c r="N54" s="77">
        <v>5</v>
      </c>
      <c r="P54" s="632" t="str">
        <f>IF(N54=1,P56,IF(N54=2,P57,IF(N54=3,P58,IF(N54=4,P59,IF(N54=5,P60,IF(N54=6,P61," "))))))</f>
        <v>VETERÁNI   II.</v>
      </c>
      <c r="Q54" s="633"/>
      <c r="R54" s="633"/>
      <c r="S54" s="633"/>
      <c r="T54" s="633"/>
      <c r="U54" s="634"/>
      <c r="W54" s="78" t="s">
        <v>1</v>
      </c>
      <c r="X54" s="79" t="s">
        <v>2</v>
      </c>
      <c r="AA54" s="1" t="s">
        <v>44</v>
      </c>
      <c r="AB54" s="362" t="s">
        <v>177</v>
      </c>
      <c r="AC54" s="362" t="s">
        <v>178</v>
      </c>
      <c r="AD54" s="1" t="s">
        <v>45</v>
      </c>
      <c r="AE54" s="1" t="s">
        <v>46</v>
      </c>
      <c r="AF54" s="1" t="s">
        <v>47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2" ht="15.75" customHeight="1">
      <c r="C56" s="75" t="s">
        <v>48</v>
      </c>
      <c r="D56" s="125" t="s">
        <v>288</v>
      </c>
      <c r="E56" s="125"/>
      <c r="F56" s="125"/>
      <c r="G56" s="125"/>
      <c r="H56" s="125"/>
      <c r="I56" s="125"/>
      <c r="N56" s="83">
        <v>1</v>
      </c>
      <c r="P56" s="627" t="s">
        <v>49</v>
      </c>
      <c r="Q56" s="627"/>
      <c r="R56" s="627"/>
      <c r="S56" s="627"/>
      <c r="T56" s="627"/>
      <c r="U56" s="627"/>
      <c r="W56" s="84">
        <v>1</v>
      </c>
      <c r="X56" s="85" t="str">
        <f aca="true" t="shared" si="4" ref="X56:X63">IF($N$4=1,AA56,IF($N$4=2,AB56,IF($N$4=3,AC56,IF($N$4=4,AD56,IF($N$4=5,AE56," ")))))</f>
        <v>Hrabůvka</v>
      </c>
      <c r="AA56" s="1">
        <f aca="true" t="shared" si="5" ref="AA56:AF56">AA6</f>
        <v>0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 t="str">
        <f t="shared" si="5"/>
        <v>Hrabůvka</v>
      </c>
      <c r="AF56" s="1">
        <f t="shared" si="5"/>
        <v>0</v>
      </c>
    </row>
    <row r="57" spans="3:32" ht="15" customHeight="1">
      <c r="C57" s="75" t="s">
        <v>51</v>
      </c>
      <c r="D57" s="238">
        <v>41081</v>
      </c>
      <c r="E57" s="86"/>
      <c r="F57" s="86"/>
      <c r="G57" s="86"/>
      <c r="H57" s="86"/>
      <c r="I57" s="86"/>
      <c r="N57" s="83">
        <v>2</v>
      </c>
      <c r="P57" s="626" t="s">
        <v>179</v>
      </c>
      <c r="Q57" s="627"/>
      <c r="R57" s="627"/>
      <c r="S57" s="627"/>
      <c r="T57" s="627"/>
      <c r="U57" s="627"/>
      <c r="W57" s="84">
        <v>2</v>
      </c>
      <c r="X57" s="85" t="str">
        <f t="shared" si="4"/>
        <v>Poruba</v>
      </c>
      <c r="AA57" s="1">
        <f aca="true" t="shared" si="6" ref="AA57:AE63">AA7</f>
        <v>0</v>
      </c>
      <c r="AB57" s="1">
        <f t="shared" si="6"/>
        <v>0</v>
      </c>
      <c r="AC57" s="1">
        <f t="shared" si="6"/>
        <v>0</v>
      </c>
      <c r="AD57" s="1">
        <f t="shared" si="6"/>
        <v>0</v>
      </c>
      <c r="AE57" s="1" t="str">
        <f t="shared" si="6"/>
        <v>Poruba</v>
      </c>
      <c r="AF57" s="1">
        <f aca="true" t="shared" si="7" ref="AF57:AF63">AF7</f>
        <v>0</v>
      </c>
    </row>
    <row r="58" spans="3:32" ht="15">
      <c r="C58" s="75"/>
      <c r="N58" s="83">
        <v>3</v>
      </c>
      <c r="P58" s="626" t="s">
        <v>180</v>
      </c>
      <c r="Q58" s="627"/>
      <c r="R58" s="627"/>
      <c r="S58" s="627"/>
      <c r="T58" s="627"/>
      <c r="U58" s="627"/>
      <c r="W58" s="84">
        <v>3</v>
      </c>
      <c r="X58" s="85" t="str">
        <f t="shared" si="4"/>
        <v>Příbor</v>
      </c>
      <c r="AA58" s="1">
        <f t="shared" si="6"/>
        <v>0</v>
      </c>
      <c r="AB58" s="1">
        <f t="shared" si="6"/>
        <v>0</v>
      </c>
      <c r="AC58" s="1">
        <f t="shared" si="6"/>
        <v>0</v>
      </c>
      <c r="AD58" s="1">
        <f t="shared" si="6"/>
        <v>0</v>
      </c>
      <c r="AE58" s="1" t="str">
        <f t="shared" si="6"/>
        <v>Příbor</v>
      </c>
      <c r="AF58" s="1">
        <f t="shared" si="7"/>
        <v>0</v>
      </c>
    </row>
    <row r="59" spans="2:32" ht="18.75">
      <c r="B59" s="88">
        <v>6</v>
      </c>
      <c r="C59" s="71" t="s">
        <v>54</v>
      </c>
      <c r="D59" s="637" t="str">
        <f>IF(B59=1,X56,IF(B59=2,X57,IF(B59=3,X58,IF(B59=4,X59,IF(B59=5,X60,IF(B59=6,X61,IF(B59=7,X62,IF(B59=8,X63," "))))))))</f>
        <v>Proskovice A</v>
      </c>
      <c r="E59" s="638"/>
      <c r="F59" s="638"/>
      <c r="G59" s="638"/>
      <c r="H59" s="638"/>
      <c r="I59" s="639"/>
      <c r="N59" s="83">
        <v>4</v>
      </c>
      <c r="P59" s="590" t="s">
        <v>52</v>
      </c>
      <c r="Q59" s="590"/>
      <c r="R59" s="590"/>
      <c r="S59" s="590"/>
      <c r="T59" s="590"/>
      <c r="U59" s="590"/>
      <c r="W59" s="84">
        <v>4</v>
      </c>
      <c r="X59" s="85" t="str">
        <f t="shared" si="4"/>
        <v>Kunčičky  </v>
      </c>
      <c r="AA59" s="1">
        <f t="shared" si="6"/>
        <v>0</v>
      </c>
      <c r="AB59" s="1">
        <f t="shared" si="6"/>
        <v>0</v>
      </c>
      <c r="AC59" s="1">
        <f t="shared" si="6"/>
        <v>0</v>
      </c>
      <c r="AD59" s="1">
        <f t="shared" si="6"/>
        <v>0</v>
      </c>
      <c r="AE59" s="1" t="str">
        <f t="shared" si="6"/>
        <v>Kunčičky  </v>
      </c>
      <c r="AF59" s="1">
        <f t="shared" si="7"/>
        <v>0</v>
      </c>
    </row>
    <row r="60" spans="2:32" ht="18.75">
      <c r="B60" s="88">
        <v>2</v>
      </c>
      <c r="C60" s="71" t="s">
        <v>57</v>
      </c>
      <c r="D60" s="637" t="str">
        <f>IF(B60=1,X56,IF(B60=2,X57,IF(B60=3,X58,IF(B60=4,X59,IF(B60=5,X60,IF(B60=6,X61,IF(B60=7,X62,IF(B60=8,X63," "))))))))</f>
        <v>Poruba</v>
      </c>
      <c r="E60" s="638"/>
      <c r="F60" s="638"/>
      <c r="G60" s="638"/>
      <c r="H60" s="638"/>
      <c r="I60" s="639"/>
      <c r="N60" s="83">
        <v>5</v>
      </c>
      <c r="P60" s="590" t="s">
        <v>55</v>
      </c>
      <c r="Q60" s="590"/>
      <c r="R60" s="590"/>
      <c r="S60" s="590"/>
      <c r="T60" s="590"/>
      <c r="U60" s="590"/>
      <c r="W60" s="84">
        <v>5</v>
      </c>
      <c r="X60" s="85" t="str">
        <f t="shared" si="4"/>
        <v>Proskovice B</v>
      </c>
      <c r="AA60" s="1">
        <f t="shared" si="6"/>
        <v>0</v>
      </c>
      <c r="AB60" s="1">
        <f t="shared" si="6"/>
        <v>0</v>
      </c>
      <c r="AC60" s="1">
        <f t="shared" si="6"/>
        <v>0</v>
      </c>
      <c r="AD60" s="1">
        <f t="shared" si="6"/>
        <v>0</v>
      </c>
      <c r="AE60" s="1" t="str">
        <f t="shared" si="6"/>
        <v>Proskovice B</v>
      </c>
      <c r="AF60" s="1">
        <f t="shared" si="7"/>
        <v>0</v>
      </c>
    </row>
    <row r="61" spans="14:32" ht="15">
      <c r="N61" s="83">
        <v>6</v>
      </c>
      <c r="P61" s="590" t="s">
        <v>58</v>
      </c>
      <c r="Q61" s="590"/>
      <c r="R61" s="590"/>
      <c r="S61" s="590"/>
      <c r="T61" s="590"/>
      <c r="U61" s="590"/>
      <c r="W61" s="84">
        <v>6</v>
      </c>
      <c r="X61" s="85" t="str">
        <f t="shared" si="4"/>
        <v>Proskovice A</v>
      </c>
      <c r="AA61" s="1">
        <f t="shared" si="6"/>
        <v>0</v>
      </c>
      <c r="AB61" s="1">
        <f t="shared" si="6"/>
        <v>0</v>
      </c>
      <c r="AC61" s="1">
        <f t="shared" si="6"/>
        <v>0</v>
      </c>
      <c r="AD61" s="1">
        <f t="shared" si="6"/>
        <v>0</v>
      </c>
      <c r="AE61" s="1" t="str">
        <f t="shared" si="6"/>
        <v>Proskovice A</v>
      </c>
      <c r="AF61" s="1">
        <f t="shared" si="7"/>
        <v>0</v>
      </c>
    </row>
    <row r="62" spans="3:38" ht="15">
      <c r="C62" s="89" t="s">
        <v>60</v>
      </c>
      <c r="D62" s="90"/>
      <c r="E62" s="623" t="s">
        <v>61</v>
      </c>
      <c r="F62" s="624"/>
      <c r="G62" s="624"/>
      <c r="H62" s="624"/>
      <c r="I62" s="624"/>
      <c r="J62" s="624"/>
      <c r="K62" s="624"/>
      <c r="L62" s="624"/>
      <c r="M62" s="624"/>
      <c r="N62" s="624" t="s">
        <v>62</v>
      </c>
      <c r="O62" s="624"/>
      <c r="P62" s="624"/>
      <c r="Q62" s="624"/>
      <c r="R62" s="624"/>
      <c r="S62" s="624"/>
      <c r="T62" s="624"/>
      <c r="U62" s="624"/>
      <c r="V62" s="91"/>
      <c r="W62" s="84">
        <v>7</v>
      </c>
      <c r="X62" s="85" t="str">
        <f t="shared" si="4"/>
        <v>Vratimov</v>
      </c>
      <c r="AA62" s="1">
        <f t="shared" si="6"/>
        <v>0</v>
      </c>
      <c r="AB62" s="1">
        <f t="shared" si="6"/>
        <v>0</v>
      </c>
      <c r="AC62" s="1">
        <f t="shared" si="6"/>
        <v>0</v>
      </c>
      <c r="AD62" s="1">
        <f t="shared" si="6"/>
        <v>0</v>
      </c>
      <c r="AE62" s="1" t="str">
        <f t="shared" si="6"/>
        <v>Vratimov</v>
      </c>
      <c r="AF62" s="1">
        <f t="shared" si="7"/>
        <v>0</v>
      </c>
      <c r="AG62" s="75"/>
      <c r="AH62" s="92"/>
      <c r="AI62" s="92"/>
      <c r="AJ62" s="74" t="s">
        <v>0</v>
      </c>
      <c r="AK62" s="92"/>
      <c r="AL62" s="92"/>
    </row>
    <row r="63" spans="2:38" ht="15">
      <c r="B63" s="93"/>
      <c r="C63" s="94" t="s">
        <v>7</v>
      </c>
      <c r="D63" s="95" t="s">
        <v>8</v>
      </c>
      <c r="E63" s="625" t="s">
        <v>63</v>
      </c>
      <c r="F63" s="592"/>
      <c r="G63" s="593"/>
      <c r="H63" s="591" t="s">
        <v>64</v>
      </c>
      <c r="I63" s="592"/>
      <c r="J63" s="593" t="s">
        <v>64</v>
      </c>
      <c r="K63" s="591" t="s">
        <v>65</v>
      </c>
      <c r="L63" s="592"/>
      <c r="M63" s="592" t="s">
        <v>65</v>
      </c>
      <c r="N63" s="591" t="s">
        <v>66</v>
      </c>
      <c r="O63" s="592"/>
      <c r="P63" s="593"/>
      <c r="Q63" s="591" t="s">
        <v>67</v>
      </c>
      <c r="R63" s="592"/>
      <c r="S63" s="593"/>
      <c r="T63" s="96" t="s">
        <v>68</v>
      </c>
      <c r="U63" s="97"/>
      <c r="V63" s="98"/>
      <c r="W63" s="84">
        <v>8</v>
      </c>
      <c r="X63" s="85" t="str">
        <f t="shared" si="4"/>
        <v>VOLNÝ  LOS</v>
      </c>
      <c r="AA63" s="1">
        <f t="shared" si="6"/>
        <v>0</v>
      </c>
      <c r="AB63" s="1">
        <f t="shared" si="6"/>
        <v>0</v>
      </c>
      <c r="AC63" s="1">
        <f t="shared" si="6"/>
        <v>0</v>
      </c>
      <c r="AD63" s="1">
        <f t="shared" si="6"/>
        <v>0</v>
      </c>
      <c r="AE63" s="1" t="str">
        <f t="shared" si="6"/>
        <v>VOLNÝ  LOS</v>
      </c>
      <c r="AF63" s="1">
        <f t="shared" si="7"/>
        <v>0</v>
      </c>
      <c r="AG63" s="4" t="s">
        <v>63</v>
      </c>
      <c r="AH63" s="4" t="s">
        <v>64</v>
      </c>
      <c r="AI63" s="4" t="s">
        <v>65</v>
      </c>
      <c r="AJ63" s="4" t="s">
        <v>63</v>
      </c>
      <c r="AK63" s="4" t="s">
        <v>64</v>
      </c>
      <c r="AL63" s="4" t="s">
        <v>65</v>
      </c>
    </row>
    <row r="64" spans="2:38" ht="24.75" customHeight="1">
      <c r="B64" s="99" t="s">
        <v>63</v>
      </c>
      <c r="C64" s="100" t="s">
        <v>201</v>
      </c>
      <c r="D64" s="109" t="s">
        <v>226</v>
      </c>
      <c r="E64" s="101">
        <v>7</v>
      </c>
      <c r="F64" s="102" t="s">
        <v>17</v>
      </c>
      <c r="G64" s="103">
        <v>5</v>
      </c>
      <c r="H64" s="104">
        <v>4</v>
      </c>
      <c r="I64" s="102" t="s">
        <v>17</v>
      </c>
      <c r="J64" s="103">
        <v>6</v>
      </c>
      <c r="K64" s="104">
        <v>7</v>
      </c>
      <c r="L64" s="102" t="s">
        <v>17</v>
      </c>
      <c r="M64" s="361">
        <v>6</v>
      </c>
      <c r="N64" s="136">
        <f>E64+H64+K64</f>
        <v>18</v>
      </c>
      <c r="O64" s="137" t="s">
        <v>17</v>
      </c>
      <c r="P64" s="138">
        <f>G64+J64+M64</f>
        <v>17</v>
      </c>
      <c r="Q64" s="136">
        <f>SUM(AG64:AI64)</f>
        <v>2</v>
      </c>
      <c r="R64" s="137" t="s">
        <v>17</v>
      </c>
      <c r="S64" s="138">
        <f>SUM(AJ64:AL64)</f>
        <v>1</v>
      </c>
      <c r="T64" s="105">
        <f>IF(Q64&gt;S64,1,0)</f>
        <v>1</v>
      </c>
      <c r="U64" s="106">
        <f>IF(S64&gt;Q64,1,0)</f>
        <v>0</v>
      </c>
      <c r="V64" s="91"/>
      <c r="X64" s="107"/>
      <c r="AG64" s="108">
        <f>IF(E64&gt;G64,1,0)</f>
        <v>1</v>
      </c>
      <c r="AH64" s="108">
        <f>IF(H64&gt;J64,1,0)</f>
        <v>0</v>
      </c>
      <c r="AI64" s="108">
        <f>IF(K64+M64&gt;0,IF(K64&gt;M64,1,0),0)</f>
        <v>1</v>
      </c>
      <c r="AJ64" s="108">
        <f>IF(G64&gt;E64,1,0)</f>
        <v>0</v>
      </c>
      <c r="AK64" s="108">
        <f>IF(J64&gt;H64,1,0)</f>
        <v>1</v>
      </c>
      <c r="AL64" s="108">
        <f>IF(K64+M64&gt;0,IF(M64&gt;K64,1,0),0)</f>
        <v>0</v>
      </c>
    </row>
    <row r="65" spans="2:38" ht="24.75" customHeight="1">
      <c r="B65" s="99" t="s">
        <v>64</v>
      </c>
      <c r="C65" s="110" t="s">
        <v>202</v>
      </c>
      <c r="D65" s="100" t="s">
        <v>224</v>
      </c>
      <c r="E65" s="101">
        <v>6</v>
      </c>
      <c r="F65" s="102" t="s">
        <v>17</v>
      </c>
      <c r="G65" s="103">
        <v>4</v>
      </c>
      <c r="H65" s="104">
        <v>6</v>
      </c>
      <c r="I65" s="102" t="s">
        <v>17</v>
      </c>
      <c r="J65" s="103">
        <v>4</v>
      </c>
      <c r="K65" s="104"/>
      <c r="L65" s="102" t="s">
        <v>17</v>
      </c>
      <c r="M65" s="361"/>
      <c r="N65" s="136">
        <f>E65+H65+K65</f>
        <v>12</v>
      </c>
      <c r="O65" s="137" t="s">
        <v>17</v>
      </c>
      <c r="P65" s="138">
        <f>G65+J65+M65</f>
        <v>8</v>
      </c>
      <c r="Q65" s="136">
        <f>SUM(AG65:AI65)</f>
        <v>2</v>
      </c>
      <c r="R65" s="137" t="s">
        <v>17</v>
      </c>
      <c r="S65" s="138">
        <f>SUM(AJ65:AL65)</f>
        <v>0</v>
      </c>
      <c r="T65" s="105">
        <f>IF(Q65&gt;S65,1,0)</f>
        <v>1</v>
      </c>
      <c r="U65" s="106">
        <f>IF(S65&gt;Q65,1,0)</f>
        <v>0</v>
      </c>
      <c r="V65" s="91"/>
      <c r="AG65" s="108">
        <f>IF(E65&gt;G65,1,0)</f>
        <v>1</v>
      </c>
      <c r="AH65" s="108">
        <f>IF(H65&gt;J65,1,0)</f>
        <v>1</v>
      </c>
      <c r="AI65" s="108">
        <f>IF(K65+M65&gt;0,IF(K65&gt;M65,1,0),0)</f>
        <v>0</v>
      </c>
      <c r="AJ65" s="108">
        <f>IF(G65&gt;E65,1,0)</f>
        <v>0</v>
      </c>
      <c r="AK65" s="108">
        <f>IF(J65&gt;H65,1,0)</f>
        <v>0</v>
      </c>
      <c r="AL65" s="108">
        <f>IF(K65+M65&gt;0,IF(M65&gt;K65,1,0),0)</f>
        <v>0</v>
      </c>
    </row>
    <row r="66" spans="2:38" ht="24.75" customHeight="1">
      <c r="B66" s="608" t="s">
        <v>65</v>
      </c>
      <c r="C66" s="110" t="s">
        <v>201</v>
      </c>
      <c r="D66" s="109" t="s">
        <v>222</v>
      </c>
      <c r="E66" s="635">
        <v>6</v>
      </c>
      <c r="F66" s="594" t="s">
        <v>17</v>
      </c>
      <c r="G66" s="628">
        <v>3</v>
      </c>
      <c r="H66" s="621">
        <v>6</v>
      </c>
      <c r="I66" s="594" t="s">
        <v>17</v>
      </c>
      <c r="J66" s="628">
        <v>4</v>
      </c>
      <c r="K66" s="621"/>
      <c r="L66" s="594" t="s">
        <v>17</v>
      </c>
      <c r="M66" s="606"/>
      <c r="N66" s="667">
        <f>E66+H66+K66</f>
        <v>12</v>
      </c>
      <c r="O66" s="661" t="s">
        <v>17</v>
      </c>
      <c r="P66" s="663">
        <f>G66+J66+M66</f>
        <v>7</v>
      </c>
      <c r="Q66" s="667">
        <f>SUM(AG66:AI66)</f>
        <v>2</v>
      </c>
      <c r="R66" s="661" t="s">
        <v>17</v>
      </c>
      <c r="S66" s="663">
        <f>SUM(AJ66:AL66)</f>
        <v>0</v>
      </c>
      <c r="T66" s="665">
        <f>IF(Q66&gt;S66,1,0)</f>
        <v>1</v>
      </c>
      <c r="U66" s="659">
        <f>IF(S66&gt;Q66,1,0)</f>
        <v>0</v>
      </c>
      <c r="V66" s="111"/>
      <c r="AG66" s="108">
        <f>IF(E66&gt;G66,1,0)</f>
        <v>1</v>
      </c>
      <c r="AH66" s="108">
        <f>IF(H66&gt;J66,1,0)</f>
        <v>1</v>
      </c>
      <c r="AI66" s="108">
        <f>IF(K66+M66&gt;0,IF(K66&gt;M66,1,0),0)</f>
        <v>0</v>
      </c>
      <c r="AJ66" s="108">
        <f>IF(G66&gt;E66,1,0)</f>
        <v>0</v>
      </c>
      <c r="AK66" s="108">
        <f>IF(J66&gt;H66,1,0)</f>
        <v>0</v>
      </c>
      <c r="AL66" s="108">
        <f>IF(K66+M66&gt;0,IF(M66&gt;K66,1,0),0)</f>
        <v>0</v>
      </c>
    </row>
    <row r="67" spans="2:22" ht="24.75" customHeight="1">
      <c r="B67" s="609"/>
      <c r="C67" s="112" t="s">
        <v>202</v>
      </c>
      <c r="D67" s="113" t="s">
        <v>289</v>
      </c>
      <c r="E67" s="636"/>
      <c r="F67" s="595"/>
      <c r="G67" s="650"/>
      <c r="H67" s="622"/>
      <c r="I67" s="595"/>
      <c r="J67" s="650"/>
      <c r="K67" s="622"/>
      <c r="L67" s="595"/>
      <c r="M67" s="607"/>
      <c r="N67" s="668"/>
      <c r="O67" s="662"/>
      <c r="P67" s="664"/>
      <c r="Q67" s="668"/>
      <c r="R67" s="662"/>
      <c r="S67" s="664"/>
      <c r="T67" s="666"/>
      <c r="U67" s="660"/>
      <c r="V67" s="111"/>
    </row>
    <row r="68" spans="2:22" ht="24.75" customHeight="1">
      <c r="B68" s="114"/>
      <c r="C68" s="143" t="s">
        <v>69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5">
        <f>SUM(N64:N67)</f>
        <v>42</v>
      </c>
      <c r="O68" s="137" t="s">
        <v>17</v>
      </c>
      <c r="P68" s="146">
        <f>SUM(P64:P67)</f>
        <v>32</v>
      </c>
      <c r="Q68" s="145">
        <f>SUM(Q64:Q67)</f>
        <v>6</v>
      </c>
      <c r="R68" s="147" t="s">
        <v>17</v>
      </c>
      <c r="S68" s="146">
        <f>SUM(S64:S67)</f>
        <v>1</v>
      </c>
      <c r="T68" s="105">
        <f>SUM(T64:T67)</f>
        <v>3</v>
      </c>
      <c r="U68" s="106">
        <f>SUM(U64:U67)</f>
        <v>0</v>
      </c>
      <c r="V68" s="91"/>
    </row>
    <row r="69" spans="2:27" ht="24.75" customHeight="1">
      <c r="B69" s="114"/>
      <c r="C69" s="3" t="s">
        <v>70</v>
      </c>
      <c r="D69" s="117" t="str">
        <f>IF(T68&gt;U68,D59,IF(U68&gt;T68,D60,IF(U68+T68=0," ","CHYBA ZADÁNÍ")))</f>
        <v>Proskovice A</v>
      </c>
      <c r="E69" s="115"/>
      <c r="F69" s="115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3"/>
      <c r="V69" s="118"/>
      <c r="AA69" s="119"/>
    </row>
    <row r="70" spans="2:22" ht="15">
      <c r="B70" s="114"/>
      <c r="C70" s="3" t="s">
        <v>71</v>
      </c>
      <c r="G70" s="120"/>
      <c r="H70" s="120"/>
      <c r="I70" s="120"/>
      <c r="J70" s="120"/>
      <c r="K70" s="120"/>
      <c r="L70" s="120"/>
      <c r="M70" s="120"/>
      <c r="N70" s="118"/>
      <c r="O70" s="118"/>
      <c r="Q70" s="121"/>
      <c r="R70" s="121"/>
      <c r="S70" s="120"/>
      <c r="T70" s="120"/>
      <c r="U70" s="120"/>
      <c r="V70" s="118"/>
    </row>
    <row r="71" spans="10:20" ht="15">
      <c r="J71" s="2" t="s">
        <v>54</v>
      </c>
      <c r="K71" s="2"/>
      <c r="L71" s="2"/>
      <c r="T71" s="2" t="s">
        <v>57</v>
      </c>
    </row>
    <row r="72" spans="3:21" ht="15">
      <c r="C72" s="75" t="s">
        <v>72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</row>
    <row r="73" spans="3:21" ht="15"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3:21" ht="15"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</row>
    <row r="75" spans="3:21" ht="15"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</row>
    <row r="76" spans="2:21" ht="26.25">
      <c r="B76" s="90"/>
      <c r="C76" s="90"/>
      <c r="D76" s="90"/>
      <c r="E76" s="90"/>
      <c r="F76" s="122" t="s">
        <v>39</v>
      </c>
      <c r="G76" s="90"/>
      <c r="H76" s="123"/>
      <c r="I76" s="123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630" t="s">
        <v>42</v>
      </c>
      <c r="Q78" s="630"/>
      <c r="R78" s="73"/>
      <c r="S78" s="73"/>
      <c r="T78" s="631">
        <f>'Rozlosování-přehled'!$N$1</f>
        <v>2012</v>
      </c>
      <c r="U78" s="631"/>
      <c r="X78" s="74" t="s">
        <v>0</v>
      </c>
    </row>
    <row r="79" spans="3:32" ht="18.75">
      <c r="C79" s="75" t="s">
        <v>43</v>
      </c>
      <c r="D79" s="124"/>
      <c r="N79" s="77">
        <v>5</v>
      </c>
      <c r="P79" s="632" t="str">
        <f>IF(N79=1,P81,IF(N79=2,P82,IF(N79=3,P83,IF(N79=4,P84,IF(N79=5,P85,IF(N79=6,P86," "))))))</f>
        <v>VETERÁNI   II.</v>
      </c>
      <c r="Q79" s="633"/>
      <c r="R79" s="633"/>
      <c r="S79" s="633"/>
      <c r="T79" s="633"/>
      <c r="U79" s="634"/>
      <c r="W79" s="78" t="s">
        <v>1</v>
      </c>
      <c r="X79" s="75" t="s">
        <v>2</v>
      </c>
      <c r="AA79" s="1" t="s">
        <v>44</v>
      </c>
      <c r="AB79" s="362" t="s">
        <v>177</v>
      </c>
      <c r="AC79" s="362" t="s">
        <v>178</v>
      </c>
      <c r="AD79" s="1" t="s">
        <v>45</v>
      </c>
      <c r="AE79" s="1" t="s">
        <v>46</v>
      </c>
      <c r="AF79" s="1" t="s">
        <v>47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2" ht="15.75" customHeight="1">
      <c r="C81" s="75" t="s">
        <v>48</v>
      </c>
      <c r="D81" s="125" t="s">
        <v>150</v>
      </c>
      <c r="E81" s="82"/>
      <c r="F81" s="82"/>
      <c r="N81" s="83">
        <v>1</v>
      </c>
      <c r="P81" s="627" t="s">
        <v>49</v>
      </c>
      <c r="Q81" s="627"/>
      <c r="R81" s="627"/>
      <c r="S81" s="627"/>
      <c r="T81" s="627"/>
      <c r="U81" s="627"/>
      <c r="W81" s="84">
        <v>1</v>
      </c>
      <c r="X81" s="85" t="str">
        <f aca="true" t="shared" si="8" ref="X81:X88">IF($N$29=1,AA81,IF($N$29=2,AB81,IF($N$29=3,AC81,IF($N$29=4,AD81,IF($N$29=5,AE81," ")))))</f>
        <v>Hrabůvka</v>
      </c>
      <c r="AA81" s="1">
        <f aca="true" t="shared" si="9" ref="AA81:AE88">AA6</f>
        <v>0</v>
      </c>
      <c r="AB81" s="1">
        <f t="shared" si="9"/>
        <v>0</v>
      </c>
      <c r="AC81" s="1">
        <f>AC6</f>
        <v>0</v>
      </c>
      <c r="AD81" s="1">
        <f t="shared" si="9"/>
        <v>0</v>
      </c>
      <c r="AE81" s="1" t="str">
        <f t="shared" si="9"/>
        <v>Hrabůvka</v>
      </c>
      <c r="AF81" s="1">
        <f aca="true" t="shared" si="10" ref="AF81:AF88">AF6</f>
        <v>0</v>
      </c>
    </row>
    <row r="82" spans="3:32" ht="15" customHeight="1">
      <c r="C82" s="75" t="s">
        <v>51</v>
      </c>
      <c r="D82" s="86">
        <v>41080</v>
      </c>
      <c r="E82" s="87"/>
      <c r="F82" s="87"/>
      <c r="N82" s="83">
        <v>2</v>
      </c>
      <c r="P82" s="626" t="s">
        <v>179</v>
      </c>
      <c r="Q82" s="627"/>
      <c r="R82" s="627"/>
      <c r="S82" s="627"/>
      <c r="T82" s="627"/>
      <c r="U82" s="627"/>
      <c r="W82" s="84">
        <v>2</v>
      </c>
      <c r="X82" s="85" t="str">
        <f t="shared" si="8"/>
        <v>Poruba</v>
      </c>
      <c r="AA82" s="1">
        <f t="shared" si="9"/>
        <v>0</v>
      </c>
      <c r="AB82" s="1">
        <f t="shared" si="9"/>
        <v>0</v>
      </c>
      <c r="AC82" s="1">
        <f t="shared" si="9"/>
        <v>0</v>
      </c>
      <c r="AD82" s="1">
        <f t="shared" si="9"/>
        <v>0</v>
      </c>
      <c r="AE82" s="1" t="str">
        <f t="shared" si="9"/>
        <v>Poruba</v>
      </c>
      <c r="AF82" s="1">
        <f t="shared" si="10"/>
        <v>0</v>
      </c>
    </row>
    <row r="83" spans="3:32" ht="15">
      <c r="C83" s="75"/>
      <c r="N83" s="83">
        <v>3</v>
      </c>
      <c r="P83" s="626" t="s">
        <v>180</v>
      </c>
      <c r="Q83" s="627"/>
      <c r="R83" s="627"/>
      <c r="S83" s="627"/>
      <c r="T83" s="627"/>
      <c r="U83" s="627"/>
      <c r="W83" s="84">
        <v>3</v>
      </c>
      <c r="X83" s="85" t="str">
        <f t="shared" si="8"/>
        <v>Příbor</v>
      </c>
      <c r="AA83" s="1">
        <f t="shared" si="9"/>
        <v>0</v>
      </c>
      <c r="AB83" s="1">
        <f t="shared" si="9"/>
        <v>0</v>
      </c>
      <c r="AC83" s="1">
        <f t="shared" si="9"/>
        <v>0</v>
      </c>
      <c r="AD83" s="1">
        <f t="shared" si="9"/>
        <v>0</v>
      </c>
      <c r="AE83" s="1" t="str">
        <f t="shared" si="9"/>
        <v>Příbor</v>
      </c>
      <c r="AF83" s="1">
        <f t="shared" si="10"/>
        <v>0</v>
      </c>
    </row>
    <row r="84" spans="2:32" ht="18.75">
      <c r="B84" s="88">
        <v>7</v>
      </c>
      <c r="C84" s="71" t="s">
        <v>54</v>
      </c>
      <c r="D84" s="618" t="str">
        <f>IF(B84=1,X81,IF(B84=2,X82,IF(B84=3,X83,IF(B84=4,X84,IF(B84=5,X85,IF(B84=6,X86,IF(B84=7,X87,IF(B84=8,X88," "))))))))</f>
        <v>Vratimov</v>
      </c>
      <c r="E84" s="619"/>
      <c r="F84" s="619"/>
      <c r="G84" s="619"/>
      <c r="H84" s="619"/>
      <c r="I84" s="620"/>
      <c r="N84" s="83">
        <v>4</v>
      </c>
      <c r="P84" s="590" t="s">
        <v>52</v>
      </c>
      <c r="Q84" s="590"/>
      <c r="R84" s="590"/>
      <c r="S84" s="590"/>
      <c r="T84" s="590"/>
      <c r="U84" s="590"/>
      <c r="W84" s="84">
        <v>4</v>
      </c>
      <c r="X84" s="85" t="str">
        <f t="shared" si="8"/>
        <v>Kunčičky  </v>
      </c>
      <c r="AA84" s="1">
        <f t="shared" si="9"/>
        <v>0</v>
      </c>
      <c r="AB84" s="1">
        <f t="shared" si="9"/>
        <v>0</v>
      </c>
      <c r="AC84" s="1">
        <f t="shared" si="9"/>
        <v>0</v>
      </c>
      <c r="AD84" s="1">
        <f t="shared" si="9"/>
        <v>0</v>
      </c>
      <c r="AE84" s="1" t="str">
        <f t="shared" si="9"/>
        <v>Kunčičky  </v>
      </c>
      <c r="AF84" s="1">
        <f t="shared" si="10"/>
        <v>0</v>
      </c>
    </row>
    <row r="85" spans="2:32" ht="18.75">
      <c r="B85" s="88">
        <v>1</v>
      </c>
      <c r="C85" s="71" t="s">
        <v>57</v>
      </c>
      <c r="D85" s="618" t="str">
        <f>IF(B85=1,X81,IF(B85=2,X82,IF(B85=3,X83,IF(B85=4,X84,IF(B85=5,X85,IF(B85=6,X86,IF(B85=7,X87,IF(B85=8,X88," "))))))))</f>
        <v>Hrabůvka</v>
      </c>
      <c r="E85" s="619"/>
      <c r="F85" s="619"/>
      <c r="G85" s="619"/>
      <c r="H85" s="619"/>
      <c r="I85" s="620"/>
      <c r="N85" s="83">
        <v>5</v>
      </c>
      <c r="P85" s="590" t="s">
        <v>55</v>
      </c>
      <c r="Q85" s="590"/>
      <c r="R85" s="590"/>
      <c r="S85" s="590"/>
      <c r="T85" s="590"/>
      <c r="U85" s="590"/>
      <c r="W85" s="84">
        <v>5</v>
      </c>
      <c r="X85" s="85" t="str">
        <f t="shared" si="8"/>
        <v>Proskovice B</v>
      </c>
      <c r="AA85" s="1">
        <f t="shared" si="9"/>
        <v>0</v>
      </c>
      <c r="AB85" s="1">
        <f t="shared" si="9"/>
        <v>0</v>
      </c>
      <c r="AC85" s="1">
        <f t="shared" si="9"/>
        <v>0</v>
      </c>
      <c r="AD85" s="1">
        <f t="shared" si="9"/>
        <v>0</v>
      </c>
      <c r="AE85" s="1" t="str">
        <f t="shared" si="9"/>
        <v>Proskovice B</v>
      </c>
      <c r="AF85" s="1">
        <f t="shared" si="10"/>
        <v>0</v>
      </c>
    </row>
    <row r="86" spans="14:32" ht="15">
      <c r="N86" s="83">
        <v>6</v>
      </c>
      <c r="P86" s="590" t="s">
        <v>58</v>
      </c>
      <c r="Q86" s="590"/>
      <c r="R86" s="590"/>
      <c r="S86" s="590"/>
      <c r="T86" s="590"/>
      <c r="U86" s="590"/>
      <c r="W86" s="84">
        <v>6</v>
      </c>
      <c r="X86" s="85" t="str">
        <f t="shared" si="8"/>
        <v>Proskovice A</v>
      </c>
      <c r="AA86" s="1">
        <f t="shared" si="9"/>
        <v>0</v>
      </c>
      <c r="AB86" s="1">
        <f t="shared" si="9"/>
        <v>0</v>
      </c>
      <c r="AC86" s="1">
        <f t="shared" si="9"/>
        <v>0</v>
      </c>
      <c r="AD86" s="1">
        <f t="shared" si="9"/>
        <v>0</v>
      </c>
      <c r="AE86" s="1" t="str">
        <f t="shared" si="9"/>
        <v>Proskovice A</v>
      </c>
      <c r="AF86" s="1">
        <f t="shared" si="10"/>
        <v>0</v>
      </c>
    </row>
    <row r="87" spans="3:32" ht="15">
      <c r="C87" s="89" t="s">
        <v>60</v>
      </c>
      <c r="D87" s="90"/>
      <c r="E87" s="623" t="s">
        <v>61</v>
      </c>
      <c r="F87" s="624"/>
      <c r="G87" s="624"/>
      <c r="H87" s="624"/>
      <c r="I87" s="624"/>
      <c r="J87" s="624"/>
      <c r="K87" s="624"/>
      <c r="L87" s="624"/>
      <c r="M87" s="624"/>
      <c r="N87" s="624" t="s">
        <v>62</v>
      </c>
      <c r="O87" s="624"/>
      <c r="P87" s="624"/>
      <c r="Q87" s="624"/>
      <c r="R87" s="624"/>
      <c r="S87" s="624"/>
      <c r="T87" s="624"/>
      <c r="U87" s="624"/>
      <c r="V87" s="91"/>
      <c r="W87" s="84">
        <v>7</v>
      </c>
      <c r="X87" s="85" t="str">
        <f t="shared" si="8"/>
        <v>Vratimov</v>
      </c>
      <c r="AA87" s="1">
        <f t="shared" si="9"/>
        <v>0</v>
      </c>
      <c r="AB87" s="1">
        <f t="shared" si="9"/>
        <v>0</v>
      </c>
      <c r="AC87" s="1">
        <f t="shared" si="9"/>
        <v>0</v>
      </c>
      <c r="AD87" s="1">
        <f t="shared" si="9"/>
        <v>0</v>
      </c>
      <c r="AE87" s="1" t="str">
        <f t="shared" si="9"/>
        <v>Vratimov</v>
      </c>
      <c r="AF87" s="1">
        <f t="shared" si="10"/>
        <v>0</v>
      </c>
    </row>
    <row r="88" spans="2:38" ht="15">
      <c r="B88" s="93"/>
      <c r="C88" s="94" t="s">
        <v>7</v>
      </c>
      <c r="D88" s="95" t="s">
        <v>8</v>
      </c>
      <c r="E88" s="625" t="s">
        <v>63</v>
      </c>
      <c r="F88" s="592"/>
      <c r="G88" s="593"/>
      <c r="H88" s="591" t="s">
        <v>64</v>
      </c>
      <c r="I88" s="592"/>
      <c r="J88" s="593" t="s">
        <v>64</v>
      </c>
      <c r="K88" s="591" t="s">
        <v>65</v>
      </c>
      <c r="L88" s="592"/>
      <c r="M88" s="592" t="s">
        <v>65</v>
      </c>
      <c r="N88" s="591" t="s">
        <v>66</v>
      </c>
      <c r="O88" s="592"/>
      <c r="P88" s="593"/>
      <c r="Q88" s="591" t="s">
        <v>67</v>
      </c>
      <c r="R88" s="592"/>
      <c r="S88" s="593"/>
      <c r="T88" s="96" t="s">
        <v>68</v>
      </c>
      <c r="U88" s="97"/>
      <c r="V88" s="98"/>
      <c r="W88" s="84">
        <v>8</v>
      </c>
      <c r="X88" s="85" t="str">
        <f t="shared" si="8"/>
        <v>VOLNÝ  LOS</v>
      </c>
      <c r="AA88" s="1">
        <f t="shared" si="9"/>
        <v>0</v>
      </c>
      <c r="AB88" s="1">
        <f t="shared" si="9"/>
        <v>0</v>
      </c>
      <c r="AC88" s="1">
        <f t="shared" si="9"/>
        <v>0</v>
      </c>
      <c r="AD88" s="1">
        <f t="shared" si="9"/>
        <v>0</v>
      </c>
      <c r="AE88" s="1" t="str">
        <f t="shared" si="9"/>
        <v>VOLNÝ  LOS</v>
      </c>
      <c r="AF88" s="1">
        <f t="shared" si="10"/>
        <v>0</v>
      </c>
      <c r="AG88" s="4" t="s">
        <v>63</v>
      </c>
      <c r="AH88" s="4" t="s">
        <v>64</v>
      </c>
      <c r="AI88" s="4" t="s">
        <v>65</v>
      </c>
      <c r="AJ88" s="4" t="s">
        <v>63</v>
      </c>
      <c r="AK88" s="4" t="s">
        <v>64</v>
      </c>
      <c r="AL88" s="4" t="s">
        <v>65</v>
      </c>
    </row>
    <row r="89" spans="2:38" ht="24.75" customHeight="1">
      <c r="B89" s="99" t="s">
        <v>63</v>
      </c>
      <c r="C89" s="100" t="s">
        <v>298</v>
      </c>
      <c r="D89" s="109" t="s">
        <v>254</v>
      </c>
      <c r="E89" s="101">
        <v>2</v>
      </c>
      <c r="F89" s="102" t="s">
        <v>17</v>
      </c>
      <c r="G89" s="103">
        <v>6</v>
      </c>
      <c r="H89" s="104">
        <v>3</v>
      </c>
      <c r="I89" s="102" t="s">
        <v>17</v>
      </c>
      <c r="J89" s="103">
        <v>6</v>
      </c>
      <c r="K89" s="134"/>
      <c r="L89" s="132" t="s">
        <v>17</v>
      </c>
      <c r="M89" s="135"/>
      <c r="N89" s="136">
        <f>E89+H89+K89</f>
        <v>5</v>
      </c>
      <c r="O89" s="137" t="s">
        <v>17</v>
      </c>
      <c r="P89" s="138">
        <f>G89+J89+M89</f>
        <v>12</v>
      </c>
      <c r="Q89" s="136">
        <f>SUM(AG89:AI89)</f>
        <v>0</v>
      </c>
      <c r="R89" s="137" t="s">
        <v>17</v>
      </c>
      <c r="S89" s="138">
        <f>SUM(AJ89:AL89)</f>
        <v>2</v>
      </c>
      <c r="T89" s="105">
        <f>IF(Q89&gt;S89,1,0)</f>
        <v>0</v>
      </c>
      <c r="U89" s="106">
        <f>IF(S89&gt;Q89,1,0)</f>
        <v>1</v>
      </c>
      <c r="V89" s="91"/>
      <c r="X89" s="107"/>
      <c r="AG89" s="108">
        <f>IF(E89&gt;G89,1,0)</f>
        <v>0</v>
      </c>
      <c r="AH89" s="108">
        <f>IF(H89&gt;J89,1,0)</f>
        <v>0</v>
      </c>
      <c r="AI89" s="108">
        <f>IF(K89+M89&gt;0,IF(K89&gt;M89,1,0),0)</f>
        <v>0</v>
      </c>
      <c r="AJ89" s="108">
        <f>IF(G89&gt;E89,1,0)</f>
        <v>1</v>
      </c>
      <c r="AK89" s="108">
        <f>IF(J89&gt;H89,1,0)</f>
        <v>1</v>
      </c>
      <c r="AL89" s="108">
        <f>IF(K89+M89&gt;0,IF(M89&gt;K89,1,0),0)</f>
        <v>0</v>
      </c>
    </row>
    <row r="90" spans="2:38" ht="24.75" customHeight="1">
      <c r="B90" s="99" t="s">
        <v>64</v>
      </c>
      <c r="C90" s="110" t="s">
        <v>218</v>
      </c>
      <c r="D90" s="100" t="s">
        <v>240</v>
      </c>
      <c r="E90" s="101">
        <v>1</v>
      </c>
      <c r="F90" s="102" t="s">
        <v>17</v>
      </c>
      <c r="G90" s="103">
        <v>6</v>
      </c>
      <c r="H90" s="104">
        <v>3</v>
      </c>
      <c r="I90" s="102" t="s">
        <v>17</v>
      </c>
      <c r="J90" s="103">
        <v>6</v>
      </c>
      <c r="K90" s="134"/>
      <c r="L90" s="132" t="s">
        <v>17</v>
      </c>
      <c r="M90" s="135"/>
      <c r="N90" s="136">
        <f>E90+H90+K90</f>
        <v>4</v>
      </c>
      <c r="O90" s="137" t="s">
        <v>17</v>
      </c>
      <c r="P90" s="138">
        <f>G90+J90+M90</f>
        <v>12</v>
      </c>
      <c r="Q90" s="136">
        <f>SUM(AG90:AI90)</f>
        <v>0</v>
      </c>
      <c r="R90" s="137" t="s">
        <v>17</v>
      </c>
      <c r="S90" s="138">
        <f>SUM(AJ90:AL90)</f>
        <v>2</v>
      </c>
      <c r="T90" s="105">
        <f>IF(Q90&gt;S90,1,0)</f>
        <v>0</v>
      </c>
      <c r="U90" s="106">
        <f>IF(S90&gt;Q90,1,0)</f>
        <v>1</v>
      </c>
      <c r="V90" s="91"/>
      <c r="AG90" s="108">
        <f>IF(E90&gt;G90,1,0)</f>
        <v>0</v>
      </c>
      <c r="AH90" s="108">
        <f>IF(H90&gt;J90,1,0)</f>
        <v>0</v>
      </c>
      <c r="AI90" s="108">
        <f>IF(K90+M90&gt;0,IF(K90&gt;M90,1,0),0)</f>
        <v>0</v>
      </c>
      <c r="AJ90" s="108">
        <f>IF(G90&gt;E90,1,0)</f>
        <v>1</v>
      </c>
      <c r="AK90" s="108">
        <f>IF(J90&gt;H90,1,0)</f>
        <v>1</v>
      </c>
      <c r="AL90" s="108">
        <f>IF(K90+M90&gt;0,IF(M90&gt;K90,1,0),0)</f>
        <v>0</v>
      </c>
    </row>
    <row r="91" spans="2:38" ht="24.75" customHeight="1">
      <c r="B91" s="608" t="s">
        <v>65</v>
      </c>
      <c r="C91" s="110" t="s">
        <v>298</v>
      </c>
      <c r="D91" s="109" t="s">
        <v>254</v>
      </c>
      <c r="E91" s="635">
        <v>2</v>
      </c>
      <c r="F91" s="594" t="s">
        <v>17</v>
      </c>
      <c r="G91" s="628">
        <v>6</v>
      </c>
      <c r="H91" s="621">
        <v>2</v>
      </c>
      <c r="I91" s="594" t="s">
        <v>17</v>
      </c>
      <c r="J91" s="628">
        <v>6</v>
      </c>
      <c r="K91" s="616"/>
      <c r="L91" s="612" t="s">
        <v>17</v>
      </c>
      <c r="M91" s="669"/>
      <c r="N91" s="667">
        <f>E91+H91+K91</f>
        <v>4</v>
      </c>
      <c r="O91" s="661" t="s">
        <v>17</v>
      </c>
      <c r="P91" s="663">
        <f>G91+J91+M91</f>
        <v>12</v>
      </c>
      <c r="Q91" s="667">
        <f>SUM(AG91:AI91)</f>
        <v>0</v>
      </c>
      <c r="R91" s="661" t="s">
        <v>17</v>
      </c>
      <c r="S91" s="663">
        <f>SUM(AJ91:AL91)</f>
        <v>2</v>
      </c>
      <c r="T91" s="665">
        <f>IF(Q91&gt;S91,1,0)</f>
        <v>0</v>
      </c>
      <c r="U91" s="659">
        <f>IF(S91&gt;Q91,1,0)</f>
        <v>1</v>
      </c>
      <c r="V91" s="111"/>
      <c r="AG91" s="108">
        <f>IF(E91&gt;G91,1,0)</f>
        <v>0</v>
      </c>
      <c r="AH91" s="108">
        <f>IF(H91&gt;J91,1,0)</f>
        <v>0</v>
      </c>
      <c r="AI91" s="108">
        <f>IF(K91+M91&gt;0,IF(K91&gt;M91,1,0),0)</f>
        <v>0</v>
      </c>
      <c r="AJ91" s="108">
        <f>IF(G91&gt;E91,1,0)</f>
        <v>1</v>
      </c>
      <c r="AK91" s="108">
        <f>IF(J91&gt;H91,1,0)</f>
        <v>1</v>
      </c>
      <c r="AL91" s="108">
        <f>IF(K91+M91&gt;0,IF(M91&gt;K91,1,0),0)</f>
        <v>0</v>
      </c>
    </row>
    <row r="92" spans="2:22" ht="24.75" customHeight="1">
      <c r="B92" s="609"/>
      <c r="C92" s="112" t="s">
        <v>218</v>
      </c>
      <c r="D92" s="113" t="s">
        <v>240</v>
      </c>
      <c r="E92" s="636"/>
      <c r="F92" s="595"/>
      <c r="G92" s="629"/>
      <c r="H92" s="622"/>
      <c r="I92" s="595"/>
      <c r="J92" s="629"/>
      <c r="K92" s="617"/>
      <c r="L92" s="613"/>
      <c r="M92" s="670"/>
      <c r="N92" s="668"/>
      <c r="O92" s="662"/>
      <c r="P92" s="664"/>
      <c r="Q92" s="668"/>
      <c r="R92" s="662"/>
      <c r="S92" s="664"/>
      <c r="T92" s="666"/>
      <c r="U92" s="660"/>
      <c r="V92" s="111"/>
    </row>
    <row r="93" spans="2:22" ht="24.75" customHeight="1">
      <c r="B93" s="114"/>
      <c r="C93" s="143" t="s">
        <v>69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5">
        <f>SUM(N89:N92)</f>
        <v>13</v>
      </c>
      <c r="O93" s="137" t="s">
        <v>17</v>
      </c>
      <c r="P93" s="146">
        <f>SUM(P89:P92)</f>
        <v>36</v>
      </c>
      <c r="Q93" s="145">
        <f>SUM(Q89:Q92)</f>
        <v>0</v>
      </c>
      <c r="R93" s="147" t="s">
        <v>17</v>
      </c>
      <c r="S93" s="146">
        <f>SUM(S89:S92)</f>
        <v>6</v>
      </c>
      <c r="T93" s="105">
        <f>SUM(T89:T92)</f>
        <v>0</v>
      </c>
      <c r="U93" s="106">
        <f>SUM(U89:U92)</f>
        <v>3</v>
      </c>
      <c r="V93" s="91"/>
    </row>
    <row r="94" spans="2:22" ht="24.75" customHeight="1">
      <c r="B94" s="114"/>
      <c r="C94" s="163" t="s">
        <v>70</v>
      </c>
      <c r="D94" s="162" t="str">
        <f>IF(T93&gt;U93,D84,IF(U93&gt;T93,D85,IF(U93+T93=0," ","CHYBA ZADÁNÍ")))</f>
        <v>Hrabůvka</v>
      </c>
      <c r="E94" s="143"/>
      <c r="F94" s="143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63"/>
      <c r="V94" s="118"/>
    </row>
    <row r="95" spans="2:22" ht="24.75" customHeight="1">
      <c r="B95" s="114"/>
      <c r="C95" s="3" t="s">
        <v>71</v>
      </c>
      <c r="G95" s="120"/>
      <c r="H95" s="120"/>
      <c r="I95" s="120"/>
      <c r="J95" s="120"/>
      <c r="K95" s="120"/>
      <c r="L95" s="120"/>
      <c r="M95" s="120"/>
      <c r="N95" s="118"/>
      <c r="O95" s="118"/>
      <c r="Q95" s="121"/>
      <c r="R95" s="121"/>
      <c r="S95" s="120"/>
      <c r="T95" s="120"/>
      <c r="U95" s="120"/>
      <c r="V95" s="118"/>
    </row>
    <row r="96" spans="3:21" ht="15">
      <c r="C96" s="121"/>
      <c r="D96" s="121"/>
      <c r="E96" s="121"/>
      <c r="F96" s="121"/>
      <c r="G96" s="121"/>
      <c r="H96" s="121"/>
      <c r="I96" s="121"/>
      <c r="J96" s="126" t="s">
        <v>54</v>
      </c>
      <c r="K96" s="126"/>
      <c r="L96" s="126"/>
      <c r="M96" s="121"/>
      <c r="N96" s="121"/>
      <c r="O96" s="121"/>
      <c r="P96" s="121"/>
      <c r="Q96" s="121"/>
      <c r="R96" s="121"/>
      <c r="S96" s="121"/>
      <c r="T96" s="126" t="s">
        <v>57</v>
      </c>
      <c r="U96" s="121"/>
    </row>
    <row r="97" spans="3:21" ht="15">
      <c r="C97" s="127" t="s">
        <v>72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</sheetData>
  <sheetProtection selectLockedCells="1"/>
  <mergeCells count="144">
    <mergeCell ref="U91:U92"/>
    <mergeCell ref="O91:O92"/>
    <mergeCell ref="P91:P92"/>
    <mergeCell ref="Q91:Q92"/>
    <mergeCell ref="R91:R92"/>
    <mergeCell ref="S91:S92"/>
    <mergeCell ref="T91:T92"/>
    <mergeCell ref="I91:I92"/>
    <mergeCell ref="J91:J92"/>
    <mergeCell ref="K91:K92"/>
    <mergeCell ref="L91:L92"/>
    <mergeCell ref="E88:G88"/>
    <mergeCell ref="H88:J88"/>
    <mergeCell ref="K88:M88"/>
    <mergeCell ref="N88:P88"/>
    <mergeCell ref="D85:I85"/>
    <mergeCell ref="P85:U85"/>
    <mergeCell ref="Q88:S88"/>
    <mergeCell ref="B91:B92"/>
    <mergeCell ref="E91:E92"/>
    <mergeCell ref="F91:F92"/>
    <mergeCell ref="G91:G92"/>
    <mergeCell ref="H91:H92"/>
    <mergeCell ref="M91:M92"/>
    <mergeCell ref="N91:N92"/>
    <mergeCell ref="D84:I84"/>
    <mergeCell ref="P84:U84"/>
    <mergeCell ref="Q66:Q67"/>
    <mergeCell ref="R66:R67"/>
    <mergeCell ref="S66:S67"/>
    <mergeCell ref="I66:I67"/>
    <mergeCell ref="J66:J67"/>
    <mergeCell ref="K66:K67"/>
    <mergeCell ref="L66:L67"/>
    <mergeCell ref="E87:M87"/>
    <mergeCell ref="N87:U87"/>
    <mergeCell ref="U66:U67"/>
    <mergeCell ref="P78:Q78"/>
    <mergeCell ref="T78:U78"/>
    <mergeCell ref="P79:U79"/>
    <mergeCell ref="P81:U81"/>
    <mergeCell ref="P82:U82"/>
    <mergeCell ref="O66:O67"/>
    <mergeCell ref="P66:P67"/>
    <mergeCell ref="E63:G63"/>
    <mergeCell ref="H63:J63"/>
    <mergeCell ref="K63:M63"/>
    <mergeCell ref="N63:P63"/>
    <mergeCell ref="D60:I60"/>
    <mergeCell ref="P60:U60"/>
    <mergeCell ref="Q63:S63"/>
    <mergeCell ref="B66:B67"/>
    <mergeCell ref="E66:E67"/>
    <mergeCell ref="F66:F67"/>
    <mergeCell ref="G66:G67"/>
    <mergeCell ref="H66:H67"/>
    <mergeCell ref="M66:M67"/>
    <mergeCell ref="N66:N67"/>
    <mergeCell ref="D59:I59"/>
    <mergeCell ref="P59:U59"/>
    <mergeCell ref="Q41:Q42"/>
    <mergeCell ref="R41:R42"/>
    <mergeCell ref="S41:S42"/>
    <mergeCell ref="I41:I42"/>
    <mergeCell ref="J41:J42"/>
    <mergeCell ref="K41:K42"/>
    <mergeCell ref="L41:L42"/>
    <mergeCell ref="E62:M62"/>
    <mergeCell ref="N62:U62"/>
    <mergeCell ref="U41:U42"/>
    <mergeCell ref="P53:Q53"/>
    <mergeCell ref="T53:U53"/>
    <mergeCell ref="P54:U54"/>
    <mergeCell ref="P56:U56"/>
    <mergeCell ref="P57:U57"/>
    <mergeCell ref="O41:O42"/>
    <mergeCell ref="P41:P42"/>
    <mergeCell ref="E38:G38"/>
    <mergeCell ref="H38:J38"/>
    <mergeCell ref="K38:M38"/>
    <mergeCell ref="N38:P38"/>
    <mergeCell ref="D35:I35"/>
    <mergeCell ref="P35:U35"/>
    <mergeCell ref="Q38:S38"/>
    <mergeCell ref="B41:B42"/>
    <mergeCell ref="E41:E42"/>
    <mergeCell ref="F41:F42"/>
    <mergeCell ref="G41:G42"/>
    <mergeCell ref="H41:H42"/>
    <mergeCell ref="M41:M42"/>
    <mergeCell ref="N41:N42"/>
    <mergeCell ref="D34:I34"/>
    <mergeCell ref="P34:U34"/>
    <mergeCell ref="Q16:Q17"/>
    <mergeCell ref="R16:R17"/>
    <mergeCell ref="S16:S17"/>
    <mergeCell ref="E37:M37"/>
    <mergeCell ref="N37:U37"/>
    <mergeCell ref="U16:U17"/>
    <mergeCell ref="P28:Q28"/>
    <mergeCell ref="T28:U28"/>
    <mergeCell ref="P29:U29"/>
    <mergeCell ref="P31:U31"/>
    <mergeCell ref="P32:U32"/>
    <mergeCell ref="O16:O17"/>
    <mergeCell ref="P16:P17"/>
    <mergeCell ref="D10:I10"/>
    <mergeCell ref="P10:U10"/>
    <mergeCell ref="Q13:S13"/>
    <mergeCell ref="B16:B17"/>
    <mergeCell ref="E16:E17"/>
    <mergeCell ref="F16:F17"/>
    <mergeCell ref="G16:G17"/>
    <mergeCell ref="H16:H17"/>
    <mergeCell ref="K13:M13"/>
    <mergeCell ref="N13:P13"/>
    <mergeCell ref="P7:U7"/>
    <mergeCell ref="P8:U8"/>
    <mergeCell ref="D9:I9"/>
    <mergeCell ref="P9:U9"/>
    <mergeCell ref="P3:Q3"/>
    <mergeCell ref="T3:U3"/>
    <mergeCell ref="P4:U4"/>
    <mergeCell ref="P6:U6"/>
    <mergeCell ref="E12:M12"/>
    <mergeCell ref="N12:U12"/>
    <mergeCell ref="M16:M17"/>
    <mergeCell ref="N16:N17"/>
    <mergeCell ref="E13:G13"/>
    <mergeCell ref="H13:J13"/>
    <mergeCell ref="I16:I17"/>
    <mergeCell ref="J16:J17"/>
    <mergeCell ref="K16:K17"/>
    <mergeCell ref="L16:L17"/>
    <mergeCell ref="P11:U11"/>
    <mergeCell ref="P36:U36"/>
    <mergeCell ref="P61:U61"/>
    <mergeCell ref="P86:U86"/>
    <mergeCell ref="T16:T17"/>
    <mergeCell ref="P33:U33"/>
    <mergeCell ref="T41:T42"/>
    <mergeCell ref="P58:U58"/>
    <mergeCell ref="T66:T67"/>
    <mergeCell ref="P83:U83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34"/>
  <sheetViews>
    <sheetView zoomScalePageLayoutView="0" workbookViewId="0" topLeftCell="E1">
      <selection activeCell="R32" sqref="R32"/>
    </sheetView>
  </sheetViews>
  <sheetFormatPr defaultColWidth="10.421875" defaultRowHeight="12.75"/>
  <cols>
    <col min="1" max="1" width="0.85546875" style="11" customWidth="1"/>
    <col min="2" max="2" width="5.7109375" style="11" customWidth="1"/>
    <col min="3" max="3" width="13.7109375" style="11" customWidth="1"/>
    <col min="4" max="4" width="3.421875" style="11" customWidth="1"/>
    <col min="5" max="6" width="13.7109375" style="11" customWidth="1"/>
    <col min="7" max="7" width="2.7109375" style="11" customWidth="1"/>
    <col min="8" max="9" width="13.7109375" style="11" customWidth="1"/>
    <col min="10" max="10" width="3.00390625" style="11" customWidth="1"/>
    <col min="11" max="12" width="13.7109375" style="11" customWidth="1"/>
    <col min="13" max="13" width="2.57421875" style="11" customWidth="1"/>
    <col min="14" max="14" width="13.7109375" style="11" customWidth="1"/>
    <col min="15" max="15" width="2.140625" style="11" customWidth="1"/>
    <col min="16" max="16" width="11.8515625" style="11" customWidth="1"/>
    <col min="17" max="17" width="16.421875" style="11" customWidth="1"/>
    <col min="18" max="18" width="40.28125" style="11" customWidth="1"/>
    <col min="19" max="19" width="7.8515625" style="11" customWidth="1"/>
    <col min="20" max="20" width="5.00390625" style="11" customWidth="1"/>
    <col min="21" max="21" width="3.57421875" style="11" customWidth="1"/>
    <col min="22" max="22" width="2.57421875" style="11" customWidth="1"/>
    <col min="23" max="23" width="4.7109375" style="11" customWidth="1"/>
    <col min="24" max="24" width="4.57421875" style="11" customWidth="1"/>
    <col min="25" max="25" width="2.57421875" style="11" customWidth="1"/>
    <col min="26" max="27" width="3.57421875" style="11" customWidth="1"/>
    <col min="28" max="28" width="1.28515625" style="11" customWidth="1"/>
    <col min="29" max="29" width="4.140625" style="11" customWidth="1"/>
    <col min="30" max="30" width="4.57421875" style="11" customWidth="1"/>
    <col min="31" max="16384" width="10.421875" style="11" customWidth="1"/>
  </cols>
  <sheetData>
    <row r="1" spans="8:14" ht="18">
      <c r="H1" s="12" t="s">
        <v>74</v>
      </c>
      <c r="N1" s="12">
        <v>2012</v>
      </c>
    </row>
    <row r="2" spans="7:30" ht="17.25" customHeight="1">
      <c r="G2" s="175"/>
      <c r="H2" s="176" t="str">
        <f>'Utkání-výsledky'!E2</f>
        <v>VETERÁNI  I. tř.</v>
      </c>
      <c r="S2" s="1"/>
      <c r="T2" s="1"/>
      <c r="U2" s="1"/>
      <c r="V2" s="1"/>
      <c r="W2" s="2" t="s">
        <v>3</v>
      </c>
      <c r="X2" s="1"/>
      <c r="Y2" s="1"/>
      <c r="Z2" s="1"/>
      <c r="AA2" s="1"/>
      <c r="AB2" s="1"/>
      <c r="AC2" s="1"/>
      <c r="AD2" s="1"/>
    </row>
    <row r="3" spans="2:30" ht="30" customHeight="1">
      <c r="B3" s="13" t="str">
        <f>'Utkání-výsledky'!B7</f>
        <v>9.5.</v>
      </c>
      <c r="C3" s="14" t="str">
        <f>Q3</f>
        <v>Krmelín</v>
      </c>
      <c r="D3" s="15" t="s">
        <v>16</v>
      </c>
      <c r="E3" s="16" t="str">
        <f>Q10</f>
        <v>Výškovice  A</v>
      </c>
      <c r="F3" s="17" t="str">
        <f>Q4</f>
        <v>Trnávka</v>
      </c>
      <c r="G3" s="15" t="s">
        <v>16</v>
      </c>
      <c r="H3" s="16" t="str">
        <f>Q9</f>
        <v>Stará Bělá  A</v>
      </c>
      <c r="I3" s="17" t="str">
        <f>Q5</f>
        <v>Stará Bělá  B</v>
      </c>
      <c r="J3" s="15" t="s">
        <v>16</v>
      </c>
      <c r="K3" s="16" t="str">
        <f>Q8</f>
        <v>Výškovice  C</v>
      </c>
      <c r="L3" s="17" t="str">
        <f>Q6</f>
        <v>Výškovice  B</v>
      </c>
      <c r="M3" s="15" t="s">
        <v>16</v>
      </c>
      <c r="N3" s="16" t="str">
        <f>Q7</f>
        <v>Nová Bělá</v>
      </c>
      <c r="P3" s="18">
        <v>1</v>
      </c>
      <c r="Q3" s="19" t="str">
        <f>'Utkání-výsledky'!N4</f>
        <v>Krmelín</v>
      </c>
      <c r="R3" s="19"/>
      <c r="S3" s="1" t="s">
        <v>6</v>
      </c>
      <c r="T3" s="2">
        <v>1</v>
      </c>
      <c r="U3" s="2">
        <v>8</v>
      </c>
      <c r="V3" s="5"/>
      <c r="W3" s="2">
        <v>2</v>
      </c>
      <c r="X3" s="2">
        <v>7</v>
      </c>
      <c r="Y3" s="5"/>
      <c r="Z3" s="2">
        <v>3</v>
      </c>
      <c r="AA3" s="2">
        <v>6</v>
      </c>
      <c r="AB3" s="5"/>
      <c r="AC3" s="2">
        <v>4</v>
      </c>
      <c r="AD3" s="2">
        <v>5</v>
      </c>
    </row>
    <row r="4" spans="2:30" ht="30" customHeight="1">
      <c r="B4" s="20"/>
      <c r="C4" s="21"/>
      <c r="D4" s="22"/>
      <c r="E4" s="23"/>
      <c r="F4" s="24"/>
      <c r="G4" s="22"/>
      <c r="H4" s="23"/>
      <c r="I4" s="24"/>
      <c r="J4" s="22"/>
      <c r="K4" s="23"/>
      <c r="L4" s="24"/>
      <c r="M4" s="22"/>
      <c r="N4" s="23"/>
      <c r="P4" s="18">
        <v>2</v>
      </c>
      <c r="Q4" s="19" t="str">
        <f>'Utkání-výsledky'!N5</f>
        <v>Trnávka</v>
      </c>
      <c r="R4" s="19"/>
      <c r="S4" s="1" t="s">
        <v>13</v>
      </c>
      <c r="T4" s="2">
        <v>8</v>
      </c>
      <c r="U4" s="2">
        <v>5</v>
      </c>
      <c r="V4" s="5"/>
      <c r="W4" s="2">
        <v>6</v>
      </c>
      <c r="X4" s="2">
        <v>4</v>
      </c>
      <c r="Y4" s="5"/>
      <c r="Z4" s="2">
        <v>7</v>
      </c>
      <c r="AA4" s="2">
        <v>3</v>
      </c>
      <c r="AB4" s="5"/>
      <c r="AC4" s="2">
        <v>1</v>
      </c>
      <c r="AD4" s="2">
        <v>2</v>
      </c>
    </row>
    <row r="5" spans="2:30" ht="30" customHeight="1">
      <c r="B5" s="25" t="str">
        <f>'Utkání-výsledky'!B12</f>
        <v>16.5.</v>
      </c>
      <c r="C5" s="26" t="str">
        <f>Q10</f>
        <v>Výškovice  A</v>
      </c>
      <c r="D5" s="27" t="s">
        <v>16</v>
      </c>
      <c r="E5" s="28" t="str">
        <f>Q7</f>
        <v>Nová Bělá</v>
      </c>
      <c r="F5" s="29" t="str">
        <f>Q8</f>
        <v>Výškovice  C</v>
      </c>
      <c r="G5" s="27" t="s">
        <v>16</v>
      </c>
      <c r="H5" s="28" t="str">
        <f>Q6</f>
        <v>Výškovice  B</v>
      </c>
      <c r="I5" s="29" t="str">
        <f>Q9</f>
        <v>Stará Bělá  A</v>
      </c>
      <c r="J5" s="27" t="s">
        <v>16</v>
      </c>
      <c r="K5" s="28" t="str">
        <f>Q5</f>
        <v>Stará Bělá  B</v>
      </c>
      <c r="L5" s="29" t="str">
        <f>Q3</f>
        <v>Krmelín</v>
      </c>
      <c r="M5" s="27" t="s">
        <v>16</v>
      </c>
      <c r="N5" s="28" t="str">
        <f>Q4</f>
        <v>Trnávka</v>
      </c>
      <c r="P5" s="18">
        <v>3</v>
      </c>
      <c r="Q5" s="19" t="str">
        <f>'Utkání-výsledky'!N6</f>
        <v>Stará Bělá  B</v>
      </c>
      <c r="R5" s="19"/>
      <c r="S5" s="1" t="s">
        <v>15</v>
      </c>
      <c r="T5" s="2">
        <v>2</v>
      </c>
      <c r="U5" s="2">
        <v>8</v>
      </c>
      <c r="V5" s="5"/>
      <c r="W5" s="2">
        <v>3</v>
      </c>
      <c r="X5" s="2">
        <v>1</v>
      </c>
      <c r="Y5" s="5"/>
      <c r="Z5" s="2">
        <v>4</v>
      </c>
      <c r="AA5" s="2">
        <v>7</v>
      </c>
      <c r="AB5" s="5"/>
      <c r="AC5" s="2">
        <v>5</v>
      </c>
      <c r="AD5" s="2">
        <v>6</v>
      </c>
    </row>
    <row r="6" spans="2:30" ht="30" customHeight="1">
      <c r="B6" s="30"/>
      <c r="C6" s="31"/>
      <c r="D6" s="32" t="s">
        <v>16</v>
      </c>
      <c r="E6" s="33"/>
      <c r="F6" s="34"/>
      <c r="G6" s="32" t="s">
        <v>16</v>
      </c>
      <c r="H6" s="33"/>
      <c r="I6" s="34"/>
      <c r="J6" s="32" t="s">
        <v>16</v>
      </c>
      <c r="K6" s="33"/>
      <c r="L6" s="35"/>
      <c r="M6" s="32" t="s">
        <v>16</v>
      </c>
      <c r="N6" s="33"/>
      <c r="P6" s="18">
        <v>4</v>
      </c>
      <c r="Q6" s="19" t="str">
        <f>'Utkání-výsledky'!N7</f>
        <v>Výškovice  B</v>
      </c>
      <c r="R6" s="19"/>
      <c r="S6" s="1" t="s">
        <v>18</v>
      </c>
      <c r="T6" s="2">
        <v>8</v>
      </c>
      <c r="U6" s="2">
        <v>6</v>
      </c>
      <c r="V6" s="5"/>
      <c r="W6" s="2">
        <v>7</v>
      </c>
      <c r="X6" s="2">
        <v>5</v>
      </c>
      <c r="Y6" s="5"/>
      <c r="Z6" s="2">
        <v>1</v>
      </c>
      <c r="AA6" s="2">
        <v>4</v>
      </c>
      <c r="AB6" s="5"/>
      <c r="AC6" s="2">
        <v>2</v>
      </c>
      <c r="AD6" s="2">
        <v>3</v>
      </c>
    </row>
    <row r="7" spans="2:30" ht="30" customHeight="1">
      <c r="B7" s="13" t="str">
        <f>'Utkání-výsledky'!B17</f>
        <v>23.5.</v>
      </c>
      <c r="C7" s="14" t="str">
        <f>Q4</f>
        <v>Trnávka</v>
      </c>
      <c r="D7" s="27" t="s">
        <v>16</v>
      </c>
      <c r="E7" s="16" t="str">
        <f>Q10</f>
        <v>Výškovice  A</v>
      </c>
      <c r="F7" s="17" t="str">
        <f>Q5</f>
        <v>Stará Bělá  B</v>
      </c>
      <c r="G7" s="27" t="s">
        <v>16</v>
      </c>
      <c r="H7" s="16" t="str">
        <f>Q3</f>
        <v>Krmelín</v>
      </c>
      <c r="I7" s="17" t="str">
        <f>Q6</f>
        <v>Výškovice  B</v>
      </c>
      <c r="J7" s="27" t="s">
        <v>16</v>
      </c>
      <c r="K7" s="16" t="str">
        <f>Q9</f>
        <v>Stará Bělá  A</v>
      </c>
      <c r="L7" s="17" t="str">
        <f>Q7</f>
        <v>Nová Bělá</v>
      </c>
      <c r="M7" s="27" t="s">
        <v>16</v>
      </c>
      <c r="N7" s="16" t="str">
        <f>Q8</f>
        <v>Výškovice  C</v>
      </c>
      <c r="P7" s="18">
        <v>5</v>
      </c>
      <c r="Q7" s="19" t="str">
        <f>'Utkání-výsledky'!N8</f>
        <v>Nová Bělá</v>
      </c>
      <c r="R7" s="19"/>
      <c r="S7" s="1" t="s">
        <v>19</v>
      </c>
      <c r="T7" s="2">
        <v>3</v>
      </c>
      <c r="U7" s="2">
        <v>8</v>
      </c>
      <c r="V7" s="5"/>
      <c r="W7" s="2">
        <v>4</v>
      </c>
      <c r="X7" s="2">
        <v>2</v>
      </c>
      <c r="Y7" s="5"/>
      <c r="Z7" s="2">
        <v>5</v>
      </c>
      <c r="AA7" s="2">
        <v>1</v>
      </c>
      <c r="AB7" s="5"/>
      <c r="AC7" s="2">
        <v>6</v>
      </c>
      <c r="AD7" s="2">
        <v>7</v>
      </c>
    </row>
    <row r="8" spans="2:30" ht="30" customHeight="1">
      <c r="B8" s="20"/>
      <c r="C8" s="21"/>
      <c r="D8" s="32" t="s">
        <v>16</v>
      </c>
      <c r="E8" s="23"/>
      <c r="F8" s="24"/>
      <c r="G8" s="32" t="s">
        <v>16</v>
      </c>
      <c r="H8" s="23"/>
      <c r="I8" s="24"/>
      <c r="J8" s="32" t="s">
        <v>16</v>
      </c>
      <c r="K8" s="23"/>
      <c r="L8" s="24"/>
      <c r="M8" s="32" t="s">
        <v>16</v>
      </c>
      <c r="N8" s="23"/>
      <c r="P8" s="18">
        <v>6</v>
      </c>
      <c r="Q8" s="19" t="str">
        <f>'Utkání-výsledky'!N9</f>
        <v>Výškovice  C</v>
      </c>
      <c r="R8" s="19"/>
      <c r="S8" s="1" t="s">
        <v>20</v>
      </c>
      <c r="T8" s="2">
        <v>8</v>
      </c>
      <c r="U8" s="2">
        <v>7</v>
      </c>
      <c r="V8" s="5"/>
      <c r="W8" s="2">
        <v>1</v>
      </c>
      <c r="X8" s="2">
        <v>6</v>
      </c>
      <c r="Y8" s="5"/>
      <c r="Z8" s="2">
        <v>2</v>
      </c>
      <c r="AA8" s="2">
        <v>5</v>
      </c>
      <c r="AB8" s="5"/>
      <c r="AC8" s="2">
        <v>3</v>
      </c>
      <c r="AD8" s="2">
        <v>4</v>
      </c>
    </row>
    <row r="9" spans="2:30" ht="30" customHeight="1">
      <c r="B9" s="13" t="str">
        <f>'Utkání-výsledky'!B22</f>
        <v>30.5.</v>
      </c>
      <c r="C9" s="26" t="str">
        <f>Q10</f>
        <v>Výškovice  A</v>
      </c>
      <c r="D9" s="27" t="s">
        <v>16</v>
      </c>
      <c r="E9" s="28" t="str">
        <f>Q8</f>
        <v>Výškovice  C</v>
      </c>
      <c r="F9" s="29" t="str">
        <f>Q9</f>
        <v>Stará Bělá  A</v>
      </c>
      <c r="G9" s="27" t="s">
        <v>16</v>
      </c>
      <c r="H9" s="28" t="str">
        <f>Q7</f>
        <v>Nová Bělá</v>
      </c>
      <c r="I9" s="29" t="str">
        <f>Q3</f>
        <v>Krmelín</v>
      </c>
      <c r="J9" s="27" t="s">
        <v>16</v>
      </c>
      <c r="K9" s="28" t="str">
        <f>Q6</f>
        <v>Výškovice  B</v>
      </c>
      <c r="L9" s="29" t="str">
        <f>Q4</f>
        <v>Trnávka</v>
      </c>
      <c r="M9" s="27" t="s">
        <v>16</v>
      </c>
      <c r="N9" s="28" t="str">
        <f>Q5</f>
        <v>Stará Bělá  B</v>
      </c>
      <c r="P9" s="18">
        <v>7</v>
      </c>
      <c r="Q9" s="19" t="str">
        <f>'Utkání-výsledky'!N10</f>
        <v>Stará Bělá  A</v>
      </c>
      <c r="R9" s="19"/>
      <c r="S9" s="1" t="s">
        <v>22</v>
      </c>
      <c r="T9" s="2">
        <v>4</v>
      </c>
      <c r="U9" s="2">
        <v>8</v>
      </c>
      <c r="V9" s="5"/>
      <c r="W9" s="2">
        <v>5</v>
      </c>
      <c r="X9" s="2">
        <v>3</v>
      </c>
      <c r="Y9" s="5"/>
      <c r="Z9" s="2">
        <v>6</v>
      </c>
      <c r="AA9" s="2">
        <v>2</v>
      </c>
      <c r="AB9" s="5"/>
      <c r="AC9" s="2">
        <v>7</v>
      </c>
      <c r="AD9" s="2">
        <v>1</v>
      </c>
    </row>
    <row r="10" spans="2:18" ht="30" customHeight="1">
      <c r="B10" s="30"/>
      <c r="C10" s="31"/>
      <c r="D10" s="32" t="s">
        <v>16</v>
      </c>
      <c r="E10" s="33"/>
      <c r="F10" s="35"/>
      <c r="G10" s="32" t="s">
        <v>16</v>
      </c>
      <c r="H10" s="33"/>
      <c r="I10" s="35"/>
      <c r="J10" s="32" t="s">
        <v>16</v>
      </c>
      <c r="K10" s="33"/>
      <c r="L10" s="35"/>
      <c r="M10" s="32" t="s">
        <v>16</v>
      </c>
      <c r="N10" s="33"/>
      <c r="P10" s="18">
        <v>8</v>
      </c>
      <c r="Q10" s="19" t="str">
        <f>'Utkání-výsledky'!N11</f>
        <v>Výškovice  A</v>
      </c>
      <c r="R10" s="19"/>
    </row>
    <row r="11" spans="2:14" ht="30" customHeight="1">
      <c r="B11" s="13" t="str">
        <f>'Utkání-výsledky'!B27</f>
        <v>6.6.</v>
      </c>
      <c r="C11" s="14" t="str">
        <f>Q5</f>
        <v>Stará Bělá  B</v>
      </c>
      <c r="D11" s="27" t="s">
        <v>16</v>
      </c>
      <c r="E11" s="16" t="str">
        <f>Q10</f>
        <v>Výškovice  A</v>
      </c>
      <c r="F11" s="17" t="str">
        <f>Q6</f>
        <v>Výškovice  B</v>
      </c>
      <c r="G11" s="27" t="s">
        <v>16</v>
      </c>
      <c r="H11" s="16" t="str">
        <f>Q4</f>
        <v>Trnávka</v>
      </c>
      <c r="I11" s="17" t="str">
        <f>Q7</f>
        <v>Nová Bělá</v>
      </c>
      <c r="J11" s="27" t="s">
        <v>16</v>
      </c>
      <c r="K11" s="16" t="str">
        <f>Q3</f>
        <v>Krmelín</v>
      </c>
      <c r="L11" s="17" t="str">
        <f>Q8</f>
        <v>Výškovice  C</v>
      </c>
      <c r="M11" s="27" t="s">
        <v>16</v>
      </c>
      <c r="N11" s="16" t="str">
        <f>Q9</f>
        <v>Stará Bělá  A</v>
      </c>
    </row>
    <row r="12" spans="2:16" ht="30" customHeight="1">
      <c r="B12" s="20"/>
      <c r="C12" s="21"/>
      <c r="D12" s="32" t="s">
        <v>16</v>
      </c>
      <c r="E12" s="23"/>
      <c r="F12" s="24"/>
      <c r="G12" s="32" t="s">
        <v>16</v>
      </c>
      <c r="H12" s="23"/>
      <c r="I12" s="36"/>
      <c r="J12" s="32" t="s">
        <v>16</v>
      </c>
      <c r="K12" s="23"/>
      <c r="L12" s="24"/>
      <c r="M12" s="32" t="s">
        <v>16</v>
      </c>
      <c r="N12" s="23"/>
      <c r="P12" s="37" t="s">
        <v>30</v>
      </c>
    </row>
    <row r="13" spans="2:18" ht="30" customHeight="1">
      <c r="B13" s="25" t="str">
        <f>'Utkání-výsledky'!B32</f>
        <v>13.6.</v>
      </c>
      <c r="C13" s="26" t="str">
        <f>Q10</f>
        <v>Výškovice  A</v>
      </c>
      <c r="D13" s="27" t="s">
        <v>16</v>
      </c>
      <c r="E13" s="28" t="str">
        <f>Q9</f>
        <v>Stará Bělá  A</v>
      </c>
      <c r="F13" s="29" t="str">
        <f>Q3</f>
        <v>Krmelín</v>
      </c>
      <c r="G13" s="27" t="s">
        <v>16</v>
      </c>
      <c r="H13" s="16" t="str">
        <f>Q8</f>
        <v>Výškovice  C</v>
      </c>
      <c r="I13" s="17" t="str">
        <f>Q4</f>
        <v>Trnávka</v>
      </c>
      <c r="J13" s="27" t="s">
        <v>16</v>
      </c>
      <c r="K13" s="28" t="str">
        <f>Q7</f>
        <v>Nová Bělá</v>
      </c>
      <c r="L13" s="29" t="str">
        <f>Q5</f>
        <v>Stará Bělá  B</v>
      </c>
      <c r="M13" s="27" t="s">
        <v>16</v>
      </c>
      <c r="N13" s="28" t="str">
        <f>Q6</f>
        <v>Výškovice  B</v>
      </c>
      <c r="P13" s="50">
        <v>4</v>
      </c>
      <c r="Q13" s="38" t="str">
        <f>IF(P13=1,Q3,IF(P13=2,Q4,IF(P13=3,Q5,IF(P13=4,Q6,IF(P13=5,Q7,IF(P13=6,Q8,IF(P13=7,Q9,IF(P13=8,Q10," "))))))))</f>
        <v>Výškovice  B</v>
      </c>
      <c r="R13" s="38"/>
    </row>
    <row r="14" spans="2:18" ht="30" customHeight="1">
      <c r="B14" s="20"/>
      <c r="C14" s="31"/>
      <c r="D14" s="32" t="s">
        <v>16</v>
      </c>
      <c r="E14" s="33"/>
      <c r="F14" s="35"/>
      <c r="G14" s="32" t="s">
        <v>16</v>
      </c>
      <c r="H14" s="23"/>
      <c r="I14" s="36"/>
      <c r="J14" s="32" t="s">
        <v>16</v>
      </c>
      <c r="K14" s="33"/>
      <c r="L14" s="35"/>
      <c r="M14" s="32" t="s">
        <v>16</v>
      </c>
      <c r="N14" s="33"/>
      <c r="P14" s="50">
        <v>6</v>
      </c>
      <c r="Q14" s="38" t="str">
        <f>IF(P14=1,Q3,IF(P14=2,Q4,IF(P14=3,Q5,IF(P14=4,Q6,IF(P14=5,Q7,IF(P14=6,Q8,IF(P14=7,Q9,IF(P14=8,Q10," "))))))))</f>
        <v>Výškovice  C</v>
      </c>
      <c r="R14" s="38"/>
    </row>
    <row r="15" spans="2:18" ht="30" customHeight="1">
      <c r="B15" s="25" t="str">
        <f>'Utkání-výsledky'!B37</f>
        <v>20.6.</v>
      </c>
      <c r="C15" s="14" t="str">
        <f>Q6</f>
        <v>Výškovice  B</v>
      </c>
      <c r="D15" s="27" t="s">
        <v>16</v>
      </c>
      <c r="E15" s="16" t="str">
        <f>Q10</f>
        <v>Výškovice  A</v>
      </c>
      <c r="F15" s="17" t="str">
        <f>Q7</f>
        <v>Nová Bělá</v>
      </c>
      <c r="G15" s="27" t="s">
        <v>16</v>
      </c>
      <c r="H15" s="28" t="str">
        <f>Q5</f>
        <v>Stará Bělá  B</v>
      </c>
      <c r="I15" s="29" t="str">
        <f>Q8</f>
        <v>Výškovice  C</v>
      </c>
      <c r="J15" s="27" t="s">
        <v>16</v>
      </c>
      <c r="K15" s="16" t="str">
        <f>Q4</f>
        <v>Trnávka</v>
      </c>
      <c r="L15" s="17" t="str">
        <f>Q9</f>
        <v>Stará Bělá  A</v>
      </c>
      <c r="M15" s="27" t="s">
        <v>16</v>
      </c>
      <c r="N15" s="16" t="str">
        <f>Q3</f>
        <v>Krmelín</v>
      </c>
      <c r="P15" s="50">
        <v>8</v>
      </c>
      <c r="Q15" s="38" t="str">
        <f>IF(P15=1,Q3,IF(P15=2,Q4,IF(P15=3,Q5,IF(P15=4,Q6,IF(P15=5,Q7,IF(P15=6,Q8,IF(P15=7,Q9,IF(P15=8,Q10," "))))))))</f>
        <v>Výškovice  A</v>
      </c>
      <c r="R15" s="38"/>
    </row>
    <row r="16" spans="2:14" ht="30" customHeight="1">
      <c r="B16" s="20"/>
      <c r="C16" s="21"/>
      <c r="D16" s="32"/>
      <c r="E16" s="23"/>
      <c r="F16" s="24"/>
      <c r="G16" s="32"/>
      <c r="H16" s="23"/>
      <c r="I16" s="24"/>
      <c r="J16" s="32"/>
      <c r="K16" s="23"/>
      <c r="L16" s="24"/>
      <c r="M16" s="32"/>
      <c r="N16" s="23"/>
    </row>
    <row r="17" spans="5:10" ht="21.75" customHeight="1">
      <c r="E17" s="359"/>
      <c r="J17" s="360"/>
    </row>
    <row r="18" spans="8:14" ht="18">
      <c r="H18" s="12" t="s">
        <v>74</v>
      </c>
      <c r="L18" s="12"/>
      <c r="N18" s="12">
        <f>N1</f>
        <v>2012</v>
      </c>
    </row>
    <row r="19" spans="7:8" ht="15.75">
      <c r="G19" s="175"/>
      <c r="H19" s="176" t="str">
        <f>'Utkání-výsledky'!E44</f>
        <v>VETERÁNI  II. tř.</v>
      </c>
    </row>
    <row r="20" spans="2:18" ht="33" customHeight="1">
      <c r="B20" s="13" t="str">
        <f>'Utkání-výsledky'!B49</f>
        <v>9.5.</v>
      </c>
      <c r="C20" s="14" t="str">
        <f>Q20</f>
        <v>Hrabůvka</v>
      </c>
      <c r="D20" s="15" t="s">
        <v>16</v>
      </c>
      <c r="E20" s="16" t="str">
        <f>Q27</f>
        <v>VOLNÝ  LOS</v>
      </c>
      <c r="F20" s="14" t="str">
        <f>Q21</f>
        <v>Poruba</v>
      </c>
      <c r="G20" s="15" t="s">
        <v>16</v>
      </c>
      <c r="H20" s="16" t="str">
        <f>Q26</f>
        <v>Vratimov</v>
      </c>
      <c r="I20" s="14" t="str">
        <f>Q22</f>
        <v>Příbor</v>
      </c>
      <c r="J20" s="15" t="s">
        <v>16</v>
      </c>
      <c r="K20" s="16" t="str">
        <f>Q25</f>
        <v>Proskovice A</v>
      </c>
      <c r="L20" s="14" t="str">
        <f>Q23</f>
        <v>Kunčičky  </v>
      </c>
      <c r="M20" s="15" t="s">
        <v>16</v>
      </c>
      <c r="N20" s="16" t="str">
        <f>Q24</f>
        <v>Proskovice B</v>
      </c>
      <c r="P20" s="18">
        <v>1</v>
      </c>
      <c r="Q20" s="19" t="str">
        <f>'Utkání-výsledky'!N46</f>
        <v>Hrabůvka</v>
      </c>
      <c r="R20" s="19"/>
    </row>
    <row r="21" spans="2:18" ht="33" customHeight="1">
      <c r="B21" s="20"/>
      <c r="C21" s="21"/>
      <c r="D21" s="22"/>
      <c r="E21" s="23"/>
      <c r="F21" s="21"/>
      <c r="G21" s="22"/>
      <c r="H21" s="23"/>
      <c r="I21" s="21"/>
      <c r="J21" s="22"/>
      <c r="K21" s="23"/>
      <c r="L21" s="21"/>
      <c r="M21" s="22"/>
      <c r="N21" s="23"/>
      <c r="P21" s="18">
        <v>2</v>
      </c>
      <c r="Q21" s="19" t="str">
        <f>'Utkání-výsledky'!N47</f>
        <v>Poruba</v>
      </c>
      <c r="R21" s="19"/>
    </row>
    <row r="22" spans="2:18" ht="33" customHeight="1">
      <c r="B22" s="25" t="str">
        <f>'Utkání-výsledky'!B54</f>
        <v>16.5.</v>
      </c>
      <c r="C22" s="14" t="str">
        <f>Q27</f>
        <v>VOLNÝ  LOS</v>
      </c>
      <c r="D22" s="27" t="s">
        <v>16</v>
      </c>
      <c r="E22" s="16" t="str">
        <f>Q24</f>
        <v>Proskovice B</v>
      </c>
      <c r="F22" s="14" t="str">
        <f>Q25</f>
        <v>Proskovice A</v>
      </c>
      <c r="G22" s="27" t="s">
        <v>16</v>
      </c>
      <c r="H22" s="16" t="str">
        <f>Q23</f>
        <v>Kunčičky  </v>
      </c>
      <c r="I22" s="14" t="str">
        <f>Q26</f>
        <v>Vratimov</v>
      </c>
      <c r="J22" s="27" t="s">
        <v>16</v>
      </c>
      <c r="K22" s="16" t="str">
        <f>Q22</f>
        <v>Příbor</v>
      </c>
      <c r="L22" s="14" t="str">
        <f>Q20</f>
        <v>Hrabůvka</v>
      </c>
      <c r="M22" s="27" t="s">
        <v>16</v>
      </c>
      <c r="N22" s="16" t="str">
        <f>Q21</f>
        <v>Poruba</v>
      </c>
      <c r="P22" s="18">
        <v>3</v>
      </c>
      <c r="Q22" s="19" t="str">
        <f>'Utkání-výsledky'!N48</f>
        <v>Příbor</v>
      </c>
      <c r="R22" s="19"/>
    </row>
    <row r="23" spans="2:18" ht="33" customHeight="1">
      <c r="B23" s="30"/>
      <c r="C23" s="31"/>
      <c r="D23" s="32" t="s">
        <v>16</v>
      </c>
      <c r="E23" s="33"/>
      <c r="F23" s="31"/>
      <c r="G23" s="32" t="s">
        <v>16</v>
      </c>
      <c r="H23" s="33"/>
      <c r="I23" s="31"/>
      <c r="J23" s="32" t="s">
        <v>16</v>
      </c>
      <c r="K23" s="33"/>
      <c r="L23" s="31"/>
      <c r="M23" s="32" t="s">
        <v>16</v>
      </c>
      <c r="N23" s="33"/>
      <c r="P23" s="18">
        <v>4</v>
      </c>
      <c r="Q23" s="19" t="str">
        <f>'Utkání-výsledky'!N49</f>
        <v>Kunčičky  </v>
      </c>
      <c r="R23" s="19"/>
    </row>
    <row r="24" spans="2:18" ht="33" customHeight="1">
      <c r="B24" s="13" t="str">
        <f>'Utkání-výsledky'!B59</f>
        <v>23.5.</v>
      </c>
      <c r="C24" s="14" t="str">
        <f>Q21</f>
        <v>Poruba</v>
      </c>
      <c r="D24" s="27" t="s">
        <v>16</v>
      </c>
      <c r="E24" s="16" t="str">
        <f>Q27</f>
        <v>VOLNÝ  LOS</v>
      </c>
      <c r="F24" s="14" t="str">
        <f>Q22</f>
        <v>Příbor</v>
      </c>
      <c r="G24" s="27" t="s">
        <v>16</v>
      </c>
      <c r="H24" s="16" t="str">
        <f>Q20</f>
        <v>Hrabůvka</v>
      </c>
      <c r="I24" s="14" t="str">
        <f>Q23</f>
        <v>Kunčičky  </v>
      </c>
      <c r="J24" s="27" t="s">
        <v>16</v>
      </c>
      <c r="K24" s="16" t="str">
        <f>Q26</f>
        <v>Vratimov</v>
      </c>
      <c r="L24" s="14" t="str">
        <f>Q24</f>
        <v>Proskovice B</v>
      </c>
      <c r="M24" s="27" t="s">
        <v>16</v>
      </c>
      <c r="N24" s="16" t="str">
        <f>Q25</f>
        <v>Proskovice A</v>
      </c>
      <c r="P24" s="18">
        <v>5</v>
      </c>
      <c r="Q24" s="19" t="str">
        <f>'Utkání-výsledky'!N50</f>
        <v>Proskovice B</v>
      </c>
      <c r="R24" s="19"/>
    </row>
    <row r="25" spans="2:18" ht="33" customHeight="1">
      <c r="B25" s="20"/>
      <c r="C25" s="21"/>
      <c r="D25" s="32" t="s">
        <v>16</v>
      </c>
      <c r="E25" s="23"/>
      <c r="F25" s="21"/>
      <c r="G25" s="32" t="s">
        <v>16</v>
      </c>
      <c r="H25" s="23"/>
      <c r="I25" s="21"/>
      <c r="J25" s="32" t="s">
        <v>16</v>
      </c>
      <c r="K25" s="23"/>
      <c r="L25" s="21"/>
      <c r="M25" s="32" t="s">
        <v>16</v>
      </c>
      <c r="N25" s="23"/>
      <c r="P25" s="18">
        <v>6</v>
      </c>
      <c r="Q25" s="19" t="str">
        <f>'Utkání-výsledky'!N51</f>
        <v>Proskovice A</v>
      </c>
      <c r="R25" s="19"/>
    </row>
    <row r="26" spans="2:24" ht="33" customHeight="1">
      <c r="B26" s="13" t="str">
        <f>'Utkání-výsledky'!B64</f>
        <v>30.5.</v>
      </c>
      <c r="C26" s="14" t="str">
        <f>Q27</f>
        <v>VOLNÝ  LOS</v>
      </c>
      <c r="D26" s="27" t="s">
        <v>16</v>
      </c>
      <c r="E26" s="16" t="str">
        <f>Q25</f>
        <v>Proskovice A</v>
      </c>
      <c r="F26" s="14" t="str">
        <f>Q26</f>
        <v>Vratimov</v>
      </c>
      <c r="G26" s="27" t="s">
        <v>16</v>
      </c>
      <c r="H26" s="16" t="str">
        <f>Q24</f>
        <v>Proskovice B</v>
      </c>
      <c r="I26" s="14" t="str">
        <f>Q20</f>
        <v>Hrabůvka</v>
      </c>
      <c r="J26" s="27" t="s">
        <v>16</v>
      </c>
      <c r="K26" s="16" t="str">
        <f>Q23</f>
        <v>Kunčičky  </v>
      </c>
      <c r="L26" s="14" t="str">
        <f>Q21</f>
        <v>Poruba</v>
      </c>
      <c r="M26" s="27" t="s">
        <v>16</v>
      </c>
      <c r="N26" s="16" t="str">
        <f>Q22</f>
        <v>Příbor</v>
      </c>
      <c r="P26" s="18">
        <v>7</v>
      </c>
      <c r="Q26" s="19" t="str">
        <f>'Utkání-výsledky'!N52</f>
        <v>Vratimov</v>
      </c>
      <c r="R26" s="19"/>
      <c r="S26" s="1"/>
      <c r="T26" s="1"/>
      <c r="U26" s="1"/>
      <c r="V26" s="1"/>
      <c r="W26" s="2" t="s">
        <v>3</v>
      </c>
      <c r="X26" s="1"/>
    </row>
    <row r="27" spans="2:24" ht="33" customHeight="1">
      <c r="B27" s="30"/>
      <c r="C27" s="31"/>
      <c r="D27" s="32" t="s">
        <v>16</v>
      </c>
      <c r="E27" s="33"/>
      <c r="F27" s="31"/>
      <c r="G27" s="32" t="s">
        <v>16</v>
      </c>
      <c r="H27" s="33"/>
      <c r="I27" s="31"/>
      <c r="J27" s="32" t="s">
        <v>16</v>
      </c>
      <c r="K27" s="33"/>
      <c r="L27" s="31"/>
      <c r="M27" s="32" t="s">
        <v>16</v>
      </c>
      <c r="N27" s="33"/>
      <c r="P27" s="18">
        <v>8</v>
      </c>
      <c r="Q27" s="19" t="str">
        <f>'Utkání-výsledky'!N53</f>
        <v>VOLNÝ  LOS</v>
      </c>
      <c r="R27" s="19"/>
      <c r="S27" s="1" t="s">
        <v>6</v>
      </c>
      <c r="T27" s="2">
        <v>1</v>
      </c>
      <c r="U27" s="2">
        <v>4</v>
      </c>
      <c r="V27" s="5"/>
      <c r="W27" s="2">
        <v>2</v>
      </c>
      <c r="X27" s="2">
        <v>3</v>
      </c>
    </row>
    <row r="28" spans="2:24" ht="33" customHeight="1">
      <c r="B28" s="13" t="str">
        <f>'Utkání-výsledky'!B69</f>
        <v>6.6.</v>
      </c>
      <c r="C28" s="14" t="str">
        <f>Q22</f>
        <v>Příbor</v>
      </c>
      <c r="D28" s="27" t="s">
        <v>16</v>
      </c>
      <c r="E28" s="16" t="str">
        <f>Q27</f>
        <v>VOLNÝ  LOS</v>
      </c>
      <c r="F28" s="14" t="str">
        <f>Q23</f>
        <v>Kunčičky  </v>
      </c>
      <c r="G28" s="27" t="s">
        <v>16</v>
      </c>
      <c r="H28" s="16" t="str">
        <f>Q21</f>
        <v>Poruba</v>
      </c>
      <c r="I28" s="14" t="str">
        <f>Q24</f>
        <v>Proskovice B</v>
      </c>
      <c r="J28" s="27" t="s">
        <v>16</v>
      </c>
      <c r="K28" s="16" t="str">
        <f>Q20</f>
        <v>Hrabůvka</v>
      </c>
      <c r="L28" s="14" t="str">
        <f>Q25</f>
        <v>Proskovice A</v>
      </c>
      <c r="M28" s="27" t="s">
        <v>16</v>
      </c>
      <c r="N28" s="16" t="str">
        <f>Q26</f>
        <v>Vratimov</v>
      </c>
      <c r="S28" s="1" t="s">
        <v>13</v>
      </c>
      <c r="T28" s="2">
        <v>4</v>
      </c>
      <c r="U28" s="2">
        <v>3</v>
      </c>
      <c r="V28" s="5"/>
      <c r="W28" s="2">
        <v>1</v>
      </c>
      <c r="X28" s="2">
        <v>2</v>
      </c>
    </row>
    <row r="29" spans="2:24" ht="33" customHeight="1">
      <c r="B29" s="20"/>
      <c r="C29" s="21"/>
      <c r="D29" s="32" t="s">
        <v>16</v>
      </c>
      <c r="E29" s="23"/>
      <c r="F29" s="21"/>
      <c r="G29" s="32" t="s">
        <v>16</v>
      </c>
      <c r="H29" s="23"/>
      <c r="I29" s="21"/>
      <c r="J29" s="32" t="s">
        <v>16</v>
      </c>
      <c r="K29" s="23"/>
      <c r="L29" s="21"/>
      <c r="M29" s="32" t="s">
        <v>16</v>
      </c>
      <c r="N29" s="23"/>
      <c r="P29" s="37" t="s">
        <v>30</v>
      </c>
      <c r="S29" s="1" t="s">
        <v>15</v>
      </c>
      <c r="T29" s="2">
        <v>2</v>
      </c>
      <c r="U29" s="2">
        <v>4</v>
      </c>
      <c r="V29" s="5"/>
      <c r="W29" s="2">
        <v>3</v>
      </c>
      <c r="X29" s="2">
        <v>1</v>
      </c>
    </row>
    <row r="30" spans="2:24" ht="33" customHeight="1">
      <c r="B30" s="25" t="str">
        <f>'Utkání-výsledky'!B74</f>
        <v>13.6.</v>
      </c>
      <c r="C30" s="14" t="str">
        <f>Q27</f>
        <v>VOLNÝ  LOS</v>
      </c>
      <c r="D30" s="27" t="s">
        <v>16</v>
      </c>
      <c r="E30" s="16" t="str">
        <f>Q26</f>
        <v>Vratimov</v>
      </c>
      <c r="F30" s="14" t="str">
        <f>Q20</f>
        <v>Hrabůvka</v>
      </c>
      <c r="G30" s="27" t="s">
        <v>16</v>
      </c>
      <c r="H30" s="16" t="str">
        <f>Q25</f>
        <v>Proskovice A</v>
      </c>
      <c r="I30" s="14" t="str">
        <f>Q21</f>
        <v>Poruba</v>
      </c>
      <c r="J30" s="27" t="s">
        <v>16</v>
      </c>
      <c r="K30" s="16" t="str">
        <f>Q24</f>
        <v>Proskovice B</v>
      </c>
      <c r="L30" s="14" t="str">
        <f>Q22</f>
        <v>Příbor</v>
      </c>
      <c r="M30" s="27" t="s">
        <v>16</v>
      </c>
      <c r="N30" s="16" t="str">
        <f>Q23</f>
        <v>Kunčičky  </v>
      </c>
      <c r="P30" s="50">
        <v>5</v>
      </c>
      <c r="Q30" s="38" t="str">
        <f>IF(P30=1,Q20,IF(P30=2,Q21,IF(P30=3,Q22,IF(P30=4,Q23,IF(P30=5,Q24,IF(P30=6,Q25,IF(P30=7,Q26,IF(P30=8,Q27," "))))))))</f>
        <v>Proskovice B</v>
      </c>
      <c r="R30" s="38"/>
      <c r="S30" s="1" t="s">
        <v>18</v>
      </c>
      <c r="T30" s="2">
        <v>4</v>
      </c>
      <c r="U30" s="2">
        <v>1</v>
      </c>
      <c r="V30" s="5"/>
      <c r="W30" s="2">
        <v>3</v>
      </c>
      <c r="X30" s="2">
        <v>2</v>
      </c>
    </row>
    <row r="31" spans="2:24" ht="33" customHeight="1">
      <c r="B31" s="20"/>
      <c r="C31" s="31"/>
      <c r="D31" s="32" t="s">
        <v>16</v>
      </c>
      <c r="E31" s="33"/>
      <c r="F31" s="31"/>
      <c r="G31" s="32" t="s">
        <v>16</v>
      </c>
      <c r="H31" s="33"/>
      <c r="I31" s="31"/>
      <c r="J31" s="32" t="s">
        <v>16</v>
      </c>
      <c r="K31" s="33"/>
      <c r="L31" s="31"/>
      <c r="M31" s="32" t="s">
        <v>16</v>
      </c>
      <c r="N31" s="33"/>
      <c r="P31" s="50">
        <v>6</v>
      </c>
      <c r="Q31" s="38" t="str">
        <f>IF(P31=1,Q20,IF(P31=2,Q21,IF(P31=3,Q22,IF(P31=4,Q23,IF(P31=5,Q24,IF(P31=6,Q25,IF(P31=7,Q26,IF(P31=8,Q27," "))))))))</f>
        <v>Proskovice A</v>
      </c>
      <c r="R31" s="38"/>
      <c r="S31" s="1" t="s">
        <v>19</v>
      </c>
      <c r="T31" s="2">
        <v>3</v>
      </c>
      <c r="U31" s="2">
        <v>4</v>
      </c>
      <c r="V31" s="5"/>
      <c r="W31" s="2">
        <v>2</v>
      </c>
      <c r="X31" s="2">
        <v>1</v>
      </c>
    </row>
    <row r="32" spans="2:24" ht="33" customHeight="1">
      <c r="B32" s="25" t="str">
        <f>'Utkání-výsledky'!B79</f>
        <v>20.6.</v>
      </c>
      <c r="C32" s="14" t="str">
        <f>Q23</f>
        <v>Kunčičky  </v>
      </c>
      <c r="D32" s="27" t="s">
        <v>16</v>
      </c>
      <c r="E32" s="16" t="str">
        <f>Q27</f>
        <v>VOLNÝ  LOS</v>
      </c>
      <c r="F32" s="14" t="str">
        <f>Q24</f>
        <v>Proskovice B</v>
      </c>
      <c r="G32" s="27" t="s">
        <v>16</v>
      </c>
      <c r="H32" s="16" t="str">
        <f>Q22</f>
        <v>Příbor</v>
      </c>
      <c r="I32" s="14" t="str">
        <f>Q25</f>
        <v>Proskovice A</v>
      </c>
      <c r="J32" s="27" t="s">
        <v>16</v>
      </c>
      <c r="K32" s="16" t="str">
        <f>Q21</f>
        <v>Poruba</v>
      </c>
      <c r="L32" s="14" t="str">
        <f>Q26</f>
        <v>Vratimov</v>
      </c>
      <c r="M32" s="27" t="s">
        <v>16</v>
      </c>
      <c r="N32" s="16" t="str">
        <f>Q20</f>
        <v>Hrabůvka</v>
      </c>
      <c r="P32" s="50"/>
      <c r="Q32" s="38" t="str">
        <f>IF(P32=1,Q20,IF(P32=2,Q21,IF(P32=3,Q22,IF(P32=4,Q23,IF(P32=5,Q24,IF(P32=6,Q25,IF(P32=7,Q26,IF(P32=8,Q27," "))))))))</f>
        <v> </v>
      </c>
      <c r="R32" s="38"/>
      <c r="S32" s="1" t="s">
        <v>20</v>
      </c>
      <c r="T32" s="2">
        <v>4</v>
      </c>
      <c r="U32" s="2">
        <v>2</v>
      </c>
      <c r="V32" s="5"/>
      <c r="W32" s="2">
        <v>1</v>
      </c>
      <c r="X32" s="2">
        <v>3</v>
      </c>
    </row>
    <row r="33" spans="2:14" ht="33" customHeight="1">
      <c r="B33" s="20"/>
      <c r="C33" s="21"/>
      <c r="D33" s="32"/>
      <c r="E33" s="23"/>
      <c r="F33" s="21"/>
      <c r="G33" s="32"/>
      <c r="H33" s="23"/>
      <c r="I33" s="21"/>
      <c r="J33" s="32"/>
      <c r="K33" s="23"/>
      <c r="L33" s="21"/>
      <c r="M33" s="32"/>
      <c r="N33" s="23"/>
    </row>
    <row r="34" spans="3:9" ht="15.75">
      <c r="C34" s="359" t="s">
        <v>176</v>
      </c>
      <c r="F34" s="359"/>
      <c r="I34" s="359" t="s">
        <v>175</v>
      </c>
    </row>
  </sheetData>
  <sheetProtection selectLockedCells="1"/>
  <conditionalFormatting sqref="C3:N16 C33 C27 C21 C23 C25 C29 C31 D20:D33 E33:F33 E27:F27 E21:F21 E23:F23 E25:F25 E29:F29 E31:F31 G20:G33 J20:J33 M20:M33 H33:I33 K33:L33 N33 H21:I21 K21:L21 N21 H23:I23 K23:L23 N23 H25:I25 K25:L25 N25 H27:I27 K27:L27 N27 H29:I29 K29:L29 N29 H31:I31 K31:L31 N31">
    <cfRule type="cellIs" priority="4" dxfId="19" operator="equal" stopIfTrue="1">
      <formula>$Q$15</formula>
    </cfRule>
    <cfRule type="cellIs" priority="5" dxfId="18" operator="equal" stopIfTrue="1">
      <formula>$Q$14</formula>
    </cfRule>
    <cfRule type="cellIs" priority="6" dxfId="17" operator="equal" stopIfTrue="1">
      <formula>$Q$13</formula>
    </cfRule>
  </conditionalFormatting>
  <conditionalFormatting sqref="C30:N32 C20:N28">
    <cfRule type="cellIs" priority="19" dxfId="19" operator="equal" stopIfTrue="1">
      <formula>$Q$32</formula>
    </cfRule>
    <cfRule type="cellIs" priority="20" dxfId="18" operator="equal" stopIfTrue="1">
      <formula>$Q$31</formula>
    </cfRule>
    <cfRule type="cellIs" priority="21" dxfId="17" operator="equal" stopIfTrue="1">
      <formula>$Q$30</formula>
    </cfRule>
  </conditionalFormatting>
  <conditionalFormatting sqref="E17 F34 I34 C34">
    <cfRule type="cellIs" priority="3" dxfId="16" operator="equal" stopIfTrue="1">
      <formula>$E$4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111" r:id="rId1"/>
  <rowBreaks count="1" manualBreakCount="1">
    <brk id="17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E85"/>
  <sheetViews>
    <sheetView zoomScalePageLayoutView="0" workbookViewId="0" topLeftCell="A1">
      <selection activeCell="R79" sqref="R79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10" width="4.28125" style="1" customWidth="1"/>
    <col min="11" max="11" width="17.851562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5:11" ht="18">
      <c r="E1" s="173" t="s">
        <v>75</v>
      </c>
      <c r="K1" s="12">
        <f>'Rozlosování-přehled'!N1</f>
        <v>2012</v>
      </c>
    </row>
    <row r="2" spans="2:14" ht="27.75" customHeight="1">
      <c r="B2" s="306"/>
      <c r="C2" s="306"/>
      <c r="D2" s="306"/>
      <c r="E2" s="307" t="s">
        <v>81</v>
      </c>
      <c r="F2" s="306"/>
      <c r="G2" s="306"/>
      <c r="H2" s="306"/>
      <c r="I2" s="306"/>
      <c r="J2" s="306"/>
      <c r="K2" s="306"/>
      <c r="L2" s="306"/>
      <c r="M2" s="306"/>
      <c r="N2" s="308" t="s">
        <v>0</v>
      </c>
    </row>
    <row r="3" spans="2:30" ht="15.75">
      <c r="B3" s="306"/>
      <c r="C3" s="306"/>
      <c r="D3" s="309" t="s">
        <v>1</v>
      </c>
      <c r="E3" s="310"/>
      <c r="F3" s="306"/>
      <c r="G3" s="306"/>
      <c r="H3" s="306"/>
      <c r="I3" s="306"/>
      <c r="J3" s="306"/>
      <c r="K3" s="306"/>
      <c r="L3" s="306"/>
      <c r="M3" s="311" t="s">
        <v>1</v>
      </c>
      <c r="N3" s="312" t="s">
        <v>2</v>
      </c>
      <c r="T3" s="2" t="s">
        <v>3</v>
      </c>
      <c r="AD3" s="2" t="s">
        <v>92</v>
      </c>
    </row>
    <row r="4" spans="2:27" ht="15">
      <c r="B4" s="306"/>
      <c r="C4" s="313" t="s">
        <v>4</v>
      </c>
      <c r="D4" s="314">
        <v>5</v>
      </c>
      <c r="E4" s="315" t="str">
        <f>IF(D4=1,N4,IF(D4=2,N5,IF(D4=3,N6,IF(D4=4,N7,IF(D4=5,N8,IF(D4=6,N9,IF(D4=7,N10,IF(D4=8,N11," "))))))))</f>
        <v>Nová Bělá</v>
      </c>
      <c r="F4" s="306"/>
      <c r="G4" s="306"/>
      <c r="H4" s="306"/>
      <c r="I4" s="316" t="s">
        <v>5</v>
      </c>
      <c r="J4" s="317"/>
      <c r="K4" s="306"/>
      <c r="L4" s="306"/>
      <c r="M4" s="397">
        <v>1</v>
      </c>
      <c r="N4" s="84" t="s">
        <v>50</v>
      </c>
      <c r="P4" s="1" t="s">
        <v>6</v>
      </c>
      <c r="Q4" s="2">
        <v>1</v>
      </c>
      <c r="R4" s="2">
        <v>8</v>
      </c>
      <c r="S4" s="5"/>
      <c r="T4" s="2">
        <v>2</v>
      </c>
      <c r="U4" s="2">
        <v>7</v>
      </c>
      <c r="V4" s="5"/>
      <c r="W4" s="2">
        <v>3</v>
      </c>
      <c r="X4" s="2">
        <v>6</v>
      </c>
      <c r="Y4" s="5"/>
      <c r="Z4" s="2">
        <v>4</v>
      </c>
      <c r="AA4" s="2">
        <v>5</v>
      </c>
    </row>
    <row r="5" spans="2:31" ht="15.75">
      <c r="B5" s="319"/>
      <c r="C5" s="320" t="s">
        <v>7</v>
      </c>
      <c r="D5" s="321"/>
      <c r="E5" s="322" t="s">
        <v>8</v>
      </c>
      <c r="F5" s="574" t="s">
        <v>9</v>
      </c>
      <c r="G5" s="575"/>
      <c r="H5" s="576"/>
      <c r="I5" s="323" t="s">
        <v>10</v>
      </c>
      <c r="J5" s="324" t="s">
        <v>11</v>
      </c>
      <c r="K5" s="325" t="s">
        <v>12</v>
      </c>
      <c r="L5" s="313"/>
      <c r="M5" s="397">
        <v>2</v>
      </c>
      <c r="N5" s="84" t="s">
        <v>56</v>
      </c>
      <c r="P5" s="1" t="s">
        <v>13</v>
      </c>
      <c r="Q5" s="2">
        <v>8</v>
      </c>
      <c r="R5" s="2">
        <v>5</v>
      </c>
      <c r="S5" s="5"/>
      <c r="T5" s="2">
        <v>6</v>
      </c>
      <c r="U5" s="2">
        <v>4</v>
      </c>
      <c r="V5" s="5"/>
      <c r="W5" s="2">
        <v>7</v>
      </c>
      <c r="X5" s="2">
        <v>3</v>
      </c>
      <c r="Y5" s="5"/>
      <c r="Z5" s="2">
        <v>1</v>
      </c>
      <c r="AA5" s="2">
        <v>2</v>
      </c>
      <c r="AC5" s="577" t="s">
        <v>9</v>
      </c>
      <c r="AD5" s="578"/>
      <c r="AE5" s="579"/>
    </row>
    <row r="6" spans="2:31" ht="15.75">
      <c r="B6" s="393" t="s">
        <v>14</v>
      </c>
      <c r="C6" s="326"/>
      <c r="D6" s="327"/>
      <c r="E6" s="327"/>
      <c r="F6" s="327"/>
      <c r="G6" s="327"/>
      <c r="H6" s="327"/>
      <c r="I6" s="327"/>
      <c r="J6" s="327"/>
      <c r="K6" s="328"/>
      <c r="L6" s="306"/>
      <c r="M6" s="397">
        <v>3</v>
      </c>
      <c r="N6" s="398" t="s">
        <v>83</v>
      </c>
      <c r="P6" s="1" t="s">
        <v>15</v>
      </c>
      <c r="Q6" s="2">
        <v>2</v>
      </c>
      <c r="R6" s="2">
        <v>8</v>
      </c>
      <c r="S6" s="5"/>
      <c r="T6" s="2">
        <v>3</v>
      </c>
      <c r="U6" s="2">
        <v>1</v>
      </c>
      <c r="V6" s="5"/>
      <c r="W6" s="2">
        <v>4</v>
      </c>
      <c r="X6" s="2">
        <v>7</v>
      </c>
      <c r="Y6" s="5"/>
      <c r="Z6" s="2">
        <v>5</v>
      </c>
      <c r="AA6" s="2">
        <v>6</v>
      </c>
      <c r="AC6" s="6"/>
      <c r="AD6" s="6"/>
      <c r="AE6" s="6"/>
    </row>
    <row r="7" spans="2:31" ht="15.75">
      <c r="B7" s="394" t="s">
        <v>171</v>
      </c>
      <c r="C7" s="329" t="str">
        <f>N4</f>
        <v>Krmelín</v>
      </c>
      <c r="D7" s="330" t="s">
        <v>16</v>
      </c>
      <c r="E7" s="331" t="str">
        <f>N11</f>
        <v>Výškovice  A</v>
      </c>
      <c r="F7" s="177">
        <v>1</v>
      </c>
      <c r="G7" s="178" t="s">
        <v>17</v>
      </c>
      <c r="H7" s="179">
        <v>2</v>
      </c>
      <c r="I7" s="332">
        <v>1</v>
      </c>
      <c r="J7" s="333">
        <v>2</v>
      </c>
      <c r="K7" s="407" t="s">
        <v>181</v>
      </c>
      <c r="L7" s="306"/>
      <c r="M7" s="397">
        <v>4</v>
      </c>
      <c r="N7" s="398" t="s">
        <v>21</v>
      </c>
      <c r="P7" s="1" t="s">
        <v>18</v>
      </c>
      <c r="Q7" s="2">
        <v>8</v>
      </c>
      <c r="R7" s="2">
        <v>6</v>
      </c>
      <c r="S7" s="5"/>
      <c r="T7" s="2">
        <v>7</v>
      </c>
      <c r="U7" s="2">
        <v>5</v>
      </c>
      <c r="V7" s="5"/>
      <c r="W7" s="2">
        <v>1</v>
      </c>
      <c r="X7" s="2">
        <v>4</v>
      </c>
      <c r="Y7" s="5"/>
      <c r="Z7" s="2">
        <v>2</v>
      </c>
      <c r="AA7" s="2">
        <v>3</v>
      </c>
      <c r="AC7" s="177" t="s">
        <v>37</v>
      </c>
      <c r="AD7" s="178" t="s">
        <v>17</v>
      </c>
      <c r="AE7" s="179" t="s">
        <v>37</v>
      </c>
    </row>
    <row r="8" spans="2:31" ht="15.75">
      <c r="B8" s="395"/>
      <c r="C8" s="334" t="str">
        <f>N5</f>
        <v>Trnávka</v>
      </c>
      <c r="D8" s="335" t="s">
        <v>16</v>
      </c>
      <c r="E8" s="336" t="str">
        <f>N10</f>
        <v>Stará Bělá  A</v>
      </c>
      <c r="F8" s="180">
        <v>0</v>
      </c>
      <c r="G8" s="181" t="s">
        <v>17</v>
      </c>
      <c r="H8" s="182">
        <v>3</v>
      </c>
      <c r="I8" s="337">
        <v>1</v>
      </c>
      <c r="J8" s="338">
        <v>2</v>
      </c>
      <c r="K8" s="408" t="s">
        <v>181</v>
      </c>
      <c r="L8" s="306"/>
      <c r="M8" s="397">
        <v>5</v>
      </c>
      <c r="N8" s="84" t="s">
        <v>53</v>
      </c>
      <c r="P8" s="1" t="s">
        <v>19</v>
      </c>
      <c r="Q8" s="2">
        <v>3</v>
      </c>
      <c r="R8" s="2">
        <v>8</v>
      </c>
      <c r="S8" s="5"/>
      <c r="T8" s="2">
        <v>4</v>
      </c>
      <c r="U8" s="2">
        <v>2</v>
      </c>
      <c r="V8" s="5"/>
      <c r="W8" s="2">
        <v>5</v>
      </c>
      <c r="X8" s="2">
        <v>1</v>
      </c>
      <c r="Y8" s="5"/>
      <c r="Z8" s="2">
        <v>6</v>
      </c>
      <c r="AA8" s="2">
        <v>7</v>
      </c>
      <c r="AC8" s="180" t="s">
        <v>37</v>
      </c>
      <c r="AD8" s="181" t="s">
        <v>17</v>
      </c>
      <c r="AE8" s="182" t="s">
        <v>37</v>
      </c>
    </row>
    <row r="9" spans="2:31" ht="15.75">
      <c r="B9" s="395"/>
      <c r="C9" s="334" t="str">
        <f>N6</f>
        <v>Stará Bělá  B</v>
      </c>
      <c r="D9" s="335" t="s">
        <v>16</v>
      </c>
      <c r="E9" s="336" t="str">
        <f>N9</f>
        <v>Výškovice  C</v>
      </c>
      <c r="F9" s="180">
        <v>0</v>
      </c>
      <c r="G9" s="181" t="s">
        <v>17</v>
      </c>
      <c r="H9" s="182">
        <v>3</v>
      </c>
      <c r="I9" s="337">
        <v>1</v>
      </c>
      <c r="J9" s="338">
        <v>2</v>
      </c>
      <c r="K9" s="408" t="s">
        <v>181</v>
      </c>
      <c r="L9" s="306"/>
      <c r="M9" s="397">
        <v>6</v>
      </c>
      <c r="N9" s="398" t="s">
        <v>149</v>
      </c>
      <c r="P9" s="1" t="s">
        <v>20</v>
      </c>
      <c r="Q9" s="2">
        <v>8</v>
      </c>
      <c r="R9" s="2">
        <v>7</v>
      </c>
      <c r="S9" s="5"/>
      <c r="T9" s="2">
        <v>1</v>
      </c>
      <c r="U9" s="2">
        <v>6</v>
      </c>
      <c r="V9" s="5"/>
      <c r="W9" s="2">
        <v>2</v>
      </c>
      <c r="X9" s="2">
        <v>5</v>
      </c>
      <c r="Y9" s="5"/>
      <c r="Z9" s="2">
        <v>3</v>
      </c>
      <c r="AA9" s="2">
        <v>4</v>
      </c>
      <c r="AC9" s="180" t="s">
        <v>37</v>
      </c>
      <c r="AD9" s="181" t="s">
        <v>17</v>
      </c>
      <c r="AE9" s="182" t="s">
        <v>37</v>
      </c>
    </row>
    <row r="10" spans="2:31" ht="15.75">
      <c r="B10" s="395"/>
      <c r="C10" s="339" t="str">
        <f>N7</f>
        <v>Výškovice  B</v>
      </c>
      <c r="D10" s="340" t="s">
        <v>16</v>
      </c>
      <c r="E10" s="341" t="str">
        <f>N8</f>
        <v>Nová Bělá</v>
      </c>
      <c r="F10" s="183">
        <v>0</v>
      </c>
      <c r="G10" s="184" t="s">
        <v>17</v>
      </c>
      <c r="H10" s="185">
        <v>3</v>
      </c>
      <c r="I10" s="342">
        <v>1</v>
      </c>
      <c r="J10" s="343">
        <v>2</v>
      </c>
      <c r="K10" s="406" t="s">
        <v>181</v>
      </c>
      <c r="L10" s="306"/>
      <c r="M10" s="397">
        <v>7</v>
      </c>
      <c r="N10" s="398" t="s">
        <v>84</v>
      </c>
      <c r="P10" s="1" t="s">
        <v>22</v>
      </c>
      <c r="Q10" s="2">
        <v>4</v>
      </c>
      <c r="R10" s="2">
        <v>8</v>
      </c>
      <c r="S10" s="5"/>
      <c r="T10" s="2">
        <v>5</v>
      </c>
      <c r="U10" s="2">
        <v>3</v>
      </c>
      <c r="V10" s="5"/>
      <c r="W10" s="2">
        <v>6</v>
      </c>
      <c r="X10" s="2">
        <v>2</v>
      </c>
      <c r="Y10" s="5"/>
      <c r="Z10" s="2">
        <v>7</v>
      </c>
      <c r="AA10" s="2">
        <v>1</v>
      </c>
      <c r="AC10" s="183" t="s">
        <v>37</v>
      </c>
      <c r="AD10" s="184" t="s">
        <v>17</v>
      </c>
      <c r="AE10" s="185" t="s">
        <v>37</v>
      </c>
    </row>
    <row r="11" spans="2:31" ht="15.75">
      <c r="B11" s="396" t="s">
        <v>23</v>
      </c>
      <c r="C11" s="326"/>
      <c r="D11" s="326"/>
      <c r="E11" s="326"/>
      <c r="F11" s="7"/>
      <c r="G11" s="8"/>
      <c r="H11" s="7"/>
      <c r="I11" s="344"/>
      <c r="J11" s="344"/>
      <c r="K11" s="303"/>
      <c r="L11" s="306"/>
      <c r="M11" s="397">
        <v>8</v>
      </c>
      <c r="N11" s="398" t="s">
        <v>29</v>
      </c>
      <c r="AC11" s="7"/>
      <c r="AD11" s="8"/>
      <c r="AE11" s="7"/>
    </row>
    <row r="12" spans="2:31" ht="15.75">
      <c r="B12" s="394" t="s">
        <v>165</v>
      </c>
      <c r="C12" s="329" t="str">
        <f>N11</f>
        <v>Výškovice  A</v>
      </c>
      <c r="D12" s="330" t="s">
        <v>16</v>
      </c>
      <c r="E12" s="331" t="str">
        <f>N8</f>
        <v>Nová Bělá</v>
      </c>
      <c r="F12" s="177">
        <v>3</v>
      </c>
      <c r="G12" s="178" t="s">
        <v>17</v>
      </c>
      <c r="H12" s="179">
        <v>0</v>
      </c>
      <c r="I12" s="332">
        <v>2</v>
      </c>
      <c r="J12" s="333">
        <v>1</v>
      </c>
      <c r="K12" s="407" t="s">
        <v>181</v>
      </c>
      <c r="L12" s="306"/>
      <c r="M12" s="306"/>
      <c r="N12" s="306"/>
      <c r="AC12" s="177" t="s">
        <v>37</v>
      </c>
      <c r="AD12" s="178" t="s">
        <v>17</v>
      </c>
      <c r="AE12" s="179" t="s">
        <v>37</v>
      </c>
    </row>
    <row r="13" spans="2:31" ht="15.75">
      <c r="B13" s="395"/>
      <c r="C13" s="334" t="str">
        <f>N9</f>
        <v>Výškovice  C</v>
      </c>
      <c r="D13" s="335" t="s">
        <v>16</v>
      </c>
      <c r="E13" s="336" t="str">
        <f>N7</f>
        <v>Výškovice  B</v>
      </c>
      <c r="F13" s="180">
        <v>1</v>
      </c>
      <c r="G13" s="181" t="s">
        <v>17</v>
      </c>
      <c r="H13" s="182">
        <v>2</v>
      </c>
      <c r="I13" s="337">
        <v>1</v>
      </c>
      <c r="J13" s="338">
        <v>2</v>
      </c>
      <c r="K13" s="408" t="s">
        <v>181</v>
      </c>
      <c r="L13" s="306"/>
      <c r="M13" s="306"/>
      <c r="N13" s="306"/>
      <c r="AC13" s="180" t="s">
        <v>37</v>
      </c>
      <c r="AD13" s="181" t="s">
        <v>17</v>
      </c>
      <c r="AE13" s="182" t="s">
        <v>37</v>
      </c>
    </row>
    <row r="14" spans="2:31" ht="15.75">
      <c r="B14" s="395"/>
      <c r="C14" s="334" t="str">
        <f>N10</f>
        <v>Stará Bělá  A</v>
      </c>
      <c r="D14" s="335" t="s">
        <v>16</v>
      </c>
      <c r="E14" s="336" t="str">
        <f>N6</f>
        <v>Stará Bělá  B</v>
      </c>
      <c r="F14" s="180">
        <v>3</v>
      </c>
      <c r="G14" s="181" t="s">
        <v>17</v>
      </c>
      <c r="H14" s="182">
        <v>0</v>
      </c>
      <c r="I14" s="337">
        <v>2</v>
      </c>
      <c r="J14" s="338">
        <v>1</v>
      </c>
      <c r="K14" s="408" t="s">
        <v>181</v>
      </c>
      <c r="L14" s="306"/>
      <c r="M14" s="306"/>
      <c r="N14" s="318"/>
      <c r="AA14" s="9"/>
      <c r="AC14" s="180" t="s">
        <v>37</v>
      </c>
      <c r="AD14" s="181" t="s">
        <v>17</v>
      </c>
      <c r="AE14" s="182" t="s">
        <v>37</v>
      </c>
    </row>
    <row r="15" spans="2:31" ht="15.75">
      <c r="B15" s="395"/>
      <c r="C15" s="339" t="str">
        <f>N4</f>
        <v>Krmelín</v>
      </c>
      <c r="D15" s="340" t="s">
        <v>16</v>
      </c>
      <c r="E15" s="341" t="str">
        <f>N5</f>
        <v>Trnávka</v>
      </c>
      <c r="F15" s="183">
        <v>1</v>
      </c>
      <c r="G15" s="184" t="s">
        <v>17</v>
      </c>
      <c r="H15" s="185">
        <v>2</v>
      </c>
      <c r="I15" s="342">
        <v>1</v>
      </c>
      <c r="J15" s="343">
        <v>2</v>
      </c>
      <c r="K15" s="406" t="s">
        <v>181</v>
      </c>
      <c r="L15" s="306"/>
      <c r="M15" s="306"/>
      <c r="N15" s="318"/>
      <c r="AA15" s="10"/>
      <c r="AC15" s="183" t="s">
        <v>37</v>
      </c>
      <c r="AD15" s="184" t="s">
        <v>17</v>
      </c>
      <c r="AE15" s="185" t="s">
        <v>37</v>
      </c>
    </row>
    <row r="16" spans="2:31" ht="15.75">
      <c r="B16" s="396" t="s">
        <v>24</v>
      </c>
      <c r="C16" s="326"/>
      <c r="D16" s="326"/>
      <c r="E16" s="326"/>
      <c r="F16" s="148"/>
      <c r="G16" s="149"/>
      <c r="H16" s="148"/>
      <c r="I16" s="344"/>
      <c r="J16" s="344"/>
      <c r="K16" s="303"/>
      <c r="L16" s="306"/>
      <c r="M16" s="306"/>
      <c r="N16" s="318"/>
      <c r="AA16" s="10"/>
      <c r="AC16" s="148"/>
      <c r="AD16" s="149"/>
      <c r="AE16" s="148"/>
    </row>
    <row r="17" spans="2:31" ht="15.75">
      <c r="B17" s="394" t="s">
        <v>166</v>
      </c>
      <c r="C17" s="329" t="str">
        <f>N5</f>
        <v>Trnávka</v>
      </c>
      <c r="D17" s="330" t="s">
        <v>16</v>
      </c>
      <c r="E17" s="331" t="str">
        <f>N11</f>
        <v>Výškovice  A</v>
      </c>
      <c r="F17" s="177">
        <v>0</v>
      </c>
      <c r="G17" s="178" t="s">
        <v>17</v>
      </c>
      <c r="H17" s="179">
        <v>3</v>
      </c>
      <c r="I17" s="332">
        <v>1</v>
      </c>
      <c r="J17" s="333">
        <v>2</v>
      </c>
      <c r="K17" s="407" t="s">
        <v>181</v>
      </c>
      <c r="L17" s="306"/>
      <c r="M17" s="306"/>
      <c r="N17" s="318"/>
      <c r="AA17" s="10"/>
      <c r="AC17" s="177" t="s">
        <v>37</v>
      </c>
      <c r="AD17" s="178" t="s">
        <v>17</v>
      </c>
      <c r="AE17" s="179" t="s">
        <v>37</v>
      </c>
    </row>
    <row r="18" spans="2:31" ht="15.75">
      <c r="B18" s="395"/>
      <c r="C18" s="334" t="str">
        <f>N6</f>
        <v>Stará Bělá  B</v>
      </c>
      <c r="D18" s="335" t="s">
        <v>16</v>
      </c>
      <c r="E18" s="336" t="str">
        <f>N4</f>
        <v>Krmelín</v>
      </c>
      <c r="F18" s="180">
        <v>2</v>
      </c>
      <c r="G18" s="181" t="s">
        <v>17</v>
      </c>
      <c r="H18" s="182">
        <v>1</v>
      </c>
      <c r="I18" s="337">
        <v>2</v>
      </c>
      <c r="J18" s="338">
        <v>1</v>
      </c>
      <c r="K18" s="408" t="s">
        <v>181</v>
      </c>
      <c r="L18" s="306"/>
      <c r="M18" s="306"/>
      <c r="N18" s="318"/>
      <c r="AA18" s="10"/>
      <c r="AC18" s="180" t="s">
        <v>37</v>
      </c>
      <c r="AD18" s="181" t="s">
        <v>17</v>
      </c>
      <c r="AE18" s="182" t="s">
        <v>37</v>
      </c>
    </row>
    <row r="19" spans="2:31" ht="15.75">
      <c r="B19" s="395"/>
      <c r="C19" s="334" t="str">
        <f>N7</f>
        <v>Výškovice  B</v>
      </c>
      <c r="D19" s="335" t="s">
        <v>16</v>
      </c>
      <c r="E19" s="336" t="str">
        <f>N10</f>
        <v>Stará Bělá  A</v>
      </c>
      <c r="F19" s="180">
        <v>0</v>
      </c>
      <c r="G19" s="181" t="s">
        <v>17</v>
      </c>
      <c r="H19" s="182">
        <v>3</v>
      </c>
      <c r="I19" s="337">
        <v>1</v>
      </c>
      <c r="J19" s="338">
        <v>2</v>
      </c>
      <c r="K19" s="408" t="s">
        <v>181</v>
      </c>
      <c r="L19" s="306"/>
      <c r="M19" s="306"/>
      <c r="N19" s="318"/>
      <c r="AA19" s="10"/>
      <c r="AC19" s="180" t="s">
        <v>37</v>
      </c>
      <c r="AD19" s="181" t="s">
        <v>17</v>
      </c>
      <c r="AE19" s="182" t="s">
        <v>37</v>
      </c>
    </row>
    <row r="20" spans="2:31" ht="15.75">
      <c r="B20" s="395"/>
      <c r="C20" s="339" t="str">
        <f>N8</f>
        <v>Nová Bělá</v>
      </c>
      <c r="D20" s="340" t="s">
        <v>16</v>
      </c>
      <c r="E20" s="341" t="str">
        <f>N9</f>
        <v>Výškovice  C</v>
      </c>
      <c r="F20" s="183">
        <v>1</v>
      </c>
      <c r="G20" s="184" t="s">
        <v>17</v>
      </c>
      <c r="H20" s="185">
        <v>2</v>
      </c>
      <c r="I20" s="342">
        <v>1</v>
      </c>
      <c r="J20" s="343">
        <v>2</v>
      </c>
      <c r="K20" s="406" t="s">
        <v>181</v>
      </c>
      <c r="L20" s="306"/>
      <c r="M20" s="306"/>
      <c r="N20" s="318"/>
      <c r="AA20" s="10"/>
      <c r="AC20" s="183" t="s">
        <v>37</v>
      </c>
      <c r="AD20" s="184" t="s">
        <v>17</v>
      </c>
      <c r="AE20" s="185" t="s">
        <v>37</v>
      </c>
    </row>
    <row r="21" spans="2:31" ht="15.75">
      <c r="B21" s="396" t="s">
        <v>25</v>
      </c>
      <c r="C21" s="326"/>
      <c r="D21" s="326"/>
      <c r="E21" s="326"/>
      <c r="F21" s="148"/>
      <c r="G21" s="149"/>
      <c r="H21" s="148"/>
      <c r="I21" s="344"/>
      <c r="J21" s="344"/>
      <c r="K21" s="303"/>
      <c r="L21" s="306"/>
      <c r="M21" s="306"/>
      <c r="N21" s="318"/>
      <c r="AA21" s="10"/>
      <c r="AC21" s="148"/>
      <c r="AD21" s="149"/>
      <c r="AE21" s="148"/>
    </row>
    <row r="22" spans="2:31" ht="15.75">
      <c r="B22" s="394" t="s">
        <v>167</v>
      </c>
      <c r="C22" s="329" t="str">
        <f>N11</f>
        <v>Výškovice  A</v>
      </c>
      <c r="D22" s="330" t="s">
        <v>16</v>
      </c>
      <c r="E22" s="331" t="str">
        <f>N9</f>
        <v>Výškovice  C</v>
      </c>
      <c r="F22" s="177">
        <v>2</v>
      </c>
      <c r="G22" s="178" t="s">
        <v>17</v>
      </c>
      <c r="H22" s="179">
        <v>1</v>
      </c>
      <c r="I22" s="332">
        <v>2</v>
      </c>
      <c r="J22" s="333">
        <v>1</v>
      </c>
      <c r="K22" s="407" t="s">
        <v>181</v>
      </c>
      <c r="L22" s="306"/>
      <c r="M22" s="306"/>
      <c r="N22" s="318"/>
      <c r="AC22" s="177" t="s">
        <v>37</v>
      </c>
      <c r="AD22" s="178" t="s">
        <v>17</v>
      </c>
      <c r="AE22" s="179" t="s">
        <v>37</v>
      </c>
    </row>
    <row r="23" spans="2:31" ht="15.75">
      <c r="B23" s="395"/>
      <c r="C23" s="334" t="str">
        <f>N10</f>
        <v>Stará Bělá  A</v>
      </c>
      <c r="D23" s="335" t="s">
        <v>16</v>
      </c>
      <c r="E23" s="336" t="str">
        <f>N8</f>
        <v>Nová Bělá</v>
      </c>
      <c r="F23" s="180">
        <v>0</v>
      </c>
      <c r="G23" s="181" t="s">
        <v>17</v>
      </c>
      <c r="H23" s="182">
        <v>3</v>
      </c>
      <c r="I23" s="337">
        <v>1</v>
      </c>
      <c r="J23" s="338">
        <v>2</v>
      </c>
      <c r="K23" s="408" t="s">
        <v>181</v>
      </c>
      <c r="L23" s="306"/>
      <c r="M23" s="345"/>
      <c r="N23" s="318"/>
      <c r="AC23" s="180" t="s">
        <v>37</v>
      </c>
      <c r="AD23" s="181" t="s">
        <v>17</v>
      </c>
      <c r="AE23" s="182" t="s">
        <v>37</v>
      </c>
    </row>
    <row r="24" spans="2:31" ht="15.75">
      <c r="B24" s="395"/>
      <c r="C24" s="334" t="str">
        <f>N4</f>
        <v>Krmelín</v>
      </c>
      <c r="D24" s="335" t="s">
        <v>16</v>
      </c>
      <c r="E24" s="336" t="str">
        <f>N7</f>
        <v>Výškovice  B</v>
      </c>
      <c r="F24" s="180">
        <v>0</v>
      </c>
      <c r="G24" s="181" t="s">
        <v>17</v>
      </c>
      <c r="H24" s="182">
        <v>3</v>
      </c>
      <c r="I24" s="337">
        <v>1</v>
      </c>
      <c r="J24" s="338">
        <v>2</v>
      </c>
      <c r="K24" s="408" t="s">
        <v>181</v>
      </c>
      <c r="L24" s="306"/>
      <c r="M24" s="306"/>
      <c r="N24" s="345"/>
      <c r="AC24" s="180" t="s">
        <v>37</v>
      </c>
      <c r="AD24" s="181" t="s">
        <v>17</v>
      </c>
      <c r="AE24" s="182" t="s">
        <v>37</v>
      </c>
    </row>
    <row r="25" spans="2:31" ht="15.75">
      <c r="B25" s="395"/>
      <c r="C25" s="339" t="str">
        <f>N5</f>
        <v>Trnávka</v>
      </c>
      <c r="D25" s="340" t="s">
        <v>16</v>
      </c>
      <c r="E25" s="341" t="str">
        <f>N6</f>
        <v>Stará Bělá  B</v>
      </c>
      <c r="F25" s="183">
        <v>0</v>
      </c>
      <c r="G25" s="184" t="s">
        <v>17</v>
      </c>
      <c r="H25" s="185">
        <v>3</v>
      </c>
      <c r="I25" s="342">
        <v>1</v>
      </c>
      <c r="J25" s="343">
        <v>2</v>
      </c>
      <c r="K25" s="406" t="s">
        <v>181</v>
      </c>
      <c r="L25" s="306"/>
      <c r="M25" s="306"/>
      <c r="N25" s="306"/>
      <c r="AC25" s="183" t="s">
        <v>37</v>
      </c>
      <c r="AD25" s="184" t="s">
        <v>17</v>
      </c>
      <c r="AE25" s="185" t="s">
        <v>37</v>
      </c>
    </row>
    <row r="26" spans="2:31" ht="15.75">
      <c r="B26" s="396" t="s">
        <v>26</v>
      </c>
      <c r="C26" s="326"/>
      <c r="D26" s="326"/>
      <c r="E26" s="326"/>
      <c r="F26" s="148"/>
      <c r="G26" s="149"/>
      <c r="H26" s="148"/>
      <c r="I26" s="344"/>
      <c r="J26" s="344"/>
      <c r="K26" s="303"/>
      <c r="L26" s="306"/>
      <c r="M26" s="306"/>
      <c r="N26" s="306"/>
      <c r="AC26" s="148"/>
      <c r="AD26" s="149"/>
      <c r="AE26" s="148"/>
    </row>
    <row r="27" spans="2:31" ht="15.75">
      <c r="B27" s="394" t="s">
        <v>168</v>
      </c>
      <c r="C27" s="329" t="str">
        <f>N6</f>
        <v>Stará Bělá  B</v>
      </c>
      <c r="D27" s="330" t="s">
        <v>16</v>
      </c>
      <c r="E27" s="331" t="str">
        <f>N11</f>
        <v>Výškovice  A</v>
      </c>
      <c r="F27" s="177">
        <v>0</v>
      </c>
      <c r="G27" s="178" t="s">
        <v>17</v>
      </c>
      <c r="H27" s="179">
        <v>3</v>
      </c>
      <c r="I27" s="332">
        <v>1</v>
      </c>
      <c r="J27" s="333">
        <v>2</v>
      </c>
      <c r="K27" s="407" t="s">
        <v>181</v>
      </c>
      <c r="L27" s="306"/>
      <c r="M27" s="306"/>
      <c r="N27" s="306"/>
      <c r="AC27" s="177" t="s">
        <v>37</v>
      </c>
      <c r="AD27" s="178" t="s">
        <v>17</v>
      </c>
      <c r="AE27" s="179" t="s">
        <v>37</v>
      </c>
    </row>
    <row r="28" spans="2:31" ht="15.75">
      <c r="B28" s="395"/>
      <c r="C28" s="334" t="str">
        <f>N7</f>
        <v>Výškovice  B</v>
      </c>
      <c r="D28" s="335" t="s">
        <v>16</v>
      </c>
      <c r="E28" s="336" t="str">
        <f>N5</f>
        <v>Trnávka</v>
      </c>
      <c r="F28" s="180">
        <v>3</v>
      </c>
      <c r="G28" s="181" t="s">
        <v>17</v>
      </c>
      <c r="H28" s="182">
        <v>0</v>
      </c>
      <c r="I28" s="337">
        <v>2</v>
      </c>
      <c r="J28" s="338">
        <v>1</v>
      </c>
      <c r="K28" s="408" t="s">
        <v>181</v>
      </c>
      <c r="L28" s="306"/>
      <c r="M28" s="306"/>
      <c r="N28" s="306"/>
      <c r="AC28" s="180" t="s">
        <v>37</v>
      </c>
      <c r="AD28" s="181" t="s">
        <v>17</v>
      </c>
      <c r="AE28" s="182" t="s">
        <v>37</v>
      </c>
    </row>
    <row r="29" spans="2:31" ht="15.75">
      <c r="B29" s="395"/>
      <c r="C29" s="334" t="str">
        <f>N8</f>
        <v>Nová Bělá</v>
      </c>
      <c r="D29" s="335" t="s">
        <v>16</v>
      </c>
      <c r="E29" s="336" t="str">
        <f>N4</f>
        <v>Krmelín</v>
      </c>
      <c r="F29" s="180">
        <v>2</v>
      </c>
      <c r="G29" s="181" t="s">
        <v>17</v>
      </c>
      <c r="H29" s="182">
        <v>1</v>
      </c>
      <c r="I29" s="337">
        <v>2</v>
      </c>
      <c r="J29" s="338">
        <v>1</v>
      </c>
      <c r="K29" s="408" t="s">
        <v>181</v>
      </c>
      <c r="L29" s="306"/>
      <c r="M29" s="306"/>
      <c r="N29" s="306"/>
      <c r="AC29" s="180" t="s">
        <v>37</v>
      </c>
      <c r="AD29" s="181" t="s">
        <v>17</v>
      </c>
      <c r="AE29" s="182" t="s">
        <v>37</v>
      </c>
    </row>
    <row r="30" spans="2:31" ht="15.75">
      <c r="B30" s="395"/>
      <c r="C30" s="339" t="str">
        <f>N9</f>
        <v>Výškovice  C</v>
      </c>
      <c r="D30" s="340" t="s">
        <v>16</v>
      </c>
      <c r="E30" s="341" t="str">
        <f>N10</f>
        <v>Stará Bělá  A</v>
      </c>
      <c r="F30" s="183">
        <v>1</v>
      </c>
      <c r="G30" s="184" t="s">
        <v>17</v>
      </c>
      <c r="H30" s="185">
        <v>2</v>
      </c>
      <c r="I30" s="342">
        <v>1</v>
      </c>
      <c r="J30" s="343">
        <v>2</v>
      </c>
      <c r="K30" s="406" t="s">
        <v>181</v>
      </c>
      <c r="L30" s="306"/>
      <c r="M30" s="306"/>
      <c r="N30" s="306"/>
      <c r="AC30" s="183" t="s">
        <v>37</v>
      </c>
      <c r="AD30" s="184" t="s">
        <v>17</v>
      </c>
      <c r="AE30" s="185" t="s">
        <v>37</v>
      </c>
    </row>
    <row r="31" spans="2:31" ht="15.75">
      <c r="B31" s="396" t="s">
        <v>27</v>
      </c>
      <c r="C31" s="326"/>
      <c r="D31" s="326"/>
      <c r="E31" s="326"/>
      <c r="F31" s="148"/>
      <c r="G31" s="149"/>
      <c r="H31" s="148"/>
      <c r="I31" s="344"/>
      <c r="J31" s="344"/>
      <c r="K31" s="303"/>
      <c r="L31" s="306"/>
      <c r="M31" s="306"/>
      <c r="N31" s="306"/>
      <c r="AC31" s="148"/>
      <c r="AD31" s="149"/>
      <c r="AE31" s="148"/>
    </row>
    <row r="32" spans="2:31" ht="15.75">
      <c r="B32" s="394" t="s">
        <v>169</v>
      </c>
      <c r="C32" s="329" t="str">
        <f>N11</f>
        <v>Výškovice  A</v>
      </c>
      <c r="D32" s="330" t="s">
        <v>16</v>
      </c>
      <c r="E32" s="331" t="str">
        <f>N10</f>
        <v>Stará Bělá  A</v>
      </c>
      <c r="F32" s="177">
        <v>1</v>
      </c>
      <c r="G32" s="178" t="s">
        <v>17</v>
      </c>
      <c r="H32" s="179">
        <v>2</v>
      </c>
      <c r="I32" s="332">
        <v>1</v>
      </c>
      <c r="J32" s="333">
        <v>2</v>
      </c>
      <c r="K32" s="407" t="s">
        <v>181</v>
      </c>
      <c r="L32" s="306"/>
      <c r="M32" s="306"/>
      <c r="N32" s="306"/>
      <c r="AC32" s="177" t="s">
        <v>37</v>
      </c>
      <c r="AD32" s="178" t="s">
        <v>17</v>
      </c>
      <c r="AE32" s="179" t="s">
        <v>37</v>
      </c>
    </row>
    <row r="33" spans="2:31" ht="15.75">
      <c r="B33" s="395"/>
      <c r="C33" s="334" t="str">
        <f>N4</f>
        <v>Krmelín</v>
      </c>
      <c r="D33" s="335" t="s">
        <v>16</v>
      </c>
      <c r="E33" s="336" t="str">
        <f>N9</f>
        <v>Výškovice  C</v>
      </c>
      <c r="F33" s="180">
        <v>0</v>
      </c>
      <c r="G33" s="181" t="s">
        <v>17</v>
      </c>
      <c r="H33" s="182">
        <v>3</v>
      </c>
      <c r="I33" s="337">
        <v>1</v>
      </c>
      <c r="J33" s="338">
        <v>2</v>
      </c>
      <c r="K33" s="408" t="s">
        <v>181</v>
      </c>
      <c r="L33" s="306"/>
      <c r="M33" s="306"/>
      <c r="N33" s="306"/>
      <c r="AC33" s="180" t="s">
        <v>37</v>
      </c>
      <c r="AD33" s="181" t="s">
        <v>17</v>
      </c>
      <c r="AE33" s="182" t="s">
        <v>37</v>
      </c>
    </row>
    <row r="34" spans="2:31" ht="15.75">
      <c r="B34" s="395"/>
      <c r="C34" s="334" t="str">
        <f>N5</f>
        <v>Trnávka</v>
      </c>
      <c r="D34" s="335" t="s">
        <v>16</v>
      </c>
      <c r="E34" s="336" t="str">
        <f>N8</f>
        <v>Nová Bělá</v>
      </c>
      <c r="F34" s="180">
        <v>0</v>
      </c>
      <c r="G34" s="181" t="s">
        <v>17</v>
      </c>
      <c r="H34" s="182">
        <v>3</v>
      </c>
      <c r="I34" s="337">
        <v>1</v>
      </c>
      <c r="J34" s="338">
        <v>2</v>
      </c>
      <c r="K34" s="408" t="s">
        <v>181</v>
      </c>
      <c r="L34" s="306"/>
      <c r="M34" s="345"/>
      <c r="N34" s="318"/>
      <c r="AC34" s="180" t="s">
        <v>37</v>
      </c>
      <c r="AD34" s="181" t="s">
        <v>17</v>
      </c>
      <c r="AE34" s="182" t="s">
        <v>37</v>
      </c>
    </row>
    <row r="35" spans="2:31" ht="15.75">
      <c r="B35" s="395"/>
      <c r="C35" s="339" t="str">
        <f>N6</f>
        <v>Stará Bělá  B</v>
      </c>
      <c r="D35" s="340" t="s">
        <v>16</v>
      </c>
      <c r="E35" s="341" t="str">
        <f>N7</f>
        <v>Výškovice  B</v>
      </c>
      <c r="F35" s="183">
        <v>2</v>
      </c>
      <c r="G35" s="184" t="s">
        <v>17</v>
      </c>
      <c r="H35" s="185">
        <v>1</v>
      </c>
      <c r="I35" s="342">
        <v>2</v>
      </c>
      <c r="J35" s="343">
        <v>1</v>
      </c>
      <c r="K35" s="429" t="s">
        <v>181</v>
      </c>
      <c r="L35" s="306"/>
      <c r="M35" s="306"/>
      <c r="N35" s="306"/>
      <c r="AC35" s="183" t="s">
        <v>37</v>
      </c>
      <c r="AD35" s="184" t="s">
        <v>17</v>
      </c>
      <c r="AE35" s="185" t="s">
        <v>37</v>
      </c>
    </row>
    <row r="36" spans="2:31" ht="15.75">
      <c r="B36" s="396" t="s">
        <v>28</v>
      </c>
      <c r="C36" s="326"/>
      <c r="D36" s="326"/>
      <c r="E36" s="326"/>
      <c r="F36" s="148"/>
      <c r="G36" s="149"/>
      <c r="H36" s="148"/>
      <c r="I36" s="344"/>
      <c r="J36" s="344"/>
      <c r="K36" s="303"/>
      <c r="L36" s="306"/>
      <c r="M36" s="306"/>
      <c r="N36" s="306"/>
      <c r="AC36" s="148"/>
      <c r="AD36" s="149"/>
      <c r="AE36" s="148"/>
    </row>
    <row r="37" spans="2:31" ht="15.75">
      <c r="B37" s="394" t="s">
        <v>170</v>
      </c>
      <c r="C37" s="329" t="str">
        <f>N7</f>
        <v>Výškovice  B</v>
      </c>
      <c r="D37" s="330" t="s">
        <v>16</v>
      </c>
      <c r="E37" s="331" t="str">
        <f>N11</f>
        <v>Výškovice  A</v>
      </c>
      <c r="F37" s="177">
        <v>1</v>
      </c>
      <c r="G37" s="178" t="s">
        <v>17</v>
      </c>
      <c r="H37" s="179">
        <v>2</v>
      </c>
      <c r="I37" s="332">
        <v>1</v>
      </c>
      <c r="J37" s="333">
        <v>2</v>
      </c>
      <c r="K37" s="407" t="s">
        <v>181</v>
      </c>
      <c r="L37" s="306"/>
      <c r="M37" s="306"/>
      <c r="N37" s="306"/>
      <c r="AC37" s="177" t="s">
        <v>37</v>
      </c>
      <c r="AD37" s="178" t="s">
        <v>17</v>
      </c>
      <c r="AE37" s="179" t="s">
        <v>37</v>
      </c>
    </row>
    <row r="38" spans="2:31" ht="15.75">
      <c r="B38" s="346"/>
      <c r="C38" s="334" t="str">
        <f>N8</f>
        <v>Nová Bělá</v>
      </c>
      <c r="D38" s="335" t="s">
        <v>16</v>
      </c>
      <c r="E38" s="336" t="str">
        <f>N6</f>
        <v>Stará Bělá  B</v>
      </c>
      <c r="F38" s="180">
        <v>1</v>
      </c>
      <c r="G38" s="181" t="s">
        <v>17</v>
      </c>
      <c r="H38" s="182">
        <v>2</v>
      </c>
      <c r="I38" s="337">
        <v>1</v>
      </c>
      <c r="J38" s="338">
        <v>2</v>
      </c>
      <c r="K38" s="408" t="s">
        <v>181</v>
      </c>
      <c r="L38" s="306"/>
      <c r="M38" s="306"/>
      <c r="N38" s="306"/>
      <c r="AC38" s="180" t="s">
        <v>37</v>
      </c>
      <c r="AD38" s="181" t="s">
        <v>17</v>
      </c>
      <c r="AE38" s="182" t="s">
        <v>37</v>
      </c>
    </row>
    <row r="39" spans="2:31" ht="15.75">
      <c r="B39" s="346"/>
      <c r="C39" s="334" t="str">
        <f>N9</f>
        <v>Výškovice  C</v>
      </c>
      <c r="D39" s="335" t="s">
        <v>16</v>
      </c>
      <c r="E39" s="336" t="str">
        <f>N5</f>
        <v>Trnávka</v>
      </c>
      <c r="F39" s="180">
        <v>3</v>
      </c>
      <c r="G39" s="181" t="s">
        <v>17</v>
      </c>
      <c r="H39" s="182">
        <v>0</v>
      </c>
      <c r="I39" s="337">
        <v>2</v>
      </c>
      <c r="J39" s="338">
        <v>1</v>
      </c>
      <c r="K39" s="408" t="s">
        <v>181</v>
      </c>
      <c r="L39" s="306"/>
      <c r="M39" s="306"/>
      <c r="N39" s="306"/>
      <c r="AC39" s="180" t="s">
        <v>37</v>
      </c>
      <c r="AD39" s="181" t="s">
        <v>17</v>
      </c>
      <c r="AE39" s="182" t="s">
        <v>37</v>
      </c>
    </row>
    <row r="40" spans="2:31" ht="15.75">
      <c r="B40" s="346"/>
      <c r="C40" s="339" t="str">
        <f>N10</f>
        <v>Stará Bělá  A</v>
      </c>
      <c r="D40" s="340" t="s">
        <v>16</v>
      </c>
      <c r="E40" s="341" t="str">
        <f>N4</f>
        <v>Krmelín</v>
      </c>
      <c r="F40" s="183">
        <v>3</v>
      </c>
      <c r="G40" s="184" t="s">
        <v>17</v>
      </c>
      <c r="H40" s="185">
        <v>0</v>
      </c>
      <c r="I40" s="342">
        <v>2</v>
      </c>
      <c r="J40" s="343">
        <v>1</v>
      </c>
      <c r="K40" s="429" t="s">
        <v>181</v>
      </c>
      <c r="L40" s="306"/>
      <c r="M40" s="306"/>
      <c r="N40" s="306"/>
      <c r="AC40" s="183" t="s">
        <v>37</v>
      </c>
      <c r="AD40" s="184" t="s">
        <v>17</v>
      </c>
      <c r="AE40" s="185" t="s">
        <v>37</v>
      </c>
    </row>
    <row r="41" spans="2:31" ht="15.75">
      <c r="B41" s="351"/>
      <c r="C41" s="352"/>
      <c r="D41" s="353"/>
      <c r="E41" s="359"/>
      <c r="F41" s="354"/>
      <c r="G41" s="355"/>
      <c r="H41" s="354"/>
      <c r="I41" s="356"/>
      <c r="J41" s="356"/>
      <c r="K41" s="327"/>
      <c r="L41" s="306"/>
      <c r="M41" s="306"/>
      <c r="N41" s="306"/>
      <c r="AC41" s="357"/>
      <c r="AD41" s="358"/>
      <c r="AE41" s="357"/>
    </row>
    <row r="42" spans="2:14" ht="15">
      <c r="B42" s="306"/>
      <c r="C42" s="347"/>
      <c r="D42" s="306"/>
      <c r="E42" s="360"/>
      <c r="F42" s="306"/>
      <c r="G42" s="306"/>
      <c r="H42" s="306"/>
      <c r="I42" s="348"/>
      <c r="J42" s="348"/>
      <c r="K42" s="306"/>
      <c r="L42" s="306"/>
      <c r="M42" s="306"/>
      <c r="N42" s="306"/>
    </row>
    <row r="43" spans="2:20" ht="18">
      <c r="B43" s="306"/>
      <c r="C43" s="306"/>
      <c r="D43" s="306"/>
      <c r="E43" s="349" t="s">
        <v>75</v>
      </c>
      <c r="F43" s="306"/>
      <c r="G43" s="306"/>
      <c r="H43" s="306"/>
      <c r="I43" s="306"/>
      <c r="J43" s="306"/>
      <c r="K43" s="350">
        <f>'Rozlosování-přehled'!N1</f>
        <v>2012</v>
      </c>
      <c r="L43" s="306"/>
      <c r="M43" s="306"/>
      <c r="N43" s="306"/>
      <c r="T43" s="2" t="s">
        <v>3</v>
      </c>
    </row>
    <row r="44" spans="2:14" ht="26.25" customHeight="1">
      <c r="B44" s="306"/>
      <c r="C44" s="306"/>
      <c r="D44" s="306"/>
      <c r="E44" s="307" t="s">
        <v>82</v>
      </c>
      <c r="F44" s="306"/>
      <c r="G44" s="306"/>
      <c r="H44" s="306"/>
      <c r="I44" s="348"/>
      <c r="J44" s="348"/>
      <c r="K44" s="306"/>
      <c r="L44" s="306"/>
      <c r="M44" s="306"/>
      <c r="N44" s="308" t="s">
        <v>0</v>
      </c>
    </row>
    <row r="45" spans="2:30" ht="15.75">
      <c r="B45" s="306"/>
      <c r="C45" s="306"/>
      <c r="D45" s="309" t="s">
        <v>1</v>
      </c>
      <c r="E45" s="310"/>
      <c r="F45" s="306"/>
      <c r="G45" s="306"/>
      <c r="H45" s="306"/>
      <c r="I45" s="306"/>
      <c r="J45" s="306"/>
      <c r="K45" s="306"/>
      <c r="L45" s="306"/>
      <c r="M45" s="311" t="s">
        <v>1</v>
      </c>
      <c r="N45" s="312" t="s">
        <v>2</v>
      </c>
      <c r="T45" s="2" t="s">
        <v>3</v>
      </c>
      <c r="AD45" s="2" t="s">
        <v>92</v>
      </c>
    </row>
    <row r="46" spans="2:27" ht="15.75">
      <c r="B46" s="306"/>
      <c r="C46" s="313" t="s">
        <v>4</v>
      </c>
      <c r="D46" s="329">
        <v>8</v>
      </c>
      <c r="E46" s="315" t="str">
        <f>IF(D46=1,N46,IF(D46=2,N47,IF(D46=3,N48,IF(D46=4,N49,IF(D46=5,N50,IF(D46=6,N51,IF(D46=7,N52,IF(D46=8,N53," "))))))))</f>
        <v>VOLNÝ  LOS</v>
      </c>
      <c r="F46" s="306"/>
      <c r="G46" s="306"/>
      <c r="H46" s="306"/>
      <c r="I46" s="316" t="s">
        <v>5</v>
      </c>
      <c r="J46" s="317"/>
      <c r="K46" s="306"/>
      <c r="L46" s="306"/>
      <c r="M46" s="397">
        <v>1</v>
      </c>
      <c r="N46" s="398" t="s">
        <v>172</v>
      </c>
      <c r="P46" s="1" t="s">
        <v>6</v>
      </c>
      <c r="Q46" s="2">
        <v>1</v>
      </c>
      <c r="R46" s="2">
        <v>8</v>
      </c>
      <c r="S46" s="5"/>
      <c r="T46" s="2">
        <v>2</v>
      </c>
      <c r="U46" s="2">
        <v>7</v>
      </c>
      <c r="V46" s="5"/>
      <c r="W46" s="2">
        <v>3</v>
      </c>
      <c r="X46" s="2">
        <v>6</v>
      </c>
      <c r="Y46" s="5"/>
      <c r="Z46" s="2">
        <v>4</v>
      </c>
      <c r="AA46" s="2">
        <v>5</v>
      </c>
    </row>
    <row r="47" spans="2:31" ht="18" customHeight="1">
      <c r="B47" s="319"/>
      <c r="C47" s="320" t="s">
        <v>7</v>
      </c>
      <c r="D47" s="321"/>
      <c r="E47" s="322" t="s">
        <v>8</v>
      </c>
      <c r="F47" s="574" t="s">
        <v>9</v>
      </c>
      <c r="G47" s="575"/>
      <c r="H47" s="576"/>
      <c r="I47" s="323" t="s">
        <v>10</v>
      </c>
      <c r="J47" s="324" t="s">
        <v>11</v>
      </c>
      <c r="K47" s="325" t="s">
        <v>12</v>
      </c>
      <c r="L47" s="313"/>
      <c r="M47" s="397">
        <v>2</v>
      </c>
      <c r="N47" s="398" t="s">
        <v>147</v>
      </c>
      <c r="P47" s="1" t="s">
        <v>13</v>
      </c>
      <c r="Q47" s="2">
        <v>8</v>
      </c>
      <c r="R47" s="2">
        <v>5</v>
      </c>
      <c r="S47" s="5"/>
      <c r="T47" s="2">
        <v>6</v>
      </c>
      <c r="U47" s="2">
        <v>4</v>
      </c>
      <c r="V47" s="5"/>
      <c r="W47" s="2">
        <v>7</v>
      </c>
      <c r="X47" s="2">
        <v>3</v>
      </c>
      <c r="Y47" s="5"/>
      <c r="Z47" s="2">
        <v>1</v>
      </c>
      <c r="AA47" s="2">
        <v>2</v>
      </c>
      <c r="AC47" s="577" t="s">
        <v>9</v>
      </c>
      <c r="AD47" s="578"/>
      <c r="AE47" s="579"/>
    </row>
    <row r="48" spans="2:31" ht="18" customHeight="1">
      <c r="B48" s="393" t="s">
        <v>14</v>
      </c>
      <c r="C48" s="326"/>
      <c r="D48" s="327"/>
      <c r="E48" s="327"/>
      <c r="F48" s="327"/>
      <c r="G48" s="327"/>
      <c r="H48" s="327"/>
      <c r="I48" s="327"/>
      <c r="J48" s="327"/>
      <c r="K48" s="328"/>
      <c r="L48" s="306"/>
      <c r="M48" s="397">
        <v>3</v>
      </c>
      <c r="N48" s="398" t="s">
        <v>59</v>
      </c>
      <c r="P48" s="1" t="s">
        <v>15</v>
      </c>
      <c r="Q48" s="2">
        <v>2</v>
      </c>
      <c r="R48" s="2">
        <v>8</v>
      </c>
      <c r="S48" s="5"/>
      <c r="T48" s="2">
        <v>3</v>
      </c>
      <c r="U48" s="2">
        <v>1</v>
      </c>
      <c r="V48" s="5"/>
      <c r="W48" s="2">
        <v>4</v>
      </c>
      <c r="X48" s="2">
        <v>7</v>
      </c>
      <c r="Y48" s="5"/>
      <c r="Z48" s="2">
        <v>5</v>
      </c>
      <c r="AA48" s="2">
        <v>6</v>
      </c>
      <c r="AC48" s="6"/>
      <c r="AD48" s="6"/>
      <c r="AE48" s="6"/>
    </row>
    <row r="49" spans="2:31" ht="18" customHeight="1">
      <c r="B49" s="394" t="s">
        <v>171</v>
      </c>
      <c r="C49" s="329" t="str">
        <f>N46</f>
        <v>Hrabůvka</v>
      </c>
      <c r="D49" s="330" t="s">
        <v>16</v>
      </c>
      <c r="E49" s="329" t="str">
        <f>N53</f>
        <v>VOLNÝ  LOS</v>
      </c>
      <c r="F49" s="433" t="s">
        <v>37</v>
      </c>
      <c r="G49" s="434" t="s">
        <v>17</v>
      </c>
      <c r="H49" s="435" t="s">
        <v>37</v>
      </c>
      <c r="I49" s="436"/>
      <c r="J49" s="437"/>
      <c r="K49" s="438"/>
      <c r="L49" s="306"/>
      <c r="M49" s="397">
        <v>4</v>
      </c>
      <c r="N49" s="398" t="s">
        <v>173</v>
      </c>
      <c r="P49" s="1" t="s">
        <v>18</v>
      </c>
      <c r="Q49" s="2">
        <v>8</v>
      </c>
      <c r="R49" s="2">
        <v>6</v>
      </c>
      <c r="S49" s="5"/>
      <c r="T49" s="2">
        <v>7</v>
      </c>
      <c r="U49" s="2">
        <v>5</v>
      </c>
      <c r="V49" s="5"/>
      <c r="W49" s="2">
        <v>1</v>
      </c>
      <c r="X49" s="2">
        <v>4</v>
      </c>
      <c r="Y49" s="5"/>
      <c r="Z49" s="2">
        <v>2</v>
      </c>
      <c r="AA49" s="2">
        <v>3</v>
      </c>
      <c r="AC49" s="177" t="s">
        <v>37</v>
      </c>
      <c r="AD49" s="178" t="s">
        <v>17</v>
      </c>
      <c r="AE49" s="179" t="s">
        <v>37</v>
      </c>
    </row>
    <row r="50" spans="2:31" ht="18" customHeight="1">
      <c r="B50" s="395"/>
      <c r="C50" s="334" t="str">
        <f>N47</f>
        <v>Poruba</v>
      </c>
      <c r="D50" s="335" t="s">
        <v>16</v>
      </c>
      <c r="E50" s="336" t="str">
        <f>N52</f>
        <v>Vratimov</v>
      </c>
      <c r="F50" s="180">
        <v>1</v>
      </c>
      <c r="G50" s="181" t="s">
        <v>17</v>
      </c>
      <c r="H50" s="182">
        <v>2</v>
      </c>
      <c r="I50" s="337">
        <v>1</v>
      </c>
      <c r="J50" s="338">
        <v>2</v>
      </c>
      <c r="K50" s="409" t="s">
        <v>181</v>
      </c>
      <c r="L50" s="306"/>
      <c r="M50" s="397">
        <v>5</v>
      </c>
      <c r="N50" s="398" t="s">
        <v>148</v>
      </c>
      <c r="P50" s="1" t="s">
        <v>19</v>
      </c>
      <c r="Q50" s="2">
        <v>3</v>
      </c>
      <c r="R50" s="2">
        <v>8</v>
      </c>
      <c r="S50" s="5"/>
      <c r="T50" s="2">
        <v>4</v>
      </c>
      <c r="U50" s="2">
        <v>2</v>
      </c>
      <c r="V50" s="5"/>
      <c r="W50" s="2">
        <v>5</v>
      </c>
      <c r="X50" s="2">
        <v>1</v>
      </c>
      <c r="Y50" s="5"/>
      <c r="Z50" s="2">
        <v>6</v>
      </c>
      <c r="AA50" s="2">
        <v>7</v>
      </c>
      <c r="AC50" s="180" t="s">
        <v>37</v>
      </c>
      <c r="AD50" s="181" t="s">
        <v>17</v>
      </c>
      <c r="AE50" s="182" t="s">
        <v>37</v>
      </c>
    </row>
    <row r="51" spans="2:31" ht="15.75" customHeight="1">
      <c r="B51" s="395"/>
      <c r="C51" s="334" t="str">
        <f>N48</f>
        <v>Příbor</v>
      </c>
      <c r="D51" s="335" t="s">
        <v>16</v>
      </c>
      <c r="E51" s="336" t="str">
        <f>N51</f>
        <v>Proskovice A</v>
      </c>
      <c r="F51" s="180">
        <v>1</v>
      </c>
      <c r="G51" s="181" t="s">
        <v>17</v>
      </c>
      <c r="H51" s="182">
        <v>2</v>
      </c>
      <c r="I51" s="337">
        <v>1</v>
      </c>
      <c r="J51" s="338">
        <v>2</v>
      </c>
      <c r="K51" s="409" t="s">
        <v>181</v>
      </c>
      <c r="L51" s="306"/>
      <c r="M51" s="397">
        <v>6</v>
      </c>
      <c r="N51" s="398" t="s">
        <v>146</v>
      </c>
      <c r="P51" s="1" t="s">
        <v>20</v>
      </c>
      <c r="Q51" s="2">
        <v>8</v>
      </c>
      <c r="R51" s="2">
        <v>7</v>
      </c>
      <c r="S51" s="5"/>
      <c r="T51" s="2">
        <v>1</v>
      </c>
      <c r="U51" s="2">
        <v>6</v>
      </c>
      <c r="V51" s="5"/>
      <c r="W51" s="2">
        <v>2</v>
      </c>
      <c r="X51" s="2">
        <v>5</v>
      </c>
      <c r="Y51" s="5"/>
      <c r="Z51" s="2">
        <v>3</v>
      </c>
      <c r="AA51" s="2">
        <v>4</v>
      </c>
      <c r="AC51" s="180" t="s">
        <v>37</v>
      </c>
      <c r="AD51" s="181" t="s">
        <v>17</v>
      </c>
      <c r="AE51" s="182" t="s">
        <v>37</v>
      </c>
    </row>
    <row r="52" spans="2:31" ht="15.75" customHeight="1">
      <c r="B52" s="395"/>
      <c r="C52" s="339" t="str">
        <f>N49</f>
        <v>Kunčičky  </v>
      </c>
      <c r="D52" s="340" t="s">
        <v>16</v>
      </c>
      <c r="E52" s="341" t="str">
        <f>N50</f>
        <v>Proskovice B</v>
      </c>
      <c r="F52" s="183">
        <v>3</v>
      </c>
      <c r="G52" s="184" t="s">
        <v>17</v>
      </c>
      <c r="H52" s="185">
        <v>0</v>
      </c>
      <c r="I52" s="342">
        <v>2</v>
      </c>
      <c r="J52" s="343">
        <v>1</v>
      </c>
      <c r="K52" s="429" t="s">
        <v>181</v>
      </c>
      <c r="L52" s="306"/>
      <c r="M52" s="397">
        <v>7</v>
      </c>
      <c r="N52" s="398" t="s">
        <v>150</v>
      </c>
      <c r="P52" s="1" t="s">
        <v>22</v>
      </c>
      <c r="Q52" s="2">
        <v>4</v>
      </c>
      <c r="R52" s="2">
        <v>8</v>
      </c>
      <c r="S52" s="5"/>
      <c r="T52" s="2">
        <v>5</v>
      </c>
      <c r="U52" s="2">
        <v>3</v>
      </c>
      <c r="V52" s="5"/>
      <c r="W52" s="2">
        <v>6</v>
      </c>
      <c r="X52" s="2">
        <v>2</v>
      </c>
      <c r="Y52" s="5"/>
      <c r="Z52" s="2">
        <v>7</v>
      </c>
      <c r="AA52" s="2">
        <v>1</v>
      </c>
      <c r="AC52" s="183" t="s">
        <v>37</v>
      </c>
      <c r="AD52" s="184" t="s">
        <v>17</v>
      </c>
      <c r="AE52" s="185" t="s">
        <v>37</v>
      </c>
    </row>
    <row r="53" spans="2:31" ht="18" customHeight="1">
      <c r="B53" s="396" t="s">
        <v>23</v>
      </c>
      <c r="C53" s="326"/>
      <c r="D53" s="326"/>
      <c r="E53" s="326"/>
      <c r="F53" s="7"/>
      <c r="G53" s="8"/>
      <c r="H53" s="7"/>
      <c r="I53" s="344"/>
      <c r="J53" s="344"/>
      <c r="K53" s="303"/>
      <c r="L53" s="306"/>
      <c r="M53" s="397">
        <v>8</v>
      </c>
      <c r="N53" s="399" t="s">
        <v>151</v>
      </c>
      <c r="AC53" s="7"/>
      <c r="AD53" s="8"/>
      <c r="AE53" s="7"/>
    </row>
    <row r="54" spans="2:31" ht="18" customHeight="1">
      <c r="B54" s="394" t="s">
        <v>165</v>
      </c>
      <c r="C54" s="329" t="str">
        <f>N53</f>
        <v>VOLNÝ  LOS</v>
      </c>
      <c r="D54" s="330" t="s">
        <v>16</v>
      </c>
      <c r="E54" s="331" t="str">
        <f>N50</f>
        <v>Proskovice B</v>
      </c>
      <c r="F54" s="433" t="s">
        <v>37</v>
      </c>
      <c r="G54" s="434" t="s">
        <v>17</v>
      </c>
      <c r="H54" s="435" t="s">
        <v>37</v>
      </c>
      <c r="I54" s="436"/>
      <c r="J54" s="437"/>
      <c r="K54" s="438"/>
      <c r="L54" s="306"/>
      <c r="M54" s="306"/>
      <c r="N54" s="318"/>
      <c r="AC54" s="177" t="s">
        <v>37</v>
      </c>
      <c r="AD54" s="178" t="s">
        <v>17</v>
      </c>
      <c r="AE54" s="179" t="s">
        <v>37</v>
      </c>
    </row>
    <row r="55" spans="2:31" ht="18" customHeight="1">
      <c r="B55" s="395"/>
      <c r="C55" s="334" t="str">
        <f>N51</f>
        <v>Proskovice A</v>
      </c>
      <c r="D55" s="335" t="s">
        <v>16</v>
      </c>
      <c r="E55" s="336" t="str">
        <f>N49</f>
        <v>Kunčičky  </v>
      </c>
      <c r="F55" s="180">
        <v>3</v>
      </c>
      <c r="G55" s="181" t="s">
        <v>17</v>
      </c>
      <c r="H55" s="182">
        <v>0</v>
      </c>
      <c r="I55" s="337">
        <v>2</v>
      </c>
      <c r="J55" s="338">
        <v>1</v>
      </c>
      <c r="K55" s="409" t="s">
        <v>181</v>
      </c>
      <c r="L55" s="306"/>
      <c r="M55" s="306"/>
      <c r="N55" s="318"/>
      <c r="AC55" s="180" t="s">
        <v>37</v>
      </c>
      <c r="AD55" s="181" t="s">
        <v>17</v>
      </c>
      <c r="AE55" s="182" t="s">
        <v>37</v>
      </c>
    </row>
    <row r="56" spans="2:31" ht="15.75" customHeight="1">
      <c r="B56" s="395"/>
      <c r="C56" s="334" t="str">
        <f>N52</f>
        <v>Vratimov</v>
      </c>
      <c r="D56" s="335" t="s">
        <v>16</v>
      </c>
      <c r="E56" s="336" t="str">
        <f>N48</f>
        <v>Příbor</v>
      </c>
      <c r="F56" s="180">
        <v>1</v>
      </c>
      <c r="G56" s="181" t="s">
        <v>17</v>
      </c>
      <c r="H56" s="182">
        <v>2</v>
      </c>
      <c r="I56" s="337">
        <v>1</v>
      </c>
      <c r="J56" s="338">
        <v>2</v>
      </c>
      <c r="K56" s="409" t="s">
        <v>181</v>
      </c>
      <c r="L56" s="306"/>
      <c r="M56" s="392"/>
      <c r="N56" s="318"/>
      <c r="AA56" s="9"/>
      <c r="AC56" s="180" t="s">
        <v>37</v>
      </c>
      <c r="AD56" s="181" t="s">
        <v>17</v>
      </c>
      <c r="AE56" s="182" t="s">
        <v>37</v>
      </c>
    </row>
    <row r="57" spans="2:31" ht="15.75" customHeight="1">
      <c r="B57" s="395"/>
      <c r="C57" s="339" t="str">
        <f>N46</f>
        <v>Hrabůvka</v>
      </c>
      <c r="D57" s="340" t="s">
        <v>16</v>
      </c>
      <c r="E57" s="341" t="str">
        <f>N47</f>
        <v>Poruba</v>
      </c>
      <c r="F57" s="183">
        <v>3</v>
      </c>
      <c r="G57" s="184" t="s">
        <v>17</v>
      </c>
      <c r="H57" s="185">
        <v>0</v>
      </c>
      <c r="I57" s="342">
        <v>2</v>
      </c>
      <c r="J57" s="343">
        <v>1</v>
      </c>
      <c r="K57" s="429" t="s">
        <v>181</v>
      </c>
      <c r="L57" s="306"/>
      <c r="M57" s="392"/>
      <c r="N57" s="318"/>
      <c r="AA57" s="10"/>
      <c r="AC57" s="183" t="s">
        <v>37</v>
      </c>
      <c r="AD57" s="184" t="s">
        <v>17</v>
      </c>
      <c r="AE57" s="185" t="s">
        <v>37</v>
      </c>
    </row>
    <row r="58" spans="2:31" ht="18" customHeight="1">
      <c r="B58" s="396" t="s">
        <v>24</v>
      </c>
      <c r="C58" s="326"/>
      <c r="D58" s="326"/>
      <c r="E58" s="326"/>
      <c r="F58" s="148"/>
      <c r="G58" s="149"/>
      <c r="H58" s="148"/>
      <c r="I58" s="344"/>
      <c r="J58" s="344"/>
      <c r="K58" s="303"/>
      <c r="L58" s="306"/>
      <c r="M58" s="392"/>
      <c r="N58" s="318"/>
      <c r="AA58" s="10"/>
      <c r="AC58" s="148"/>
      <c r="AD58" s="149"/>
      <c r="AE58" s="148"/>
    </row>
    <row r="59" spans="2:31" ht="18" customHeight="1">
      <c r="B59" s="394" t="s">
        <v>166</v>
      </c>
      <c r="C59" s="329" t="str">
        <f>N47</f>
        <v>Poruba</v>
      </c>
      <c r="D59" s="330" t="s">
        <v>16</v>
      </c>
      <c r="E59" s="331" t="str">
        <f>N53</f>
        <v>VOLNÝ  LOS</v>
      </c>
      <c r="F59" s="433" t="s">
        <v>37</v>
      </c>
      <c r="G59" s="434" t="s">
        <v>17</v>
      </c>
      <c r="H59" s="435" t="s">
        <v>37</v>
      </c>
      <c r="I59" s="436"/>
      <c r="J59" s="437"/>
      <c r="K59" s="438"/>
      <c r="L59" s="306"/>
      <c r="M59" s="392"/>
      <c r="N59" s="318"/>
      <c r="AA59" s="10"/>
      <c r="AC59" s="177" t="s">
        <v>37</v>
      </c>
      <c r="AD59" s="178" t="s">
        <v>17</v>
      </c>
      <c r="AE59" s="179" t="s">
        <v>37</v>
      </c>
    </row>
    <row r="60" spans="2:31" ht="18" customHeight="1">
      <c r="B60" s="395"/>
      <c r="C60" s="334" t="str">
        <f>N48</f>
        <v>Příbor</v>
      </c>
      <c r="D60" s="335" t="s">
        <v>16</v>
      </c>
      <c r="E60" s="336" t="str">
        <f>N46</f>
        <v>Hrabůvka</v>
      </c>
      <c r="F60" s="180">
        <v>0</v>
      </c>
      <c r="G60" s="181" t="s">
        <v>17</v>
      </c>
      <c r="H60" s="182">
        <v>3</v>
      </c>
      <c r="I60" s="337">
        <v>1</v>
      </c>
      <c r="J60" s="338">
        <v>2</v>
      </c>
      <c r="K60" s="409" t="s">
        <v>181</v>
      </c>
      <c r="L60" s="306"/>
      <c r="M60" s="392"/>
      <c r="N60" s="318"/>
      <c r="AA60" s="10"/>
      <c r="AC60" s="180" t="s">
        <v>37</v>
      </c>
      <c r="AD60" s="181" t="s">
        <v>17</v>
      </c>
      <c r="AE60" s="182" t="s">
        <v>37</v>
      </c>
    </row>
    <row r="61" spans="2:31" ht="15.75" customHeight="1">
      <c r="B61" s="395"/>
      <c r="C61" s="334" t="str">
        <f>N49</f>
        <v>Kunčičky  </v>
      </c>
      <c r="D61" s="335" t="s">
        <v>16</v>
      </c>
      <c r="E61" s="336" t="str">
        <f>N52</f>
        <v>Vratimov</v>
      </c>
      <c r="F61" s="180">
        <v>0</v>
      </c>
      <c r="G61" s="181" t="s">
        <v>17</v>
      </c>
      <c r="H61" s="182">
        <v>3</v>
      </c>
      <c r="I61" s="337">
        <v>1</v>
      </c>
      <c r="J61" s="338">
        <v>2</v>
      </c>
      <c r="K61" s="409" t="s">
        <v>181</v>
      </c>
      <c r="L61" s="306"/>
      <c r="M61" s="392"/>
      <c r="N61" s="318"/>
      <c r="AA61" s="10"/>
      <c r="AC61" s="180" t="s">
        <v>37</v>
      </c>
      <c r="AD61" s="181" t="s">
        <v>17</v>
      </c>
      <c r="AE61" s="182" t="s">
        <v>37</v>
      </c>
    </row>
    <row r="62" spans="2:31" ht="15.75" customHeight="1">
      <c r="B62" s="395"/>
      <c r="C62" s="339" t="str">
        <f>N50</f>
        <v>Proskovice B</v>
      </c>
      <c r="D62" s="340" t="s">
        <v>16</v>
      </c>
      <c r="E62" s="341" t="str">
        <f>N51</f>
        <v>Proskovice A</v>
      </c>
      <c r="F62" s="183">
        <v>0</v>
      </c>
      <c r="G62" s="184" t="s">
        <v>17</v>
      </c>
      <c r="H62" s="185">
        <v>3</v>
      </c>
      <c r="I62" s="342">
        <v>1</v>
      </c>
      <c r="J62" s="343">
        <v>2</v>
      </c>
      <c r="K62" s="429" t="s">
        <v>181</v>
      </c>
      <c r="L62" s="306"/>
      <c r="M62" s="392"/>
      <c r="N62" s="318"/>
      <c r="AA62" s="10"/>
      <c r="AC62" s="183" t="s">
        <v>37</v>
      </c>
      <c r="AD62" s="184" t="s">
        <v>17</v>
      </c>
      <c r="AE62" s="185" t="s">
        <v>37</v>
      </c>
    </row>
    <row r="63" spans="2:31" ht="18" customHeight="1">
      <c r="B63" s="396" t="s">
        <v>25</v>
      </c>
      <c r="C63" s="326"/>
      <c r="D63" s="326"/>
      <c r="E63" s="326"/>
      <c r="F63" s="148"/>
      <c r="G63" s="149"/>
      <c r="H63" s="148"/>
      <c r="I63" s="344"/>
      <c r="J63" s="344"/>
      <c r="K63" s="303"/>
      <c r="L63" s="306"/>
      <c r="M63" s="392"/>
      <c r="N63" s="318"/>
      <c r="AA63" s="10"/>
      <c r="AC63" s="148"/>
      <c r="AD63" s="149"/>
      <c r="AE63" s="148"/>
    </row>
    <row r="64" spans="2:31" ht="18" customHeight="1">
      <c r="B64" s="394" t="s">
        <v>167</v>
      </c>
      <c r="C64" s="329" t="str">
        <f>N53</f>
        <v>VOLNÝ  LOS</v>
      </c>
      <c r="D64" s="330" t="s">
        <v>16</v>
      </c>
      <c r="E64" s="331" t="str">
        <f>N51</f>
        <v>Proskovice A</v>
      </c>
      <c r="F64" s="433" t="s">
        <v>37</v>
      </c>
      <c r="G64" s="434" t="s">
        <v>17</v>
      </c>
      <c r="H64" s="435" t="s">
        <v>37</v>
      </c>
      <c r="I64" s="436"/>
      <c r="J64" s="437"/>
      <c r="K64" s="438"/>
      <c r="L64" s="306"/>
      <c r="M64" s="392"/>
      <c r="N64" s="318"/>
      <c r="AC64" s="177" t="s">
        <v>37</v>
      </c>
      <c r="AD64" s="178" t="s">
        <v>17</v>
      </c>
      <c r="AE64" s="179" t="s">
        <v>37</v>
      </c>
    </row>
    <row r="65" spans="2:31" ht="18" customHeight="1">
      <c r="B65" s="395"/>
      <c r="C65" s="334" t="str">
        <f>N52</f>
        <v>Vratimov</v>
      </c>
      <c r="D65" s="335" t="s">
        <v>16</v>
      </c>
      <c r="E65" s="336" t="str">
        <f>N50</f>
        <v>Proskovice B</v>
      </c>
      <c r="F65" s="180">
        <v>3</v>
      </c>
      <c r="G65" s="181" t="s">
        <v>17</v>
      </c>
      <c r="H65" s="182">
        <v>0</v>
      </c>
      <c r="I65" s="337">
        <v>2</v>
      </c>
      <c r="J65" s="338">
        <v>1</v>
      </c>
      <c r="K65" s="409" t="s">
        <v>181</v>
      </c>
      <c r="L65" s="306"/>
      <c r="M65" s="392"/>
      <c r="N65" s="306"/>
      <c r="AC65" s="180" t="s">
        <v>37</v>
      </c>
      <c r="AD65" s="181" t="s">
        <v>17</v>
      </c>
      <c r="AE65" s="182" t="s">
        <v>37</v>
      </c>
    </row>
    <row r="66" spans="2:31" ht="15.75" customHeight="1">
      <c r="B66" s="395"/>
      <c r="C66" s="334" t="str">
        <f>N46</f>
        <v>Hrabůvka</v>
      </c>
      <c r="D66" s="335" t="s">
        <v>16</v>
      </c>
      <c r="E66" s="336" t="str">
        <f>N49</f>
        <v>Kunčičky  </v>
      </c>
      <c r="F66" s="180">
        <v>3</v>
      </c>
      <c r="G66" s="181" t="s">
        <v>17</v>
      </c>
      <c r="H66" s="182">
        <v>0</v>
      </c>
      <c r="I66" s="337">
        <v>2</v>
      </c>
      <c r="J66" s="338">
        <v>1</v>
      </c>
      <c r="K66" s="409" t="s">
        <v>181</v>
      </c>
      <c r="L66" s="306"/>
      <c r="M66" s="392"/>
      <c r="N66" s="306"/>
      <c r="AC66" s="180" t="s">
        <v>37</v>
      </c>
      <c r="AD66" s="181" t="s">
        <v>17</v>
      </c>
      <c r="AE66" s="182" t="s">
        <v>37</v>
      </c>
    </row>
    <row r="67" spans="2:31" ht="15.75" customHeight="1">
      <c r="B67" s="395"/>
      <c r="C67" s="339" t="str">
        <f>N47</f>
        <v>Poruba</v>
      </c>
      <c r="D67" s="340" t="s">
        <v>16</v>
      </c>
      <c r="E67" s="341" t="str">
        <f>N48</f>
        <v>Příbor</v>
      </c>
      <c r="F67" s="183">
        <v>2</v>
      </c>
      <c r="G67" s="184" t="s">
        <v>17</v>
      </c>
      <c r="H67" s="185">
        <v>1</v>
      </c>
      <c r="I67" s="342">
        <v>2</v>
      </c>
      <c r="J67" s="343">
        <v>1</v>
      </c>
      <c r="K67" s="429" t="s">
        <v>181</v>
      </c>
      <c r="L67" s="306"/>
      <c r="M67" s="392"/>
      <c r="N67" s="306"/>
      <c r="AC67" s="183" t="s">
        <v>37</v>
      </c>
      <c r="AD67" s="184" t="s">
        <v>17</v>
      </c>
      <c r="AE67" s="185" t="s">
        <v>37</v>
      </c>
    </row>
    <row r="68" spans="2:31" ht="15.75">
      <c r="B68" s="396" t="s">
        <v>26</v>
      </c>
      <c r="C68" s="326"/>
      <c r="D68" s="326"/>
      <c r="E68" s="326"/>
      <c r="F68" s="148"/>
      <c r="G68" s="149"/>
      <c r="H68" s="148"/>
      <c r="I68" s="344"/>
      <c r="J68" s="344"/>
      <c r="K68" s="303"/>
      <c r="L68" s="306"/>
      <c r="M68" s="392"/>
      <c r="N68" s="306"/>
      <c r="AC68" s="148"/>
      <c r="AD68" s="149"/>
      <c r="AE68" s="148"/>
    </row>
    <row r="69" spans="2:31" ht="15.75">
      <c r="B69" s="394" t="s">
        <v>168</v>
      </c>
      <c r="C69" s="329" t="str">
        <f>N48</f>
        <v>Příbor</v>
      </c>
      <c r="D69" s="330" t="s">
        <v>16</v>
      </c>
      <c r="E69" s="331" t="str">
        <f>N53</f>
        <v>VOLNÝ  LOS</v>
      </c>
      <c r="F69" s="433" t="s">
        <v>37</v>
      </c>
      <c r="G69" s="434" t="s">
        <v>17</v>
      </c>
      <c r="H69" s="435" t="s">
        <v>37</v>
      </c>
      <c r="I69" s="436"/>
      <c r="J69" s="437"/>
      <c r="K69" s="438"/>
      <c r="L69" s="306"/>
      <c r="M69" s="392"/>
      <c r="N69" s="306"/>
      <c r="AC69" s="177" t="s">
        <v>37</v>
      </c>
      <c r="AD69" s="178" t="s">
        <v>17</v>
      </c>
      <c r="AE69" s="179" t="s">
        <v>37</v>
      </c>
    </row>
    <row r="70" spans="2:31" ht="15.75">
      <c r="B70" s="395"/>
      <c r="C70" s="334" t="str">
        <f>N49</f>
        <v>Kunčičky  </v>
      </c>
      <c r="D70" s="335" t="s">
        <v>16</v>
      </c>
      <c r="E70" s="336" t="str">
        <f>N47</f>
        <v>Poruba</v>
      </c>
      <c r="F70" s="180">
        <v>0</v>
      </c>
      <c r="G70" s="181" t="s">
        <v>17</v>
      </c>
      <c r="H70" s="182">
        <v>3</v>
      </c>
      <c r="I70" s="337">
        <v>1</v>
      </c>
      <c r="J70" s="338">
        <v>2</v>
      </c>
      <c r="K70" s="409" t="s">
        <v>181</v>
      </c>
      <c r="L70" s="306"/>
      <c r="M70" s="392"/>
      <c r="N70" s="306"/>
      <c r="AC70" s="180" t="s">
        <v>37</v>
      </c>
      <c r="AD70" s="181" t="s">
        <v>17</v>
      </c>
      <c r="AE70" s="182" t="s">
        <v>37</v>
      </c>
    </row>
    <row r="71" spans="2:31" ht="15.75" customHeight="1">
      <c r="B71" s="395"/>
      <c r="C71" s="334" t="str">
        <f>N50</f>
        <v>Proskovice B</v>
      </c>
      <c r="D71" s="335" t="s">
        <v>16</v>
      </c>
      <c r="E71" s="336" t="str">
        <f>N46</f>
        <v>Hrabůvka</v>
      </c>
      <c r="F71" s="180">
        <v>0</v>
      </c>
      <c r="G71" s="181" t="s">
        <v>17</v>
      </c>
      <c r="H71" s="182">
        <v>3</v>
      </c>
      <c r="I71" s="337">
        <v>1</v>
      </c>
      <c r="J71" s="338">
        <v>2</v>
      </c>
      <c r="K71" s="409" t="s">
        <v>181</v>
      </c>
      <c r="L71" s="306"/>
      <c r="M71" s="392"/>
      <c r="N71" s="306"/>
      <c r="AC71" s="180" t="s">
        <v>37</v>
      </c>
      <c r="AD71" s="181" t="s">
        <v>17</v>
      </c>
      <c r="AE71" s="182" t="s">
        <v>37</v>
      </c>
    </row>
    <row r="72" spans="2:31" ht="15.75" customHeight="1">
      <c r="B72" s="395"/>
      <c r="C72" s="339" t="str">
        <f>N51</f>
        <v>Proskovice A</v>
      </c>
      <c r="D72" s="340" t="s">
        <v>16</v>
      </c>
      <c r="E72" s="341" t="str">
        <f>N52</f>
        <v>Vratimov</v>
      </c>
      <c r="F72" s="183">
        <v>2</v>
      </c>
      <c r="G72" s="184" t="s">
        <v>17</v>
      </c>
      <c r="H72" s="185">
        <v>1</v>
      </c>
      <c r="I72" s="342">
        <v>2</v>
      </c>
      <c r="J72" s="343">
        <v>1</v>
      </c>
      <c r="K72" s="429" t="s">
        <v>181</v>
      </c>
      <c r="L72" s="306"/>
      <c r="M72" s="392"/>
      <c r="N72" s="306"/>
      <c r="AC72" s="183" t="s">
        <v>37</v>
      </c>
      <c r="AD72" s="184" t="s">
        <v>17</v>
      </c>
      <c r="AE72" s="185" t="s">
        <v>37</v>
      </c>
    </row>
    <row r="73" spans="2:31" ht="18" customHeight="1">
      <c r="B73" s="396" t="s">
        <v>27</v>
      </c>
      <c r="C73" s="326"/>
      <c r="D73" s="326"/>
      <c r="E73" s="326"/>
      <c r="F73" s="148"/>
      <c r="G73" s="149"/>
      <c r="H73" s="148"/>
      <c r="I73" s="344"/>
      <c r="J73" s="344"/>
      <c r="K73" s="303"/>
      <c r="L73" s="306"/>
      <c r="M73" s="392"/>
      <c r="N73" s="306"/>
      <c r="AC73" s="148"/>
      <c r="AD73" s="149"/>
      <c r="AE73" s="148"/>
    </row>
    <row r="74" spans="2:31" ht="18" customHeight="1">
      <c r="B74" s="394" t="s">
        <v>169</v>
      </c>
      <c r="C74" s="329" t="str">
        <f>N53</f>
        <v>VOLNÝ  LOS</v>
      </c>
      <c r="D74" s="330" t="s">
        <v>16</v>
      </c>
      <c r="E74" s="331" t="str">
        <f>N52</f>
        <v>Vratimov</v>
      </c>
      <c r="F74" s="433" t="s">
        <v>37</v>
      </c>
      <c r="G74" s="434" t="s">
        <v>17</v>
      </c>
      <c r="H74" s="435" t="s">
        <v>37</v>
      </c>
      <c r="I74" s="436"/>
      <c r="J74" s="437"/>
      <c r="K74" s="438"/>
      <c r="L74" s="306"/>
      <c r="M74" s="306"/>
      <c r="N74" s="306"/>
      <c r="AC74" s="177" t="s">
        <v>37</v>
      </c>
      <c r="AD74" s="178" t="s">
        <v>17</v>
      </c>
      <c r="AE74" s="179" t="s">
        <v>37</v>
      </c>
    </row>
    <row r="75" spans="2:31" ht="18" customHeight="1">
      <c r="B75" s="395"/>
      <c r="C75" s="334" t="str">
        <f>N46</f>
        <v>Hrabůvka</v>
      </c>
      <c r="D75" s="335" t="s">
        <v>16</v>
      </c>
      <c r="E75" s="336" t="str">
        <f>N51</f>
        <v>Proskovice A</v>
      </c>
      <c r="F75" s="180">
        <v>2</v>
      </c>
      <c r="G75" s="181" t="s">
        <v>17</v>
      </c>
      <c r="H75" s="182">
        <v>1</v>
      </c>
      <c r="I75" s="337">
        <v>2</v>
      </c>
      <c r="J75" s="338">
        <v>1</v>
      </c>
      <c r="K75" s="409" t="s">
        <v>181</v>
      </c>
      <c r="L75" s="306"/>
      <c r="M75" s="306"/>
      <c r="N75" s="306"/>
      <c r="AC75" s="180" t="s">
        <v>37</v>
      </c>
      <c r="AD75" s="181" t="s">
        <v>17</v>
      </c>
      <c r="AE75" s="182" t="s">
        <v>37</v>
      </c>
    </row>
    <row r="76" spans="2:31" ht="15.75">
      <c r="B76" s="395"/>
      <c r="C76" s="334" t="str">
        <f>N47</f>
        <v>Poruba</v>
      </c>
      <c r="D76" s="335" t="s">
        <v>16</v>
      </c>
      <c r="E76" s="336" t="str">
        <f>N50</f>
        <v>Proskovice B</v>
      </c>
      <c r="F76" s="180">
        <v>3</v>
      </c>
      <c r="G76" s="181" t="s">
        <v>17</v>
      </c>
      <c r="H76" s="182">
        <v>0</v>
      </c>
      <c r="I76" s="337">
        <v>2</v>
      </c>
      <c r="J76" s="338">
        <v>1</v>
      </c>
      <c r="K76" s="409" t="s">
        <v>181</v>
      </c>
      <c r="L76" s="306"/>
      <c r="M76" s="306"/>
      <c r="N76" s="306"/>
      <c r="AC76" s="180" t="s">
        <v>37</v>
      </c>
      <c r="AD76" s="181" t="s">
        <v>17</v>
      </c>
      <c r="AE76" s="182" t="s">
        <v>37</v>
      </c>
    </row>
    <row r="77" spans="2:31" ht="15.75">
      <c r="B77" s="395"/>
      <c r="C77" s="339" t="str">
        <f>N48</f>
        <v>Příbor</v>
      </c>
      <c r="D77" s="340" t="s">
        <v>16</v>
      </c>
      <c r="E77" s="341" t="str">
        <f>N49</f>
        <v>Kunčičky  </v>
      </c>
      <c r="F77" s="183">
        <v>3</v>
      </c>
      <c r="G77" s="184" t="s">
        <v>17</v>
      </c>
      <c r="H77" s="185">
        <v>0</v>
      </c>
      <c r="I77" s="342">
        <v>2</v>
      </c>
      <c r="J77" s="343">
        <v>0</v>
      </c>
      <c r="K77" s="429" t="s">
        <v>181</v>
      </c>
      <c r="L77" s="306"/>
      <c r="M77" s="306"/>
      <c r="N77" s="450" t="s">
        <v>317</v>
      </c>
      <c r="AC77" s="183" t="s">
        <v>37</v>
      </c>
      <c r="AD77" s="184" t="s">
        <v>17</v>
      </c>
      <c r="AE77" s="185" t="s">
        <v>37</v>
      </c>
    </row>
    <row r="78" spans="2:31" ht="15.75">
      <c r="B78" s="396" t="s">
        <v>28</v>
      </c>
      <c r="C78" s="326"/>
      <c r="D78" s="326"/>
      <c r="E78" s="326"/>
      <c r="F78" s="148"/>
      <c r="G78" s="149"/>
      <c r="H78" s="148"/>
      <c r="I78" s="344"/>
      <c r="J78" s="344"/>
      <c r="K78" s="303"/>
      <c r="L78" s="306"/>
      <c r="M78" s="306"/>
      <c r="N78" s="306"/>
      <c r="AC78" s="148"/>
      <c r="AD78" s="149"/>
      <c r="AE78" s="148"/>
    </row>
    <row r="79" spans="2:31" ht="15.75">
      <c r="B79" s="394" t="s">
        <v>170</v>
      </c>
      <c r="C79" s="329" t="str">
        <f>N49</f>
        <v>Kunčičky  </v>
      </c>
      <c r="D79" s="330" t="s">
        <v>16</v>
      </c>
      <c r="E79" s="331" t="str">
        <f>N53</f>
        <v>VOLNÝ  LOS</v>
      </c>
      <c r="F79" s="433" t="s">
        <v>37</v>
      </c>
      <c r="G79" s="434" t="s">
        <v>17</v>
      </c>
      <c r="H79" s="435" t="s">
        <v>37</v>
      </c>
      <c r="I79" s="436"/>
      <c r="J79" s="437"/>
      <c r="K79" s="438"/>
      <c r="L79" s="306"/>
      <c r="M79" s="306"/>
      <c r="N79" s="306"/>
      <c r="AC79" s="177" t="s">
        <v>37</v>
      </c>
      <c r="AD79" s="178" t="s">
        <v>17</v>
      </c>
      <c r="AE79" s="179" t="s">
        <v>37</v>
      </c>
    </row>
    <row r="80" spans="2:31" ht="15.75">
      <c r="B80" s="346"/>
      <c r="C80" s="334" t="str">
        <f>N50</f>
        <v>Proskovice B</v>
      </c>
      <c r="D80" s="335" t="s">
        <v>16</v>
      </c>
      <c r="E80" s="336" t="str">
        <f>N48</f>
        <v>Příbor</v>
      </c>
      <c r="F80" s="180">
        <v>0</v>
      </c>
      <c r="G80" s="181" t="s">
        <v>17</v>
      </c>
      <c r="H80" s="182">
        <v>3</v>
      </c>
      <c r="I80" s="337">
        <v>1</v>
      </c>
      <c r="J80" s="338">
        <v>2</v>
      </c>
      <c r="K80" s="409" t="s">
        <v>181</v>
      </c>
      <c r="L80" s="306"/>
      <c r="M80" s="306"/>
      <c r="N80" s="306"/>
      <c r="AC80" s="180" t="s">
        <v>37</v>
      </c>
      <c r="AD80" s="181" t="s">
        <v>17</v>
      </c>
      <c r="AE80" s="182" t="s">
        <v>37</v>
      </c>
    </row>
    <row r="81" spans="2:31" ht="15.75">
      <c r="B81" s="346"/>
      <c r="C81" s="334" t="str">
        <f>N51</f>
        <v>Proskovice A</v>
      </c>
      <c r="D81" s="335" t="s">
        <v>16</v>
      </c>
      <c r="E81" s="336" t="str">
        <f>N47</f>
        <v>Poruba</v>
      </c>
      <c r="F81" s="180">
        <v>3</v>
      </c>
      <c r="G81" s="181" t="s">
        <v>17</v>
      </c>
      <c r="H81" s="182">
        <v>0</v>
      </c>
      <c r="I81" s="337">
        <v>2</v>
      </c>
      <c r="J81" s="338">
        <v>1</v>
      </c>
      <c r="K81" s="409" t="s">
        <v>181</v>
      </c>
      <c r="L81" s="306"/>
      <c r="M81" s="306"/>
      <c r="N81" s="306"/>
      <c r="AC81" s="180" t="s">
        <v>37</v>
      </c>
      <c r="AD81" s="181" t="s">
        <v>17</v>
      </c>
      <c r="AE81" s="182" t="s">
        <v>37</v>
      </c>
    </row>
    <row r="82" spans="2:31" ht="15.75">
      <c r="B82" s="346"/>
      <c r="C82" s="339" t="str">
        <f>N52</f>
        <v>Vratimov</v>
      </c>
      <c r="D82" s="340" t="s">
        <v>16</v>
      </c>
      <c r="E82" s="341" t="str">
        <f>N46</f>
        <v>Hrabůvka</v>
      </c>
      <c r="F82" s="183">
        <v>0</v>
      </c>
      <c r="G82" s="184" t="s">
        <v>17</v>
      </c>
      <c r="H82" s="185">
        <v>3</v>
      </c>
      <c r="I82" s="342">
        <v>1</v>
      </c>
      <c r="J82" s="343">
        <v>2</v>
      </c>
      <c r="K82" s="429" t="s">
        <v>181</v>
      </c>
      <c r="L82" s="306"/>
      <c r="M82" s="306"/>
      <c r="N82" s="306"/>
      <c r="AC82" s="183" t="s">
        <v>37</v>
      </c>
      <c r="AD82" s="184" t="s">
        <v>17</v>
      </c>
      <c r="AE82" s="185" t="s">
        <v>37</v>
      </c>
    </row>
    <row r="84" ht="15.75">
      <c r="E84" s="359" t="s">
        <v>174</v>
      </c>
    </row>
    <row r="85" ht="15">
      <c r="E85" s="360" t="s">
        <v>175</v>
      </c>
    </row>
  </sheetData>
  <sheetProtection selectLockedCells="1"/>
  <mergeCells count="4">
    <mergeCell ref="F5:H5"/>
    <mergeCell ref="F47:H47"/>
    <mergeCell ref="AC5:AE5"/>
    <mergeCell ref="AC47:AE47"/>
  </mergeCells>
  <conditionalFormatting sqref="E52:E53 C52:C53 D49:D73 E57:E58 E62:E63 E67:E68 E72:E73 C57:C58 C62:C63 C67:C68 C72:C73">
    <cfRule type="cellIs" priority="10" dxfId="26" operator="equal" stopIfTrue="1">
      <formula>$E$4</formula>
    </cfRule>
  </conditionalFormatting>
  <conditionalFormatting sqref="C7:C10 E7:E10 C12:C15 E12:E15 C17:C20 E17:E20 C22:C25 C27:C30 E22:E25 E27:E30 C32:C35 E32:E35 C37:C41 E37:E41">
    <cfRule type="cellIs" priority="9" dxfId="16" operator="equal" stopIfTrue="1">
      <formula>$E$4</formula>
    </cfRule>
  </conditionalFormatting>
  <conditionalFormatting sqref="C49:C51 E54:E56 E59:E61 E64:E66 E69:E71 C54:C56 C59:C61 C64:C66 C69:C71 E49:E51">
    <cfRule type="cellIs" priority="12" dxfId="26" operator="equal" stopIfTrue="1">
      <formula>$E$46</formula>
    </cfRule>
  </conditionalFormatting>
  <conditionalFormatting sqref="C49:C52 C54:C57 E54:E57 E59:E62 C64:C67 C69:C72 E64:E67 E69:E72 C74:C77 E74:E77 C79:C82 E79:E82 C59:C62 E49:E52">
    <cfRule type="cellIs" priority="8" dxfId="16" operator="equal" stopIfTrue="1">
      <formula>$E$46</formula>
    </cfRule>
  </conditionalFormatting>
  <conditionalFormatting sqref="C62">
    <cfRule type="cellIs" priority="7" dxfId="26" operator="equal" stopIfTrue="1">
      <formula>$E$46</formula>
    </cfRule>
  </conditionalFormatting>
  <conditionalFormatting sqref="E52">
    <cfRule type="cellIs" priority="6" dxfId="26" operator="equal" stopIfTrue="1">
      <formula>$E$46</formula>
    </cfRule>
  </conditionalFormatting>
  <conditionalFormatting sqref="C49:C52 C54:C57 E54:E57 C59:C62 E59:E62 C64:C67 C69:C72 E64:E67 E69:E72 C74:C77 E74:E77 C79:C82 E79:E82 E49:E52">
    <cfRule type="cellIs" priority="5" dxfId="16" operator="equal" stopIfTrue="1">
      <formula>$E$46</formula>
    </cfRule>
  </conditionalFormatting>
  <conditionalFormatting sqref="D46">
    <cfRule type="cellIs" priority="4" dxfId="26" operator="equal" stopIfTrue="1">
      <formula>$E$46</formula>
    </cfRule>
  </conditionalFormatting>
  <conditionalFormatting sqref="D46">
    <cfRule type="cellIs" priority="3" dxfId="16" operator="equal" stopIfTrue="1">
      <formula>$E$46</formula>
    </cfRule>
  </conditionalFormatting>
  <conditionalFormatting sqref="D46">
    <cfRule type="cellIs" priority="2" dxfId="16" operator="equal" stopIfTrue="1">
      <formula>$E$46</formula>
    </cfRule>
  </conditionalFormatting>
  <conditionalFormatting sqref="E84">
    <cfRule type="cellIs" priority="1" dxfId="16" operator="equal" stopIfTrue="1">
      <formula>$E$4</formula>
    </cfRule>
  </conditionalFormatting>
  <printOptions horizontalCentered="1"/>
  <pageMargins left="0.7874015748031497" right="0" top="0.5905511811023623" bottom="0.3937007874015748" header="0.11811023622047245" footer="0.31496062992125984"/>
  <pageSetup fitToHeight="2" horizontalDpi="600" verticalDpi="600" orientation="portrait" paperSize="9" r:id="rId3"/>
  <rowBreaks count="1" manualBreakCount="1">
    <brk id="42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BB67"/>
  <sheetViews>
    <sheetView zoomScalePageLayoutView="0" workbookViewId="0" topLeftCell="A1">
      <selection activeCell="AL67" sqref="AL67"/>
    </sheetView>
  </sheetViews>
  <sheetFormatPr defaultColWidth="9.140625" defaultRowHeight="12.75"/>
  <cols>
    <col min="1" max="1" width="1.28515625" style="0" customWidth="1"/>
    <col min="2" max="2" width="5.28125" style="0" customWidth="1"/>
    <col min="3" max="3" width="13.0039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3" width="4.00390625" style="0" customWidth="1"/>
    <col min="34" max="35" width="14.00390625" style="0" customWidth="1"/>
    <col min="36" max="36" width="7.00390625" style="0" customWidth="1"/>
    <col min="37" max="37" width="6.57421875" style="0" customWidth="1"/>
    <col min="38" max="40" width="12.421875" style="0" customWidth="1"/>
    <col min="41" max="57" width="2.7109375" style="0" customWidth="1"/>
  </cols>
  <sheetData>
    <row r="1" ht="20.25">
      <c r="S1" s="186" t="s">
        <v>93</v>
      </c>
    </row>
    <row r="2" ht="6.75" customHeight="1"/>
    <row r="3" spans="14:36" ht="12.75">
      <c r="N3" s="187" t="s">
        <v>94</v>
      </c>
      <c r="AJ3" s="187" t="s">
        <v>145</v>
      </c>
    </row>
    <row r="4" spans="2:39" ht="26.25" customHeight="1">
      <c r="B4" s="188"/>
      <c r="C4" s="189"/>
      <c r="D4" s="580">
        <v>1</v>
      </c>
      <c r="E4" s="581"/>
      <c r="F4" s="587"/>
      <c r="G4" s="588">
        <v>2</v>
      </c>
      <c r="H4" s="582"/>
      <c r="I4" s="583"/>
      <c r="J4" s="580">
        <v>3</v>
      </c>
      <c r="K4" s="581"/>
      <c r="L4" s="587"/>
      <c r="M4" s="588">
        <v>4</v>
      </c>
      <c r="N4" s="582"/>
      <c r="O4" s="583"/>
      <c r="P4" s="580">
        <v>5</v>
      </c>
      <c r="Q4" s="581"/>
      <c r="R4" s="587"/>
      <c r="S4" s="588">
        <v>6</v>
      </c>
      <c r="T4" s="582"/>
      <c r="U4" s="583"/>
      <c r="V4" s="580">
        <v>7</v>
      </c>
      <c r="W4" s="581"/>
      <c r="X4" s="581"/>
      <c r="Y4" s="190" t="s">
        <v>95</v>
      </c>
      <c r="Z4" s="191" t="s">
        <v>96</v>
      </c>
      <c r="AA4" s="192" t="s">
        <v>97</v>
      </c>
      <c r="AB4" s="582" t="s">
        <v>98</v>
      </c>
      <c r="AC4" s="582"/>
      <c r="AD4" s="583"/>
      <c r="AE4" s="193" t="s">
        <v>99</v>
      </c>
      <c r="AH4" s="287" t="s">
        <v>122</v>
      </c>
      <c r="AI4" s="287" t="s">
        <v>123</v>
      </c>
      <c r="AJ4" s="287" t="s">
        <v>95</v>
      </c>
      <c r="AK4" s="377" t="s">
        <v>96</v>
      </c>
      <c r="AL4" s="378" t="s">
        <v>120</v>
      </c>
      <c r="AM4" s="378" t="s">
        <v>121</v>
      </c>
    </row>
    <row r="5" spans="2:54" ht="21.75" customHeight="1">
      <c r="B5" s="584" t="s">
        <v>50</v>
      </c>
      <c r="C5" s="234" t="s">
        <v>198</v>
      </c>
      <c r="D5" s="194"/>
      <c r="E5" s="195"/>
      <c r="F5" s="196"/>
      <c r="G5" s="197"/>
      <c r="H5" s="198"/>
      <c r="I5" s="199"/>
      <c r="J5" s="194"/>
      <c r="K5" s="195"/>
      <c r="L5" s="196"/>
      <c r="M5" s="197"/>
      <c r="N5" s="198"/>
      <c r="O5" s="199"/>
      <c r="P5" s="194"/>
      <c r="Q5" s="195"/>
      <c r="R5" s="196"/>
      <c r="S5" s="197">
        <v>0</v>
      </c>
      <c r="T5" s="198"/>
      <c r="U5" s="199">
        <v>2</v>
      </c>
      <c r="V5" s="194"/>
      <c r="W5" s="195"/>
      <c r="X5" s="200"/>
      <c r="Y5" s="215">
        <f aca="true" t="shared" si="0" ref="Y5:Y32">SUM(AO5:BB5)</f>
        <v>1</v>
      </c>
      <c r="Z5" s="216">
        <f aca="true" t="shared" si="1" ref="Z5:AA32">AO5+AQ5+AS5+AU5+AW5+AY5+BA5</f>
        <v>0</v>
      </c>
      <c r="AA5" s="217">
        <f t="shared" si="1"/>
        <v>1</v>
      </c>
      <c r="AB5" s="218">
        <f aca="true" t="shared" si="2" ref="AB5:AB32">D5+G5+J5+M5+P5+S5+V5</f>
        <v>0</v>
      </c>
      <c r="AC5" s="212" t="s">
        <v>17</v>
      </c>
      <c r="AD5" s="219">
        <f aca="true" t="shared" si="3" ref="AD5:AD32">F5+I5+L5+O5+R5+U5+X5</f>
        <v>2</v>
      </c>
      <c r="AE5" s="220">
        <f aca="true" t="shared" si="4" ref="AE5:AE32">IF(Y5&gt;0,Z5/Y5,0)</f>
        <v>0</v>
      </c>
      <c r="AG5" s="382" t="s">
        <v>63</v>
      </c>
      <c r="AH5" s="383" t="s">
        <v>304</v>
      </c>
      <c r="AI5" s="383" t="s">
        <v>301</v>
      </c>
      <c r="AJ5" s="296">
        <v>7</v>
      </c>
      <c r="AK5" s="296">
        <v>7</v>
      </c>
      <c r="AL5" s="283">
        <v>1</v>
      </c>
      <c r="AM5" s="467">
        <v>1</v>
      </c>
      <c r="AO5" s="207">
        <f aca="true" t="shared" si="5" ref="AO5:AO32">IF(D5&gt;F5,1,0)</f>
        <v>0</v>
      </c>
      <c r="AP5" s="207">
        <f aca="true" t="shared" si="6" ref="AP5:AP32">IF(F5&gt;D5,1,0)</f>
        <v>0</v>
      </c>
      <c r="AQ5" s="207">
        <f aca="true" t="shared" si="7" ref="AQ5:AQ32">IF(G5&gt;I5,1,0)</f>
        <v>0</v>
      </c>
      <c r="AR5" s="207">
        <f aca="true" t="shared" si="8" ref="AR5:AR32">IF(I5&gt;G5,1,0)</f>
        <v>0</v>
      </c>
      <c r="AS5" s="207">
        <f aca="true" t="shared" si="9" ref="AS5:AS32">IF(J5&gt;L5,1,0)</f>
        <v>0</v>
      </c>
      <c r="AT5" s="207">
        <f aca="true" t="shared" si="10" ref="AT5:AT32">IF(L5&gt;J5,1,0)</f>
        <v>0</v>
      </c>
      <c r="AU5" s="207">
        <f aca="true" t="shared" si="11" ref="AU5:AU32">IF(M5&gt;O5,1,0)</f>
        <v>0</v>
      </c>
      <c r="AV5" s="207">
        <f aca="true" t="shared" si="12" ref="AV5:AV32">IF(O5&gt;M5,1,0)</f>
        <v>0</v>
      </c>
      <c r="AW5" s="207">
        <f aca="true" t="shared" si="13" ref="AW5:AW32">IF(P5&gt;R5,1,)</f>
        <v>0</v>
      </c>
      <c r="AX5" s="207">
        <f aca="true" t="shared" si="14" ref="AX5:AX32">IF(R5&gt;P5,1,0)</f>
        <v>0</v>
      </c>
      <c r="AY5" s="207">
        <f aca="true" t="shared" si="15" ref="AY5:AY32">IF(S5&gt;U5,1,0)</f>
        <v>0</v>
      </c>
      <c r="AZ5" s="207">
        <f aca="true" t="shared" si="16" ref="AZ5:AZ32">IF(U5&gt;S5,1,0)</f>
        <v>1</v>
      </c>
      <c r="BA5" s="207">
        <f aca="true" t="shared" si="17" ref="BA5:BA32">IF(V5&gt;X5,1,0)</f>
        <v>0</v>
      </c>
      <c r="BB5" s="207">
        <f aca="true" t="shared" si="18" ref="BB5:BB32">IF(X5&gt;V5,1,0)</f>
        <v>0</v>
      </c>
    </row>
    <row r="6" spans="2:54" ht="21.75" customHeight="1">
      <c r="B6" s="585"/>
      <c r="C6" s="265" t="s">
        <v>279</v>
      </c>
      <c r="D6" s="239"/>
      <c r="E6" s="240"/>
      <c r="F6" s="241"/>
      <c r="G6" s="242"/>
      <c r="H6" s="243"/>
      <c r="I6" s="244"/>
      <c r="J6" s="239"/>
      <c r="K6" s="240"/>
      <c r="L6" s="241"/>
      <c r="M6" s="242"/>
      <c r="N6" s="243"/>
      <c r="O6" s="244"/>
      <c r="P6" s="239"/>
      <c r="Q6" s="240"/>
      <c r="R6" s="241"/>
      <c r="S6" s="242"/>
      <c r="T6" s="243"/>
      <c r="U6" s="244"/>
      <c r="V6" s="239">
        <v>0</v>
      </c>
      <c r="W6" s="240"/>
      <c r="X6" s="245">
        <v>2</v>
      </c>
      <c r="Y6" s="215">
        <f>SUM(AO6:BB6)</f>
        <v>1</v>
      </c>
      <c r="Z6" s="216">
        <f>AO6+AQ6+AS6+AU6+AW6+AY6+BA6</f>
        <v>0</v>
      </c>
      <c r="AA6" s="217">
        <f>AP6+AR6+AT6+AV6+AX6+AZ6+BB6</f>
        <v>1</v>
      </c>
      <c r="AB6" s="218">
        <f>D6+G6+J6+M6+P6+S6+V6</f>
        <v>0</v>
      </c>
      <c r="AC6" s="212" t="s">
        <v>17</v>
      </c>
      <c r="AD6" s="219">
        <f>F6+I6+L6+O6+R6+U6+X6</f>
        <v>2</v>
      </c>
      <c r="AE6" s="220">
        <f>IF(Y6&gt;0,Z6/Y6,0)</f>
        <v>0</v>
      </c>
      <c r="AG6" s="384" t="s">
        <v>64</v>
      </c>
      <c r="AH6" s="385" t="s">
        <v>161</v>
      </c>
      <c r="AI6" s="385" t="s">
        <v>53</v>
      </c>
      <c r="AJ6" s="297">
        <v>7</v>
      </c>
      <c r="AK6" s="297">
        <v>6</v>
      </c>
      <c r="AL6" s="286">
        <v>0.8571428571428571</v>
      </c>
      <c r="AM6" s="469">
        <v>0.8571428571428571</v>
      </c>
      <c r="AO6" s="207">
        <f>IF(D6&gt;F6,1,0)</f>
        <v>0</v>
      </c>
      <c r="AP6" s="207">
        <f>IF(F6&gt;D6,1,0)</f>
        <v>0</v>
      </c>
      <c r="AQ6" s="207">
        <f>IF(G6&gt;I6,1,0)</f>
        <v>0</v>
      </c>
      <c r="AR6" s="207">
        <f>IF(I6&gt;G6,1,0)</f>
        <v>0</v>
      </c>
      <c r="AS6" s="207">
        <f>IF(J6&gt;L6,1,0)</f>
        <v>0</v>
      </c>
      <c r="AT6" s="207">
        <f>IF(L6&gt;J6,1,0)</f>
        <v>0</v>
      </c>
      <c r="AU6" s="207">
        <f>IF(M6&gt;O6,1,0)</f>
        <v>0</v>
      </c>
      <c r="AV6" s="207">
        <f>IF(O6&gt;M6,1,0)</f>
        <v>0</v>
      </c>
      <c r="AW6" s="207">
        <f>IF(P6&gt;R6,1,)</f>
        <v>0</v>
      </c>
      <c r="AX6" s="207">
        <f>IF(R6&gt;P6,1,0)</f>
        <v>0</v>
      </c>
      <c r="AY6" s="207">
        <f>IF(S6&gt;U6,1,0)</f>
        <v>0</v>
      </c>
      <c r="AZ6" s="207">
        <f>IF(U6&gt;S6,1,0)</f>
        <v>0</v>
      </c>
      <c r="BA6" s="207">
        <f>IF(V6&gt;X6,1,0)</f>
        <v>0</v>
      </c>
      <c r="BB6" s="207">
        <f>IF(X6&gt;V6,1,0)</f>
        <v>1</v>
      </c>
    </row>
    <row r="7" spans="2:54" ht="21.75" customHeight="1">
      <c r="B7" s="585"/>
      <c r="C7" s="265" t="s">
        <v>199</v>
      </c>
      <c r="D7" s="239">
        <v>2</v>
      </c>
      <c r="E7" s="240"/>
      <c r="F7" s="241">
        <v>0</v>
      </c>
      <c r="G7" s="242"/>
      <c r="H7" s="243"/>
      <c r="I7" s="244"/>
      <c r="J7" s="239">
        <v>0</v>
      </c>
      <c r="K7" s="240"/>
      <c r="L7" s="241">
        <v>2</v>
      </c>
      <c r="M7" s="242">
        <v>0</v>
      </c>
      <c r="N7" s="243"/>
      <c r="O7" s="244">
        <v>2</v>
      </c>
      <c r="P7" s="239">
        <v>0</v>
      </c>
      <c r="Q7" s="240"/>
      <c r="R7" s="241">
        <v>2</v>
      </c>
      <c r="S7" s="242">
        <v>0</v>
      </c>
      <c r="T7" s="243"/>
      <c r="U7" s="244">
        <v>2</v>
      </c>
      <c r="V7" s="239"/>
      <c r="W7" s="240"/>
      <c r="X7" s="245"/>
      <c r="Y7" s="215">
        <f>SUM(AO7:BB7)</f>
        <v>5</v>
      </c>
      <c r="Z7" s="216">
        <f>AO7+AQ7+AS7+AU7+AW7+AY7+BA7</f>
        <v>1</v>
      </c>
      <c r="AA7" s="217">
        <f>AP7+AR7+AT7+AV7+AX7+AZ7+BB7</f>
        <v>4</v>
      </c>
      <c r="AB7" s="218">
        <f>D7+G7+J7+M7+P7+S7+V7</f>
        <v>2</v>
      </c>
      <c r="AC7" s="212" t="s">
        <v>17</v>
      </c>
      <c r="AD7" s="219">
        <f>F7+I7+L7+O7+R7+U7+X7</f>
        <v>8</v>
      </c>
      <c r="AE7" s="220">
        <f>IF(Y7&gt;0,Z7/Y7,0)</f>
        <v>0.2</v>
      </c>
      <c r="AG7" s="384" t="s">
        <v>65</v>
      </c>
      <c r="AH7" s="385" t="s">
        <v>203</v>
      </c>
      <c r="AI7" s="385" t="s">
        <v>303</v>
      </c>
      <c r="AJ7" s="297">
        <v>6</v>
      </c>
      <c r="AK7" s="297">
        <v>5</v>
      </c>
      <c r="AL7" s="286">
        <v>0.8333333333333334</v>
      </c>
      <c r="AM7" s="469">
        <v>0.7142857142857143</v>
      </c>
      <c r="AO7" s="207">
        <f>IF(D7&gt;F7,1,0)</f>
        <v>1</v>
      </c>
      <c r="AP7" s="207">
        <f>IF(F7&gt;D7,1,0)</f>
        <v>0</v>
      </c>
      <c r="AQ7" s="207">
        <f>IF(G7&gt;I7,1,0)</f>
        <v>0</v>
      </c>
      <c r="AR7" s="207">
        <f>IF(I7&gt;G7,1,0)</f>
        <v>0</v>
      </c>
      <c r="AS7" s="207">
        <f>IF(J7&gt;L7,1,0)</f>
        <v>0</v>
      </c>
      <c r="AT7" s="207">
        <f>IF(L7&gt;J7,1,0)</f>
        <v>1</v>
      </c>
      <c r="AU7" s="207">
        <f>IF(M7&gt;O7,1,0)</f>
        <v>0</v>
      </c>
      <c r="AV7" s="207">
        <f>IF(O7&gt;M7,1,0)</f>
        <v>1</v>
      </c>
      <c r="AW7" s="207">
        <f>IF(P7&gt;R7,1,)</f>
        <v>0</v>
      </c>
      <c r="AX7" s="207">
        <f>IF(R7&gt;P7,1,0)</f>
        <v>1</v>
      </c>
      <c r="AY7" s="207">
        <f>IF(S7&gt;U7,1,0)</f>
        <v>0</v>
      </c>
      <c r="AZ7" s="207">
        <f>IF(U7&gt;S7,1,0)</f>
        <v>1</v>
      </c>
      <c r="BA7" s="207">
        <f>IF(V7&gt;X7,1,0)</f>
        <v>0</v>
      </c>
      <c r="BB7" s="207">
        <f>IF(X7&gt;V7,1,0)</f>
        <v>0</v>
      </c>
    </row>
    <row r="8" spans="2:54" ht="21.75" customHeight="1">
      <c r="B8" s="586"/>
      <c r="C8" s="235" t="s">
        <v>196</v>
      </c>
      <c r="D8" s="208">
        <v>0</v>
      </c>
      <c r="E8" s="209"/>
      <c r="F8" s="210">
        <v>2</v>
      </c>
      <c r="G8" s="224">
        <v>2</v>
      </c>
      <c r="H8" s="225"/>
      <c r="I8" s="226">
        <v>0</v>
      </c>
      <c r="J8" s="221">
        <v>0</v>
      </c>
      <c r="K8" s="222"/>
      <c r="L8" s="223">
        <v>2</v>
      </c>
      <c r="M8" s="224">
        <v>0</v>
      </c>
      <c r="N8" s="225"/>
      <c r="O8" s="226">
        <v>2</v>
      </c>
      <c r="P8" s="221">
        <v>0</v>
      </c>
      <c r="Q8" s="222"/>
      <c r="R8" s="223">
        <v>2</v>
      </c>
      <c r="S8" s="224"/>
      <c r="T8" s="225"/>
      <c r="U8" s="226"/>
      <c r="V8" s="221">
        <v>0</v>
      </c>
      <c r="W8" s="222"/>
      <c r="X8" s="223">
        <v>2</v>
      </c>
      <c r="Y8" s="228">
        <f t="shared" si="0"/>
        <v>6</v>
      </c>
      <c r="Z8" s="229">
        <f t="shared" si="1"/>
        <v>1</v>
      </c>
      <c r="AA8" s="230">
        <f t="shared" si="1"/>
        <v>5</v>
      </c>
      <c r="AB8" s="231">
        <f t="shared" si="2"/>
        <v>2</v>
      </c>
      <c r="AC8" s="225" t="s">
        <v>17</v>
      </c>
      <c r="AD8" s="232">
        <f t="shared" si="3"/>
        <v>10</v>
      </c>
      <c r="AE8" s="233">
        <f t="shared" si="4"/>
        <v>0.16666666666666666</v>
      </c>
      <c r="AG8" s="284" t="s">
        <v>118</v>
      </c>
      <c r="AH8" s="285" t="s">
        <v>159</v>
      </c>
      <c r="AI8" s="285" t="s">
        <v>53</v>
      </c>
      <c r="AJ8" s="297">
        <v>5</v>
      </c>
      <c r="AK8" s="298">
        <v>4</v>
      </c>
      <c r="AL8" s="286">
        <v>0.8</v>
      </c>
      <c r="AM8" s="379">
        <v>0.7272727272727273</v>
      </c>
      <c r="AO8" s="207">
        <f t="shared" si="5"/>
        <v>0</v>
      </c>
      <c r="AP8" s="207">
        <f t="shared" si="6"/>
        <v>1</v>
      </c>
      <c r="AQ8" s="207">
        <f t="shared" si="7"/>
        <v>1</v>
      </c>
      <c r="AR8" s="207">
        <f t="shared" si="8"/>
        <v>0</v>
      </c>
      <c r="AS8" s="207">
        <f t="shared" si="9"/>
        <v>0</v>
      </c>
      <c r="AT8" s="207">
        <f t="shared" si="10"/>
        <v>1</v>
      </c>
      <c r="AU8" s="207">
        <f t="shared" si="11"/>
        <v>0</v>
      </c>
      <c r="AV8" s="207">
        <f t="shared" si="12"/>
        <v>1</v>
      </c>
      <c r="AW8" s="207">
        <f t="shared" si="13"/>
        <v>0</v>
      </c>
      <c r="AX8" s="207">
        <f t="shared" si="14"/>
        <v>1</v>
      </c>
      <c r="AY8" s="207">
        <f t="shared" si="15"/>
        <v>0</v>
      </c>
      <c r="AZ8" s="207">
        <f t="shared" si="16"/>
        <v>0</v>
      </c>
      <c r="BA8" s="207">
        <f t="shared" si="17"/>
        <v>0</v>
      </c>
      <c r="BB8" s="207">
        <f t="shared" si="18"/>
        <v>1</v>
      </c>
    </row>
    <row r="9" spans="2:54" ht="21.75" customHeight="1">
      <c r="B9" s="584" t="s">
        <v>53</v>
      </c>
      <c r="C9" s="234" t="s">
        <v>161</v>
      </c>
      <c r="D9" s="194">
        <v>2</v>
      </c>
      <c r="E9" s="195"/>
      <c r="F9" s="196">
        <v>0</v>
      </c>
      <c r="G9" s="197">
        <v>0</v>
      </c>
      <c r="H9" s="198"/>
      <c r="I9" s="199">
        <v>2</v>
      </c>
      <c r="J9" s="194">
        <v>2</v>
      </c>
      <c r="K9" s="195"/>
      <c r="L9" s="196">
        <v>0</v>
      </c>
      <c r="M9" s="197">
        <v>2</v>
      </c>
      <c r="N9" s="198"/>
      <c r="O9" s="199">
        <v>0</v>
      </c>
      <c r="P9" s="194">
        <v>2</v>
      </c>
      <c r="Q9" s="195"/>
      <c r="R9" s="196">
        <v>0</v>
      </c>
      <c r="S9" s="197">
        <v>2</v>
      </c>
      <c r="T9" s="198"/>
      <c r="U9" s="199">
        <v>0</v>
      </c>
      <c r="V9" s="194">
        <v>2</v>
      </c>
      <c r="W9" s="195"/>
      <c r="X9" s="196">
        <v>0</v>
      </c>
      <c r="Y9" s="201">
        <f t="shared" si="0"/>
        <v>7</v>
      </c>
      <c r="Z9" s="202">
        <f t="shared" si="1"/>
        <v>6</v>
      </c>
      <c r="AA9" s="203">
        <f t="shared" si="1"/>
        <v>1</v>
      </c>
      <c r="AB9" s="204">
        <f t="shared" si="2"/>
        <v>12</v>
      </c>
      <c r="AC9" s="198" t="s">
        <v>17</v>
      </c>
      <c r="AD9" s="205">
        <f t="shared" si="3"/>
        <v>2</v>
      </c>
      <c r="AE9" s="206">
        <f t="shared" si="4"/>
        <v>0.8571428571428571</v>
      </c>
      <c r="AG9" s="284" t="s">
        <v>119</v>
      </c>
      <c r="AH9" s="285" t="s">
        <v>104</v>
      </c>
      <c r="AI9" s="285" t="s">
        <v>299</v>
      </c>
      <c r="AJ9" s="297">
        <v>7</v>
      </c>
      <c r="AK9" s="298">
        <v>5</v>
      </c>
      <c r="AL9" s="286">
        <v>0.7142857142857143</v>
      </c>
      <c r="AM9" s="379">
        <v>0.7142857142857143</v>
      </c>
      <c r="AO9" s="207">
        <f t="shared" si="5"/>
        <v>1</v>
      </c>
      <c r="AP9" s="207">
        <f t="shared" si="6"/>
        <v>0</v>
      </c>
      <c r="AQ9" s="207">
        <f t="shared" si="7"/>
        <v>0</v>
      </c>
      <c r="AR9" s="207">
        <f t="shared" si="8"/>
        <v>1</v>
      </c>
      <c r="AS9" s="207">
        <f t="shared" si="9"/>
        <v>1</v>
      </c>
      <c r="AT9" s="207">
        <f t="shared" si="10"/>
        <v>0</v>
      </c>
      <c r="AU9" s="207">
        <f t="shared" si="11"/>
        <v>1</v>
      </c>
      <c r="AV9" s="207">
        <f t="shared" si="12"/>
        <v>0</v>
      </c>
      <c r="AW9" s="207">
        <f t="shared" si="13"/>
        <v>1</v>
      </c>
      <c r="AX9" s="207">
        <f t="shared" si="14"/>
        <v>0</v>
      </c>
      <c r="AY9" s="207">
        <f t="shared" si="15"/>
        <v>1</v>
      </c>
      <c r="AZ9" s="207">
        <f t="shared" si="16"/>
        <v>0</v>
      </c>
      <c r="BA9" s="207">
        <f t="shared" si="17"/>
        <v>1</v>
      </c>
      <c r="BB9" s="207">
        <f t="shared" si="18"/>
        <v>0</v>
      </c>
    </row>
    <row r="10" spans="2:54" ht="21.75" customHeight="1">
      <c r="B10" s="585"/>
      <c r="C10" s="235" t="s">
        <v>159</v>
      </c>
      <c r="D10" s="208">
        <v>2</v>
      </c>
      <c r="E10" s="209"/>
      <c r="F10" s="210">
        <v>0</v>
      </c>
      <c r="G10" s="211">
        <v>0</v>
      </c>
      <c r="H10" s="212"/>
      <c r="I10" s="213">
        <v>2</v>
      </c>
      <c r="J10" s="208"/>
      <c r="K10" s="209"/>
      <c r="L10" s="210"/>
      <c r="M10" s="211">
        <v>2</v>
      </c>
      <c r="N10" s="212"/>
      <c r="O10" s="213">
        <v>1</v>
      </c>
      <c r="P10" s="208">
        <v>2</v>
      </c>
      <c r="Q10" s="209"/>
      <c r="R10" s="210">
        <v>0</v>
      </c>
      <c r="S10" s="211">
        <v>2</v>
      </c>
      <c r="T10" s="212"/>
      <c r="U10" s="213">
        <v>0</v>
      </c>
      <c r="V10" s="208"/>
      <c r="W10" s="209"/>
      <c r="X10" s="214"/>
      <c r="Y10" s="215">
        <f t="shared" si="0"/>
        <v>5</v>
      </c>
      <c r="Z10" s="216">
        <f t="shared" si="1"/>
        <v>4</v>
      </c>
      <c r="AA10" s="217">
        <f t="shared" si="1"/>
        <v>1</v>
      </c>
      <c r="AB10" s="218">
        <f t="shared" si="2"/>
        <v>8</v>
      </c>
      <c r="AC10" s="212" t="s">
        <v>17</v>
      </c>
      <c r="AD10" s="219">
        <f t="shared" si="3"/>
        <v>3</v>
      </c>
      <c r="AE10" s="220">
        <f t="shared" si="4"/>
        <v>0.8</v>
      </c>
      <c r="AG10" s="284" t="s">
        <v>117</v>
      </c>
      <c r="AH10" s="285" t="s">
        <v>111</v>
      </c>
      <c r="AI10" s="285" t="s">
        <v>300</v>
      </c>
      <c r="AJ10" s="297">
        <v>6</v>
      </c>
      <c r="AK10" s="298">
        <v>4</v>
      </c>
      <c r="AL10" s="286">
        <v>0.6666666666666666</v>
      </c>
      <c r="AM10" s="379">
        <v>0.6666666666666666</v>
      </c>
      <c r="AO10" s="207">
        <f t="shared" si="5"/>
        <v>1</v>
      </c>
      <c r="AP10" s="207">
        <f t="shared" si="6"/>
        <v>0</v>
      </c>
      <c r="AQ10" s="207">
        <f t="shared" si="7"/>
        <v>0</v>
      </c>
      <c r="AR10" s="207">
        <f t="shared" si="8"/>
        <v>1</v>
      </c>
      <c r="AS10" s="207">
        <f t="shared" si="9"/>
        <v>0</v>
      </c>
      <c r="AT10" s="207">
        <f t="shared" si="10"/>
        <v>0</v>
      </c>
      <c r="AU10" s="207">
        <f t="shared" si="11"/>
        <v>1</v>
      </c>
      <c r="AV10" s="207">
        <f t="shared" si="12"/>
        <v>0</v>
      </c>
      <c r="AW10" s="207">
        <f t="shared" si="13"/>
        <v>1</v>
      </c>
      <c r="AX10" s="207">
        <f t="shared" si="14"/>
        <v>0</v>
      </c>
      <c r="AY10" s="207">
        <f t="shared" si="15"/>
        <v>1</v>
      </c>
      <c r="AZ10" s="207">
        <f t="shared" si="16"/>
        <v>0</v>
      </c>
      <c r="BA10" s="207">
        <f t="shared" si="17"/>
        <v>0</v>
      </c>
      <c r="BB10" s="207">
        <f t="shared" si="18"/>
        <v>0</v>
      </c>
    </row>
    <row r="11" spans="2:54" ht="21.75" customHeight="1">
      <c r="B11" s="586"/>
      <c r="C11" s="236" t="s">
        <v>253</v>
      </c>
      <c r="D11" s="221"/>
      <c r="E11" s="222"/>
      <c r="F11" s="223"/>
      <c r="G11" s="224"/>
      <c r="H11" s="225"/>
      <c r="I11" s="226"/>
      <c r="J11" s="221">
        <v>0</v>
      </c>
      <c r="K11" s="222"/>
      <c r="L11" s="223">
        <v>2</v>
      </c>
      <c r="M11" s="224"/>
      <c r="N11" s="225"/>
      <c r="O11" s="226"/>
      <c r="P11" s="221"/>
      <c r="Q11" s="222"/>
      <c r="R11" s="223"/>
      <c r="S11" s="224"/>
      <c r="T11" s="225"/>
      <c r="U11" s="226"/>
      <c r="V11" s="221">
        <v>0</v>
      </c>
      <c r="W11" s="222"/>
      <c r="X11" s="223">
        <v>2</v>
      </c>
      <c r="Y11" s="228">
        <f t="shared" si="0"/>
        <v>2</v>
      </c>
      <c r="Z11" s="229">
        <f t="shared" si="1"/>
        <v>0</v>
      </c>
      <c r="AA11" s="230">
        <f t="shared" si="1"/>
        <v>2</v>
      </c>
      <c r="AB11" s="231">
        <f t="shared" si="2"/>
        <v>0</v>
      </c>
      <c r="AC11" s="225" t="s">
        <v>17</v>
      </c>
      <c r="AD11" s="232">
        <f t="shared" si="3"/>
        <v>4</v>
      </c>
      <c r="AE11" s="233">
        <f t="shared" si="4"/>
        <v>0</v>
      </c>
      <c r="AG11" s="284" t="s">
        <v>116</v>
      </c>
      <c r="AH11" s="285" t="s">
        <v>305</v>
      </c>
      <c r="AI11" s="285" t="s">
        <v>302</v>
      </c>
      <c r="AJ11" s="297">
        <v>7</v>
      </c>
      <c r="AK11" s="298">
        <v>4</v>
      </c>
      <c r="AL11" s="286">
        <v>0.5714285714285714</v>
      </c>
      <c r="AM11" s="379">
        <v>0.5333333333333333</v>
      </c>
      <c r="AO11" s="207">
        <f t="shared" si="5"/>
        <v>0</v>
      </c>
      <c r="AP11" s="207">
        <f t="shared" si="6"/>
        <v>0</v>
      </c>
      <c r="AQ11" s="207">
        <f t="shared" si="7"/>
        <v>0</v>
      </c>
      <c r="AR11" s="207">
        <f t="shared" si="8"/>
        <v>0</v>
      </c>
      <c r="AS11" s="207">
        <f t="shared" si="9"/>
        <v>0</v>
      </c>
      <c r="AT11" s="207">
        <f t="shared" si="10"/>
        <v>1</v>
      </c>
      <c r="AU11" s="207">
        <f t="shared" si="11"/>
        <v>0</v>
      </c>
      <c r="AV11" s="207">
        <f t="shared" si="12"/>
        <v>0</v>
      </c>
      <c r="AW11" s="207">
        <f t="shared" si="13"/>
        <v>0</v>
      </c>
      <c r="AX11" s="207">
        <f t="shared" si="14"/>
        <v>0</v>
      </c>
      <c r="AY11" s="207">
        <f t="shared" si="15"/>
        <v>0</v>
      </c>
      <c r="AZ11" s="207">
        <f t="shared" si="16"/>
        <v>0</v>
      </c>
      <c r="BA11" s="207">
        <f t="shared" si="17"/>
        <v>0</v>
      </c>
      <c r="BB11" s="207">
        <f t="shared" si="18"/>
        <v>1</v>
      </c>
    </row>
    <row r="12" spans="2:54" ht="21.75" customHeight="1">
      <c r="B12" s="584" t="s">
        <v>84</v>
      </c>
      <c r="C12" s="234" t="s">
        <v>163</v>
      </c>
      <c r="D12" s="194">
        <v>2</v>
      </c>
      <c r="E12" s="195"/>
      <c r="F12" s="196">
        <v>0</v>
      </c>
      <c r="G12" s="197"/>
      <c r="H12" s="198"/>
      <c r="I12" s="199"/>
      <c r="J12" s="194">
        <v>2</v>
      </c>
      <c r="K12" s="195"/>
      <c r="L12" s="196">
        <v>1</v>
      </c>
      <c r="M12" s="197">
        <v>1</v>
      </c>
      <c r="N12" s="198"/>
      <c r="O12" s="199">
        <v>2</v>
      </c>
      <c r="P12" s="194"/>
      <c r="Q12" s="195"/>
      <c r="R12" s="196"/>
      <c r="S12" s="197"/>
      <c r="T12" s="198"/>
      <c r="U12" s="199"/>
      <c r="V12" s="194"/>
      <c r="W12" s="195"/>
      <c r="X12" s="200"/>
      <c r="Y12" s="201">
        <f t="shared" si="0"/>
        <v>3</v>
      </c>
      <c r="Z12" s="202">
        <f t="shared" si="1"/>
        <v>2</v>
      </c>
      <c r="AA12" s="203">
        <f t="shared" si="1"/>
        <v>1</v>
      </c>
      <c r="AB12" s="204">
        <f t="shared" si="2"/>
        <v>5</v>
      </c>
      <c r="AC12" s="198" t="s">
        <v>17</v>
      </c>
      <c r="AD12" s="205">
        <f t="shared" si="3"/>
        <v>3</v>
      </c>
      <c r="AE12" s="206">
        <f t="shared" si="4"/>
        <v>0.6666666666666666</v>
      </c>
      <c r="AG12" s="284" t="s">
        <v>124</v>
      </c>
      <c r="AH12" s="285" t="s">
        <v>267</v>
      </c>
      <c r="AI12" s="285" t="s">
        <v>301</v>
      </c>
      <c r="AJ12" s="297">
        <v>6</v>
      </c>
      <c r="AK12" s="298">
        <v>3</v>
      </c>
      <c r="AL12" s="286">
        <v>0.5</v>
      </c>
      <c r="AM12" s="379">
        <v>0.5384615384615384</v>
      </c>
      <c r="AO12" s="207">
        <f t="shared" si="5"/>
        <v>1</v>
      </c>
      <c r="AP12" s="207">
        <f t="shared" si="6"/>
        <v>0</v>
      </c>
      <c r="AQ12" s="207">
        <f t="shared" si="7"/>
        <v>0</v>
      </c>
      <c r="AR12" s="207">
        <f t="shared" si="8"/>
        <v>0</v>
      </c>
      <c r="AS12" s="207">
        <f t="shared" si="9"/>
        <v>1</v>
      </c>
      <c r="AT12" s="207">
        <f t="shared" si="10"/>
        <v>0</v>
      </c>
      <c r="AU12" s="207">
        <f t="shared" si="11"/>
        <v>0</v>
      </c>
      <c r="AV12" s="207">
        <f t="shared" si="12"/>
        <v>1</v>
      </c>
      <c r="AW12" s="207">
        <f t="shared" si="13"/>
        <v>0</v>
      </c>
      <c r="AX12" s="207">
        <f t="shared" si="14"/>
        <v>0</v>
      </c>
      <c r="AY12" s="207">
        <f t="shared" si="15"/>
        <v>0</v>
      </c>
      <c r="AZ12" s="207">
        <f t="shared" si="16"/>
        <v>0</v>
      </c>
      <c r="BA12" s="207">
        <f t="shared" si="17"/>
        <v>0</v>
      </c>
      <c r="BB12" s="207">
        <f t="shared" si="18"/>
        <v>0</v>
      </c>
    </row>
    <row r="13" spans="2:54" ht="21.75" customHeight="1">
      <c r="B13" s="585"/>
      <c r="C13" s="235" t="s">
        <v>212</v>
      </c>
      <c r="D13" s="239"/>
      <c r="E13" s="240"/>
      <c r="F13" s="241"/>
      <c r="G13" s="242">
        <v>2</v>
      </c>
      <c r="H13" s="243"/>
      <c r="I13" s="244">
        <v>0</v>
      </c>
      <c r="J13" s="239"/>
      <c r="K13" s="240"/>
      <c r="L13" s="241"/>
      <c r="M13" s="242"/>
      <c r="N13" s="243"/>
      <c r="O13" s="244"/>
      <c r="P13" s="239"/>
      <c r="Q13" s="240"/>
      <c r="R13" s="241"/>
      <c r="S13" s="242"/>
      <c r="T13" s="243"/>
      <c r="U13" s="244"/>
      <c r="V13" s="239"/>
      <c r="W13" s="240"/>
      <c r="X13" s="245"/>
      <c r="Y13" s="215">
        <f>SUM(AO13:BB13)</f>
        <v>1</v>
      </c>
      <c r="Z13" s="216">
        <f>AO13+AQ13+AS13+AU13+AW13+AY13+BA13</f>
        <v>1</v>
      </c>
      <c r="AA13" s="217">
        <f>AP13+AR13+AT13+AV13+AX13+AZ13+BB13</f>
        <v>0</v>
      </c>
      <c r="AB13" s="218">
        <f>D13+G13+J13+M13+P13+S13+V13</f>
        <v>2</v>
      </c>
      <c r="AC13" s="212" t="s">
        <v>17</v>
      </c>
      <c r="AD13" s="219">
        <f>F13+I13+L13+O13+R13+U13+X13</f>
        <v>0</v>
      </c>
      <c r="AE13" s="220">
        <f>IF(Y13&gt;0,Z13/Y13,0)</f>
        <v>1</v>
      </c>
      <c r="AG13" s="284" t="s">
        <v>125</v>
      </c>
      <c r="AH13" s="465" t="s">
        <v>204</v>
      </c>
      <c r="AI13" s="285" t="s">
        <v>303</v>
      </c>
      <c r="AJ13" s="297">
        <v>4</v>
      </c>
      <c r="AK13" s="298">
        <v>2</v>
      </c>
      <c r="AL13" s="286">
        <v>0.5</v>
      </c>
      <c r="AM13" s="379">
        <v>0.5</v>
      </c>
      <c r="AO13" s="207">
        <f>IF(D13&gt;F13,1,0)</f>
        <v>0</v>
      </c>
      <c r="AP13" s="207">
        <f>IF(F13&gt;D13,1,0)</f>
        <v>0</v>
      </c>
      <c r="AQ13" s="207">
        <f>IF(G13&gt;I13,1,0)</f>
        <v>1</v>
      </c>
      <c r="AR13" s="207">
        <f>IF(I13&gt;G13,1,0)</f>
        <v>0</v>
      </c>
      <c r="AS13" s="207">
        <f>IF(J13&gt;L13,1,0)</f>
        <v>0</v>
      </c>
      <c r="AT13" s="207">
        <f>IF(L13&gt;J13,1,0)</f>
        <v>0</v>
      </c>
      <c r="AU13" s="207">
        <f>IF(M13&gt;O13,1,0)</f>
        <v>0</v>
      </c>
      <c r="AV13" s="207">
        <f>IF(O13&gt;M13,1,0)</f>
        <v>0</v>
      </c>
      <c r="AW13" s="207">
        <f>IF(P13&gt;R13,1,)</f>
        <v>0</v>
      </c>
      <c r="AX13" s="207">
        <f>IF(R13&gt;P13,1,0)</f>
        <v>0</v>
      </c>
      <c r="AY13" s="207">
        <f>IF(S13&gt;U13,1,0)</f>
        <v>0</v>
      </c>
      <c r="AZ13" s="207">
        <f>IF(U13&gt;S13,1,0)</f>
        <v>0</v>
      </c>
      <c r="BA13" s="207">
        <f>IF(V13&gt;X13,1,0)</f>
        <v>0</v>
      </c>
      <c r="BB13" s="207">
        <f>IF(X13&gt;V13,1,0)</f>
        <v>0</v>
      </c>
    </row>
    <row r="14" spans="2:54" ht="21.75" customHeight="1">
      <c r="B14" s="585"/>
      <c r="C14" s="235" t="s">
        <v>104</v>
      </c>
      <c r="D14" s="208">
        <v>2</v>
      </c>
      <c r="E14" s="209"/>
      <c r="F14" s="210">
        <v>0</v>
      </c>
      <c r="G14" s="211">
        <v>2</v>
      </c>
      <c r="H14" s="212"/>
      <c r="I14" s="213">
        <v>0</v>
      </c>
      <c r="J14" s="208">
        <v>2</v>
      </c>
      <c r="K14" s="209"/>
      <c r="L14" s="210">
        <v>0</v>
      </c>
      <c r="M14" s="211">
        <v>0</v>
      </c>
      <c r="N14" s="212"/>
      <c r="O14" s="213">
        <v>2</v>
      </c>
      <c r="P14" s="208">
        <v>2</v>
      </c>
      <c r="Q14" s="209"/>
      <c r="R14" s="210">
        <v>0</v>
      </c>
      <c r="S14" s="211">
        <v>0</v>
      </c>
      <c r="T14" s="212"/>
      <c r="U14" s="213">
        <v>2</v>
      </c>
      <c r="V14" s="208">
        <v>2</v>
      </c>
      <c r="W14" s="209"/>
      <c r="X14" s="210">
        <v>0</v>
      </c>
      <c r="Y14" s="215">
        <f t="shared" si="0"/>
        <v>7</v>
      </c>
      <c r="Z14" s="216">
        <f t="shared" si="1"/>
        <v>5</v>
      </c>
      <c r="AA14" s="217">
        <f t="shared" si="1"/>
        <v>2</v>
      </c>
      <c r="AB14" s="218">
        <f t="shared" si="2"/>
        <v>10</v>
      </c>
      <c r="AC14" s="212" t="s">
        <v>17</v>
      </c>
      <c r="AD14" s="219">
        <f t="shared" si="3"/>
        <v>4</v>
      </c>
      <c r="AE14" s="220">
        <f t="shared" si="4"/>
        <v>0.7142857142857143</v>
      </c>
      <c r="AG14" s="284" t="s">
        <v>126</v>
      </c>
      <c r="AH14" s="285" t="s">
        <v>162</v>
      </c>
      <c r="AI14" s="285" t="s">
        <v>300</v>
      </c>
      <c r="AJ14" s="297">
        <v>6</v>
      </c>
      <c r="AK14" s="298">
        <v>2</v>
      </c>
      <c r="AL14" s="286">
        <v>0.3333333333333333</v>
      </c>
      <c r="AM14" s="379">
        <v>0.3333333333333333</v>
      </c>
      <c r="AO14" s="207">
        <f t="shared" si="5"/>
        <v>1</v>
      </c>
      <c r="AP14" s="207">
        <f t="shared" si="6"/>
        <v>0</v>
      </c>
      <c r="AQ14" s="207">
        <f t="shared" si="7"/>
        <v>1</v>
      </c>
      <c r="AR14" s="207">
        <f t="shared" si="8"/>
        <v>0</v>
      </c>
      <c r="AS14" s="207">
        <f t="shared" si="9"/>
        <v>1</v>
      </c>
      <c r="AT14" s="207">
        <f t="shared" si="10"/>
        <v>0</v>
      </c>
      <c r="AU14" s="207">
        <f t="shared" si="11"/>
        <v>0</v>
      </c>
      <c r="AV14" s="207">
        <f t="shared" si="12"/>
        <v>1</v>
      </c>
      <c r="AW14" s="207">
        <f t="shared" si="13"/>
        <v>1</v>
      </c>
      <c r="AX14" s="207">
        <f t="shared" si="14"/>
        <v>0</v>
      </c>
      <c r="AY14" s="207">
        <f t="shared" si="15"/>
        <v>0</v>
      </c>
      <c r="AZ14" s="207">
        <f t="shared" si="16"/>
        <v>1</v>
      </c>
      <c r="BA14" s="207">
        <f t="shared" si="17"/>
        <v>1</v>
      </c>
      <c r="BB14" s="207">
        <f t="shared" si="18"/>
        <v>0</v>
      </c>
    </row>
    <row r="15" spans="2:54" ht="21.75" customHeight="1">
      <c r="B15" s="586"/>
      <c r="C15" s="236" t="s">
        <v>265</v>
      </c>
      <c r="D15" s="221"/>
      <c r="E15" s="222"/>
      <c r="F15" s="223"/>
      <c r="G15" s="224"/>
      <c r="H15" s="225"/>
      <c r="I15" s="226"/>
      <c r="J15" s="221"/>
      <c r="K15" s="222"/>
      <c r="L15" s="223"/>
      <c r="M15" s="224"/>
      <c r="N15" s="225"/>
      <c r="O15" s="226"/>
      <c r="P15" s="221">
        <v>0</v>
      </c>
      <c r="Q15" s="222"/>
      <c r="R15" s="223">
        <v>2</v>
      </c>
      <c r="S15" s="224">
        <v>2</v>
      </c>
      <c r="T15" s="225"/>
      <c r="U15" s="226">
        <v>0</v>
      </c>
      <c r="V15" s="221">
        <v>2</v>
      </c>
      <c r="W15" s="222"/>
      <c r="X15" s="223">
        <v>0</v>
      </c>
      <c r="Y15" s="228">
        <f t="shared" si="0"/>
        <v>3</v>
      </c>
      <c r="Z15" s="229">
        <f t="shared" si="1"/>
        <v>2</v>
      </c>
      <c r="AA15" s="230">
        <f t="shared" si="1"/>
        <v>1</v>
      </c>
      <c r="AB15" s="231">
        <f t="shared" si="2"/>
        <v>4</v>
      </c>
      <c r="AC15" s="225" t="s">
        <v>17</v>
      </c>
      <c r="AD15" s="232">
        <f t="shared" si="3"/>
        <v>2</v>
      </c>
      <c r="AE15" s="233">
        <f t="shared" si="4"/>
        <v>0.6666666666666666</v>
      </c>
      <c r="AG15" s="284" t="s">
        <v>127</v>
      </c>
      <c r="AH15" s="465" t="s">
        <v>199</v>
      </c>
      <c r="AI15" s="465" t="s">
        <v>50</v>
      </c>
      <c r="AJ15" s="297">
        <v>5</v>
      </c>
      <c r="AK15" s="298">
        <v>1</v>
      </c>
      <c r="AL15" s="286">
        <v>0.2</v>
      </c>
      <c r="AM15" s="379">
        <v>0.2</v>
      </c>
      <c r="AO15" s="207">
        <f t="shared" si="5"/>
        <v>0</v>
      </c>
      <c r="AP15" s="207">
        <f t="shared" si="6"/>
        <v>0</v>
      </c>
      <c r="AQ15" s="207">
        <f t="shared" si="7"/>
        <v>0</v>
      </c>
      <c r="AR15" s="207">
        <f t="shared" si="8"/>
        <v>0</v>
      </c>
      <c r="AS15" s="207">
        <f t="shared" si="9"/>
        <v>0</v>
      </c>
      <c r="AT15" s="207">
        <f t="shared" si="10"/>
        <v>0</v>
      </c>
      <c r="AU15" s="207">
        <f t="shared" si="11"/>
        <v>0</v>
      </c>
      <c r="AV15" s="207">
        <f t="shared" si="12"/>
        <v>0</v>
      </c>
      <c r="AW15" s="207">
        <f t="shared" si="13"/>
        <v>0</v>
      </c>
      <c r="AX15" s="207">
        <f t="shared" si="14"/>
        <v>1</v>
      </c>
      <c r="AY15" s="207">
        <f t="shared" si="15"/>
        <v>1</v>
      </c>
      <c r="AZ15" s="207">
        <f t="shared" si="16"/>
        <v>0</v>
      </c>
      <c r="BA15" s="207">
        <f t="shared" si="17"/>
        <v>1</v>
      </c>
      <c r="BB15" s="207">
        <f t="shared" si="18"/>
        <v>0</v>
      </c>
    </row>
    <row r="16" spans="2:54" ht="21.75" customHeight="1">
      <c r="B16" s="584" t="s">
        <v>83</v>
      </c>
      <c r="C16" s="234" t="s">
        <v>111</v>
      </c>
      <c r="D16" s="194"/>
      <c r="E16" s="195"/>
      <c r="F16" s="196"/>
      <c r="G16" s="197">
        <v>0</v>
      </c>
      <c r="H16" s="198"/>
      <c r="I16" s="199">
        <v>2</v>
      </c>
      <c r="J16" s="194">
        <v>2</v>
      </c>
      <c r="K16" s="195"/>
      <c r="L16" s="196">
        <v>0</v>
      </c>
      <c r="M16" s="197">
        <v>2</v>
      </c>
      <c r="N16" s="198"/>
      <c r="O16" s="199">
        <v>0</v>
      </c>
      <c r="P16" s="194">
        <v>0</v>
      </c>
      <c r="Q16" s="195"/>
      <c r="R16" s="196">
        <v>2</v>
      </c>
      <c r="S16" s="197">
        <v>2</v>
      </c>
      <c r="T16" s="198"/>
      <c r="U16" s="199">
        <v>0</v>
      </c>
      <c r="V16" s="194">
        <v>2</v>
      </c>
      <c r="W16" s="195"/>
      <c r="X16" s="196">
        <v>0</v>
      </c>
      <c r="Y16" s="201">
        <f t="shared" si="0"/>
        <v>6</v>
      </c>
      <c r="Z16" s="202">
        <f t="shared" si="1"/>
        <v>4</v>
      </c>
      <c r="AA16" s="203">
        <f t="shared" si="1"/>
        <v>2</v>
      </c>
      <c r="AB16" s="204">
        <f t="shared" si="2"/>
        <v>8</v>
      </c>
      <c r="AC16" s="198" t="s">
        <v>17</v>
      </c>
      <c r="AD16" s="205">
        <f t="shared" si="3"/>
        <v>4</v>
      </c>
      <c r="AE16" s="206">
        <f t="shared" si="4"/>
        <v>0.6666666666666666</v>
      </c>
      <c r="AG16" s="284" t="s">
        <v>128</v>
      </c>
      <c r="AH16" s="285" t="s">
        <v>205</v>
      </c>
      <c r="AI16" s="285" t="s">
        <v>302</v>
      </c>
      <c r="AJ16" s="297">
        <v>5</v>
      </c>
      <c r="AK16" s="298">
        <v>1</v>
      </c>
      <c r="AL16" s="286">
        <v>0.2</v>
      </c>
      <c r="AM16" s="379">
        <v>0.2727272727272727</v>
      </c>
      <c r="AO16" s="207">
        <f t="shared" si="5"/>
        <v>0</v>
      </c>
      <c r="AP16" s="207">
        <f t="shared" si="6"/>
        <v>0</v>
      </c>
      <c r="AQ16" s="207">
        <f t="shared" si="7"/>
        <v>0</v>
      </c>
      <c r="AR16" s="207">
        <f t="shared" si="8"/>
        <v>1</v>
      </c>
      <c r="AS16" s="207">
        <f t="shared" si="9"/>
        <v>1</v>
      </c>
      <c r="AT16" s="207">
        <f t="shared" si="10"/>
        <v>0</v>
      </c>
      <c r="AU16" s="207">
        <f t="shared" si="11"/>
        <v>1</v>
      </c>
      <c r="AV16" s="207">
        <f t="shared" si="12"/>
        <v>0</v>
      </c>
      <c r="AW16" s="207">
        <f t="shared" si="13"/>
        <v>0</v>
      </c>
      <c r="AX16" s="207">
        <f t="shared" si="14"/>
        <v>1</v>
      </c>
      <c r="AY16" s="207">
        <f t="shared" si="15"/>
        <v>1</v>
      </c>
      <c r="AZ16" s="207">
        <f t="shared" si="16"/>
        <v>0</v>
      </c>
      <c r="BA16" s="207">
        <f t="shared" si="17"/>
        <v>1</v>
      </c>
      <c r="BB16" s="207">
        <f t="shared" si="18"/>
        <v>0</v>
      </c>
    </row>
    <row r="17" spans="2:54" ht="21.75" customHeight="1">
      <c r="B17" s="585"/>
      <c r="C17" s="277" t="s">
        <v>110</v>
      </c>
      <c r="D17" s="257">
        <v>0</v>
      </c>
      <c r="E17" s="258"/>
      <c r="F17" s="259">
        <v>2</v>
      </c>
      <c r="G17" s="260"/>
      <c r="H17" s="261"/>
      <c r="I17" s="262"/>
      <c r="J17" s="257"/>
      <c r="K17" s="258"/>
      <c r="L17" s="259"/>
      <c r="M17" s="260"/>
      <c r="N17" s="261"/>
      <c r="O17" s="262"/>
      <c r="P17" s="257"/>
      <c r="Q17" s="258"/>
      <c r="R17" s="259"/>
      <c r="S17" s="260">
        <v>1</v>
      </c>
      <c r="T17" s="261"/>
      <c r="U17" s="262">
        <v>2</v>
      </c>
      <c r="V17" s="257"/>
      <c r="W17" s="258"/>
      <c r="X17" s="259"/>
      <c r="Y17" s="215">
        <f>SUM(AO17:BB17)</f>
        <v>2</v>
      </c>
      <c r="Z17" s="216">
        <f>AO17+AQ17+AS17+AU17+AW17+AY17+BA17</f>
        <v>0</v>
      </c>
      <c r="AA17" s="217">
        <f>AP17+AR17+AT17+AV17+AX17+AZ17+BB17</f>
        <v>2</v>
      </c>
      <c r="AB17" s="218">
        <f>D17+G17+J17+M17+P17+S17+V17</f>
        <v>1</v>
      </c>
      <c r="AC17" s="212" t="s">
        <v>17</v>
      </c>
      <c r="AD17" s="219">
        <f>F17+I17+L17+O17+R17+U17+X17</f>
        <v>4</v>
      </c>
      <c r="AE17" s="220">
        <f>IF(Y17&gt;0,Z17/Y17,0)</f>
        <v>0</v>
      </c>
      <c r="AG17" s="284" t="s">
        <v>129</v>
      </c>
      <c r="AH17" s="285" t="s">
        <v>196</v>
      </c>
      <c r="AI17" s="285" t="s">
        <v>50</v>
      </c>
      <c r="AJ17" s="297">
        <v>6</v>
      </c>
      <c r="AK17" s="298">
        <v>1</v>
      </c>
      <c r="AL17" s="286">
        <v>0.16666666666666666</v>
      </c>
      <c r="AM17" s="379">
        <v>0.16666666666666666</v>
      </c>
      <c r="AO17" s="207">
        <f>IF(D17&gt;F17,1,0)</f>
        <v>0</v>
      </c>
      <c r="AP17" s="207">
        <f>IF(F17&gt;D17,1,0)</f>
        <v>1</v>
      </c>
      <c r="AQ17" s="207">
        <f>IF(G17&gt;I17,1,0)</f>
        <v>0</v>
      </c>
      <c r="AR17" s="207">
        <f>IF(I17&gt;G17,1,0)</f>
        <v>0</v>
      </c>
      <c r="AS17" s="207">
        <f>IF(J17&gt;L17,1,0)</f>
        <v>0</v>
      </c>
      <c r="AT17" s="207">
        <f>IF(L17&gt;J17,1,0)</f>
        <v>0</v>
      </c>
      <c r="AU17" s="207">
        <f>IF(M17&gt;O17,1,0)</f>
        <v>0</v>
      </c>
      <c r="AV17" s="207">
        <f>IF(O17&gt;M17,1,0)</f>
        <v>0</v>
      </c>
      <c r="AW17" s="207">
        <f>IF(P17&gt;R17,1,)</f>
        <v>0</v>
      </c>
      <c r="AX17" s="207">
        <f>IF(R17&gt;P17,1,0)</f>
        <v>0</v>
      </c>
      <c r="AY17" s="207">
        <f>IF(S17&gt;U17,1,0)</f>
        <v>0</v>
      </c>
      <c r="AZ17" s="207">
        <f>IF(U17&gt;S17,1,0)</f>
        <v>1</v>
      </c>
      <c r="BA17" s="207">
        <f>IF(V17&gt;X17,1,0)</f>
        <v>0</v>
      </c>
      <c r="BB17" s="207">
        <f>IF(X17&gt;V17,1,0)</f>
        <v>0</v>
      </c>
    </row>
    <row r="18" spans="2:54" ht="21.75" customHeight="1" thickBot="1">
      <c r="B18" s="586"/>
      <c r="C18" s="236" t="s">
        <v>162</v>
      </c>
      <c r="D18" s="221">
        <v>0</v>
      </c>
      <c r="E18" s="222"/>
      <c r="F18" s="223">
        <v>2</v>
      </c>
      <c r="G18" s="224">
        <v>0</v>
      </c>
      <c r="H18" s="225"/>
      <c r="I18" s="226">
        <v>2</v>
      </c>
      <c r="J18" s="221">
        <v>2</v>
      </c>
      <c r="K18" s="222"/>
      <c r="L18" s="223">
        <v>0</v>
      </c>
      <c r="M18" s="224">
        <v>2</v>
      </c>
      <c r="N18" s="225"/>
      <c r="O18" s="226">
        <v>0</v>
      </c>
      <c r="P18" s="221">
        <v>0</v>
      </c>
      <c r="Q18" s="222"/>
      <c r="R18" s="223">
        <v>2</v>
      </c>
      <c r="S18" s="224"/>
      <c r="T18" s="225"/>
      <c r="U18" s="226"/>
      <c r="V18" s="221">
        <v>0</v>
      </c>
      <c r="W18" s="222"/>
      <c r="X18" s="223">
        <v>2</v>
      </c>
      <c r="Y18" s="228">
        <f t="shared" si="0"/>
        <v>6</v>
      </c>
      <c r="Z18" s="229">
        <f t="shared" si="1"/>
        <v>2</v>
      </c>
      <c r="AA18" s="230">
        <f t="shared" si="1"/>
        <v>4</v>
      </c>
      <c r="AB18" s="231">
        <f t="shared" si="2"/>
        <v>4</v>
      </c>
      <c r="AC18" s="225" t="s">
        <v>17</v>
      </c>
      <c r="AD18" s="232">
        <f t="shared" si="3"/>
        <v>8</v>
      </c>
      <c r="AE18" s="233">
        <f t="shared" si="4"/>
        <v>0.3333333333333333</v>
      </c>
      <c r="AG18" s="293" t="s">
        <v>130</v>
      </c>
      <c r="AH18" s="294" t="s">
        <v>186</v>
      </c>
      <c r="AI18" s="294" t="s">
        <v>56</v>
      </c>
      <c r="AJ18" s="299">
        <v>6</v>
      </c>
      <c r="AK18" s="300">
        <v>0</v>
      </c>
      <c r="AL18" s="295">
        <v>0</v>
      </c>
      <c r="AM18" s="380">
        <v>0</v>
      </c>
      <c r="AO18" s="207">
        <f t="shared" si="5"/>
        <v>0</v>
      </c>
      <c r="AP18" s="207">
        <f t="shared" si="6"/>
        <v>1</v>
      </c>
      <c r="AQ18" s="207">
        <f t="shared" si="7"/>
        <v>0</v>
      </c>
      <c r="AR18" s="207">
        <f t="shared" si="8"/>
        <v>1</v>
      </c>
      <c r="AS18" s="207">
        <f t="shared" si="9"/>
        <v>1</v>
      </c>
      <c r="AT18" s="207">
        <f t="shared" si="10"/>
        <v>0</v>
      </c>
      <c r="AU18" s="207">
        <f t="shared" si="11"/>
        <v>1</v>
      </c>
      <c r="AV18" s="207">
        <f t="shared" si="12"/>
        <v>0</v>
      </c>
      <c r="AW18" s="207">
        <f t="shared" si="13"/>
        <v>0</v>
      </c>
      <c r="AX18" s="207">
        <f t="shared" si="14"/>
        <v>1</v>
      </c>
      <c r="AY18" s="207">
        <f t="shared" si="15"/>
        <v>0</v>
      </c>
      <c r="AZ18" s="207">
        <f t="shared" si="16"/>
        <v>0</v>
      </c>
      <c r="BA18" s="207">
        <f t="shared" si="17"/>
        <v>0</v>
      </c>
      <c r="BB18" s="207">
        <f t="shared" si="18"/>
        <v>1</v>
      </c>
    </row>
    <row r="19" spans="2:54" ht="21.75" customHeight="1">
      <c r="B19" s="584" t="s">
        <v>56</v>
      </c>
      <c r="C19" s="235" t="s">
        <v>85</v>
      </c>
      <c r="D19" s="194"/>
      <c r="E19" s="195"/>
      <c r="F19" s="196"/>
      <c r="G19" s="197"/>
      <c r="H19" s="198"/>
      <c r="I19" s="199"/>
      <c r="J19" s="194">
        <v>0</v>
      </c>
      <c r="K19" s="195"/>
      <c r="L19" s="196">
        <v>2</v>
      </c>
      <c r="M19" s="197">
        <v>0</v>
      </c>
      <c r="N19" s="198"/>
      <c r="O19" s="199">
        <v>2</v>
      </c>
      <c r="P19" s="194"/>
      <c r="Q19" s="195"/>
      <c r="R19" s="196"/>
      <c r="S19" s="197"/>
      <c r="T19" s="198"/>
      <c r="U19" s="199"/>
      <c r="V19" s="194">
        <v>0</v>
      </c>
      <c r="W19" s="195"/>
      <c r="X19" s="200">
        <v>2</v>
      </c>
      <c r="Y19" s="201">
        <f t="shared" si="0"/>
        <v>3</v>
      </c>
      <c r="Z19" s="202">
        <f t="shared" si="1"/>
        <v>0</v>
      </c>
      <c r="AA19" s="203">
        <f t="shared" si="1"/>
        <v>3</v>
      </c>
      <c r="AB19" s="204">
        <f t="shared" si="2"/>
        <v>0</v>
      </c>
      <c r="AC19" s="198" t="s">
        <v>17</v>
      </c>
      <c r="AD19" s="205">
        <f t="shared" si="3"/>
        <v>6</v>
      </c>
      <c r="AE19" s="206">
        <f t="shared" si="4"/>
        <v>0</v>
      </c>
      <c r="AG19" s="288" t="s">
        <v>131</v>
      </c>
      <c r="AH19" s="289" t="s">
        <v>112</v>
      </c>
      <c r="AI19" s="289" t="s">
        <v>303</v>
      </c>
      <c r="AJ19" s="387">
        <v>3</v>
      </c>
      <c r="AK19" s="301">
        <v>3</v>
      </c>
      <c r="AL19" s="388">
        <v>1</v>
      </c>
      <c r="AM19" s="468">
        <v>1</v>
      </c>
      <c r="AO19" s="207">
        <f t="shared" si="5"/>
        <v>0</v>
      </c>
      <c r="AP19" s="207">
        <f t="shared" si="6"/>
        <v>0</v>
      </c>
      <c r="AQ19" s="207">
        <f t="shared" si="7"/>
        <v>0</v>
      </c>
      <c r="AR19" s="207">
        <f t="shared" si="8"/>
        <v>0</v>
      </c>
      <c r="AS19" s="207">
        <f t="shared" si="9"/>
        <v>0</v>
      </c>
      <c r="AT19" s="207">
        <f t="shared" si="10"/>
        <v>1</v>
      </c>
      <c r="AU19" s="207">
        <f t="shared" si="11"/>
        <v>0</v>
      </c>
      <c r="AV19" s="207">
        <f t="shared" si="12"/>
        <v>1</v>
      </c>
      <c r="AW19" s="207">
        <f t="shared" si="13"/>
        <v>0</v>
      </c>
      <c r="AX19" s="207">
        <f t="shared" si="14"/>
        <v>0</v>
      </c>
      <c r="AY19" s="207">
        <f t="shared" si="15"/>
        <v>0</v>
      </c>
      <c r="AZ19" s="207">
        <f t="shared" si="16"/>
        <v>0</v>
      </c>
      <c r="BA19" s="207">
        <f t="shared" si="17"/>
        <v>0</v>
      </c>
      <c r="BB19" s="207">
        <f t="shared" si="18"/>
        <v>1</v>
      </c>
    </row>
    <row r="20" spans="2:54" ht="21.75" customHeight="1">
      <c r="B20" s="585"/>
      <c r="C20" s="256" t="s">
        <v>189</v>
      </c>
      <c r="D20" s="208">
        <v>0</v>
      </c>
      <c r="E20" s="209"/>
      <c r="F20" s="210">
        <v>2</v>
      </c>
      <c r="G20" s="242"/>
      <c r="H20" s="243"/>
      <c r="I20" s="244"/>
      <c r="J20" s="239"/>
      <c r="K20" s="240"/>
      <c r="L20" s="241"/>
      <c r="M20" s="211"/>
      <c r="N20" s="212"/>
      <c r="O20" s="213"/>
      <c r="P20" s="239"/>
      <c r="Q20" s="240"/>
      <c r="R20" s="241"/>
      <c r="S20" s="242"/>
      <c r="T20" s="243"/>
      <c r="U20" s="244"/>
      <c r="V20" s="239"/>
      <c r="W20" s="240"/>
      <c r="X20" s="245"/>
      <c r="Y20" s="215">
        <f>SUM(AO20:BB20)</f>
        <v>1</v>
      </c>
      <c r="Z20" s="216">
        <f>AO20+AQ20+AS20+AU20+AW20+AY20+BA20</f>
        <v>0</v>
      </c>
      <c r="AA20" s="217">
        <f>AP20+AR20+AT20+AV20+AX20+AZ20+BB20</f>
        <v>1</v>
      </c>
      <c r="AB20" s="218">
        <f>D20+G20+J20+M20+P20+S20+V20</f>
        <v>0</v>
      </c>
      <c r="AC20" s="212" t="s">
        <v>17</v>
      </c>
      <c r="AD20" s="219">
        <f>F20+I20+L20+O20+R20+U20+X20</f>
        <v>2</v>
      </c>
      <c r="AE20" s="220">
        <f>IF(Y20&gt;0,Z20/Y20,0)</f>
        <v>0</v>
      </c>
      <c r="AG20" s="284" t="s">
        <v>132</v>
      </c>
      <c r="AH20" s="285" t="s">
        <v>163</v>
      </c>
      <c r="AI20" s="285" t="s">
        <v>299</v>
      </c>
      <c r="AJ20" s="297">
        <v>3</v>
      </c>
      <c r="AK20" s="298">
        <v>2</v>
      </c>
      <c r="AL20" s="286">
        <v>0.6666666666666666</v>
      </c>
      <c r="AM20" s="379">
        <v>0.625</v>
      </c>
      <c r="AO20" s="207">
        <f>IF(D20&gt;F20,1,0)</f>
        <v>0</v>
      </c>
      <c r="AP20" s="207">
        <f>IF(F20&gt;D20,1,0)</f>
        <v>1</v>
      </c>
      <c r="AQ20" s="207">
        <f>IF(G20&gt;I20,1,0)</f>
        <v>0</v>
      </c>
      <c r="AR20" s="207">
        <f>IF(I20&gt;G20,1,0)</f>
        <v>0</v>
      </c>
      <c r="AS20" s="207">
        <f>IF(J20&gt;L20,1,0)</f>
        <v>0</v>
      </c>
      <c r="AT20" s="207">
        <f>IF(L20&gt;J20,1,0)</f>
        <v>0</v>
      </c>
      <c r="AU20" s="207">
        <f>IF(M20&gt;O20,1,0)</f>
        <v>0</v>
      </c>
      <c r="AV20" s="207">
        <f>IF(O20&gt;M20,1,0)</f>
        <v>0</v>
      </c>
      <c r="AW20" s="207">
        <f>IF(P20&gt;R20,1,)</f>
        <v>0</v>
      </c>
      <c r="AX20" s="207">
        <f>IF(R20&gt;P20,1,0)</f>
        <v>0</v>
      </c>
      <c r="AY20" s="207">
        <f>IF(S20&gt;U20,1,0)</f>
        <v>0</v>
      </c>
      <c r="AZ20" s="207">
        <f>IF(U20&gt;S20,1,0)</f>
        <v>0</v>
      </c>
      <c r="BA20" s="207">
        <f>IF(V20&gt;X20,1,0)</f>
        <v>0</v>
      </c>
      <c r="BB20" s="207">
        <f>IF(X20&gt;V20,1,0)</f>
        <v>0</v>
      </c>
    </row>
    <row r="21" spans="2:54" ht="21.75" customHeight="1">
      <c r="B21" s="585"/>
      <c r="C21" s="256" t="s">
        <v>233</v>
      </c>
      <c r="D21" s="208"/>
      <c r="E21" s="209"/>
      <c r="F21" s="210"/>
      <c r="G21" s="211">
        <v>0</v>
      </c>
      <c r="H21" s="212"/>
      <c r="I21" s="213">
        <v>2</v>
      </c>
      <c r="J21" s="208"/>
      <c r="K21" s="209"/>
      <c r="L21" s="210"/>
      <c r="M21" s="211"/>
      <c r="N21" s="212"/>
      <c r="O21" s="213"/>
      <c r="P21" s="208">
        <v>0</v>
      </c>
      <c r="Q21" s="209"/>
      <c r="R21" s="210">
        <v>2</v>
      </c>
      <c r="S21" s="211">
        <v>0</v>
      </c>
      <c r="T21" s="212"/>
      <c r="U21" s="213">
        <v>2</v>
      </c>
      <c r="V21" s="208"/>
      <c r="W21" s="209"/>
      <c r="X21" s="214"/>
      <c r="Y21" s="215">
        <f t="shared" si="0"/>
        <v>3</v>
      </c>
      <c r="Z21" s="216">
        <f t="shared" si="1"/>
        <v>0</v>
      </c>
      <c r="AA21" s="217">
        <f t="shared" si="1"/>
        <v>3</v>
      </c>
      <c r="AB21" s="218">
        <f t="shared" si="2"/>
        <v>0</v>
      </c>
      <c r="AC21" s="212" t="s">
        <v>17</v>
      </c>
      <c r="AD21" s="219">
        <f t="shared" si="3"/>
        <v>6</v>
      </c>
      <c r="AE21" s="220">
        <f t="shared" si="4"/>
        <v>0</v>
      </c>
      <c r="AG21" s="288" t="s">
        <v>133</v>
      </c>
      <c r="AH21" s="285" t="s">
        <v>265</v>
      </c>
      <c r="AI21" s="285" t="s">
        <v>299</v>
      </c>
      <c r="AJ21" s="297">
        <v>3</v>
      </c>
      <c r="AK21" s="298">
        <v>2</v>
      </c>
      <c r="AL21" s="286">
        <v>0.6666666666666666</v>
      </c>
      <c r="AM21" s="379">
        <v>0.6666666666666666</v>
      </c>
      <c r="AO21" s="207">
        <f t="shared" si="5"/>
        <v>0</v>
      </c>
      <c r="AP21" s="207">
        <f t="shared" si="6"/>
        <v>0</v>
      </c>
      <c r="AQ21" s="207">
        <f t="shared" si="7"/>
        <v>0</v>
      </c>
      <c r="AR21" s="207">
        <f t="shared" si="8"/>
        <v>1</v>
      </c>
      <c r="AS21" s="207">
        <f t="shared" si="9"/>
        <v>0</v>
      </c>
      <c r="AT21" s="207">
        <f t="shared" si="10"/>
        <v>0</v>
      </c>
      <c r="AU21" s="207">
        <f t="shared" si="11"/>
        <v>0</v>
      </c>
      <c r="AV21" s="207">
        <f t="shared" si="12"/>
        <v>0</v>
      </c>
      <c r="AW21" s="207">
        <f t="shared" si="13"/>
        <v>0</v>
      </c>
      <c r="AX21" s="207">
        <f t="shared" si="14"/>
        <v>1</v>
      </c>
      <c r="AY21" s="207">
        <f t="shared" si="15"/>
        <v>0</v>
      </c>
      <c r="AZ21" s="207">
        <f t="shared" si="16"/>
        <v>1</v>
      </c>
      <c r="BA21" s="207">
        <f t="shared" si="17"/>
        <v>0</v>
      </c>
      <c r="BB21" s="207">
        <f t="shared" si="18"/>
        <v>0</v>
      </c>
    </row>
    <row r="22" spans="2:54" ht="21.75" customHeight="1">
      <c r="B22" s="586"/>
      <c r="C22" s="256" t="s">
        <v>186</v>
      </c>
      <c r="D22" s="221">
        <v>0</v>
      </c>
      <c r="E22" s="222"/>
      <c r="F22" s="223">
        <v>2</v>
      </c>
      <c r="G22" s="224"/>
      <c r="H22" s="225"/>
      <c r="I22" s="226"/>
      <c r="J22" s="221">
        <v>0</v>
      </c>
      <c r="K22" s="222"/>
      <c r="L22" s="223">
        <v>2</v>
      </c>
      <c r="M22" s="224">
        <v>0</v>
      </c>
      <c r="N22" s="225"/>
      <c r="O22" s="226">
        <v>2</v>
      </c>
      <c r="P22" s="221">
        <v>0</v>
      </c>
      <c r="Q22" s="222"/>
      <c r="R22" s="223">
        <v>2</v>
      </c>
      <c r="S22" s="224">
        <v>0</v>
      </c>
      <c r="T22" s="225"/>
      <c r="U22" s="226">
        <v>2</v>
      </c>
      <c r="V22" s="221">
        <v>0</v>
      </c>
      <c r="W22" s="222"/>
      <c r="X22" s="227">
        <v>2</v>
      </c>
      <c r="Y22" s="228">
        <f t="shared" si="0"/>
        <v>6</v>
      </c>
      <c r="Z22" s="229">
        <f t="shared" si="1"/>
        <v>0</v>
      </c>
      <c r="AA22" s="230">
        <f t="shared" si="1"/>
        <v>6</v>
      </c>
      <c r="AB22" s="231">
        <f t="shared" si="2"/>
        <v>0</v>
      </c>
      <c r="AC22" s="225" t="s">
        <v>17</v>
      </c>
      <c r="AD22" s="232">
        <f t="shared" si="3"/>
        <v>12</v>
      </c>
      <c r="AE22" s="233">
        <f t="shared" si="4"/>
        <v>0</v>
      </c>
      <c r="AG22" s="284" t="s">
        <v>134</v>
      </c>
      <c r="AH22" s="285" t="s">
        <v>207</v>
      </c>
      <c r="AI22" s="285" t="s">
        <v>302</v>
      </c>
      <c r="AJ22" s="297">
        <v>2</v>
      </c>
      <c r="AK22" s="298">
        <v>1</v>
      </c>
      <c r="AL22" s="286">
        <v>0.5</v>
      </c>
      <c r="AM22" s="379">
        <v>0.6</v>
      </c>
      <c r="AO22" s="207">
        <f t="shared" si="5"/>
        <v>0</v>
      </c>
      <c r="AP22" s="207">
        <f t="shared" si="6"/>
        <v>1</v>
      </c>
      <c r="AQ22" s="207">
        <f t="shared" si="7"/>
        <v>0</v>
      </c>
      <c r="AR22" s="207">
        <f t="shared" si="8"/>
        <v>0</v>
      </c>
      <c r="AS22" s="207">
        <f t="shared" si="9"/>
        <v>0</v>
      </c>
      <c r="AT22" s="207">
        <f t="shared" si="10"/>
        <v>1</v>
      </c>
      <c r="AU22" s="207">
        <f t="shared" si="11"/>
        <v>0</v>
      </c>
      <c r="AV22" s="207">
        <f t="shared" si="12"/>
        <v>1</v>
      </c>
      <c r="AW22" s="207">
        <f t="shared" si="13"/>
        <v>0</v>
      </c>
      <c r="AX22" s="207">
        <f t="shared" si="14"/>
        <v>1</v>
      </c>
      <c r="AY22" s="207">
        <f t="shared" si="15"/>
        <v>0</v>
      </c>
      <c r="AZ22" s="207">
        <f t="shared" si="16"/>
        <v>1</v>
      </c>
      <c r="BA22" s="207">
        <f t="shared" si="17"/>
        <v>0</v>
      </c>
      <c r="BB22" s="207">
        <f t="shared" si="18"/>
        <v>1</v>
      </c>
    </row>
    <row r="23" spans="2:54" ht="21.75" customHeight="1">
      <c r="B23" s="584" t="s">
        <v>29</v>
      </c>
      <c r="C23" s="234" t="s">
        <v>101</v>
      </c>
      <c r="D23" s="208">
        <v>0</v>
      </c>
      <c r="E23" s="209"/>
      <c r="F23" s="210">
        <v>2</v>
      </c>
      <c r="G23" s="211">
        <v>2</v>
      </c>
      <c r="H23" s="212"/>
      <c r="I23" s="213">
        <v>0</v>
      </c>
      <c r="J23" s="208">
        <v>2</v>
      </c>
      <c r="K23" s="209"/>
      <c r="L23" s="210">
        <v>0</v>
      </c>
      <c r="M23" s="211">
        <v>1</v>
      </c>
      <c r="N23" s="212"/>
      <c r="O23" s="213">
        <v>2</v>
      </c>
      <c r="P23" s="208">
        <v>2</v>
      </c>
      <c r="Q23" s="209"/>
      <c r="R23" s="210">
        <v>0</v>
      </c>
      <c r="S23" s="211">
        <v>0</v>
      </c>
      <c r="T23" s="212"/>
      <c r="U23" s="213">
        <v>2</v>
      </c>
      <c r="V23" s="208"/>
      <c r="W23" s="209"/>
      <c r="X23" s="214"/>
      <c r="Y23" s="215">
        <f t="shared" si="0"/>
        <v>6</v>
      </c>
      <c r="Z23" s="216">
        <f t="shared" si="1"/>
        <v>3</v>
      </c>
      <c r="AA23" s="217">
        <f t="shared" si="1"/>
        <v>3</v>
      </c>
      <c r="AB23" s="218">
        <f t="shared" si="2"/>
        <v>7</v>
      </c>
      <c r="AC23" s="212" t="s">
        <v>17</v>
      </c>
      <c r="AD23" s="219">
        <f t="shared" si="3"/>
        <v>6</v>
      </c>
      <c r="AE23" s="220">
        <f t="shared" si="4"/>
        <v>0.5</v>
      </c>
      <c r="AG23" s="284" t="s">
        <v>135</v>
      </c>
      <c r="AH23" s="285" t="s">
        <v>249</v>
      </c>
      <c r="AI23" s="285" t="s">
        <v>56</v>
      </c>
      <c r="AJ23" s="297">
        <v>3</v>
      </c>
      <c r="AK23" s="298">
        <v>0</v>
      </c>
      <c r="AL23" s="286">
        <v>0</v>
      </c>
      <c r="AM23" s="379">
        <v>0</v>
      </c>
      <c r="AO23" s="207">
        <f t="shared" si="5"/>
        <v>0</v>
      </c>
      <c r="AP23" s="207">
        <f t="shared" si="6"/>
        <v>1</v>
      </c>
      <c r="AQ23" s="207">
        <f t="shared" si="7"/>
        <v>1</v>
      </c>
      <c r="AR23" s="207">
        <f t="shared" si="8"/>
        <v>0</v>
      </c>
      <c r="AS23" s="207">
        <f t="shared" si="9"/>
        <v>1</v>
      </c>
      <c r="AT23" s="207">
        <f t="shared" si="10"/>
        <v>0</v>
      </c>
      <c r="AU23" s="207">
        <f t="shared" si="11"/>
        <v>0</v>
      </c>
      <c r="AV23" s="207">
        <f t="shared" si="12"/>
        <v>1</v>
      </c>
      <c r="AW23" s="207">
        <f t="shared" si="13"/>
        <v>1</v>
      </c>
      <c r="AX23" s="207">
        <f t="shared" si="14"/>
        <v>0</v>
      </c>
      <c r="AY23" s="207">
        <f t="shared" si="15"/>
        <v>0</v>
      </c>
      <c r="AZ23" s="207">
        <f t="shared" si="16"/>
        <v>1</v>
      </c>
      <c r="BA23" s="207">
        <f t="shared" si="17"/>
        <v>0</v>
      </c>
      <c r="BB23" s="207">
        <f t="shared" si="18"/>
        <v>0</v>
      </c>
    </row>
    <row r="24" spans="2:54" ht="21.75" customHeight="1">
      <c r="B24" s="585"/>
      <c r="C24" s="235" t="s">
        <v>102</v>
      </c>
      <c r="D24" s="257">
        <v>2</v>
      </c>
      <c r="E24" s="258"/>
      <c r="F24" s="259">
        <v>0</v>
      </c>
      <c r="G24" s="260">
        <v>2</v>
      </c>
      <c r="H24" s="261"/>
      <c r="I24" s="262">
        <v>0</v>
      </c>
      <c r="J24" s="257">
        <v>2</v>
      </c>
      <c r="K24" s="258"/>
      <c r="L24" s="259">
        <v>0</v>
      </c>
      <c r="M24" s="260">
        <v>2</v>
      </c>
      <c r="N24" s="261"/>
      <c r="O24" s="262">
        <v>0</v>
      </c>
      <c r="P24" s="257">
        <v>2</v>
      </c>
      <c r="Q24" s="258"/>
      <c r="R24" s="259">
        <v>0</v>
      </c>
      <c r="S24" s="260">
        <v>2</v>
      </c>
      <c r="T24" s="261"/>
      <c r="U24" s="262">
        <v>0</v>
      </c>
      <c r="V24" s="257">
        <v>2</v>
      </c>
      <c r="W24" s="258"/>
      <c r="X24" s="263">
        <v>0</v>
      </c>
      <c r="Y24" s="215">
        <f>SUM(AO24:BB24)</f>
        <v>7</v>
      </c>
      <c r="Z24" s="216">
        <f>AO24+AQ24+AS24+AU24+AW24+AY24+BA24</f>
        <v>7</v>
      </c>
      <c r="AA24" s="217">
        <f>AP24+AR24+AT24+AV24+AX24+AZ24+BB24</f>
        <v>0</v>
      </c>
      <c r="AB24" s="218">
        <f>D24+G24+J24+M24+P24+S24+V24</f>
        <v>14</v>
      </c>
      <c r="AC24" s="212" t="s">
        <v>17</v>
      </c>
      <c r="AD24" s="219">
        <f>F24+I24+L24+O24+R24+U24+X24</f>
        <v>0</v>
      </c>
      <c r="AE24" s="220">
        <f>IF(Y24&gt;0,Z24/Y24,0)</f>
        <v>1</v>
      </c>
      <c r="AG24" s="284" t="s">
        <v>136</v>
      </c>
      <c r="AH24" s="285" t="s">
        <v>233</v>
      </c>
      <c r="AI24" s="285" t="s">
        <v>56</v>
      </c>
      <c r="AJ24" s="297">
        <v>3</v>
      </c>
      <c r="AK24" s="298">
        <v>0</v>
      </c>
      <c r="AL24" s="286">
        <v>0</v>
      </c>
      <c r="AM24" s="379">
        <v>0</v>
      </c>
      <c r="AO24" s="207">
        <f>IF(D24&gt;F24,1,0)</f>
        <v>1</v>
      </c>
      <c r="AP24" s="207">
        <f>IF(F24&gt;D24,1,0)</f>
        <v>0</v>
      </c>
      <c r="AQ24" s="207">
        <f>IF(G24&gt;I24,1,0)</f>
        <v>1</v>
      </c>
      <c r="AR24" s="207">
        <f>IF(I24&gt;G24,1,0)</f>
        <v>0</v>
      </c>
      <c r="AS24" s="207">
        <f>IF(J24&gt;L24,1,0)</f>
        <v>1</v>
      </c>
      <c r="AT24" s="207">
        <f>IF(L24&gt;J24,1,0)</f>
        <v>0</v>
      </c>
      <c r="AU24" s="207">
        <f>IF(M24&gt;O24,1,0)</f>
        <v>1</v>
      </c>
      <c r="AV24" s="207">
        <f>IF(O24&gt;M24,1,0)</f>
        <v>0</v>
      </c>
      <c r="AW24" s="207">
        <f>IF(P24&gt;R24,1,)</f>
        <v>1</v>
      </c>
      <c r="AX24" s="207">
        <f>IF(R24&gt;P24,1,0)</f>
        <v>0</v>
      </c>
      <c r="AY24" s="207">
        <f>IF(S24&gt;U24,1,0)</f>
        <v>1</v>
      </c>
      <c r="AZ24" s="207">
        <f>IF(U24&gt;S24,1,0)</f>
        <v>0</v>
      </c>
      <c r="BA24" s="207">
        <f>IF(V24&gt;X24,1,0)</f>
        <v>1</v>
      </c>
      <c r="BB24" s="207">
        <f>IF(X24&gt;V24,1,0)</f>
        <v>0</v>
      </c>
    </row>
    <row r="25" spans="2:54" ht="21.75" customHeight="1">
      <c r="B25" s="586"/>
      <c r="C25" s="236" t="s">
        <v>103</v>
      </c>
      <c r="D25" s="221"/>
      <c r="E25" s="222"/>
      <c r="F25" s="223"/>
      <c r="G25" s="224"/>
      <c r="H25" s="225"/>
      <c r="I25" s="226"/>
      <c r="J25" s="221"/>
      <c r="K25" s="222"/>
      <c r="L25" s="223"/>
      <c r="M25" s="224"/>
      <c r="N25" s="225"/>
      <c r="O25" s="226"/>
      <c r="P25" s="221"/>
      <c r="Q25" s="222"/>
      <c r="R25" s="223"/>
      <c r="S25" s="224"/>
      <c r="T25" s="225"/>
      <c r="U25" s="226"/>
      <c r="V25" s="221">
        <v>2</v>
      </c>
      <c r="W25" s="222"/>
      <c r="X25" s="227">
        <v>0</v>
      </c>
      <c r="Y25" s="228">
        <f t="shared" si="0"/>
        <v>1</v>
      </c>
      <c r="Z25" s="229">
        <f t="shared" si="1"/>
        <v>1</v>
      </c>
      <c r="AA25" s="230">
        <f t="shared" si="1"/>
        <v>0</v>
      </c>
      <c r="AB25" s="231">
        <f t="shared" si="2"/>
        <v>2</v>
      </c>
      <c r="AC25" s="225" t="s">
        <v>17</v>
      </c>
      <c r="AD25" s="232">
        <f t="shared" si="3"/>
        <v>0</v>
      </c>
      <c r="AE25" s="233">
        <f t="shared" si="4"/>
        <v>1</v>
      </c>
      <c r="AG25" s="284" t="s">
        <v>137</v>
      </c>
      <c r="AH25" s="285" t="s">
        <v>253</v>
      </c>
      <c r="AI25" s="285" t="s">
        <v>53</v>
      </c>
      <c r="AJ25" s="297">
        <v>2</v>
      </c>
      <c r="AK25" s="298">
        <v>0</v>
      </c>
      <c r="AL25" s="286">
        <v>0</v>
      </c>
      <c r="AM25" s="379">
        <v>0</v>
      </c>
      <c r="AO25" s="207">
        <f t="shared" si="5"/>
        <v>0</v>
      </c>
      <c r="AP25" s="207">
        <f t="shared" si="6"/>
        <v>0</v>
      </c>
      <c r="AQ25" s="207">
        <f t="shared" si="7"/>
        <v>0</v>
      </c>
      <c r="AR25" s="207">
        <f t="shared" si="8"/>
        <v>0</v>
      </c>
      <c r="AS25" s="207">
        <f t="shared" si="9"/>
        <v>0</v>
      </c>
      <c r="AT25" s="207">
        <f t="shared" si="10"/>
        <v>0</v>
      </c>
      <c r="AU25" s="207">
        <f t="shared" si="11"/>
        <v>0</v>
      </c>
      <c r="AV25" s="207">
        <f t="shared" si="12"/>
        <v>0</v>
      </c>
      <c r="AW25" s="207">
        <f t="shared" si="13"/>
        <v>0</v>
      </c>
      <c r="AX25" s="207">
        <f t="shared" si="14"/>
        <v>0</v>
      </c>
      <c r="AY25" s="207">
        <f t="shared" si="15"/>
        <v>0</v>
      </c>
      <c r="AZ25" s="207">
        <f t="shared" si="16"/>
        <v>0</v>
      </c>
      <c r="BA25" s="207">
        <f t="shared" si="17"/>
        <v>1</v>
      </c>
      <c r="BB25" s="207">
        <f t="shared" si="18"/>
        <v>0</v>
      </c>
    </row>
    <row r="26" spans="2:54" ht="25.5" customHeight="1" thickBot="1">
      <c r="B26" s="584" t="s">
        <v>21</v>
      </c>
      <c r="C26" s="234" t="s">
        <v>89</v>
      </c>
      <c r="D26" s="194">
        <v>0</v>
      </c>
      <c r="E26" s="195"/>
      <c r="F26" s="196">
        <v>2</v>
      </c>
      <c r="G26" s="197">
        <v>2</v>
      </c>
      <c r="H26" s="198"/>
      <c r="I26" s="199">
        <v>0</v>
      </c>
      <c r="J26" s="194">
        <v>0</v>
      </c>
      <c r="K26" s="195"/>
      <c r="L26" s="196">
        <v>2</v>
      </c>
      <c r="M26" s="197">
        <v>2</v>
      </c>
      <c r="N26" s="198"/>
      <c r="O26" s="199">
        <v>0</v>
      </c>
      <c r="P26" s="194">
        <v>2</v>
      </c>
      <c r="Q26" s="195"/>
      <c r="R26" s="196">
        <v>0</v>
      </c>
      <c r="S26" s="197">
        <v>2</v>
      </c>
      <c r="T26" s="198"/>
      <c r="U26" s="199">
        <v>1</v>
      </c>
      <c r="V26" s="194">
        <v>0</v>
      </c>
      <c r="W26" s="195"/>
      <c r="X26" s="196">
        <v>2</v>
      </c>
      <c r="Y26" s="201">
        <f t="shared" si="0"/>
        <v>7</v>
      </c>
      <c r="Z26" s="202">
        <f t="shared" si="1"/>
        <v>4</v>
      </c>
      <c r="AA26" s="203">
        <f t="shared" si="1"/>
        <v>3</v>
      </c>
      <c r="AB26" s="204">
        <f t="shared" si="2"/>
        <v>8</v>
      </c>
      <c r="AC26" s="198" t="s">
        <v>17</v>
      </c>
      <c r="AD26" s="205">
        <f t="shared" si="3"/>
        <v>7</v>
      </c>
      <c r="AE26" s="206">
        <f t="shared" si="4"/>
        <v>0.5714285714285714</v>
      </c>
      <c r="AG26" s="293" t="s">
        <v>138</v>
      </c>
      <c r="AH26" s="294" t="s">
        <v>110</v>
      </c>
      <c r="AI26" s="294" t="s">
        <v>300</v>
      </c>
      <c r="AJ26" s="299">
        <v>2</v>
      </c>
      <c r="AK26" s="300">
        <v>0</v>
      </c>
      <c r="AL26" s="295">
        <v>0</v>
      </c>
      <c r="AM26" s="380">
        <v>0.2</v>
      </c>
      <c r="AO26" s="207">
        <f t="shared" si="5"/>
        <v>0</v>
      </c>
      <c r="AP26" s="207">
        <f t="shared" si="6"/>
        <v>1</v>
      </c>
      <c r="AQ26" s="207">
        <f t="shared" si="7"/>
        <v>1</v>
      </c>
      <c r="AR26" s="207">
        <f t="shared" si="8"/>
        <v>0</v>
      </c>
      <c r="AS26" s="207">
        <f t="shared" si="9"/>
        <v>0</v>
      </c>
      <c r="AT26" s="207">
        <f t="shared" si="10"/>
        <v>1</v>
      </c>
      <c r="AU26" s="207">
        <f t="shared" si="11"/>
        <v>1</v>
      </c>
      <c r="AV26" s="207">
        <f t="shared" si="12"/>
        <v>0</v>
      </c>
      <c r="AW26" s="207">
        <f t="shared" si="13"/>
        <v>1</v>
      </c>
      <c r="AX26" s="207">
        <f t="shared" si="14"/>
        <v>0</v>
      </c>
      <c r="AY26" s="207">
        <f t="shared" si="15"/>
        <v>1</v>
      </c>
      <c r="AZ26" s="207">
        <f t="shared" si="16"/>
        <v>0</v>
      </c>
      <c r="BA26" s="207">
        <f t="shared" si="17"/>
        <v>0</v>
      </c>
      <c r="BB26" s="207">
        <f t="shared" si="18"/>
        <v>1</v>
      </c>
    </row>
    <row r="27" spans="2:54" ht="25.5" customHeight="1">
      <c r="B27" s="585"/>
      <c r="C27" s="235" t="s">
        <v>90</v>
      </c>
      <c r="D27" s="208"/>
      <c r="E27" s="209"/>
      <c r="F27" s="210"/>
      <c r="G27" s="211"/>
      <c r="H27" s="212"/>
      <c r="I27" s="213"/>
      <c r="J27" s="208">
        <v>1</v>
      </c>
      <c r="K27" s="209"/>
      <c r="L27" s="210">
        <v>2</v>
      </c>
      <c r="M27" s="211">
        <v>2</v>
      </c>
      <c r="N27" s="212"/>
      <c r="O27" s="213">
        <v>0</v>
      </c>
      <c r="P27" s="208"/>
      <c r="Q27" s="209"/>
      <c r="R27" s="210"/>
      <c r="S27" s="211"/>
      <c r="T27" s="212"/>
      <c r="U27" s="213"/>
      <c r="V27" s="208"/>
      <c r="W27" s="209"/>
      <c r="X27" s="210"/>
      <c r="Y27" s="215">
        <f t="shared" si="0"/>
        <v>2</v>
      </c>
      <c r="Z27" s="216">
        <f t="shared" si="1"/>
        <v>1</v>
      </c>
      <c r="AA27" s="217">
        <f t="shared" si="1"/>
        <v>1</v>
      </c>
      <c r="AB27" s="218">
        <f t="shared" si="2"/>
        <v>3</v>
      </c>
      <c r="AC27" s="212" t="s">
        <v>17</v>
      </c>
      <c r="AD27" s="219">
        <f t="shared" si="3"/>
        <v>2</v>
      </c>
      <c r="AE27" s="220">
        <f t="shared" si="4"/>
        <v>0.5</v>
      </c>
      <c r="AG27" s="284" t="s">
        <v>139</v>
      </c>
      <c r="AH27" s="285" t="s">
        <v>212</v>
      </c>
      <c r="AI27" s="285" t="s">
        <v>299</v>
      </c>
      <c r="AJ27" s="297">
        <v>1</v>
      </c>
      <c r="AK27" s="298">
        <v>1</v>
      </c>
      <c r="AL27" s="286">
        <v>1</v>
      </c>
      <c r="AM27" s="379">
        <v>1</v>
      </c>
      <c r="AO27" s="207">
        <f t="shared" si="5"/>
        <v>0</v>
      </c>
      <c r="AP27" s="207">
        <f t="shared" si="6"/>
        <v>0</v>
      </c>
      <c r="AQ27" s="207">
        <f t="shared" si="7"/>
        <v>0</v>
      </c>
      <c r="AR27" s="207">
        <f t="shared" si="8"/>
        <v>0</v>
      </c>
      <c r="AS27" s="207">
        <f t="shared" si="9"/>
        <v>0</v>
      </c>
      <c r="AT27" s="207">
        <f t="shared" si="10"/>
        <v>1</v>
      </c>
      <c r="AU27" s="207">
        <f t="shared" si="11"/>
        <v>1</v>
      </c>
      <c r="AV27" s="207">
        <f t="shared" si="12"/>
        <v>0</v>
      </c>
      <c r="AW27" s="207">
        <f t="shared" si="13"/>
        <v>0</v>
      </c>
      <c r="AX27" s="207">
        <f t="shared" si="14"/>
        <v>0</v>
      </c>
      <c r="AY27" s="207">
        <f t="shared" si="15"/>
        <v>0</v>
      </c>
      <c r="AZ27" s="207">
        <f t="shared" si="16"/>
        <v>0</v>
      </c>
      <c r="BA27" s="207">
        <f t="shared" si="17"/>
        <v>0</v>
      </c>
      <c r="BB27" s="207">
        <f t="shared" si="18"/>
        <v>0</v>
      </c>
    </row>
    <row r="28" spans="2:54" ht="24" customHeight="1">
      <c r="B28" s="586"/>
      <c r="C28" s="236" t="s">
        <v>91</v>
      </c>
      <c r="D28" s="221">
        <v>0</v>
      </c>
      <c r="E28" s="222"/>
      <c r="F28" s="223">
        <v>2</v>
      </c>
      <c r="G28" s="224">
        <v>1</v>
      </c>
      <c r="H28" s="225"/>
      <c r="I28" s="226">
        <v>2</v>
      </c>
      <c r="J28" s="221"/>
      <c r="K28" s="222"/>
      <c r="L28" s="223"/>
      <c r="M28" s="224"/>
      <c r="N28" s="225"/>
      <c r="O28" s="226"/>
      <c r="P28" s="221">
        <v>2</v>
      </c>
      <c r="Q28" s="222"/>
      <c r="R28" s="223">
        <v>0</v>
      </c>
      <c r="S28" s="224">
        <v>0</v>
      </c>
      <c r="T28" s="225"/>
      <c r="U28" s="226">
        <v>2</v>
      </c>
      <c r="V28" s="221">
        <v>0</v>
      </c>
      <c r="W28" s="222"/>
      <c r="X28" s="227">
        <v>2</v>
      </c>
      <c r="Y28" s="228">
        <f t="shared" si="0"/>
        <v>5</v>
      </c>
      <c r="Z28" s="229">
        <f t="shared" si="1"/>
        <v>1</v>
      </c>
      <c r="AA28" s="230">
        <f t="shared" si="1"/>
        <v>4</v>
      </c>
      <c r="AB28" s="231">
        <f t="shared" si="2"/>
        <v>3</v>
      </c>
      <c r="AC28" s="225" t="s">
        <v>17</v>
      </c>
      <c r="AD28" s="232">
        <f t="shared" si="3"/>
        <v>8</v>
      </c>
      <c r="AE28" s="233">
        <f t="shared" si="4"/>
        <v>0.2</v>
      </c>
      <c r="AG28" s="284" t="s">
        <v>140</v>
      </c>
      <c r="AH28" s="285" t="s">
        <v>306</v>
      </c>
      <c r="AI28" s="285" t="s">
        <v>301</v>
      </c>
      <c r="AJ28" s="297">
        <v>1</v>
      </c>
      <c r="AK28" s="298">
        <v>1</v>
      </c>
      <c r="AL28" s="286">
        <v>1</v>
      </c>
      <c r="AM28" s="379">
        <v>1</v>
      </c>
      <c r="AO28" s="207">
        <f t="shared" si="5"/>
        <v>0</v>
      </c>
      <c r="AP28" s="207">
        <f t="shared" si="6"/>
        <v>1</v>
      </c>
      <c r="AQ28" s="207">
        <f t="shared" si="7"/>
        <v>0</v>
      </c>
      <c r="AR28" s="207">
        <f t="shared" si="8"/>
        <v>1</v>
      </c>
      <c r="AS28" s="207">
        <f t="shared" si="9"/>
        <v>0</v>
      </c>
      <c r="AT28" s="207">
        <f t="shared" si="10"/>
        <v>0</v>
      </c>
      <c r="AU28" s="207">
        <f t="shared" si="11"/>
        <v>0</v>
      </c>
      <c r="AV28" s="207">
        <f t="shared" si="12"/>
        <v>0</v>
      </c>
      <c r="AW28" s="207">
        <f t="shared" si="13"/>
        <v>1</v>
      </c>
      <c r="AX28" s="207">
        <f t="shared" si="14"/>
        <v>0</v>
      </c>
      <c r="AY28" s="207">
        <f t="shared" si="15"/>
        <v>0</v>
      </c>
      <c r="AZ28" s="207">
        <f t="shared" si="16"/>
        <v>1</v>
      </c>
      <c r="BA28" s="207">
        <f t="shared" si="17"/>
        <v>0</v>
      </c>
      <c r="BB28" s="207">
        <f t="shared" si="18"/>
        <v>1</v>
      </c>
    </row>
    <row r="29" spans="2:54" ht="24" customHeight="1">
      <c r="B29" s="584" t="s">
        <v>149</v>
      </c>
      <c r="C29" s="234" t="s">
        <v>112</v>
      </c>
      <c r="D29" s="194"/>
      <c r="E29" s="195"/>
      <c r="F29" s="196"/>
      <c r="G29" s="197"/>
      <c r="H29" s="198"/>
      <c r="I29" s="199"/>
      <c r="J29" s="194"/>
      <c r="K29" s="195"/>
      <c r="L29" s="196"/>
      <c r="M29" s="197"/>
      <c r="N29" s="198"/>
      <c r="O29" s="199"/>
      <c r="P29" s="194">
        <v>2</v>
      </c>
      <c r="Q29" s="195"/>
      <c r="R29" s="196">
        <v>0</v>
      </c>
      <c r="S29" s="197">
        <v>2</v>
      </c>
      <c r="T29" s="198"/>
      <c r="U29" s="199">
        <v>0</v>
      </c>
      <c r="V29" s="194">
        <v>2</v>
      </c>
      <c r="W29" s="195"/>
      <c r="X29" s="196">
        <v>0</v>
      </c>
      <c r="Y29" s="201">
        <f t="shared" si="0"/>
        <v>3</v>
      </c>
      <c r="Z29" s="202">
        <f t="shared" si="1"/>
        <v>3</v>
      </c>
      <c r="AA29" s="203">
        <f t="shared" si="1"/>
        <v>0</v>
      </c>
      <c r="AB29" s="204">
        <f t="shared" si="2"/>
        <v>6</v>
      </c>
      <c r="AC29" s="198" t="s">
        <v>17</v>
      </c>
      <c r="AD29" s="205">
        <f t="shared" si="3"/>
        <v>0</v>
      </c>
      <c r="AE29" s="206">
        <f t="shared" si="4"/>
        <v>1</v>
      </c>
      <c r="AG29" s="284" t="s">
        <v>141</v>
      </c>
      <c r="AH29" s="465" t="s">
        <v>198</v>
      </c>
      <c r="AI29" s="465" t="s">
        <v>50</v>
      </c>
      <c r="AJ29" s="297">
        <v>1</v>
      </c>
      <c r="AK29" s="298">
        <v>0</v>
      </c>
      <c r="AL29" s="286">
        <v>0</v>
      </c>
      <c r="AM29" s="379">
        <v>0</v>
      </c>
      <c r="AO29" s="207">
        <f t="shared" si="5"/>
        <v>0</v>
      </c>
      <c r="AP29" s="207">
        <f t="shared" si="6"/>
        <v>0</v>
      </c>
      <c r="AQ29" s="207">
        <f t="shared" si="7"/>
        <v>0</v>
      </c>
      <c r="AR29" s="207">
        <f t="shared" si="8"/>
        <v>0</v>
      </c>
      <c r="AS29" s="207">
        <f t="shared" si="9"/>
        <v>0</v>
      </c>
      <c r="AT29" s="207">
        <f t="shared" si="10"/>
        <v>0</v>
      </c>
      <c r="AU29" s="207">
        <f t="shared" si="11"/>
        <v>0</v>
      </c>
      <c r="AV29" s="207">
        <f t="shared" si="12"/>
        <v>0</v>
      </c>
      <c r="AW29" s="207">
        <f t="shared" si="13"/>
        <v>1</v>
      </c>
      <c r="AX29" s="207">
        <f t="shared" si="14"/>
        <v>0</v>
      </c>
      <c r="AY29" s="207">
        <f t="shared" si="15"/>
        <v>1</v>
      </c>
      <c r="AZ29" s="207">
        <f t="shared" si="16"/>
        <v>0</v>
      </c>
      <c r="BA29" s="207">
        <f t="shared" si="17"/>
        <v>1</v>
      </c>
      <c r="BB29" s="207">
        <f t="shared" si="18"/>
        <v>0</v>
      </c>
    </row>
    <row r="30" spans="2:54" ht="24" customHeight="1">
      <c r="B30" s="589"/>
      <c r="C30" s="265" t="s">
        <v>251</v>
      </c>
      <c r="D30" s="239"/>
      <c r="E30" s="240"/>
      <c r="F30" s="241"/>
      <c r="G30" s="242"/>
      <c r="H30" s="243"/>
      <c r="I30" s="244"/>
      <c r="J30" s="239">
        <v>0</v>
      </c>
      <c r="K30" s="240"/>
      <c r="L30" s="241">
        <v>2</v>
      </c>
      <c r="M30" s="242"/>
      <c r="N30" s="243"/>
      <c r="O30" s="244"/>
      <c r="P30" s="239"/>
      <c r="Q30" s="240"/>
      <c r="R30" s="241"/>
      <c r="S30" s="242"/>
      <c r="T30" s="243"/>
      <c r="U30" s="244"/>
      <c r="V30" s="239"/>
      <c r="W30" s="240"/>
      <c r="X30" s="241"/>
      <c r="Y30" s="215">
        <f>SUM(AO30:BB30)</f>
        <v>1</v>
      </c>
      <c r="Z30" s="216">
        <f>AO30+AQ30+AS30+AU30+AW30+AY30+BA30</f>
        <v>0</v>
      </c>
      <c r="AA30" s="217">
        <f>AP30+AR30+AT30+AV30+AX30+AZ30+BB30</f>
        <v>1</v>
      </c>
      <c r="AB30" s="218">
        <f>D30+G30+J30+M30+P30+S30+V30</f>
        <v>0</v>
      </c>
      <c r="AC30" s="212" t="s">
        <v>17</v>
      </c>
      <c r="AD30" s="219">
        <f>F30+I30+L30+O30+R30+U30+X30</f>
        <v>2</v>
      </c>
      <c r="AE30" s="220">
        <f>IF(Y30&gt;0,Z30/Y30,0)</f>
        <v>0</v>
      </c>
      <c r="AG30" s="284" t="s">
        <v>142</v>
      </c>
      <c r="AH30" s="465" t="s">
        <v>279</v>
      </c>
      <c r="AI30" s="465" t="s">
        <v>50</v>
      </c>
      <c r="AJ30" s="297">
        <v>1</v>
      </c>
      <c r="AK30" s="298">
        <v>0</v>
      </c>
      <c r="AL30" s="286">
        <v>0</v>
      </c>
      <c r="AM30" s="379">
        <v>0</v>
      </c>
      <c r="AO30" s="207">
        <f>IF(D30&gt;F30,1,0)</f>
        <v>0</v>
      </c>
      <c r="AP30" s="207">
        <f>IF(F30&gt;D30,1,0)</f>
        <v>0</v>
      </c>
      <c r="AQ30" s="207">
        <f>IF(G30&gt;I30,1,0)</f>
        <v>0</v>
      </c>
      <c r="AR30" s="207">
        <f>IF(I30&gt;G30,1,0)</f>
        <v>0</v>
      </c>
      <c r="AS30" s="207">
        <f>IF(J30&gt;L30,1,0)</f>
        <v>0</v>
      </c>
      <c r="AT30" s="207">
        <f>IF(L30&gt;J30,1,0)</f>
        <v>1</v>
      </c>
      <c r="AU30" s="207">
        <f>IF(M30&gt;O30,1,0)</f>
        <v>0</v>
      </c>
      <c r="AV30" s="207">
        <f>IF(O30&gt;M30,1,0)</f>
        <v>0</v>
      </c>
      <c r="AW30" s="207">
        <f>IF(P30&gt;R30,1,)</f>
        <v>0</v>
      </c>
      <c r="AX30" s="207">
        <f>IF(R30&gt;P30,1,0)</f>
        <v>0</v>
      </c>
      <c r="AY30" s="207">
        <f>IF(S30&gt;U30,1,0)</f>
        <v>0</v>
      </c>
      <c r="AZ30" s="207">
        <f>IF(U30&gt;S30,1,0)</f>
        <v>0</v>
      </c>
      <c r="BA30" s="207">
        <f>IF(V30&gt;X30,1,0)</f>
        <v>0</v>
      </c>
      <c r="BB30" s="207">
        <f>IF(X30&gt;V30,1,0)</f>
        <v>0</v>
      </c>
    </row>
    <row r="31" spans="2:54" ht="24.75" customHeight="1">
      <c r="B31" s="585"/>
      <c r="C31" s="265" t="s">
        <v>105</v>
      </c>
      <c r="D31" s="208">
        <v>2</v>
      </c>
      <c r="E31" s="209"/>
      <c r="F31" s="210">
        <v>0</v>
      </c>
      <c r="G31" s="211">
        <v>0</v>
      </c>
      <c r="H31" s="212"/>
      <c r="I31" s="213">
        <v>2</v>
      </c>
      <c r="J31" s="208"/>
      <c r="K31" s="209"/>
      <c r="L31" s="210"/>
      <c r="M31" s="211">
        <v>0</v>
      </c>
      <c r="N31" s="212"/>
      <c r="O31" s="213">
        <v>2</v>
      </c>
      <c r="P31" s="208"/>
      <c r="Q31" s="209"/>
      <c r="R31" s="210"/>
      <c r="S31" s="211"/>
      <c r="T31" s="212"/>
      <c r="U31" s="213"/>
      <c r="V31" s="208">
        <v>2</v>
      </c>
      <c r="W31" s="209"/>
      <c r="X31" s="210">
        <v>0</v>
      </c>
      <c r="Y31" s="215">
        <f t="shared" si="0"/>
        <v>4</v>
      </c>
      <c r="Z31" s="216">
        <f t="shared" si="1"/>
        <v>2</v>
      </c>
      <c r="AA31" s="217">
        <f t="shared" si="1"/>
        <v>2</v>
      </c>
      <c r="AB31" s="218">
        <f t="shared" si="2"/>
        <v>4</v>
      </c>
      <c r="AC31" s="212" t="s">
        <v>17</v>
      </c>
      <c r="AD31" s="219">
        <f t="shared" si="3"/>
        <v>4</v>
      </c>
      <c r="AE31" s="220">
        <f t="shared" si="4"/>
        <v>0.5</v>
      </c>
      <c r="AG31" s="284" t="s">
        <v>143</v>
      </c>
      <c r="AH31" s="285" t="s">
        <v>189</v>
      </c>
      <c r="AI31" s="285" t="s">
        <v>56</v>
      </c>
      <c r="AJ31" s="297">
        <v>1</v>
      </c>
      <c r="AK31" s="298">
        <v>0</v>
      </c>
      <c r="AL31" s="286">
        <v>0</v>
      </c>
      <c r="AM31" s="379">
        <v>0</v>
      </c>
      <c r="AO31" s="207">
        <f t="shared" si="5"/>
        <v>1</v>
      </c>
      <c r="AP31" s="207">
        <f t="shared" si="6"/>
        <v>0</v>
      </c>
      <c r="AQ31" s="207">
        <f t="shared" si="7"/>
        <v>0</v>
      </c>
      <c r="AR31" s="207">
        <f t="shared" si="8"/>
        <v>1</v>
      </c>
      <c r="AS31" s="207">
        <f t="shared" si="9"/>
        <v>0</v>
      </c>
      <c r="AT31" s="207">
        <f t="shared" si="10"/>
        <v>0</v>
      </c>
      <c r="AU31" s="207">
        <f t="shared" si="11"/>
        <v>0</v>
      </c>
      <c r="AV31" s="207">
        <f t="shared" si="12"/>
        <v>1</v>
      </c>
      <c r="AW31" s="207">
        <f t="shared" si="13"/>
        <v>0</v>
      </c>
      <c r="AX31" s="207">
        <f t="shared" si="14"/>
        <v>0</v>
      </c>
      <c r="AY31" s="207">
        <f t="shared" si="15"/>
        <v>0</v>
      </c>
      <c r="AZ31" s="207">
        <f t="shared" si="16"/>
        <v>0</v>
      </c>
      <c r="BA31" s="207">
        <f t="shared" si="17"/>
        <v>1</v>
      </c>
      <c r="BB31" s="207">
        <f t="shared" si="18"/>
        <v>0</v>
      </c>
    </row>
    <row r="32" spans="2:54" ht="24.75" customHeight="1">
      <c r="B32" s="586"/>
      <c r="C32" s="236" t="s">
        <v>184</v>
      </c>
      <c r="D32" s="221">
        <v>2</v>
      </c>
      <c r="E32" s="222"/>
      <c r="F32" s="223">
        <v>0</v>
      </c>
      <c r="G32" s="224">
        <v>2</v>
      </c>
      <c r="H32" s="225"/>
      <c r="I32" s="226">
        <v>1</v>
      </c>
      <c r="J32" s="221">
        <v>2</v>
      </c>
      <c r="K32" s="222"/>
      <c r="L32" s="223">
        <v>0</v>
      </c>
      <c r="M32" s="224">
        <v>2</v>
      </c>
      <c r="N32" s="225"/>
      <c r="O32" s="226">
        <v>1</v>
      </c>
      <c r="P32" s="221">
        <v>0</v>
      </c>
      <c r="Q32" s="222"/>
      <c r="R32" s="223">
        <v>2</v>
      </c>
      <c r="S32" s="224">
        <v>2</v>
      </c>
      <c r="T32" s="225"/>
      <c r="U32" s="226">
        <v>0</v>
      </c>
      <c r="V32" s="221"/>
      <c r="W32" s="222"/>
      <c r="X32" s="227"/>
      <c r="Y32" s="228">
        <f t="shared" si="0"/>
        <v>6</v>
      </c>
      <c r="Z32" s="229">
        <f t="shared" si="1"/>
        <v>5</v>
      </c>
      <c r="AA32" s="230">
        <f t="shared" si="1"/>
        <v>1</v>
      </c>
      <c r="AB32" s="231">
        <f t="shared" si="2"/>
        <v>10</v>
      </c>
      <c r="AC32" s="225" t="s">
        <v>17</v>
      </c>
      <c r="AD32" s="232">
        <f t="shared" si="3"/>
        <v>4</v>
      </c>
      <c r="AE32" s="233">
        <f t="shared" si="4"/>
        <v>0.8333333333333334</v>
      </c>
      <c r="AG32" s="290" t="s">
        <v>144</v>
      </c>
      <c r="AH32" s="466" t="s">
        <v>251</v>
      </c>
      <c r="AI32" s="291" t="s">
        <v>303</v>
      </c>
      <c r="AJ32" s="386">
        <v>1</v>
      </c>
      <c r="AK32" s="302">
        <v>0</v>
      </c>
      <c r="AL32" s="292">
        <v>0</v>
      </c>
      <c r="AM32" s="381">
        <v>0</v>
      </c>
      <c r="AO32" s="207">
        <f t="shared" si="5"/>
        <v>1</v>
      </c>
      <c r="AP32" s="207">
        <f t="shared" si="6"/>
        <v>0</v>
      </c>
      <c r="AQ32" s="207">
        <f t="shared" si="7"/>
        <v>1</v>
      </c>
      <c r="AR32" s="207">
        <f t="shared" si="8"/>
        <v>0</v>
      </c>
      <c r="AS32" s="207">
        <f t="shared" si="9"/>
        <v>1</v>
      </c>
      <c r="AT32" s="207">
        <f t="shared" si="10"/>
        <v>0</v>
      </c>
      <c r="AU32" s="207">
        <f t="shared" si="11"/>
        <v>1</v>
      </c>
      <c r="AV32" s="207">
        <f t="shared" si="12"/>
        <v>0</v>
      </c>
      <c r="AW32" s="207">
        <f t="shared" si="13"/>
        <v>0</v>
      </c>
      <c r="AX32" s="207">
        <f t="shared" si="14"/>
        <v>1</v>
      </c>
      <c r="AY32" s="207">
        <f t="shared" si="15"/>
        <v>1</v>
      </c>
      <c r="AZ32" s="207">
        <f t="shared" si="16"/>
        <v>0</v>
      </c>
      <c r="BA32" s="207">
        <f t="shared" si="17"/>
        <v>0</v>
      </c>
      <c r="BB32" s="207">
        <f t="shared" si="18"/>
        <v>0</v>
      </c>
    </row>
    <row r="33" ht="15" customHeight="1">
      <c r="B33" s="237"/>
    </row>
    <row r="34" spans="2:3" ht="15" customHeight="1">
      <c r="B34" s="237"/>
      <c r="C34" s="237"/>
    </row>
    <row r="35" ht="24.75" customHeight="1">
      <c r="S35" s="186" t="s">
        <v>106</v>
      </c>
    </row>
    <row r="36" ht="15" customHeight="1">
      <c r="AM36" s="376" t="e">
        <f>AB36/(AB36+AD36)</f>
        <v>#DIV/0!</v>
      </c>
    </row>
    <row r="37" spans="14:36" ht="15" customHeight="1">
      <c r="N37" s="187" t="s">
        <v>94</v>
      </c>
      <c r="AJ37" s="187" t="s">
        <v>145</v>
      </c>
    </row>
    <row r="38" spans="2:39" ht="29.25" customHeight="1">
      <c r="B38" s="188"/>
      <c r="C38" s="189"/>
      <c r="D38" s="580">
        <v>1</v>
      </c>
      <c r="E38" s="581"/>
      <c r="F38" s="587"/>
      <c r="G38" s="588">
        <v>2</v>
      </c>
      <c r="H38" s="582"/>
      <c r="I38" s="583"/>
      <c r="J38" s="580">
        <v>3</v>
      </c>
      <c r="K38" s="581"/>
      <c r="L38" s="587"/>
      <c r="M38" s="588">
        <v>4</v>
      </c>
      <c r="N38" s="582"/>
      <c r="O38" s="583"/>
      <c r="P38" s="580">
        <v>5</v>
      </c>
      <c r="Q38" s="581"/>
      <c r="R38" s="587"/>
      <c r="S38" s="588">
        <v>6</v>
      </c>
      <c r="T38" s="582"/>
      <c r="U38" s="583"/>
      <c r="V38" s="580">
        <v>7</v>
      </c>
      <c r="W38" s="581"/>
      <c r="X38" s="581"/>
      <c r="Y38" s="190" t="s">
        <v>95</v>
      </c>
      <c r="Z38" s="191" t="s">
        <v>96</v>
      </c>
      <c r="AA38" s="192" t="s">
        <v>97</v>
      </c>
      <c r="AB38" s="582" t="s">
        <v>98</v>
      </c>
      <c r="AC38" s="582"/>
      <c r="AD38" s="583"/>
      <c r="AE38" s="193" t="s">
        <v>99</v>
      </c>
      <c r="AH38" s="287" t="s">
        <v>122</v>
      </c>
      <c r="AI38" s="287" t="s">
        <v>123</v>
      </c>
      <c r="AJ38" s="287" t="s">
        <v>95</v>
      </c>
      <c r="AK38" s="377" t="s">
        <v>96</v>
      </c>
      <c r="AL38" s="378" t="s">
        <v>120</v>
      </c>
      <c r="AM38" s="378" t="s">
        <v>121</v>
      </c>
    </row>
    <row r="39" spans="2:54" ht="20.25" customHeight="1">
      <c r="B39" s="584" t="s">
        <v>173</v>
      </c>
      <c r="C39" s="278" t="s">
        <v>107</v>
      </c>
      <c r="D39" s="194"/>
      <c r="E39" s="195"/>
      <c r="F39" s="196"/>
      <c r="G39" s="197"/>
      <c r="H39" s="198"/>
      <c r="I39" s="199"/>
      <c r="J39" s="194"/>
      <c r="K39" s="195"/>
      <c r="L39" s="196"/>
      <c r="M39" s="260">
        <v>0</v>
      </c>
      <c r="N39" s="261"/>
      <c r="O39" s="262">
        <v>2</v>
      </c>
      <c r="P39" s="194">
        <v>0</v>
      </c>
      <c r="Q39" s="195"/>
      <c r="R39" s="196">
        <v>2</v>
      </c>
      <c r="S39" s="197"/>
      <c r="T39" s="198"/>
      <c r="U39" s="199"/>
      <c r="V39" s="473"/>
      <c r="W39" s="474"/>
      <c r="X39" s="475"/>
      <c r="Y39" s="201">
        <f aca="true" t="shared" si="19" ref="Y39:Y55">SUM(AO39:BB39)</f>
        <v>2</v>
      </c>
      <c r="Z39" s="202">
        <f aca="true" t="shared" si="20" ref="Z39:Z55">AO39+AQ39+AS39+AU39+AW39+AY39+BA39</f>
        <v>0</v>
      </c>
      <c r="AA39" s="203">
        <f aca="true" t="shared" si="21" ref="AA39:AA55">AP39+AR39+AT39+AV39+AX39+AZ39+BB39</f>
        <v>2</v>
      </c>
      <c r="AB39" s="204">
        <f aca="true" t="shared" si="22" ref="AB39:AB55">D39+G39+J39+M39+P39+S39+V39</f>
        <v>0</v>
      </c>
      <c r="AC39" s="198" t="s">
        <v>17</v>
      </c>
      <c r="AD39" s="205">
        <f aca="true" t="shared" si="23" ref="AD39:AD55">F39+I39+L39+O39+R39+U39+X39</f>
        <v>4</v>
      </c>
      <c r="AE39" s="206">
        <f aca="true" t="shared" si="24" ref="AE39:AE55">IF(Y39&gt;0,Z39/Y39,0)</f>
        <v>0</v>
      </c>
      <c r="AG39" s="532" t="s">
        <v>63</v>
      </c>
      <c r="AH39" s="526" t="s">
        <v>240</v>
      </c>
      <c r="AI39" s="504" t="s">
        <v>172</v>
      </c>
      <c r="AJ39" s="505">
        <v>6</v>
      </c>
      <c r="AK39" s="505">
        <v>6</v>
      </c>
      <c r="AL39" s="506">
        <v>1</v>
      </c>
      <c r="AM39" s="507">
        <v>0.8571428571428571</v>
      </c>
      <c r="AO39" s="207">
        <f aca="true" t="shared" si="25" ref="AO39:AO48">IF(D39&gt;F39,1,0)</f>
        <v>0</v>
      </c>
      <c r="AP39" s="207">
        <f aca="true" t="shared" si="26" ref="AP39:AP48">IF(F39&gt;D39,1,0)</f>
        <v>0</v>
      </c>
      <c r="AQ39" s="207">
        <f aca="true" t="shared" si="27" ref="AQ39:AQ48">IF(G39&gt;I39,1,0)</f>
        <v>0</v>
      </c>
      <c r="AR39" s="207">
        <f aca="true" t="shared" si="28" ref="AR39:AR48">IF(I39&gt;G39,1,0)</f>
        <v>0</v>
      </c>
      <c r="AS39" s="207">
        <f aca="true" t="shared" si="29" ref="AS39:AS48">IF(J39&gt;L39,1,0)</f>
        <v>0</v>
      </c>
      <c r="AT39" s="207">
        <f aca="true" t="shared" si="30" ref="AT39:AT48">IF(L39&gt;J39,1,0)</f>
        <v>0</v>
      </c>
      <c r="AU39" s="207">
        <f aca="true" t="shared" si="31" ref="AU39:AU48">IF(M39&gt;O39,1,0)</f>
        <v>0</v>
      </c>
      <c r="AV39" s="207">
        <f aca="true" t="shared" si="32" ref="AV39:AV48">IF(O39&gt;M39,1,0)</f>
        <v>1</v>
      </c>
      <c r="AW39" s="207">
        <f aca="true" t="shared" si="33" ref="AW39:AW48">IF(P39&gt;R39,1,)</f>
        <v>0</v>
      </c>
      <c r="AX39" s="207">
        <f aca="true" t="shared" si="34" ref="AX39:AX48">IF(R39&gt;P39,1,0)</f>
        <v>1</v>
      </c>
      <c r="AY39" s="207">
        <f aca="true" t="shared" si="35" ref="AY39:AY48">IF(S39&gt;U39,1,0)</f>
        <v>0</v>
      </c>
      <c r="AZ39" s="207">
        <f aca="true" t="shared" si="36" ref="AZ39:AZ48">IF(U39&gt;S39,1,0)</f>
        <v>0</v>
      </c>
      <c r="BA39" s="207">
        <f aca="true" t="shared" si="37" ref="BA39:BA48">IF(V39&gt;X39,1,0)</f>
        <v>0</v>
      </c>
      <c r="BB39" s="207">
        <f aca="true" t="shared" si="38" ref="BB39:BB48">IF(X39&gt;V39,1,0)</f>
        <v>0</v>
      </c>
    </row>
    <row r="40" spans="2:54" ht="21" customHeight="1">
      <c r="B40" s="585"/>
      <c r="C40" s="279" t="s">
        <v>108</v>
      </c>
      <c r="D40" s="208"/>
      <c r="E40" s="209"/>
      <c r="F40" s="210"/>
      <c r="G40" s="211"/>
      <c r="H40" s="212"/>
      <c r="I40" s="213"/>
      <c r="J40" s="208">
        <v>0</v>
      </c>
      <c r="K40" s="209"/>
      <c r="L40" s="210">
        <v>2</v>
      </c>
      <c r="M40" s="211"/>
      <c r="N40" s="212"/>
      <c r="O40" s="213"/>
      <c r="P40" s="208"/>
      <c r="Q40" s="209"/>
      <c r="R40" s="210"/>
      <c r="S40" s="211"/>
      <c r="T40" s="212"/>
      <c r="U40" s="213"/>
      <c r="V40" s="476"/>
      <c r="W40" s="477"/>
      <c r="X40" s="478"/>
      <c r="Y40" s="215">
        <f t="shared" si="19"/>
        <v>1</v>
      </c>
      <c r="Z40" s="216">
        <f t="shared" si="20"/>
        <v>0</v>
      </c>
      <c r="AA40" s="217">
        <f t="shared" si="21"/>
        <v>1</v>
      </c>
      <c r="AB40" s="218">
        <f t="shared" si="22"/>
        <v>0</v>
      </c>
      <c r="AC40" s="212" t="s">
        <v>17</v>
      </c>
      <c r="AD40" s="219">
        <f t="shared" si="23"/>
        <v>2</v>
      </c>
      <c r="AE40" s="220">
        <f t="shared" si="24"/>
        <v>0</v>
      </c>
      <c r="AG40" s="533" t="s">
        <v>64</v>
      </c>
      <c r="AH40" s="526" t="s">
        <v>202</v>
      </c>
      <c r="AI40" s="504" t="s">
        <v>146</v>
      </c>
      <c r="AJ40" s="505">
        <v>6</v>
      </c>
      <c r="AK40" s="505">
        <v>5</v>
      </c>
      <c r="AL40" s="506">
        <v>0.8333333333333334</v>
      </c>
      <c r="AM40" s="507">
        <v>0.7857142857142857</v>
      </c>
      <c r="AO40" s="207">
        <f t="shared" si="25"/>
        <v>0</v>
      </c>
      <c r="AP40" s="207">
        <f t="shared" si="26"/>
        <v>0</v>
      </c>
      <c r="AQ40" s="207">
        <f t="shared" si="27"/>
        <v>0</v>
      </c>
      <c r="AR40" s="207">
        <f t="shared" si="28"/>
        <v>0</v>
      </c>
      <c r="AS40" s="207">
        <f t="shared" si="29"/>
        <v>0</v>
      </c>
      <c r="AT40" s="207">
        <f t="shared" si="30"/>
        <v>1</v>
      </c>
      <c r="AU40" s="207">
        <f t="shared" si="31"/>
        <v>0</v>
      </c>
      <c r="AV40" s="207">
        <f t="shared" si="32"/>
        <v>0</v>
      </c>
      <c r="AW40" s="207">
        <f t="shared" si="33"/>
        <v>0</v>
      </c>
      <c r="AX40" s="207">
        <f t="shared" si="34"/>
        <v>0</v>
      </c>
      <c r="AY40" s="207">
        <f t="shared" si="35"/>
        <v>0</v>
      </c>
      <c r="AZ40" s="207">
        <f t="shared" si="36"/>
        <v>0</v>
      </c>
      <c r="BA40" s="207">
        <f t="shared" si="37"/>
        <v>0</v>
      </c>
      <c r="BB40" s="207">
        <f t="shared" si="38"/>
        <v>0</v>
      </c>
    </row>
    <row r="41" spans="2:54" ht="21" customHeight="1">
      <c r="B41" s="585"/>
      <c r="C41" s="280" t="s">
        <v>239</v>
      </c>
      <c r="D41" s="257"/>
      <c r="E41" s="258"/>
      <c r="F41" s="259"/>
      <c r="G41" s="260">
        <v>0</v>
      </c>
      <c r="H41" s="261"/>
      <c r="I41" s="262">
        <v>2</v>
      </c>
      <c r="J41" s="208"/>
      <c r="K41" s="209"/>
      <c r="L41" s="210"/>
      <c r="M41" s="260"/>
      <c r="N41" s="261"/>
      <c r="O41" s="262"/>
      <c r="P41" s="257"/>
      <c r="Q41" s="258"/>
      <c r="R41" s="259"/>
      <c r="S41" s="260"/>
      <c r="T41" s="261"/>
      <c r="U41" s="262"/>
      <c r="V41" s="479"/>
      <c r="W41" s="480"/>
      <c r="X41" s="481"/>
      <c r="Y41" s="215">
        <f>SUM(AO41:BB41)</f>
        <v>1</v>
      </c>
      <c r="Z41" s="216">
        <f aca="true" t="shared" si="39" ref="Z41:AA43">AO41+AQ41+AS41+AU41+AW41+AY41+BA41</f>
        <v>0</v>
      </c>
      <c r="AA41" s="217">
        <f t="shared" si="39"/>
        <v>1</v>
      </c>
      <c r="AB41" s="218">
        <f>D41+G41+J41+M41+P41+S41+V41</f>
        <v>0</v>
      </c>
      <c r="AC41" s="212" t="s">
        <v>17</v>
      </c>
      <c r="AD41" s="219">
        <f>F41+I41+L41+O41+R41+U41+X41</f>
        <v>2</v>
      </c>
      <c r="AE41" s="220">
        <f>IF(Y41&gt;0,Z41/Y41,0)</f>
        <v>0</v>
      </c>
      <c r="AG41" s="533" t="s">
        <v>65</v>
      </c>
      <c r="AH41" s="527" t="s">
        <v>201</v>
      </c>
      <c r="AI41" s="504" t="s">
        <v>146</v>
      </c>
      <c r="AJ41" s="505">
        <v>6</v>
      </c>
      <c r="AK41" s="505">
        <v>5</v>
      </c>
      <c r="AL41" s="506">
        <v>0.8333333333333334</v>
      </c>
      <c r="AM41" s="507">
        <v>0.7692307692307693</v>
      </c>
      <c r="AO41" s="207">
        <f t="shared" si="25"/>
        <v>0</v>
      </c>
      <c r="AP41" s="207">
        <f t="shared" si="26"/>
        <v>0</v>
      </c>
      <c r="AQ41" s="207">
        <f t="shared" si="27"/>
        <v>0</v>
      </c>
      <c r="AR41" s="207">
        <f t="shared" si="28"/>
        <v>1</v>
      </c>
      <c r="AS41" s="207">
        <f t="shared" si="29"/>
        <v>0</v>
      </c>
      <c r="AT41" s="207">
        <f t="shared" si="30"/>
        <v>0</v>
      </c>
      <c r="AU41" s="207">
        <f t="shared" si="31"/>
        <v>0</v>
      </c>
      <c r="AV41" s="207">
        <f t="shared" si="32"/>
        <v>0</v>
      </c>
      <c r="AW41" s="207">
        <f t="shared" si="33"/>
        <v>0</v>
      </c>
      <c r="AX41" s="207">
        <f t="shared" si="34"/>
        <v>0</v>
      </c>
      <c r="AY41" s="207">
        <f t="shared" si="35"/>
        <v>0</v>
      </c>
      <c r="AZ41" s="207">
        <f t="shared" si="36"/>
        <v>0</v>
      </c>
      <c r="BA41" s="207">
        <f t="shared" si="37"/>
        <v>0</v>
      </c>
      <c r="BB41" s="207">
        <f t="shared" si="38"/>
        <v>0</v>
      </c>
    </row>
    <row r="42" spans="2:54" ht="21" customHeight="1">
      <c r="B42" s="585"/>
      <c r="C42" s="280" t="s">
        <v>307</v>
      </c>
      <c r="D42" s="257"/>
      <c r="E42" s="258"/>
      <c r="F42" s="259"/>
      <c r="G42" s="260"/>
      <c r="H42" s="261"/>
      <c r="I42" s="262"/>
      <c r="J42" s="257"/>
      <c r="K42" s="258"/>
      <c r="L42" s="259"/>
      <c r="M42" s="260"/>
      <c r="N42" s="261"/>
      <c r="O42" s="262"/>
      <c r="P42" s="257">
        <v>0</v>
      </c>
      <c r="Q42" s="258"/>
      <c r="R42" s="259">
        <v>2</v>
      </c>
      <c r="S42" s="470"/>
      <c r="T42" s="471"/>
      <c r="U42" s="472"/>
      <c r="V42" s="479"/>
      <c r="W42" s="480"/>
      <c r="X42" s="481"/>
      <c r="Y42" s="215">
        <f>SUM(AO42:BB42)</f>
        <v>1</v>
      </c>
      <c r="Z42" s="216">
        <f t="shared" si="39"/>
        <v>0</v>
      </c>
      <c r="AA42" s="217">
        <f t="shared" si="39"/>
        <v>1</v>
      </c>
      <c r="AB42" s="218">
        <f>D42+G42+J42+M42+P42+S42+V42</f>
        <v>0</v>
      </c>
      <c r="AC42" s="212" t="s">
        <v>17</v>
      </c>
      <c r="AD42" s="219">
        <f>F42+I42+L42+O42+R42+U42+X42</f>
        <v>2</v>
      </c>
      <c r="AE42" s="220">
        <f>IF(Y42&gt;0,Z42/Y42,0)</f>
        <v>0</v>
      </c>
      <c r="AG42" s="534" t="s">
        <v>115</v>
      </c>
      <c r="AH42" s="528" t="s">
        <v>87</v>
      </c>
      <c r="AI42" s="508" t="s">
        <v>59</v>
      </c>
      <c r="AJ42" s="505">
        <v>5</v>
      </c>
      <c r="AK42" s="509">
        <v>4</v>
      </c>
      <c r="AL42" s="506">
        <v>0.8</v>
      </c>
      <c r="AM42" s="510">
        <v>0.7272727272727273</v>
      </c>
      <c r="AO42" s="207">
        <f>IF(D42&gt;F42,1,0)</f>
        <v>0</v>
      </c>
      <c r="AP42" s="207">
        <f>IF(F42&gt;D42,1,0)</f>
        <v>0</v>
      </c>
      <c r="AQ42" s="207">
        <f>IF(G42&gt;I42,1,0)</f>
        <v>0</v>
      </c>
      <c r="AR42" s="207">
        <f>IF(I42&gt;G42,1,0)</f>
        <v>0</v>
      </c>
      <c r="AS42" s="207">
        <f>IF(J42&gt;L42,1,0)</f>
        <v>0</v>
      </c>
      <c r="AT42" s="207">
        <f>IF(L42&gt;J42,1,0)</f>
        <v>0</v>
      </c>
      <c r="AU42" s="207">
        <f>IF(M42&gt;O42,1,0)</f>
        <v>0</v>
      </c>
      <c r="AV42" s="207">
        <f>IF(O42&gt;M42,1,0)</f>
        <v>0</v>
      </c>
      <c r="AW42" s="207">
        <f>IF(P42&gt;R42,1,)</f>
        <v>0</v>
      </c>
      <c r="AX42" s="207">
        <f>IF(R42&gt;P42,1,0)</f>
        <v>1</v>
      </c>
      <c r="AY42" s="207">
        <f>IF(S42&gt;U42,1,0)</f>
        <v>0</v>
      </c>
      <c r="AZ42" s="207">
        <f>IF(U42&gt;S42,1,0)</f>
        <v>0</v>
      </c>
      <c r="BA42" s="207">
        <f>IF(V42&gt;X42,1,0)</f>
        <v>0</v>
      </c>
      <c r="BB42" s="207">
        <f>IF(X42&gt;V42,1,0)</f>
        <v>0</v>
      </c>
    </row>
    <row r="43" spans="2:54" ht="21" customHeight="1">
      <c r="B43" s="585"/>
      <c r="C43" s="280" t="s">
        <v>164</v>
      </c>
      <c r="D43" s="257"/>
      <c r="E43" s="258"/>
      <c r="F43" s="259"/>
      <c r="G43" s="260">
        <v>0</v>
      </c>
      <c r="H43" s="261"/>
      <c r="I43" s="262">
        <v>2</v>
      </c>
      <c r="J43" s="257">
        <v>0</v>
      </c>
      <c r="K43" s="258"/>
      <c r="L43" s="259">
        <v>2</v>
      </c>
      <c r="M43" s="260"/>
      <c r="N43" s="261"/>
      <c r="O43" s="262"/>
      <c r="P43" s="257"/>
      <c r="Q43" s="258"/>
      <c r="R43" s="259"/>
      <c r="S43" s="242"/>
      <c r="T43" s="243"/>
      <c r="U43" s="244"/>
      <c r="V43" s="479"/>
      <c r="W43" s="480"/>
      <c r="X43" s="481"/>
      <c r="Y43" s="215">
        <f>SUM(AO43:BB43)</f>
        <v>2</v>
      </c>
      <c r="Z43" s="216">
        <f t="shared" si="39"/>
        <v>0</v>
      </c>
      <c r="AA43" s="217">
        <f t="shared" si="39"/>
        <v>2</v>
      </c>
      <c r="AB43" s="218">
        <f>D43+G43+J43+M43+P43+S43+V43</f>
        <v>0</v>
      </c>
      <c r="AC43" s="212" t="s">
        <v>17</v>
      </c>
      <c r="AD43" s="219">
        <f>F43+I43+L43+O43+R43+U43+X43</f>
        <v>4</v>
      </c>
      <c r="AE43" s="220">
        <f>IF(Y43&gt;0,Z43/Y43,0)</f>
        <v>0</v>
      </c>
      <c r="AG43" s="534" t="s">
        <v>118</v>
      </c>
      <c r="AH43" s="528" t="s">
        <v>158</v>
      </c>
      <c r="AI43" s="508" t="s">
        <v>147</v>
      </c>
      <c r="AJ43" s="505">
        <v>4</v>
      </c>
      <c r="AK43" s="509">
        <v>2</v>
      </c>
      <c r="AL43" s="506">
        <v>0.5</v>
      </c>
      <c r="AM43" s="510">
        <v>0.5555555555555556</v>
      </c>
      <c r="AO43" s="207">
        <f>IF(D43&gt;F43,1,0)</f>
        <v>0</v>
      </c>
      <c r="AP43" s="207">
        <f>IF(F43&gt;D43,1,0)</f>
        <v>0</v>
      </c>
      <c r="AQ43" s="207">
        <f>IF(G43&gt;I43,1,0)</f>
        <v>0</v>
      </c>
      <c r="AR43" s="207">
        <f>IF(I43&gt;G43,1,0)</f>
        <v>1</v>
      </c>
      <c r="AS43" s="207">
        <f>IF(J43&gt;L43,1,0)</f>
        <v>0</v>
      </c>
      <c r="AT43" s="207">
        <f>IF(L43&gt;J43,1,0)</f>
        <v>1</v>
      </c>
      <c r="AU43" s="207">
        <f>IF(M43&gt;O43,1,0)</f>
        <v>0</v>
      </c>
      <c r="AV43" s="207">
        <f>IF(O43&gt;M43,1,0)</f>
        <v>0</v>
      </c>
      <c r="AW43" s="207">
        <f>IF(P43&gt;R43,1,)</f>
        <v>0</v>
      </c>
      <c r="AX43" s="207">
        <f>IF(R43&gt;P43,1,0)</f>
        <v>0</v>
      </c>
      <c r="AY43" s="207">
        <f>IF(S43&gt;U43,1,0)</f>
        <v>0</v>
      </c>
      <c r="AZ43" s="207">
        <f>IF(U43&gt;S43,1,0)</f>
        <v>0</v>
      </c>
      <c r="BA43" s="207">
        <f>IF(V43&gt;X43,1,0)</f>
        <v>0</v>
      </c>
      <c r="BB43" s="207">
        <f>IF(X43&gt;V43,1,0)</f>
        <v>0</v>
      </c>
    </row>
    <row r="44" spans="2:54" ht="21.75" customHeight="1">
      <c r="B44" s="586"/>
      <c r="C44" s="281" t="s">
        <v>262</v>
      </c>
      <c r="D44" s="221"/>
      <c r="E44" s="222"/>
      <c r="F44" s="223"/>
      <c r="G44" s="224"/>
      <c r="H44" s="225"/>
      <c r="I44" s="226"/>
      <c r="J44" s="221"/>
      <c r="K44" s="222"/>
      <c r="L44" s="223"/>
      <c r="M44" s="224">
        <v>0</v>
      </c>
      <c r="N44" s="225"/>
      <c r="O44" s="226">
        <v>2</v>
      </c>
      <c r="P44" s="221"/>
      <c r="Q44" s="222"/>
      <c r="R44" s="223"/>
      <c r="S44" s="224"/>
      <c r="T44" s="225"/>
      <c r="U44" s="226"/>
      <c r="V44" s="482"/>
      <c r="W44" s="483"/>
      <c r="X44" s="484"/>
      <c r="Y44" s="228">
        <f t="shared" si="19"/>
        <v>1</v>
      </c>
      <c r="Z44" s="229">
        <f t="shared" si="20"/>
        <v>0</v>
      </c>
      <c r="AA44" s="230">
        <f t="shared" si="21"/>
        <v>1</v>
      </c>
      <c r="AB44" s="231">
        <f t="shared" si="22"/>
        <v>0</v>
      </c>
      <c r="AC44" s="225" t="s">
        <v>17</v>
      </c>
      <c r="AD44" s="232">
        <f t="shared" si="23"/>
        <v>2</v>
      </c>
      <c r="AE44" s="233">
        <f t="shared" si="24"/>
        <v>0</v>
      </c>
      <c r="AG44" s="534" t="s">
        <v>119</v>
      </c>
      <c r="AH44" s="528" t="s">
        <v>86</v>
      </c>
      <c r="AI44" s="508" t="s">
        <v>59</v>
      </c>
      <c r="AJ44" s="505">
        <v>4</v>
      </c>
      <c r="AK44" s="509">
        <v>2</v>
      </c>
      <c r="AL44" s="506">
        <v>0.5</v>
      </c>
      <c r="AM44" s="510">
        <v>0.4444444444444444</v>
      </c>
      <c r="AO44" s="207">
        <f t="shared" si="25"/>
        <v>0</v>
      </c>
      <c r="AP44" s="207">
        <f t="shared" si="26"/>
        <v>0</v>
      </c>
      <c r="AQ44" s="207">
        <f t="shared" si="27"/>
        <v>0</v>
      </c>
      <c r="AR44" s="207">
        <f t="shared" si="28"/>
        <v>0</v>
      </c>
      <c r="AS44" s="207">
        <f t="shared" si="29"/>
        <v>0</v>
      </c>
      <c r="AT44" s="207">
        <f t="shared" si="30"/>
        <v>0</v>
      </c>
      <c r="AU44" s="207">
        <f t="shared" si="31"/>
        <v>0</v>
      </c>
      <c r="AV44" s="207">
        <f t="shared" si="32"/>
        <v>1</v>
      </c>
      <c r="AW44" s="207">
        <f t="shared" si="33"/>
        <v>0</v>
      </c>
      <c r="AX44" s="207">
        <f t="shared" si="34"/>
        <v>0</v>
      </c>
      <c r="AY44" s="207">
        <f t="shared" si="35"/>
        <v>0</v>
      </c>
      <c r="AZ44" s="207">
        <f t="shared" si="36"/>
        <v>0</v>
      </c>
      <c r="BA44" s="207">
        <f t="shared" si="37"/>
        <v>0</v>
      </c>
      <c r="BB44" s="207">
        <f t="shared" si="38"/>
        <v>0</v>
      </c>
    </row>
    <row r="45" spans="2:54" ht="15.75" thickBot="1">
      <c r="B45" s="584" t="s">
        <v>172</v>
      </c>
      <c r="C45" s="234" t="s">
        <v>240</v>
      </c>
      <c r="D45" s="473"/>
      <c r="E45" s="474"/>
      <c r="F45" s="485"/>
      <c r="G45" s="197">
        <v>2</v>
      </c>
      <c r="H45" s="198"/>
      <c r="I45" s="199">
        <v>1</v>
      </c>
      <c r="J45" s="194">
        <v>2</v>
      </c>
      <c r="K45" s="195"/>
      <c r="L45" s="196">
        <v>0</v>
      </c>
      <c r="M45" s="197">
        <v>2</v>
      </c>
      <c r="N45" s="198"/>
      <c r="O45" s="199">
        <v>0</v>
      </c>
      <c r="P45" s="194">
        <v>2</v>
      </c>
      <c r="Q45" s="195"/>
      <c r="R45" s="196">
        <v>0</v>
      </c>
      <c r="S45" s="197">
        <v>2</v>
      </c>
      <c r="T45" s="198"/>
      <c r="U45" s="199">
        <v>1</v>
      </c>
      <c r="V45" s="194">
        <v>2</v>
      </c>
      <c r="W45" s="195"/>
      <c r="X45" s="200">
        <v>0</v>
      </c>
      <c r="Y45" s="215">
        <f t="shared" si="19"/>
        <v>6</v>
      </c>
      <c r="Z45" s="216">
        <f t="shared" si="20"/>
        <v>6</v>
      </c>
      <c r="AA45" s="217">
        <f t="shared" si="21"/>
        <v>0</v>
      </c>
      <c r="AB45" s="218">
        <f t="shared" si="22"/>
        <v>12</v>
      </c>
      <c r="AC45" s="212" t="s">
        <v>17</v>
      </c>
      <c r="AD45" s="219">
        <f t="shared" si="23"/>
        <v>2</v>
      </c>
      <c r="AE45" s="220">
        <f t="shared" si="24"/>
        <v>1</v>
      </c>
      <c r="AG45" s="535" t="s">
        <v>117</v>
      </c>
      <c r="AH45" s="529" t="s">
        <v>156</v>
      </c>
      <c r="AI45" s="511" t="s">
        <v>147</v>
      </c>
      <c r="AJ45" s="512">
        <v>6</v>
      </c>
      <c r="AK45" s="513">
        <v>2</v>
      </c>
      <c r="AL45" s="514">
        <v>0.3333333333333333</v>
      </c>
      <c r="AM45" s="515">
        <v>0.3333333333333333</v>
      </c>
      <c r="AO45" s="207">
        <f t="shared" si="25"/>
        <v>0</v>
      </c>
      <c r="AP45" s="207">
        <f t="shared" si="26"/>
        <v>0</v>
      </c>
      <c r="AQ45" s="207">
        <f t="shared" si="27"/>
        <v>1</v>
      </c>
      <c r="AR45" s="207">
        <f t="shared" si="28"/>
        <v>0</v>
      </c>
      <c r="AS45" s="207">
        <f t="shared" si="29"/>
        <v>1</v>
      </c>
      <c r="AT45" s="207">
        <f t="shared" si="30"/>
        <v>0</v>
      </c>
      <c r="AU45" s="207">
        <f t="shared" si="31"/>
        <v>1</v>
      </c>
      <c r="AV45" s="207">
        <f t="shared" si="32"/>
        <v>0</v>
      </c>
      <c r="AW45" s="207">
        <f t="shared" si="33"/>
        <v>1</v>
      </c>
      <c r="AX45" s="207">
        <f t="shared" si="34"/>
        <v>0</v>
      </c>
      <c r="AY45" s="207">
        <f t="shared" si="35"/>
        <v>1</v>
      </c>
      <c r="AZ45" s="207">
        <f t="shared" si="36"/>
        <v>0</v>
      </c>
      <c r="BA45" s="207">
        <f t="shared" si="37"/>
        <v>1</v>
      </c>
      <c r="BB45" s="207">
        <f t="shared" si="38"/>
        <v>0</v>
      </c>
    </row>
    <row r="46" spans="2:54" ht="15">
      <c r="B46" s="585"/>
      <c r="C46" s="265" t="s">
        <v>241</v>
      </c>
      <c r="D46" s="486"/>
      <c r="E46" s="487"/>
      <c r="F46" s="488"/>
      <c r="G46" s="242">
        <v>2</v>
      </c>
      <c r="H46" s="243"/>
      <c r="I46" s="244">
        <v>0</v>
      </c>
      <c r="J46" s="239"/>
      <c r="K46" s="240"/>
      <c r="L46" s="241"/>
      <c r="M46" s="242">
        <v>2</v>
      </c>
      <c r="N46" s="243"/>
      <c r="O46" s="244">
        <v>0</v>
      </c>
      <c r="P46" s="239">
        <v>2</v>
      </c>
      <c r="Q46" s="240"/>
      <c r="R46" s="241">
        <v>0</v>
      </c>
      <c r="S46" s="242"/>
      <c r="T46" s="243"/>
      <c r="U46" s="244"/>
      <c r="V46" s="239"/>
      <c r="W46" s="240"/>
      <c r="X46" s="245"/>
      <c r="Y46" s="215">
        <f>SUM(AO46:BB46)</f>
        <v>3</v>
      </c>
      <c r="Z46" s="216">
        <f>AO46+AQ46+AS46+AU46+AW46+AY46+BA46</f>
        <v>3</v>
      </c>
      <c r="AA46" s="217">
        <f>AP46+AR46+AT46+AV46+AX46+AZ46+BB46</f>
        <v>0</v>
      </c>
      <c r="AB46" s="218">
        <f>D46+G46+J46+M46+P46+S46+V46</f>
        <v>6</v>
      </c>
      <c r="AC46" s="212" t="s">
        <v>17</v>
      </c>
      <c r="AD46" s="219">
        <f>F46+I46+L46+O46+R46+U46+X46</f>
        <v>0</v>
      </c>
      <c r="AE46" s="220">
        <f>IF(Y46&gt;0,Z46/Y46,0)</f>
        <v>1</v>
      </c>
      <c r="AG46" s="536" t="s">
        <v>116</v>
      </c>
      <c r="AH46" s="530" t="s">
        <v>254</v>
      </c>
      <c r="AI46" s="516" t="s">
        <v>172</v>
      </c>
      <c r="AJ46" s="517">
        <v>3</v>
      </c>
      <c r="AK46" s="518">
        <v>3</v>
      </c>
      <c r="AL46" s="519">
        <v>1</v>
      </c>
      <c r="AM46" s="520">
        <v>1</v>
      </c>
      <c r="AO46" s="207">
        <f t="shared" si="25"/>
        <v>0</v>
      </c>
      <c r="AP46" s="207">
        <f t="shared" si="26"/>
        <v>0</v>
      </c>
      <c r="AQ46" s="207">
        <f t="shared" si="27"/>
        <v>1</v>
      </c>
      <c r="AR46" s="207">
        <f t="shared" si="28"/>
        <v>0</v>
      </c>
      <c r="AS46" s="207">
        <f t="shared" si="29"/>
        <v>0</v>
      </c>
      <c r="AT46" s="207">
        <f t="shared" si="30"/>
        <v>0</v>
      </c>
      <c r="AU46" s="207">
        <f t="shared" si="31"/>
        <v>1</v>
      </c>
      <c r="AV46" s="207">
        <f t="shared" si="32"/>
        <v>0</v>
      </c>
      <c r="AW46" s="207">
        <f t="shared" si="33"/>
        <v>1</v>
      </c>
      <c r="AX46" s="207">
        <f t="shared" si="34"/>
        <v>0</v>
      </c>
      <c r="AY46" s="207">
        <f t="shared" si="35"/>
        <v>0</v>
      </c>
      <c r="AZ46" s="207">
        <f t="shared" si="36"/>
        <v>0</v>
      </c>
      <c r="BA46" s="207">
        <f t="shared" si="37"/>
        <v>0</v>
      </c>
      <c r="BB46" s="207">
        <f t="shared" si="38"/>
        <v>0</v>
      </c>
    </row>
    <row r="47" spans="2:54" ht="15">
      <c r="B47" s="585"/>
      <c r="C47" s="265" t="s">
        <v>254</v>
      </c>
      <c r="D47" s="486"/>
      <c r="E47" s="487"/>
      <c r="F47" s="488"/>
      <c r="G47" s="242"/>
      <c r="H47" s="243"/>
      <c r="I47" s="244"/>
      <c r="J47" s="239">
        <v>2</v>
      </c>
      <c r="K47" s="240"/>
      <c r="L47" s="241">
        <v>0</v>
      </c>
      <c r="M47" s="242"/>
      <c r="N47" s="243"/>
      <c r="O47" s="244"/>
      <c r="P47" s="239"/>
      <c r="Q47" s="240"/>
      <c r="R47" s="241"/>
      <c r="S47" s="242">
        <v>2</v>
      </c>
      <c r="T47" s="243"/>
      <c r="U47" s="244">
        <v>0</v>
      </c>
      <c r="V47" s="239">
        <v>2</v>
      </c>
      <c r="W47" s="240"/>
      <c r="X47" s="245">
        <v>0</v>
      </c>
      <c r="Y47" s="215">
        <f>SUM(AO47:BB47)</f>
        <v>3</v>
      </c>
      <c r="Z47" s="216">
        <f>AO47+AQ47+AS47+AU47+AW47+AY47+BA47</f>
        <v>3</v>
      </c>
      <c r="AA47" s="217">
        <f>AP47+AR47+AT47+AV47+AX47+AZ47+BB47</f>
        <v>0</v>
      </c>
      <c r="AB47" s="218">
        <f>D47+G47+J47+M47+P47+S47+V47</f>
        <v>6</v>
      </c>
      <c r="AC47" s="212" t="s">
        <v>17</v>
      </c>
      <c r="AD47" s="219">
        <f>F47+I47+L47+O47+R47+U47+X47</f>
        <v>0</v>
      </c>
      <c r="AE47" s="220">
        <f>IF(Y47&gt;0,Z47/Y47,0)</f>
        <v>1</v>
      </c>
      <c r="AG47" s="534" t="s">
        <v>124</v>
      </c>
      <c r="AH47" s="528" t="s">
        <v>241</v>
      </c>
      <c r="AI47" s="508" t="s">
        <v>172</v>
      </c>
      <c r="AJ47" s="505">
        <v>3</v>
      </c>
      <c r="AK47" s="509">
        <v>3</v>
      </c>
      <c r="AL47" s="506">
        <v>1</v>
      </c>
      <c r="AM47" s="510">
        <v>1</v>
      </c>
      <c r="AO47" s="207">
        <f t="shared" si="25"/>
        <v>0</v>
      </c>
      <c r="AP47" s="207">
        <f t="shared" si="26"/>
        <v>0</v>
      </c>
      <c r="AQ47" s="207">
        <f t="shared" si="27"/>
        <v>0</v>
      </c>
      <c r="AR47" s="207">
        <f t="shared" si="28"/>
        <v>0</v>
      </c>
      <c r="AS47" s="207">
        <f t="shared" si="29"/>
        <v>1</v>
      </c>
      <c r="AT47" s="207">
        <f t="shared" si="30"/>
        <v>0</v>
      </c>
      <c r="AU47" s="207">
        <f t="shared" si="31"/>
        <v>0</v>
      </c>
      <c r="AV47" s="207">
        <f t="shared" si="32"/>
        <v>0</v>
      </c>
      <c r="AW47" s="207">
        <f t="shared" si="33"/>
        <v>0</v>
      </c>
      <c r="AX47" s="207">
        <f t="shared" si="34"/>
        <v>0</v>
      </c>
      <c r="AY47" s="207">
        <f t="shared" si="35"/>
        <v>1</v>
      </c>
      <c r="AZ47" s="207">
        <f t="shared" si="36"/>
        <v>0</v>
      </c>
      <c r="BA47" s="207">
        <f t="shared" si="37"/>
        <v>1</v>
      </c>
      <c r="BB47" s="207">
        <f t="shared" si="38"/>
        <v>0</v>
      </c>
    </row>
    <row r="48" spans="2:54" ht="15">
      <c r="B48" s="586"/>
      <c r="C48" s="236"/>
      <c r="D48" s="482"/>
      <c r="E48" s="483"/>
      <c r="F48" s="490"/>
      <c r="G48" s="224"/>
      <c r="H48" s="225"/>
      <c r="I48" s="226"/>
      <c r="J48" s="221"/>
      <c r="K48" s="222"/>
      <c r="L48" s="223"/>
      <c r="M48" s="224"/>
      <c r="N48" s="225"/>
      <c r="O48" s="226"/>
      <c r="P48" s="221"/>
      <c r="Q48" s="222"/>
      <c r="R48" s="223"/>
      <c r="S48" s="224"/>
      <c r="T48" s="225"/>
      <c r="U48" s="226"/>
      <c r="V48" s="221"/>
      <c r="W48" s="222"/>
      <c r="X48" s="227"/>
      <c r="Y48" s="228">
        <f t="shared" si="19"/>
        <v>0</v>
      </c>
      <c r="Z48" s="229">
        <f t="shared" si="20"/>
        <v>0</v>
      </c>
      <c r="AA48" s="230">
        <f t="shared" si="21"/>
        <v>0</v>
      </c>
      <c r="AB48" s="231">
        <f t="shared" si="22"/>
        <v>0</v>
      </c>
      <c r="AC48" s="225" t="s">
        <v>17</v>
      </c>
      <c r="AD48" s="232">
        <f t="shared" si="23"/>
        <v>0</v>
      </c>
      <c r="AE48" s="233">
        <f t="shared" si="24"/>
        <v>0</v>
      </c>
      <c r="AG48" s="534" t="s">
        <v>125</v>
      </c>
      <c r="AH48" s="528" t="s">
        <v>217</v>
      </c>
      <c r="AI48" s="508" t="s">
        <v>150</v>
      </c>
      <c r="AJ48" s="505">
        <v>2</v>
      </c>
      <c r="AK48" s="509">
        <v>2</v>
      </c>
      <c r="AL48" s="506">
        <v>1</v>
      </c>
      <c r="AM48" s="510">
        <v>1</v>
      </c>
      <c r="AO48" s="207">
        <f t="shared" si="25"/>
        <v>0</v>
      </c>
      <c r="AP48" s="207">
        <f t="shared" si="26"/>
        <v>0</v>
      </c>
      <c r="AQ48" s="207">
        <f t="shared" si="27"/>
        <v>0</v>
      </c>
      <c r="AR48" s="207">
        <f t="shared" si="28"/>
        <v>0</v>
      </c>
      <c r="AS48" s="207">
        <f t="shared" si="29"/>
        <v>0</v>
      </c>
      <c r="AT48" s="207">
        <f t="shared" si="30"/>
        <v>0</v>
      </c>
      <c r="AU48" s="207">
        <f t="shared" si="31"/>
        <v>0</v>
      </c>
      <c r="AV48" s="207">
        <f t="shared" si="32"/>
        <v>0</v>
      </c>
      <c r="AW48" s="207">
        <f t="shared" si="33"/>
        <v>0</v>
      </c>
      <c r="AX48" s="207">
        <f t="shared" si="34"/>
        <v>0</v>
      </c>
      <c r="AY48" s="207">
        <f t="shared" si="35"/>
        <v>0</v>
      </c>
      <c r="AZ48" s="207">
        <f t="shared" si="36"/>
        <v>0</v>
      </c>
      <c r="BA48" s="207">
        <f t="shared" si="37"/>
        <v>0</v>
      </c>
      <c r="BB48" s="207">
        <f t="shared" si="38"/>
        <v>0</v>
      </c>
    </row>
    <row r="49" spans="2:54" ht="19.5" customHeight="1">
      <c r="B49" s="585" t="s">
        <v>59</v>
      </c>
      <c r="C49" s="235" t="s">
        <v>87</v>
      </c>
      <c r="D49" s="239">
        <v>2</v>
      </c>
      <c r="E49" s="240"/>
      <c r="F49" s="241">
        <v>1</v>
      </c>
      <c r="G49" s="242">
        <v>2</v>
      </c>
      <c r="H49" s="243"/>
      <c r="I49" s="244">
        <v>0</v>
      </c>
      <c r="J49" s="239">
        <v>0</v>
      </c>
      <c r="K49" s="240"/>
      <c r="L49" s="241">
        <v>2</v>
      </c>
      <c r="M49" s="242">
        <v>2</v>
      </c>
      <c r="N49" s="243"/>
      <c r="O49" s="244">
        <v>0</v>
      </c>
      <c r="P49" s="486"/>
      <c r="Q49" s="487"/>
      <c r="R49" s="488"/>
      <c r="S49" s="242"/>
      <c r="T49" s="243"/>
      <c r="U49" s="244"/>
      <c r="V49" s="239">
        <v>2</v>
      </c>
      <c r="W49" s="240"/>
      <c r="X49" s="245">
        <v>0</v>
      </c>
      <c r="Y49" s="215">
        <f t="shared" si="19"/>
        <v>5</v>
      </c>
      <c r="Z49" s="216">
        <f t="shared" si="20"/>
        <v>4</v>
      </c>
      <c r="AA49" s="217">
        <f t="shared" si="21"/>
        <v>1</v>
      </c>
      <c r="AB49" s="218">
        <f t="shared" si="22"/>
        <v>8</v>
      </c>
      <c r="AC49" s="212" t="s">
        <v>17</v>
      </c>
      <c r="AD49" s="219">
        <f t="shared" si="23"/>
        <v>3</v>
      </c>
      <c r="AE49" s="220">
        <f t="shared" si="24"/>
        <v>0.8</v>
      </c>
      <c r="AG49" s="534" t="s">
        <v>126</v>
      </c>
      <c r="AH49" s="528" t="s">
        <v>157</v>
      </c>
      <c r="AI49" s="508" t="s">
        <v>147</v>
      </c>
      <c r="AJ49" s="505">
        <v>2</v>
      </c>
      <c r="AK49" s="509">
        <v>1</v>
      </c>
      <c r="AL49" s="506">
        <v>0.5</v>
      </c>
      <c r="AM49" s="510">
        <v>0.6</v>
      </c>
      <c r="AO49" s="207">
        <f aca="true" t="shared" si="40" ref="AO49:AO55">IF(D49&gt;F49,1,0)</f>
        <v>1</v>
      </c>
      <c r="AP49" s="207">
        <f aca="true" t="shared" si="41" ref="AP49:AP55">IF(F49&gt;D49,1,0)</f>
        <v>0</v>
      </c>
      <c r="AQ49" s="207">
        <f aca="true" t="shared" si="42" ref="AQ49:AQ55">IF(G49&gt;I49,1,0)</f>
        <v>1</v>
      </c>
      <c r="AR49" s="207">
        <f aca="true" t="shared" si="43" ref="AR49:AR55">IF(I49&gt;G49,1,0)</f>
        <v>0</v>
      </c>
      <c r="AS49" s="207">
        <f aca="true" t="shared" si="44" ref="AS49:AS55">IF(J49&gt;L49,1,0)</f>
        <v>0</v>
      </c>
      <c r="AT49" s="207">
        <f aca="true" t="shared" si="45" ref="AT49:AT55">IF(L49&gt;J49,1,0)</f>
        <v>1</v>
      </c>
      <c r="AU49" s="207">
        <f aca="true" t="shared" si="46" ref="AU49:AU55">IF(M49&gt;O49,1,0)</f>
        <v>1</v>
      </c>
      <c r="AV49" s="207">
        <f aca="true" t="shared" si="47" ref="AV49:AV55">IF(O49&gt;M49,1,0)</f>
        <v>0</v>
      </c>
      <c r="AW49" s="207">
        <f aca="true" t="shared" si="48" ref="AW49:AW55">IF(P49&gt;R49,1,)</f>
        <v>0</v>
      </c>
      <c r="AX49" s="207">
        <f aca="true" t="shared" si="49" ref="AX49:AX55">IF(R49&gt;P49,1,0)</f>
        <v>0</v>
      </c>
      <c r="AY49" s="207">
        <f aca="true" t="shared" si="50" ref="AY49:AY55">IF(S49&gt;U49,1,0)</f>
        <v>0</v>
      </c>
      <c r="AZ49" s="207">
        <f aca="true" t="shared" si="51" ref="AZ49:AZ55">IF(U49&gt;S49,1,0)</f>
        <v>0</v>
      </c>
      <c r="BA49" s="207">
        <f aca="true" t="shared" si="52" ref="BA49:BA55">IF(V49&gt;X49,1,0)</f>
        <v>1</v>
      </c>
      <c r="BB49" s="207">
        <f aca="true" t="shared" si="53" ref="BB49:BB55">IF(X49&gt;V49,1,0)</f>
        <v>0</v>
      </c>
    </row>
    <row r="50" spans="2:54" ht="23.25" customHeight="1">
      <c r="B50" s="585"/>
      <c r="C50" s="256" t="s">
        <v>268</v>
      </c>
      <c r="D50" s="208"/>
      <c r="E50" s="209"/>
      <c r="F50" s="210"/>
      <c r="G50" s="211"/>
      <c r="H50" s="212"/>
      <c r="I50" s="213"/>
      <c r="J50" s="208"/>
      <c r="K50" s="209"/>
      <c r="L50" s="210"/>
      <c r="M50" s="211">
        <v>0</v>
      </c>
      <c r="N50" s="212"/>
      <c r="O50" s="213">
        <v>2</v>
      </c>
      <c r="P50" s="476"/>
      <c r="Q50" s="477"/>
      <c r="R50" s="489"/>
      <c r="S50" s="211"/>
      <c r="T50" s="212"/>
      <c r="U50" s="213"/>
      <c r="V50" s="208"/>
      <c r="W50" s="209"/>
      <c r="X50" s="214"/>
      <c r="Y50" s="215">
        <f t="shared" si="19"/>
        <v>1</v>
      </c>
      <c r="Z50" s="216">
        <f t="shared" si="20"/>
        <v>0</v>
      </c>
      <c r="AA50" s="217">
        <f t="shared" si="21"/>
        <v>1</v>
      </c>
      <c r="AB50" s="218">
        <f t="shared" si="22"/>
        <v>0</v>
      </c>
      <c r="AC50" s="212" t="s">
        <v>17</v>
      </c>
      <c r="AD50" s="219">
        <f t="shared" si="23"/>
        <v>2</v>
      </c>
      <c r="AE50" s="220">
        <f t="shared" si="24"/>
        <v>0</v>
      </c>
      <c r="AG50" s="534" t="s">
        <v>127</v>
      </c>
      <c r="AH50" s="528" t="s">
        <v>298</v>
      </c>
      <c r="AI50" s="508" t="s">
        <v>150</v>
      </c>
      <c r="AJ50" s="505">
        <v>2</v>
      </c>
      <c r="AK50" s="509">
        <v>1</v>
      </c>
      <c r="AL50" s="506">
        <v>0.5</v>
      </c>
      <c r="AM50" s="510">
        <v>0.5</v>
      </c>
      <c r="AO50" s="207">
        <f t="shared" si="40"/>
        <v>0</v>
      </c>
      <c r="AP50" s="207">
        <f t="shared" si="41"/>
        <v>0</v>
      </c>
      <c r="AQ50" s="207">
        <f t="shared" si="42"/>
        <v>0</v>
      </c>
      <c r="AR50" s="207">
        <f t="shared" si="43"/>
        <v>0</v>
      </c>
      <c r="AS50" s="207">
        <f t="shared" si="44"/>
        <v>0</v>
      </c>
      <c r="AT50" s="207">
        <f t="shared" si="45"/>
        <v>0</v>
      </c>
      <c r="AU50" s="207">
        <f t="shared" si="46"/>
        <v>0</v>
      </c>
      <c r="AV50" s="207">
        <f t="shared" si="47"/>
        <v>1</v>
      </c>
      <c r="AW50" s="207">
        <f t="shared" si="48"/>
        <v>0</v>
      </c>
      <c r="AX50" s="207">
        <f t="shared" si="49"/>
        <v>0</v>
      </c>
      <c r="AY50" s="207">
        <f t="shared" si="50"/>
        <v>0</v>
      </c>
      <c r="AZ50" s="207">
        <f t="shared" si="51"/>
        <v>0</v>
      </c>
      <c r="BA50" s="207">
        <f t="shared" si="52"/>
        <v>0</v>
      </c>
      <c r="BB50" s="207">
        <f t="shared" si="53"/>
        <v>0</v>
      </c>
    </row>
    <row r="51" spans="2:54" ht="27" customHeight="1" thickBot="1">
      <c r="B51" s="586"/>
      <c r="C51" s="236" t="s">
        <v>86</v>
      </c>
      <c r="D51" s="221">
        <v>0</v>
      </c>
      <c r="E51" s="222"/>
      <c r="F51" s="223">
        <v>2</v>
      </c>
      <c r="G51" s="224">
        <v>2</v>
      </c>
      <c r="H51" s="225"/>
      <c r="I51" s="226">
        <v>1</v>
      </c>
      <c r="J51" s="221">
        <v>0</v>
      </c>
      <c r="K51" s="222"/>
      <c r="L51" s="223">
        <v>2</v>
      </c>
      <c r="M51" s="224"/>
      <c r="N51" s="225"/>
      <c r="O51" s="226"/>
      <c r="P51" s="482"/>
      <c r="Q51" s="483"/>
      <c r="R51" s="490"/>
      <c r="S51" s="224"/>
      <c r="T51" s="225"/>
      <c r="U51" s="226"/>
      <c r="V51" s="221">
        <v>2</v>
      </c>
      <c r="W51" s="222"/>
      <c r="X51" s="227">
        <v>0</v>
      </c>
      <c r="Y51" s="228">
        <f t="shared" si="19"/>
        <v>4</v>
      </c>
      <c r="Z51" s="229">
        <f t="shared" si="20"/>
        <v>2</v>
      </c>
      <c r="AA51" s="230">
        <f t="shared" si="21"/>
        <v>2</v>
      </c>
      <c r="AB51" s="231">
        <f t="shared" si="22"/>
        <v>4</v>
      </c>
      <c r="AC51" s="225" t="s">
        <v>17</v>
      </c>
      <c r="AD51" s="232">
        <f t="shared" si="23"/>
        <v>5</v>
      </c>
      <c r="AE51" s="233">
        <f t="shared" si="24"/>
        <v>0.5</v>
      </c>
      <c r="AG51" s="535" t="s">
        <v>128</v>
      </c>
      <c r="AH51" s="529" t="s">
        <v>154</v>
      </c>
      <c r="AI51" s="511" t="s">
        <v>150</v>
      </c>
      <c r="AJ51" s="512">
        <v>3</v>
      </c>
      <c r="AK51" s="513">
        <v>1</v>
      </c>
      <c r="AL51" s="514">
        <v>0.3333333333333333</v>
      </c>
      <c r="AM51" s="515">
        <v>0.3333333333333333</v>
      </c>
      <c r="AO51" s="207">
        <f t="shared" si="40"/>
        <v>0</v>
      </c>
      <c r="AP51" s="207">
        <f t="shared" si="41"/>
        <v>1</v>
      </c>
      <c r="AQ51" s="207">
        <f t="shared" si="42"/>
        <v>1</v>
      </c>
      <c r="AR51" s="207">
        <f t="shared" si="43"/>
        <v>0</v>
      </c>
      <c r="AS51" s="207">
        <f t="shared" si="44"/>
        <v>0</v>
      </c>
      <c r="AT51" s="207">
        <f t="shared" si="45"/>
        <v>1</v>
      </c>
      <c r="AU51" s="207">
        <f t="shared" si="46"/>
        <v>0</v>
      </c>
      <c r="AV51" s="207">
        <f t="shared" si="47"/>
        <v>0</v>
      </c>
      <c r="AW51" s="207">
        <f t="shared" si="48"/>
        <v>0</v>
      </c>
      <c r="AX51" s="207">
        <f t="shared" si="49"/>
        <v>0</v>
      </c>
      <c r="AY51" s="207">
        <f t="shared" si="50"/>
        <v>0</v>
      </c>
      <c r="AZ51" s="207">
        <f t="shared" si="51"/>
        <v>0</v>
      </c>
      <c r="BA51" s="207">
        <f t="shared" si="52"/>
        <v>1</v>
      </c>
      <c r="BB51" s="207">
        <f t="shared" si="53"/>
        <v>0</v>
      </c>
    </row>
    <row r="52" spans="2:54" ht="18.75" customHeight="1">
      <c r="B52" s="584" t="s">
        <v>146</v>
      </c>
      <c r="C52" s="234" t="s">
        <v>201</v>
      </c>
      <c r="D52" s="194">
        <v>2</v>
      </c>
      <c r="E52" s="195"/>
      <c r="F52" s="196">
        <v>0</v>
      </c>
      <c r="G52" s="197">
        <v>2</v>
      </c>
      <c r="H52" s="198"/>
      <c r="I52" s="199">
        <v>0</v>
      </c>
      <c r="J52" s="194">
        <v>2</v>
      </c>
      <c r="K52" s="195"/>
      <c r="L52" s="196">
        <v>0</v>
      </c>
      <c r="M52" s="473"/>
      <c r="N52" s="474"/>
      <c r="O52" s="485"/>
      <c r="P52" s="194">
        <v>2</v>
      </c>
      <c r="Q52" s="195"/>
      <c r="R52" s="196">
        <v>0</v>
      </c>
      <c r="S52" s="197">
        <v>0</v>
      </c>
      <c r="T52" s="198"/>
      <c r="U52" s="199">
        <v>2</v>
      </c>
      <c r="V52" s="194">
        <v>2</v>
      </c>
      <c r="W52" s="195"/>
      <c r="X52" s="196">
        <v>1</v>
      </c>
      <c r="Y52" s="215">
        <f t="shared" si="19"/>
        <v>6</v>
      </c>
      <c r="Z52" s="216">
        <f t="shared" si="20"/>
        <v>5</v>
      </c>
      <c r="AA52" s="217">
        <f t="shared" si="21"/>
        <v>1</v>
      </c>
      <c r="AB52" s="218">
        <f t="shared" si="22"/>
        <v>10</v>
      </c>
      <c r="AC52" s="212" t="s">
        <v>17</v>
      </c>
      <c r="AD52" s="219">
        <f t="shared" si="23"/>
        <v>3</v>
      </c>
      <c r="AE52" s="220">
        <f t="shared" si="24"/>
        <v>0.8333333333333334</v>
      </c>
      <c r="AG52" s="534" t="s">
        <v>129</v>
      </c>
      <c r="AH52" s="528" t="s">
        <v>220</v>
      </c>
      <c r="AI52" s="508" t="s">
        <v>150</v>
      </c>
      <c r="AJ52" s="505">
        <v>2</v>
      </c>
      <c r="AK52" s="509">
        <v>0</v>
      </c>
      <c r="AL52" s="506">
        <v>0</v>
      </c>
      <c r="AM52" s="510">
        <v>0.2</v>
      </c>
      <c r="AO52" s="207">
        <f t="shared" si="40"/>
        <v>1</v>
      </c>
      <c r="AP52" s="207">
        <f t="shared" si="41"/>
        <v>0</v>
      </c>
      <c r="AQ52" s="207">
        <f t="shared" si="42"/>
        <v>1</v>
      </c>
      <c r="AR52" s="207">
        <f t="shared" si="43"/>
        <v>0</v>
      </c>
      <c r="AS52" s="207">
        <f t="shared" si="44"/>
        <v>1</v>
      </c>
      <c r="AT52" s="207">
        <f t="shared" si="45"/>
        <v>0</v>
      </c>
      <c r="AU52" s="207">
        <f t="shared" si="46"/>
        <v>0</v>
      </c>
      <c r="AV52" s="207">
        <f t="shared" si="47"/>
        <v>0</v>
      </c>
      <c r="AW52" s="207">
        <f t="shared" si="48"/>
        <v>1</v>
      </c>
      <c r="AX52" s="207">
        <f t="shared" si="49"/>
        <v>0</v>
      </c>
      <c r="AY52" s="207">
        <f t="shared" si="50"/>
        <v>0</v>
      </c>
      <c r="AZ52" s="207">
        <f t="shared" si="51"/>
        <v>1</v>
      </c>
      <c r="BA52" s="207">
        <f t="shared" si="52"/>
        <v>1</v>
      </c>
      <c r="BB52" s="207">
        <f t="shared" si="53"/>
        <v>0</v>
      </c>
    </row>
    <row r="53" spans="2:54" ht="18.75" customHeight="1">
      <c r="B53" s="585"/>
      <c r="C53" s="265" t="s">
        <v>202</v>
      </c>
      <c r="D53" s="239">
        <v>1</v>
      </c>
      <c r="E53" s="240"/>
      <c r="F53" s="241">
        <v>2</v>
      </c>
      <c r="G53" s="242">
        <v>2</v>
      </c>
      <c r="H53" s="243"/>
      <c r="I53" s="244">
        <v>0</v>
      </c>
      <c r="J53" s="239">
        <v>2</v>
      </c>
      <c r="K53" s="240"/>
      <c r="L53" s="241">
        <v>0</v>
      </c>
      <c r="M53" s="486"/>
      <c r="N53" s="487"/>
      <c r="O53" s="488"/>
      <c r="P53" s="239">
        <v>2</v>
      </c>
      <c r="Q53" s="240"/>
      <c r="R53" s="241">
        <v>0</v>
      </c>
      <c r="S53" s="242">
        <v>2</v>
      </c>
      <c r="T53" s="243"/>
      <c r="U53" s="244">
        <v>1</v>
      </c>
      <c r="V53" s="239">
        <v>2</v>
      </c>
      <c r="W53" s="240"/>
      <c r="X53" s="241">
        <v>0</v>
      </c>
      <c r="Y53" s="215">
        <f>SUM(AO53:BB53)</f>
        <v>6</v>
      </c>
      <c r="Z53" s="216">
        <f>AO53+AQ53+AS53+AU53+AW53+AY53+BA53</f>
        <v>5</v>
      </c>
      <c r="AA53" s="217">
        <f>AP53+AR53+AT53+AV53+AX53+AZ53+BB53</f>
        <v>1</v>
      </c>
      <c r="AB53" s="218">
        <f>D53+G53+J53+M53+P53+S53+V53</f>
        <v>11</v>
      </c>
      <c r="AC53" s="212" t="s">
        <v>17</v>
      </c>
      <c r="AD53" s="219">
        <f>F53+I53+L53+O53+R53+U53+X53</f>
        <v>3</v>
      </c>
      <c r="AE53" s="220">
        <f>IF(Y53&gt;0,Z53/Y53,0)</f>
        <v>0.8333333333333334</v>
      </c>
      <c r="AG53" s="534" t="s">
        <v>130</v>
      </c>
      <c r="AH53" s="528" t="s">
        <v>109</v>
      </c>
      <c r="AI53" s="508" t="s">
        <v>148</v>
      </c>
      <c r="AJ53" s="505">
        <v>6</v>
      </c>
      <c r="AK53" s="509">
        <v>0</v>
      </c>
      <c r="AL53" s="506">
        <v>0</v>
      </c>
      <c r="AM53" s="510">
        <v>0</v>
      </c>
      <c r="AO53" s="207">
        <f t="shared" si="40"/>
        <v>0</v>
      </c>
      <c r="AP53" s="207">
        <f t="shared" si="41"/>
        <v>1</v>
      </c>
      <c r="AQ53" s="207">
        <f t="shared" si="42"/>
        <v>1</v>
      </c>
      <c r="AR53" s="207">
        <f t="shared" si="43"/>
        <v>0</v>
      </c>
      <c r="AS53" s="207">
        <f t="shared" si="44"/>
        <v>1</v>
      </c>
      <c r="AT53" s="207">
        <f t="shared" si="45"/>
        <v>0</v>
      </c>
      <c r="AU53" s="207">
        <f t="shared" si="46"/>
        <v>0</v>
      </c>
      <c r="AV53" s="207">
        <f t="shared" si="47"/>
        <v>0</v>
      </c>
      <c r="AW53" s="207">
        <f t="shared" si="48"/>
        <v>1</v>
      </c>
      <c r="AX53" s="207">
        <f t="shared" si="49"/>
        <v>0</v>
      </c>
      <c r="AY53" s="207">
        <f t="shared" si="50"/>
        <v>1</v>
      </c>
      <c r="AZ53" s="207">
        <f t="shared" si="51"/>
        <v>0</v>
      </c>
      <c r="BA53" s="207">
        <f t="shared" si="52"/>
        <v>1</v>
      </c>
      <c r="BB53" s="207">
        <f t="shared" si="53"/>
        <v>0</v>
      </c>
    </row>
    <row r="54" spans="2:54" ht="17.25" customHeight="1">
      <c r="B54" s="585"/>
      <c r="C54" s="235"/>
      <c r="D54" s="208"/>
      <c r="E54" s="209"/>
      <c r="F54" s="210"/>
      <c r="G54" s="211"/>
      <c r="H54" s="212"/>
      <c r="I54" s="213"/>
      <c r="J54" s="208"/>
      <c r="K54" s="209"/>
      <c r="L54" s="210"/>
      <c r="M54" s="476"/>
      <c r="N54" s="477"/>
      <c r="O54" s="489"/>
      <c r="P54" s="208"/>
      <c r="Q54" s="209"/>
      <c r="R54" s="210"/>
      <c r="S54" s="211"/>
      <c r="T54" s="212"/>
      <c r="U54" s="213"/>
      <c r="V54" s="208"/>
      <c r="W54" s="209"/>
      <c r="X54" s="214"/>
      <c r="Y54" s="215">
        <f t="shared" si="19"/>
        <v>0</v>
      </c>
      <c r="Z54" s="216">
        <f t="shared" si="20"/>
        <v>0</v>
      </c>
      <c r="AA54" s="217">
        <f t="shared" si="21"/>
        <v>0</v>
      </c>
      <c r="AB54" s="218">
        <f t="shared" si="22"/>
        <v>0</v>
      </c>
      <c r="AC54" s="212" t="s">
        <v>17</v>
      </c>
      <c r="AD54" s="219">
        <f t="shared" si="23"/>
        <v>0</v>
      </c>
      <c r="AE54" s="220">
        <f t="shared" si="24"/>
        <v>0</v>
      </c>
      <c r="AG54" s="534" t="s">
        <v>131</v>
      </c>
      <c r="AH54" s="528" t="s">
        <v>100</v>
      </c>
      <c r="AI54" s="508" t="s">
        <v>148</v>
      </c>
      <c r="AJ54" s="505">
        <v>6</v>
      </c>
      <c r="AK54" s="509">
        <v>0</v>
      </c>
      <c r="AL54" s="506">
        <v>0</v>
      </c>
      <c r="AM54" s="510">
        <v>0</v>
      </c>
      <c r="AO54" s="207">
        <f t="shared" si="40"/>
        <v>0</v>
      </c>
      <c r="AP54" s="207">
        <f t="shared" si="41"/>
        <v>0</v>
      </c>
      <c r="AQ54" s="207">
        <f t="shared" si="42"/>
        <v>0</v>
      </c>
      <c r="AR54" s="207">
        <f t="shared" si="43"/>
        <v>0</v>
      </c>
      <c r="AS54" s="207">
        <f t="shared" si="44"/>
        <v>0</v>
      </c>
      <c r="AT54" s="207">
        <f t="shared" si="45"/>
        <v>0</v>
      </c>
      <c r="AU54" s="207">
        <f t="shared" si="46"/>
        <v>0</v>
      </c>
      <c r="AV54" s="207">
        <f t="shared" si="47"/>
        <v>0</v>
      </c>
      <c r="AW54" s="207">
        <f t="shared" si="48"/>
        <v>0</v>
      </c>
      <c r="AX54" s="207">
        <f t="shared" si="49"/>
        <v>0</v>
      </c>
      <c r="AY54" s="207">
        <f t="shared" si="50"/>
        <v>0</v>
      </c>
      <c r="AZ54" s="207">
        <f t="shared" si="51"/>
        <v>0</v>
      </c>
      <c r="BA54" s="207">
        <f t="shared" si="52"/>
        <v>0</v>
      </c>
      <c r="BB54" s="207">
        <f t="shared" si="53"/>
        <v>0</v>
      </c>
    </row>
    <row r="55" spans="2:54" ht="20.25" customHeight="1">
      <c r="B55" s="586"/>
      <c r="C55" s="236"/>
      <c r="D55" s="221"/>
      <c r="E55" s="222"/>
      <c r="F55" s="223"/>
      <c r="G55" s="224"/>
      <c r="H55" s="225"/>
      <c r="I55" s="226"/>
      <c r="J55" s="221"/>
      <c r="K55" s="222"/>
      <c r="L55" s="223"/>
      <c r="M55" s="482"/>
      <c r="N55" s="483"/>
      <c r="O55" s="490"/>
      <c r="P55" s="221"/>
      <c r="Q55" s="222"/>
      <c r="R55" s="223"/>
      <c r="S55" s="224"/>
      <c r="T55" s="225"/>
      <c r="U55" s="226"/>
      <c r="V55" s="221"/>
      <c r="W55" s="222"/>
      <c r="X55" s="227"/>
      <c r="Y55" s="228">
        <f t="shared" si="19"/>
        <v>0</v>
      </c>
      <c r="Z55" s="229">
        <f t="shared" si="20"/>
        <v>0</v>
      </c>
      <c r="AA55" s="230">
        <f t="shared" si="21"/>
        <v>0</v>
      </c>
      <c r="AB55" s="231">
        <f t="shared" si="22"/>
        <v>0</v>
      </c>
      <c r="AC55" s="225" t="s">
        <v>17</v>
      </c>
      <c r="AD55" s="232">
        <f t="shared" si="23"/>
        <v>0</v>
      </c>
      <c r="AE55" s="233">
        <f t="shared" si="24"/>
        <v>0</v>
      </c>
      <c r="AG55" s="534" t="s">
        <v>132</v>
      </c>
      <c r="AH55" s="528" t="s">
        <v>164</v>
      </c>
      <c r="AI55" s="508" t="s">
        <v>235</v>
      </c>
      <c r="AJ55" s="505">
        <v>2</v>
      </c>
      <c r="AK55" s="509">
        <v>0</v>
      </c>
      <c r="AL55" s="506">
        <v>0</v>
      </c>
      <c r="AM55" s="510">
        <v>0</v>
      </c>
      <c r="AO55" s="207">
        <f t="shared" si="40"/>
        <v>0</v>
      </c>
      <c r="AP55" s="207">
        <f t="shared" si="41"/>
        <v>0</v>
      </c>
      <c r="AQ55" s="207">
        <f t="shared" si="42"/>
        <v>0</v>
      </c>
      <c r="AR55" s="207">
        <f t="shared" si="43"/>
        <v>0</v>
      </c>
      <c r="AS55" s="207">
        <f t="shared" si="44"/>
        <v>0</v>
      </c>
      <c r="AT55" s="207">
        <f t="shared" si="45"/>
        <v>0</v>
      </c>
      <c r="AU55" s="207">
        <f t="shared" si="46"/>
        <v>0</v>
      </c>
      <c r="AV55" s="207">
        <f t="shared" si="47"/>
        <v>0</v>
      </c>
      <c r="AW55" s="207">
        <f t="shared" si="48"/>
        <v>0</v>
      </c>
      <c r="AX55" s="207">
        <f t="shared" si="49"/>
        <v>0</v>
      </c>
      <c r="AY55" s="207">
        <f t="shared" si="50"/>
        <v>0</v>
      </c>
      <c r="AZ55" s="207">
        <f t="shared" si="51"/>
        <v>0</v>
      </c>
      <c r="BA55" s="207">
        <f t="shared" si="52"/>
        <v>0</v>
      </c>
      <c r="BB55" s="207">
        <f t="shared" si="53"/>
        <v>0</v>
      </c>
    </row>
    <row r="56" spans="2:54" ht="15">
      <c r="B56" s="584" t="s">
        <v>150</v>
      </c>
      <c r="C56" s="234" t="s">
        <v>154</v>
      </c>
      <c r="D56" s="194">
        <v>2</v>
      </c>
      <c r="E56" s="195"/>
      <c r="F56" s="196">
        <v>0</v>
      </c>
      <c r="G56" s="197"/>
      <c r="H56" s="198"/>
      <c r="I56" s="199"/>
      <c r="J56" s="194"/>
      <c r="K56" s="195"/>
      <c r="L56" s="196"/>
      <c r="M56" s="197"/>
      <c r="N56" s="198"/>
      <c r="O56" s="199"/>
      <c r="P56" s="194">
        <v>0</v>
      </c>
      <c r="Q56" s="195"/>
      <c r="R56" s="196">
        <v>2</v>
      </c>
      <c r="S56" s="473"/>
      <c r="T56" s="474"/>
      <c r="U56" s="485"/>
      <c r="V56" s="194">
        <v>0</v>
      </c>
      <c r="W56" s="195"/>
      <c r="X56" s="196">
        <v>2</v>
      </c>
      <c r="Y56" s="215">
        <f aca="true" t="shared" si="54" ref="Y56:Y67">SUM(AO56:BB56)</f>
        <v>3</v>
      </c>
      <c r="Z56" s="216">
        <f aca="true" t="shared" si="55" ref="Z56:Z67">AO56+AQ56+AS56+AU56+AW56+AY56+BA56</f>
        <v>1</v>
      </c>
      <c r="AA56" s="217">
        <f aca="true" t="shared" si="56" ref="AA56:AA67">AP56+AR56+AT56+AV56+AX56+AZ56+BB56</f>
        <v>2</v>
      </c>
      <c r="AB56" s="218">
        <f aca="true" t="shared" si="57" ref="AB56:AB67">D56+G56+J56+M56+P56+S56+V56</f>
        <v>2</v>
      </c>
      <c r="AC56" s="212" t="s">
        <v>17</v>
      </c>
      <c r="AD56" s="219">
        <f aca="true" t="shared" si="58" ref="AD56:AD67">F56+I56+L56+O56+R56+U56+X56</f>
        <v>4</v>
      </c>
      <c r="AE56" s="220">
        <f aca="true" t="shared" si="59" ref="AE56:AE67">IF(Y56&gt;0,Z56/Y56,0)</f>
        <v>0.3333333333333333</v>
      </c>
      <c r="AG56" s="534" t="s">
        <v>133</v>
      </c>
      <c r="AH56" s="528" t="s">
        <v>107</v>
      </c>
      <c r="AI56" s="508" t="s">
        <v>235</v>
      </c>
      <c r="AJ56" s="505">
        <v>2</v>
      </c>
      <c r="AK56" s="509">
        <v>0</v>
      </c>
      <c r="AL56" s="506">
        <v>0</v>
      </c>
      <c r="AM56" s="510">
        <v>0</v>
      </c>
      <c r="AO56" s="207">
        <f aca="true" t="shared" si="60" ref="AO56:AO67">IF(D56&gt;F56,1,0)</f>
        <v>1</v>
      </c>
      <c r="AP56" s="207">
        <f aca="true" t="shared" si="61" ref="AP56:AP67">IF(F56&gt;D56,1,0)</f>
        <v>0</v>
      </c>
      <c r="AQ56" s="207">
        <f aca="true" t="shared" si="62" ref="AQ56:AQ67">IF(G56&gt;I56,1,0)</f>
        <v>0</v>
      </c>
      <c r="AR56" s="207">
        <f aca="true" t="shared" si="63" ref="AR56:AR67">IF(I56&gt;G56,1,0)</f>
        <v>0</v>
      </c>
      <c r="AS56" s="207">
        <f aca="true" t="shared" si="64" ref="AS56:AS67">IF(J56&gt;L56,1,0)</f>
        <v>0</v>
      </c>
      <c r="AT56" s="207">
        <f aca="true" t="shared" si="65" ref="AT56:AT67">IF(L56&gt;J56,1,0)</f>
        <v>0</v>
      </c>
      <c r="AU56" s="207">
        <f aca="true" t="shared" si="66" ref="AU56:AU67">IF(M56&gt;O56,1,0)</f>
        <v>0</v>
      </c>
      <c r="AV56" s="207">
        <f aca="true" t="shared" si="67" ref="AV56:AV67">IF(O56&gt;M56,1,0)</f>
        <v>0</v>
      </c>
      <c r="AW56" s="207">
        <f aca="true" t="shared" si="68" ref="AW56:AW67">IF(P56&gt;R56,1,)</f>
        <v>0</v>
      </c>
      <c r="AX56" s="207">
        <f aca="true" t="shared" si="69" ref="AX56:AX67">IF(R56&gt;P56,1,0)</f>
        <v>1</v>
      </c>
      <c r="AY56" s="207">
        <f aca="true" t="shared" si="70" ref="AY56:AY67">IF(S56&gt;U56,1,0)</f>
        <v>0</v>
      </c>
      <c r="AZ56" s="207">
        <f aca="true" t="shared" si="71" ref="AZ56:AZ67">IF(U56&gt;S56,1,0)</f>
        <v>0</v>
      </c>
      <c r="BA56" s="207">
        <f aca="true" t="shared" si="72" ref="BA56:BA67">IF(V56&gt;X56,1,0)</f>
        <v>0</v>
      </c>
      <c r="BB56" s="207">
        <f aca="true" t="shared" si="73" ref="BB56:BB67">IF(X56&gt;V56,1,0)</f>
        <v>1</v>
      </c>
    </row>
    <row r="57" spans="2:54" ht="15">
      <c r="B57" s="585"/>
      <c r="C57" s="265" t="s">
        <v>155</v>
      </c>
      <c r="D57" s="239"/>
      <c r="E57" s="240"/>
      <c r="F57" s="241"/>
      <c r="G57" s="242">
        <v>0</v>
      </c>
      <c r="H57" s="243"/>
      <c r="I57" s="244">
        <v>2</v>
      </c>
      <c r="J57" s="239"/>
      <c r="K57" s="240"/>
      <c r="L57" s="241"/>
      <c r="M57" s="242"/>
      <c r="N57" s="243"/>
      <c r="O57" s="244"/>
      <c r="P57" s="239"/>
      <c r="Q57" s="240"/>
      <c r="R57" s="241"/>
      <c r="S57" s="486"/>
      <c r="T57" s="487"/>
      <c r="U57" s="488"/>
      <c r="V57" s="239"/>
      <c r="W57" s="240"/>
      <c r="X57" s="241"/>
      <c r="Y57" s="215">
        <f t="shared" si="54"/>
        <v>1</v>
      </c>
      <c r="Z57" s="216">
        <f t="shared" si="55"/>
        <v>0</v>
      </c>
      <c r="AA57" s="217">
        <f t="shared" si="56"/>
        <v>1</v>
      </c>
      <c r="AB57" s="218">
        <f t="shared" si="57"/>
        <v>0</v>
      </c>
      <c r="AC57" s="212" t="s">
        <v>17</v>
      </c>
      <c r="AD57" s="219">
        <f t="shared" si="58"/>
        <v>2</v>
      </c>
      <c r="AE57" s="220">
        <f t="shared" si="59"/>
        <v>0</v>
      </c>
      <c r="AG57" s="534" t="s">
        <v>134</v>
      </c>
      <c r="AH57" s="528" t="s">
        <v>262</v>
      </c>
      <c r="AI57" s="508" t="s">
        <v>235</v>
      </c>
      <c r="AJ57" s="505">
        <v>1</v>
      </c>
      <c r="AK57" s="509">
        <v>0</v>
      </c>
      <c r="AL57" s="506">
        <v>0</v>
      </c>
      <c r="AM57" s="510">
        <v>0</v>
      </c>
      <c r="AO57" s="207">
        <f t="shared" si="60"/>
        <v>0</v>
      </c>
      <c r="AP57" s="207">
        <f t="shared" si="61"/>
        <v>0</v>
      </c>
      <c r="AQ57" s="207">
        <f t="shared" si="62"/>
        <v>0</v>
      </c>
      <c r="AR57" s="207">
        <f t="shared" si="63"/>
        <v>1</v>
      </c>
      <c r="AS57" s="207">
        <f t="shared" si="64"/>
        <v>0</v>
      </c>
      <c r="AT57" s="207">
        <f t="shared" si="65"/>
        <v>0</v>
      </c>
      <c r="AU57" s="207">
        <f t="shared" si="66"/>
        <v>0</v>
      </c>
      <c r="AV57" s="207">
        <f t="shared" si="67"/>
        <v>0</v>
      </c>
      <c r="AW57" s="207">
        <f t="shared" si="68"/>
        <v>0</v>
      </c>
      <c r="AX57" s="207">
        <f t="shared" si="69"/>
        <v>0</v>
      </c>
      <c r="AY57" s="207">
        <f t="shared" si="70"/>
        <v>0</v>
      </c>
      <c r="AZ57" s="207">
        <f t="shared" si="71"/>
        <v>0</v>
      </c>
      <c r="BA57" s="207">
        <f t="shared" si="72"/>
        <v>0</v>
      </c>
      <c r="BB57" s="207">
        <f t="shared" si="73"/>
        <v>0</v>
      </c>
    </row>
    <row r="58" spans="2:54" ht="15">
      <c r="B58" s="585"/>
      <c r="C58" s="265" t="s">
        <v>217</v>
      </c>
      <c r="D58" s="239">
        <v>2</v>
      </c>
      <c r="E58" s="240"/>
      <c r="F58" s="241">
        <v>0</v>
      </c>
      <c r="G58" s="242"/>
      <c r="H58" s="243"/>
      <c r="I58" s="244"/>
      <c r="J58" s="239">
        <v>2</v>
      </c>
      <c r="K58" s="240"/>
      <c r="L58" s="241">
        <v>0</v>
      </c>
      <c r="M58" s="242"/>
      <c r="N58" s="243"/>
      <c r="O58" s="244"/>
      <c r="P58" s="239"/>
      <c r="Q58" s="240"/>
      <c r="R58" s="241"/>
      <c r="S58" s="486"/>
      <c r="T58" s="487"/>
      <c r="U58" s="488"/>
      <c r="V58" s="208"/>
      <c r="W58" s="209"/>
      <c r="X58" s="210"/>
      <c r="Y58" s="215">
        <f t="shared" si="54"/>
        <v>2</v>
      </c>
      <c r="Z58" s="216">
        <f t="shared" si="55"/>
        <v>2</v>
      </c>
      <c r="AA58" s="217">
        <f t="shared" si="56"/>
        <v>0</v>
      </c>
      <c r="AB58" s="218">
        <f t="shared" si="57"/>
        <v>4</v>
      </c>
      <c r="AC58" s="212" t="s">
        <v>17</v>
      </c>
      <c r="AD58" s="219">
        <f t="shared" si="58"/>
        <v>0</v>
      </c>
      <c r="AE58" s="220">
        <f t="shared" si="59"/>
        <v>1</v>
      </c>
      <c r="AG58" s="534" t="s">
        <v>135</v>
      </c>
      <c r="AH58" s="528" t="s">
        <v>307</v>
      </c>
      <c r="AI58" s="508" t="s">
        <v>235</v>
      </c>
      <c r="AJ58" s="505">
        <v>1</v>
      </c>
      <c r="AK58" s="509">
        <v>0</v>
      </c>
      <c r="AL58" s="506">
        <v>0</v>
      </c>
      <c r="AM58" s="510">
        <v>0</v>
      </c>
      <c r="AO58" s="207">
        <f t="shared" si="60"/>
        <v>1</v>
      </c>
      <c r="AP58" s="207">
        <f t="shared" si="61"/>
        <v>0</v>
      </c>
      <c r="AQ58" s="207">
        <f t="shared" si="62"/>
        <v>0</v>
      </c>
      <c r="AR58" s="207">
        <f t="shared" si="63"/>
        <v>0</v>
      </c>
      <c r="AS58" s="207">
        <f t="shared" si="64"/>
        <v>1</v>
      </c>
      <c r="AT58" s="207">
        <f t="shared" si="65"/>
        <v>0</v>
      </c>
      <c r="AU58" s="207">
        <f t="shared" si="66"/>
        <v>0</v>
      </c>
      <c r="AV58" s="207">
        <f t="shared" si="67"/>
        <v>0</v>
      </c>
      <c r="AW58" s="207">
        <f t="shared" si="68"/>
        <v>0</v>
      </c>
      <c r="AX58" s="207">
        <f t="shared" si="69"/>
        <v>0</v>
      </c>
      <c r="AY58" s="207">
        <f t="shared" si="70"/>
        <v>0</v>
      </c>
      <c r="AZ58" s="207">
        <f t="shared" si="71"/>
        <v>0</v>
      </c>
      <c r="BA58" s="207">
        <f t="shared" si="72"/>
        <v>0</v>
      </c>
      <c r="BB58" s="207">
        <f t="shared" si="73"/>
        <v>0</v>
      </c>
    </row>
    <row r="59" spans="2:54" ht="12.75" customHeight="1">
      <c r="B59" s="585"/>
      <c r="C59" s="235" t="s">
        <v>298</v>
      </c>
      <c r="D59" s="208"/>
      <c r="E59" s="209"/>
      <c r="F59" s="210"/>
      <c r="G59" s="211"/>
      <c r="H59" s="212"/>
      <c r="I59" s="213"/>
      <c r="J59" s="208">
        <v>2</v>
      </c>
      <c r="K59" s="209"/>
      <c r="L59" s="210">
        <v>0</v>
      </c>
      <c r="M59" s="211"/>
      <c r="N59" s="212"/>
      <c r="O59" s="213"/>
      <c r="P59" s="208"/>
      <c r="Q59" s="209"/>
      <c r="R59" s="210"/>
      <c r="S59" s="476"/>
      <c r="T59" s="477"/>
      <c r="U59" s="489"/>
      <c r="V59" s="208">
        <v>0</v>
      </c>
      <c r="W59" s="209"/>
      <c r="X59" s="214">
        <v>2</v>
      </c>
      <c r="Y59" s="215">
        <f t="shared" si="54"/>
        <v>2</v>
      </c>
      <c r="Z59" s="216">
        <f t="shared" si="55"/>
        <v>1</v>
      </c>
      <c r="AA59" s="217">
        <f t="shared" si="56"/>
        <v>1</v>
      </c>
      <c r="AB59" s="218">
        <f t="shared" si="57"/>
        <v>2</v>
      </c>
      <c r="AC59" s="212" t="s">
        <v>17</v>
      </c>
      <c r="AD59" s="219">
        <f t="shared" si="58"/>
        <v>2</v>
      </c>
      <c r="AE59" s="220">
        <f t="shared" si="59"/>
        <v>0.5</v>
      </c>
      <c r="AG59" s="534" t="s">
        <v>136</v>
      </c>
      <c r="AH59" s="528" t="s">
        <v>108</v>
      </c>
      <c r="AI59" s="508" t="s">
        <v>235</v>
      </c>
      <c r="AJ59" s="505">
        <v>1</v>
      </c>
      <c r="AK59" s="509">
        <v>0</v>
      </c>
      <c r="AL59" s="506">
        <v>0</v>
      </c>
      <c r="AM59" s="510">
        <v>0</v>
      </c>
      <c r="AO59" s="207">
        <f t="shared" si="60"/>
        <v>0</v>
      </c>
      <c r="AP59" s="207">
        <f t="shared" si="61"/>
        <v>0</v>
      </c>
      <c r="AQ59" s="207">
        <f t="shared" si="62"/>
        <v>0</v>
      </c>
      <c r="AR59" s="207">
        <f t="shared" si="63"/>
        <v>0</v>
      </c>
      <c r="AS59" s="207">
        <f t="shared" si="64"/>
        <v>1</v>
      </c>
      <c r="AT59" s="207">
        <f t="shared" si="65"/>
        <v>0</v>
      </c>
      <c r="AU59" s="207">
        <f t="shared" si="66"/>
        <v>0</v>
      </c>
      <c r="AV59" s="207">
        <f t="shared" si="67"/>
        <v>0</v>
      </c>
      <c r="AW59" s="207">
        <f t="shared" si="68"/>
        <v>0</v>
      </c>
      <c r="AX59" s="207">
        <f t="shared" si="69"/>
        <v>0</v>
      </c>
      <c r="AY59" s="207">
        <f t="shared" si="70"/>
        <v>0</v>
      </c>
      <c r="AZ59" s="207">
        <f t="shared" si="71"/>
        <v>0</v>
      </c>
      <c r="BA59" s="207">
        <f t="shared" si="72"/>
        <v>0</v>
      </c>
      <c r="BB59" s="207">
        <f t="shared" si="73"/>
        <v>1</v>
      </c>
    </row>
    <row r="60" spans="2:54" ht="15">
      <c r="B60" s="586"/>
      <c r="C60" s="236" t="s">
        <v>220</v>
      </c>
      <c r="D60" s="221"/>
      <c r="E60" s="222"/>
      <c r="F60" s="223"/>
      <c r="G60" s="224">
        <v>1</v>
      </c>
      <c r="H60" s="225"/>
      <c r="I60" s="226">
        <v>2</v>
      </c>
      <c r="J60" s="221"/>
      <c r="K60" s="222"/>
      <c r="L60" s="223"/>
      <c r="M60" s="224"/>
      <c r="N60" s="225"/>
      <c r="O60" s="226"/>
      <c r="P60" s="221">
        <v>0</v>
      </c>
      <c r="Q60" s="222"/>
      <c r="R60" s="223">
        <v>2</v>
      </c>
      <c r="S60" s="482"/>
      <c r="T60" s="483"/>
      <c r="U60" s="490"/>
      <c r="V60" s="221"/>
      <c r="W60" s="222"/>
      <c r="X60" s="227"/>
      <c r="Y60" s="228">
        <f t="shared" si="54"/>
        <v>2</v>
      </c>
      <c r="Z60" s="229">
        <f t="shared" si="55"/>
        <v>0</v>
      </c>
      <c r="AA60" s="230">
        <f t="shared" si="56"/>
        <v>2</v>
      </c>
      <c r="AB60" s="231">
        <f t="shared" si="57"/>
        <v>1</v>
      </c>
      <c r="AC60" s="225" t="s">
        <v>17</v>
      </c>
      <c r="AD60" s="232">
        <f t="shared" si="58"/>
        <v>4</v>
      </c>
      <c r="AE60" s="233">
        <f t="shared" si="59"/>
        <v>0</v>
      </c>
      <c r="AG60" s="534" t="s">
        <v>137</v>
      </c>
      <c r="AH60" s="528" t="s">
        <v>239</v>
      </c>
      <c r="AI60" s="508" t="s">
        <v>235</v>
      </c>
      <c r="AJ60" s="505">
        <v>1</v>
      </c>
      <c r="AK60" s="509">
        <v>0</v>
      </c>
      <c r="AL60" s="506">
        <v>0</v>
      </c>
      <c r="AM60" s="510">
        <v>0</v>
      </c>
      <c r="AO60" s="207">
        <f t="shared" si="60"/>
        <v>0</v>
      </c>
      <c r="AP60" s="207">
        <f t="shared" si="61"/>
        <v>0</v>
      </c>
      <c r="AQ60" s="207">
        <f t="shared" si="62"/>
        <v>0</v>
      </c>
      <c r="AR60" s="207">
        <f t="shared" si="63"/>
        <v>1</v>
      </c>
      <c r="AS60" s="207">
        <f t="shared" si="64"/>
        <v>0</v>
      </c>
      <c r="AT60" s="207">
        <f t="shared" si="65"/>
        <v>0</v>
      </c>
      <c r="AU60" s="207">
        <f t="shared" si="66"/>
        <v>0</v>
      </c>
      <c r="AV60" s="207">
        <f t="shared" si="67"/>
        <v>0</v>
      </c>
      <c r="AW60" s="207">
        <f t="shared" si="68"/>
        <v>0</v>
      </c>
      <c r="AX60" s="207">
        <f t="shared" si="69"/>
        <v>1</v>
      </c>
      <c r="AY60" s="207">
        <f t="shared" si="70"/>
        <v>0</v>
      </c>
      <c r="AZ60" s="207">
        <f t="shared" si="71"/>
        <v>0</v>
      </c>
      <c r="BA60" s="207">
        <f t="shared" si="72"/>
        <v>0</v>
      </c>
      <c r="BB60" s="207">
        <f t="shared" si="73"/>
        <v>0</v>
      </c>
    </row>
    <row r="61" spans="2:54" ht="15">
      <c r="B61" s="584" t="s">
        <v>147</v>
      </c>
      <c r="C61" s="234" t="s">
        <v>157</v>
      </c>
      <c r="D61" s="194"/>
      <c r="E61" s="195"/>
      <c r="F61" s="196"/>
      <c r="G61" s="197"/>
      <c r="H61" s="198"/>
      <c r="I61" s="199"/>
      <c r="J61" s="473"/>
      <c r="K61" s="474"/>
      <c r="L61" s="485"/>
      <c r="M61" s="197">
        <v>2</v>
      </c>
      <c r="N61" s="198"/>
      <c r="O61" s="199">
        <v>0</v>
      </c>
      <c r="P61" s="194"/>
      <c r="Q61" s="195"/>
      <c r="R61" s="196"/>
      <c r="S61" s="197"/>
      <c r="T61" s="198"/>
      <c r="U61" s="199"/>
      <c r="V61" s="194">
        <v>1</v>
      </c>
      <c r="W61" s="195"/>
      <c r="X61" s="200">
        <v>2</v>
      </c>
      <c r="Y61" s="215">
        <f t="shared" si="54"/>
        <v>2</v>
      </c>
      <c r="Z61" s="216">
        <f t="shared" si="55"/>
        <v>1</v>
      </c>
      <c r="AA61" s="217">
        <f t="shared" si="56"/>
        <v>1</v>
      </c>
      <c r="AB61" s="218">
        <f t="shared" si="57"/>
        <v>3</v>
      </c>
      <c r="AC61" s="212" t="s">
        <v>17</v>
      </c>
      <c r="AD61" s="219">
        <f t="shared" si="58"/>
        <v>2</v>
      </c>
      <c r="AE61" s="220">
        <f t="shared" si="59"/>
        <v>0.5</v>
      </c>
      <c r="AG61" s="534" t="s">
        <v>138</v>
      </c>
      <c r="AH61" s="528" t="s">
        <v>268</v>
      </c>
      <c r="AI61" s="508" t="s">
        <v>59</v>
      </c>
      <c r="AJ61" s="505">
        <v>1</v>
      </c>
      <c r="AK61" s="509">
        <v>0</v>
      </c>
      <c r="AL61" s="506">
        <v>0</v>
      </c>
      <c r="AM61" s="510">
        <v>0</v>
      </c>
      <c r="AO61" s="207">
        <f t="shared" si="60"/>
        <v>0</v>
      </c>
      <c r="AP61" s="207">
        <f t="shared" si="61"/>
        <v>0</v>
      </c>
      <c r="AQ61" s="207">
        <f t="shared" si="62"/>
        <v>0</v>
      </c>
      <c r="AR61" s="207">
        <f t="shared" si="63"/>
        <v>0</v>
      </c>
      <c r="AS61" s="207">
        <f t="shared" si="64"/>
        <v>0</v>
      </c>
      <c r="AT61" s="207">
        <f t="shared" si="65"/>
        <v>0</v>
      </c>
      <c r="AU61" s="207">
        <f t="shared" si="66"/>
        <v>1</v>
      </c>
      <c r="AV61" s="207">
        <f t="shared" si="67"/>
        <v>0</v>
      </c>
      <c r="AW61" s="207">
        <f t="shared" si="68"/>
        <v>0</v>
      </c>
      <c r="AX61" s="207">
        <f t="shared" si="69"/>
        <v>0</v>
      </c>
      <c r="AY61" s="207">
        <f t="shared" si="70"/>
        <v>0</v>
      </c>
      <c r="AZ61" s="207">
        <f t="shared" si="71"/>
        <v>0</v>
      </c>
      <c r="BA61" s="207">
        <f t="shared" si="72"/>
        <v>0</v>
      </c>
      <c r="BB61" s="207">
        <f t="shared" si="73"/>
        <v>1</v>
      </c>
    </row>
    <row r="62" spans="2:54" ht="15">
      <c r="B62" s="585"/>
      <c r="C62" s="265" t="s">
        <v>156</v>
      </c>
      <c r="D62" s="239">
        <v>0</v>
      </c>
      <c r="E62" s="240"/>
      <c r="F62" s="241">
        <v>2</v>
      </c>
      <c r="G62" s="242">
        <v>0</v>
      </c>
      <c r="H62" s="243"/>
      <c r="I62" s="244">
        <v>2</v>
      </c>
      <c r="J62" s="486"/>
      <c r="K62" s="487"/>
      <c r="L62" s="488"/>
      <c r="M62" s="242">
        <v>0</v>
      </c>
      <c r="N62" s="243"/>
      <c r="O62" s="244">
        <v>2</v>
      </c>
      <c r="P62" s="239">
        <v>2</v>
      </c>
      <c r="Q62" s="240"/>
      <c r="R62" s="241">
        <v>0</v>
      </c>
      <c r="S62" s="242">
        <v>2</v>
      </c>
      <c r="T62" s="243"/>
      <c r="U62" s="244">
        <v>0</v>
      </c>
      <c r="V62" s="239">
        <v>0</v>
      </c>
      <c r="W62" s="240"/>
      <c r="X62" s="245">
        <v>2</v>
      </c>
      <c r="Y62" s="215">
        <f t="shared" si="54"/>
        <v>6</v>
      </c>
      <c r="Z62" s="216">
        <f t="shared" si="55"/>
        <v>2</v>
      </c>
      <c r="AA62" s="217">
        <f t="shared" si="56"/>
        <v>4</v>
      </c>
      <c r="AB62" s="218">
        <f t="shared" si="57"/>
        <v>4</v>
      </c>
      <c r="AC62" s="212" t="s">
        <v>17</v>
      </c>
      <c r="AD62" s="219">
        <f t="shared" si="58"/>
        <v>8</v>
      </c>
      <c r="AE62" s="220">
        <f t="shared" si="59"/>
        <v>0.3333333333333333</v>
      </c>
      <c r="AG62" s="537" t="s">
        <v>139</v>
      </c>
      <c r="AH62" s="531" t="s">
        <v>155</v>
      </c>
      <c r="AI62" s="521" t="s">
        <v>150</v>
      </c>
      <c r="AJ62" s="522">
        <v>1</v>
      </c>
      <c r="AK62" s="523">
        <v>0</v>
      </c>
      <c r="AL62" s="524">
        <v>0</v>
      </c>
      <c r="AM62" s="525">
        <v>0</v>
      </c>
      <c r="AO62" s="207">
        <f t="shared" si="60"/>
        <v>0</v>
      </c>
      <c r="AP62" s="207">
        <f t="shared" si="61"/>
        <v>1</v>
      </c>
      <c r="AQ62" s="207">
        <f t="shared" si="62"/>
        <v>0</v>
      </c>
      <c r="AR62" s="207">
        <f t="shared" si="63"/>
        <v>1</v>
      </c>
      <c r="AS62" s="207">
        <f t="shared" si="64"/>
        <v>0</v>
      </c>
      <c r="AT62" s="207">
        <f t="shared" si="65"/>
        <v>0</v>
      </c>
      <c r="AU62" s="207">
        <f t="shared" si="66"/>
        <v>0</v>
      </c>
      <c r="AV62" s="207">
        <f t="shared" si="67"/>
        <v>1</v>
      </c>
      <c r="AW62" s="207">
        <f t="shared" si="68"/>
        <v>1</v>
      </c>
      <c r="AX62" s="207">
        <f t="shared" si="69"/>
        <v>0</v>
      </c>
      <c r="AY62" s="207">
        <f t="shared" si="70"/>
        <v>1</v>
      </c>
      <c r="AZ62" s="207">
        <f t="shared" si="71"/>
        <v>0</v>
      </c>
      <c r="BA62" s="207">
        <f t="shared" si="72"/>
        <v>0</v>
      </c>
      <c r="BB62" s="207">
        <f t="shared" si="73"/>
        <v>1</v>
      </c>
    </row>
    <row r="63" spans="2:54" ht="15">
      <c r="B63" s="585"/>
      <c r="C63" s="265" t="s">
        <v>158</v>
      </c>
      <c r="D63" s="239">
        <v>0</v>
      </c>
      <c r="E63" s="240"/>
      <c r="F63" s="241">
        <v>2</v>
      </c>
      <c r="G63" s="242">
        <v>1</v>
      </c>
      <c r="H63" s="243"/>
      <c r="I63" s="244">
        <v>2</v>
      </c>
      <c r="J63" s="486"/>
      <c r="K63" s="487"/>
      <c r="L63" s="488"/>
      <c r="M63" s="242"/>
      <c r="N63" s="243"/>
      <c r="O63" s="244"/>
      <c r="P63" s="239">
        <v>2</v>
      </c>
      <c r="Q63" s="240"/>
      <c r="R63" s="241">
        <v>0</v>
      </c>
      <c r="S63" s="242">
        <v>2</v>
      </c>
      <c r="T63" s="243"/>
      <c r="U63" s="244">
        <v>0</v>
      </c>
      <c r="V63" s="239"/>
      <c r="W63" s="240"/>
      <c r="X63" s="245"/>
      <c r="Y63" s="215">
        <f t="shared" si="54"/>
        <v>4</v>
      </c>
      <c r="Z63" s="216">
        <f t="shared" si="55"/>
        <v>2</v>
      </c>
      <c r="AA63" s="217">
        <f t="shared" si="56"/>
        <v>2</v>
      </c>
      <c r="AB63" s="218">
        <f t="shared" si="57"/>
        <v>5</v>
      </c>
      <c r="AC63" s="212" t="s">
        <v>17</v>
      </c>
      <c r="AD63" s="219">
        <f t="shared" si="58"/>
        <v>4</v>
      </c>
      <c r="AE63" s="220">
        <f t="shared" si="59"/>
        <v>0.5</v>
      </c>
      <c r="AO63" s="207">
        <f t="shared" si="60"/>
        <v>0</v>
      </c>
      <c r="AP63" s="207">
        <f t="shared" si="61"/>
        <v>1</v>
      </c>
      <c r="AQ63" s="207">
        <f t="shared" si="62"/>
        <v>0</v>
      </c>
      <c r="AR63" s="207">
        <f t="shared" si="63"/>
        <v>1</v>
      </c>
      <c r="AS63" s="207">
        <f t="shared" si="64"/>
        <v>0</v>
      </c>
      <c r="AT63" s="207">
        <f t="shared" si="65"/>
        <v>0</v>
      </c>
      <c r="AU63" s="207">
        <f t="shared" si="66"/>
        <v>0</v>
      </c>
      <c r="AV63" s="207">
        <f t="shared" si="67"/>
        <v>0</v>
      </c>
      <c r="AW63" s="207">
        <f t="shared" si="68"/>
        <v>1</v>
      </c>
      <c r="AX63" s="207">
        <f t="shared" si="69"/>
        <v>0</v>
      </c>
      <c r="AY63" s="207">
        <f t="shared" si="70"/>
        <v>1</v>
      </c>
      <c r="AZ63" s="207">
        <f t="shared" si="71"/>
        <v>0</v>
      </c>
      <c r="BA63" s="207">
        <f t="shared" si="72"/>
        <v>0</v>
      </c>
      <c r="BB63" s="207">
        <f t="shared" si="73"/>
        <v>0</v>
      </c>
    </row>
    <row r="64" spans="2:54" ht="15">
      <c r="B64" s="586"/>
      <c r="C64" s="236"/>
      <c r="D64" s="221"/>
      <c r="E64" s="222"/>
      <c r="F64" s="223"/>
      <c r="G64" s="224"/>
      <c r="H64" s="225"/>
      <c r="I64" s="226"/>
      <c r="J64" s="482"/>
      <c r="K64" s="483"/>
      <c r="L64" s="490"/>
      <c r="M64" s="224"/>
      <c r="N64" s="225"/>
      <c r="O64" s="226"/>
      <c r="P64" s="221"/>
      <c r="Q64" s="222"/>
      <c r="R64" s="223"/>
      <c r="S64" s="224"/>
      <c r="T64" s="225"/>
      <c r="U64" s="226"/>
      <c r="V64" s="221"/>
      <c r="W64" s="222"/>
      <c r="X64" s="227"/>
      <c r="Y64" s="228">
        <f t="shared" si="54"/>
        <v>0</v>
      </c>
      <c r="Z64" s="229">
        <f t="shared" si="55"/>
        <v>0</v>
      </c>
      <c r="AA64" s="230">
        <f t="shared" si="56"/>
        <v>0</v>
      </c>
      <c r="AB64" s="231">
        <f t="shared" si="57"/>
        <v>0</v>
      </c>
      <c r="AC64" s="225" t="s">
        <v>17</v>
      </c>
      <c r="AD64" s="232">
        <f t="shared" si="58"/>
        <v>0</v>
      </c>
      <c r="AE64" s="233">
        <f t="shared" si="59"/>
        <v>0</v>
      </c>
      <c r="AO64" s="207">
        <f t="shared" si="60"/>
        <v>0</v>
      </c>
      <c r="AP64" s="207">
        <f t="shared" si="61"/>
        <v>0</v>
      </c>
      <c r="AQ64" s="207">
        <f t="shared" si="62"/>
        <v>0</v>
      </c>
      <c r="AR64" s="207">
        <f t="shared" si="63"/>
        <v>0</v>
      </c>
      <c r="AS64" s="207">
        <f t="shared" si="64"/>
        <v>0</v>
      </c>
      <c r="AT64" s="207">
        <f t="shared" si="65"/>
        <v>0</v>
      </c>
      <c r="AU64" s="207">
        <f t="shared" si="66"/>
        <v>0</v>
      </c>
      <c r="AV64" s="207">
        <f t="shared" si="67"/>
        <v>0</v>
      </c>
      <c r="AW64" s="207">
        <f t="shared" si="68"/>
        <v>0</v>
      </c>
      <c r="AX64" s="207">
        <f t="shared" si="69"/>
        <v>0</v>
      </c>
      <c r="AY64" s="207">
        <f t="shared" si="70"/>
        <v>0</v>
      </c>
      <c r="AZ64" s="207">
        <f t="shared" si="71"/>
        <v>0</v>
      </c>
      <c r="BA64" s="207">
        <f t="shared" si="72"/>
        <v>0</v>
      </c>
      <c r="BB64" s="207">
        <f t="shared" si="73"/>
        <v>0</v>
      </c>
    </row>
    <row r="65" spans="2:54" ht="15">
      <c r="B65" s="584" t="s">
        <v>148</v>
      </c>
      <c r="C65" s="234" t="s">
        <v>100</v>
      </c>
      <c r="D65" s="194">
        <v>0</v>
      </c>
      <c r="E65" s="195"/>
      <c r="F65" s="196">
        <v>2</v>
      </c>
      <c r="G65" s="473"/>
      <c r="H65" s="474"/>
      <c r="I65" s="485"/>
      <c r="J65" s="194">
        <v>0</v>
      </c>
      <c r="K65" s="195"/>
      <c r="L65" s="196">
        <v>2</v>
      </c>
      <c r="M65" s="197">
        <v>0</v>
      </c>
      <c r="N65" s="198"/>
      <c r="O65" s="199">
        <v>2</v>
      </c>
      <c r="P65" s="194">
        <v>0</v>
      </c>
      <c r="Q65" s="195"/>
      <c r="R65" s="196">
        <v>2</v>
      </c>
      <c r="S65" s="197">
        <v>0</v>
      </c>
      <c r="T65" s="198"/>
      <c r="U65" s="199">
        <v>2</v>
      </c>
      <c r="V65" s="194">
        <v>0</v>
      </c>
      <c r="W65" s="195"/>
      <c r="X65" s="196">
        <v>2</v>
      </c>
      <c r="Y65" s="201">
        <f t="shared" si="54"/>
        <v>6</v>
      </c>
      <c r="Z65" s="202">
        <f t="shared" si="55"/>
        <v>0</v>
      </c>
      <c r="AA65" s="203">
        <f t="shared" si="56"/>
        <v>6</v>
      </c>
      <c r="AB65" s="204">
        <f t="shared" si="57"/>
        <v>0</v>
      </c>
      <c r="AC65" s="198" t="s">
        <v>17</v>
      </c>
      <c r="AD65" s="205">
        <f t="shared" si="58"/>
        <v>12</v>
      </c>
      <c r="AE65" s="206">
        <f t="shared" si="59"/>
        <v>0</v>
      </c>
      <c r="AO65" s="207">
        <f t="shared" si="60"/>
        <v>0</v>
      </c>
      <c r="AP65" s="207">
        <f t="shared" si="61"/>
        <v>1</v>
      </c>
      <c r="AQ65" s="207">
        <f t="shared" si="62"/>
        <v>0</v>
      </c>
      <c r="AR65" s="207">
        <f t="shared" si="63"/>
        <v>0</v>
      </c>
      <c r="AS65" s="207">
        <f t="shared" si="64"/>
        <v>0</v>
      </c>
      <c r="AT65" s="207">
        <f t="shared" si="65"/>
        <v>1</v>
      </c>
      <c r="AU65" s="207">
        <f t="shared" si="66"/>
        <v>0</v>
      </c>
      <c r="AV65" s="207">
        <f t="shared" si="67"/>
        <v>1</v>
      </c>
      <c r="AW65" s="207">
        <f t="shared" si="68"/>
        <v>0</v>
      </c>
      <c r="AX65" s="207">
        <f t="shared" si="69"/>
        <v>1</v>
      </c>
      <c r="AY65" s="207">
        <f t="shared" si="70"/>
        <v>0</v>
      </c>
      <c r="AZ65" s="207">
        <f t="shared" si="71"/>
        <v>1</v>
      </c>
      <c r="BA65" s="207">
        <f t="shared" si="72"/>
        <v>0</v>
      </c>
      <c r="BB65" s="207">
        <f t="shared" si="73"/>
        <v>1</v>
      </c>
    </row>
    <row r="66" spans="2:54" ht="40.5" customHeight="1">
      <c r="B66" s="585"/>
      <c r="C66" s="235"/>
      <c r="D66" s="208"/>
      <c r="E66" s="209"/>
      <c r="F66" s="210"/>
      <c r="G66" s="476"/>
      <c r="H66" s="477"/>
      <c r="I66" s="489"/>
      <c r="J66" s="208"/>
      <c r="K66" s="209"/>
      <c r="L66" s="210"/>
      <c r="M66" s="211"/>
      <c r="N66" s="212"/>
      <c r="O66" s="213"/>
      <c r="P66" s="239"/>
      <c r="Q66" s="240"/>
      <c r="R66" s="241"/>
      <c r="S66" s="211"/>
      <c r="T66" s="212"/>
      <c r="U66" s="213"/>
      <c r="V66" s="239"/>
      <c r="W66" s="240"/>
      <c r="X66" s="241"/>
      <c r="Y66" s="215">
        <f t="shared" si="54"/>
        <v>0</v>
      </c>
      <c r="Z66" s="216">
        <f t="shared" si="55"/>
        <v>0</v>
      </c>
      <c r="AA66" s="217">
        <f t="shared" si="56"/>
        <v>0</v>
      </c>
      <c r="AB66" s="218">
        <f t="shared" si="57"/>
        <v>0</v>
      </c>
      <c r="AC66" s="212" t="s">
        <v>17</v>
      </c>
      <c r="AD66" s="219">
        <f t="shared" si="58"/>
        <v>0</v>
      </c>
      <c r="AE66" s="220">
        <f t="shared" si="59"/>
        <v>0</v>
      </c>
      <c r="AO66" s="207">
        <f t="shared" si="60"/>
        <v>0</v>
      </c>
      <c r="AP66" s="207">
        <f t="shared" si="61"/>
        <v>0</v>
      </c>
      <c r="AQ66" s="207">
        <f t="shared" si="62"/>
        <v>0</v>
      </c>
      <c r="AR66" s="207">
        <f t="shared" si="63"/>
        <v>0</v>
      </c>
      <c r="AS66" s="207">
        <f t="shared" si="64"/>
        <v>0</v>
      </c>
      <c r="AT66" s="207">
        <f t="shared" si="65"/>
        <v>0</v>
      </c>
      <c r="AU66" s="207">
        <f t="shared" si="66"/>
        <v>0</v>
      </c>
      <c r="AV66" s="207">
        <f t="shared" si="67"/>
        <v>0</v>
      </c>
      <c r="AW66" s="207">
        <f t="shared" si="68"/>
        <v>0</v>
      </c>
      <c r="AX66" s="207">
        <f t="shared" si="69"/>
        <v>0</v>
      </c>
      <c r="AY66" s="207">
        <f t="shared" si="70"/>
        <v>0</v>
      </c>
      <c r="AZ66" s="207">
        <f t="shared" si="71"/>
        <v>0</v>
      </c>
      <c r="BA66" s="207">
        <f t="shared" si="72"/>
        <v>0</v>
      </c>
      <c r="BB66" s="207">
        <f t="shared" si="73"/>
        <v>0</v>
      </c>
    </row>
    <row r="67" spans="2:54" ht="15">
      <c r="B67" s="586"/>
      <c r="C67" s="236" t="s">
        <v>109</v>
      </c>
      <c r="D67" s="221">
        <v>0</v>
      </c>
      <c r="E67" s="222"/>
      <c r="F67" s="223">
        <v>2</v>
      </c>
      <c r="G67" s="482"/>
      <c r="H67" s="483"/>
      <c r="I67" s="490"/>
      <c r="J67" s="221">
        <v>0</v>
      </c>
      <c r="K67" s="222"/>
      <c r="L67" s="223">
        <v>2</v>
      </c>
      <c r="M67" s="224">
        <v>0</v>
      </c>
      <c r="N67" s="225"/>
      <c r="O67" s="226">
        <v>2</v>
      </c>
      <c r="P67" s="221">
        <v>0</v>
      </c>
      <c r="Q67" s="222"/>
      <c r="R67" s="223">
        <v>2</v>
      </c>
      <c r="S67" s="224">
        <v>0</v>
      </c>
      <c r="T67" s="225"/>
      <c r="U67" s="226">
        <v>2</v>
      </c>
      <c r="V67" s="221">
        <v>0</v>
      </c>
      <c r="W67" s="222"/>
      <c r="X67" s="223">
        <v>2</v>
      </c>
      <c r="Y67" s="228">
        <f t="shared" si="54"/>
        <v>6</v>
      </c>
      <c r="Z67" s="229">
        <f t="shared" si="55"/>
        <v>0</v>
      </c>
      <c r="AA67" s="230">
        <f t="shared" si="56"/>
        <v>6</v>
      </c>
      <c r="AB67" s="231">
        <f t="shared" si="57"/>
        <v>0</v>
      </c>
      <c r="AC67" s="225" t="s">
        <v>17</v>
      </c>
      <c r="AD67" s="232">
        <f t="shared" si="58"/>
        <v>12</v>
      </c>
      <c r="AE67" s="233">
        <f t="shared" si="59"/>
        <v>0</v>
      </c>
      <c r="AO67" s="207">
        <f t="shared" si="60"/>
        <v>0</v>
      </c>
      <c r="AP67" s="207">
        <f t="shared" si="61"/>
        <v>1</v>
      </c>
      <c r="AQ67" s="207">
        <f t="shared" si="62"/>
        <v>0</v>
      </c>
      <c r="AR67" s="207">
        <f t="shared" si="63"/>
        <v>0</v>
      </c>
      <c r="AS67" s="207">
        <f t="shared" si="64"/>
        <v>0</v>
      </c>
      <c r="AT67" s="207">
        <f t="shared" si="65"/>
        <v>1</v>
      </c>
      <c r="AU67" s="207">
        <f t="shared" si="66"/>
        <v>0</v>
      </c>
      <c r="AV67" s="207">
        <f t="shared" si="67"/>
        <v>1</v>
      </c>
      <c r="AW67" s="207">
        <f t="shared" si="68"/>
        <v>0</v>
      </c>
      <c r="AX67" s="207">
        <f t="shared" si="69"/>
        <v>1</v>
      </c>
      <c r="AY67" s="207">
        <f t="shared" si="70"/>
        <v>0</v>
      </c>
      <c r="AZ67" s="207">
        <f t="shared" si="71"/>
        <v>1</v>
      </c>
      <c r="BA67" s="207">
        <f t="shared" si="72"/>
        <v>0</v>
      </c>
      <c r="BB67" s="207">
        <f t="shared" si="73"/>
        <v>1</v>
      </c>
    </row>
  </sheetData>
  <sheetProtection/>
  <mergeCells count="31">
    <mergeCell ref="B56:B60"/>
    <mergeCell ref="B61:B64"/>
    <mergeCell ref="V38:X38"/>
    <mergeCell ref="B65:B67"/>
    <mergeCell ref="B49:B51"/>
    <mergeCell ref="B52:B55"/>
    <mergeCell ref="D38:F38"/>
    <mergeCell ref="AB38:AD38"/>
    <mergeCell ref="B39:B44"/>
    <mergeCell ref="B45:B48"/>
    <mergeCell ref="J38:L38"/>
    <mergeCell ref="M38:O38"/>
    <mergeCell ref="P38:R38"/>
    <mergeCell ref="S38:U38"/>
    <mergeCell ref="G38:I38"/>
    <mergeCell ref="B26:B28"/>
    <mergeCell ref="B29:B32"/>
    <mergeCell ref="B12:B15"/>
    <mergeCell ref="B16:B18"/>
    <mergeCell ref="B19:B22"/>
    <mergeCell ref="B23:B25"/>
    <mergeCell ref="V4:X4"/>
    <mergeCell ref="AB4:AD4"/>
    <mergeCell ref="B5:B8"/>
    <mergeCell ref="B9:B11"/>
    <mergeCell ref="J4:L4"/>
    <mergeCell ref="M4:O4"/>
    <mergeCell ref="P4:R4"/>
    <mergeCell ref="S4:U4"/>
    <mergeCell ref="D4:F4"/>
    <mergeCell ref="G4:I4"/>
  </mergeCells>
  <conditionalFormatting sqref="AE5:AE32 AE39:AE67">
    <cfRule type="cellIs" priority="4" dxfId="0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">
      <selection activeCell="D89" sqref="D89:D9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630" t="s">
        <v>42</v>
      </c>
      <c r="Q3" s="630"/>
      <c r="R3" s="73"/>
      <c r="S3" s="73"/>
      <c r="T3" s="631">
        <f>'Rozlosování-přehled'!$N$1</f>
        <v>2012</v>
      </c>
      <c r="U3" s="631"/>
      <c r="X3" s="74" t="s">
        <v>0</v>
      </c>
    </row>
    <row r="4" spans="3:32" ht="18.75">
      <c r="C4" s="75" t="s">
        <v>43</v>
      </c>
      <c r="D4" s="76"/>
      <c r="N4" s="77">
        <v>4</v>
      </c>
      <c r="P4" s="632" t="str">
        <f>IF(N4=1,P6,IF(N4=2,P7,IF(N4=3,P8,IF(N4=4,P9,IF(N4=5,P10,IF(N4=6,P11," "))))))</f>
        <v>VETERÁNI   I.</v>
      </c>
      <c r="Q4" s="633"/>
      <c r="R4" s="633"/>
      <c r="S4" s="633"/>
      <c r="T4" s="633"/>
      <c r="U4" s="634"/>
      <c r="W4" s="78" t="s">
        <v>1</v>
      </c>
      <c r="X4" s="79" t="s">
        <v>2</v>
      </c>
      <c r="AA4" s="1" t="s">
        <v>44</v>
      </c>
      <c r="AB4" s="362" t="s">
        <v>177</v>
      </c>
      <c r="AC4" s="362" t="s">
        <v>178</v>
      </c>
      <c r="AD4" s="1" t="s">
        <v>45</v>
      </c>
      <c r="AE4" s="1" t="s">
        <v>46</v>
      </c>
      <c r="AF4" s="1" t="s">
        <v>47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0" ht="14.25" customHeight="1">
      <c r="C6" s="75" t="s">
        <v>48</v>
      </c>
      <c r="D6" s="125" t="s">
        <v>50</v>
      </c>
      <c r="E6" s="82"/>
      <c r="F6" s="82"/>
      <c r="N6" s="83">
        <v>1</v>
      </c>
      <c r="P6" s="627" t="s">
        <v>49</v>
      </c>
      <c r="Q6" s="627"/>
      <c r="R6" s="627"/>
      <c r="S6" s="627"/>
      <c r="T6" s="627"/>
      <c r="U6" s="627"/>
      <c r="W6" s="84">
        <v>1</v>
      </c>
      <c r="X6" s="85" t="str">
        <f aca="true" t="shared" si="0" ref="X6:X13">IF($N$4=1,AA6,IF($N$4=2,AB6,IF($N$4=3,AC6,IF($N$4=4,AD6,IF($N$4=5,AE6," ")))))</f>
        <v>Krmelín</v>
      </c>
      <c r="AD6" s="84" t="s">
        <v>50</v>
      </c>
    </row>
    <row r="7" spans="3:30" ht="16.5" customHeight="1">
      <c r="C7" s="75" t="s">
        <v>51</v>
      </c>
      <c r="D7" s="238">
        <v>41038</v>
      </c>
      <c r="E7" s="87"/>
      <c r="F7" s="87"/>
      <c r="N7" s="83">
        <v>2</v>
      </c>
      <c r="P7" s="626" t="s">
        <v>179</v>
      </c>
      <c r="Q7" s="627"/>
      <c r="R7" s="627"/>
      <c r="S7" s="627"/>
      <c r="T7" s="627"/>
      <c r="U7" s="627"/>
      <c r="W7" s="84">
        <v>2</v>
      </c>
      <c r="X7" s="85" t="str">
        <f t="shared" si="0"/>
        <v>Trnávka</v>
      </c>
      <c r="AD7" s="84" t="s">
        <v>56</v>
      </c>
    </row>
    <row r="8" spans="3:30" ht="15" customHeight="1">
      <c r="C8" s="75"/>
      <c r="N8" s="83">
        <v>3</v>
      </c>
      <c r="P8" s="626" t="s">
        <v>180</v>
      </c>
      <c r="Q8" s="627"/>
      <c r="R8" s="627"/>
      <c r="S8" s="627"/>
      <c r="T8" s="627"/>
      <c r="U8" s="627"/>
      <c r="W8" s="84">
        <v>3</v>
      </c>
      <c r="X8" s="85" t="str">
        <f t="shared" si="0"/>
        <v>Stará Bělá  B</v>
      </c>
      <c r="AD8" s="398" t="s">
        <v>83</v>
      </c>
    </row>
    <row r="9" spans="2:30" ht="18.75">
      <c r="B9" s="88">
        <v>1</v>
      </c>
      <c r="C9" s="71" t="s">
        <v>54</v>
      </c>
      <c r="D9" s="637" t="str">
        <f>IF(B9=1,X6,IF(B9=2,X7,IF(B9=3,X8,IF(B9=4,X9,IF(B9=5,X10,IF(B9=6,X11,IF(B9=7,X12,IF(B9=8,X13," "))))))))</f>
        <v>Krmelín</v>
      </c>
      <c r="E9" s="638"/>
      <c r="F9" s="638"/>
      <c r="G9" s="638"/>
      <c r="H9" s="638"/>
      <c r="I9" s="639"/>
      <c r="N9" s="83">
        <v>4</v>
      </c>
      <c r="P9" s="590" t="s">
        <v>52</v>
      </c>
      <c r="Q9" s="590"/>
      <c r="R9" s="590"/>
      <c r="S9" s="590"/>
      <c r="T9" s="590"/>
      <c r="U9" s="590"/>
      <c r="W9" s="84">
        <v>4</v>
      </c>
      <c r="X9" s="85" t="str">
        <f t="shared" si="0"/>
        <v>Výškovice  B</v>
      </c>
      <c r="AD9" s="398" t="s">
        <v>21</v>
      </c>
    </row>
    <row r="10" spans="2:30" ht="19.5" customHeight="1">
      <c r="B10" s="88">
        <v>8</v>
      </c>
      <c r="C10" s="71" t="s">
        <v>57</v>
      </c>
      <c r="D10" s="637" t="str">
        <f>IF(B10=1,X6,IF(B10=2,X7,IF(B10=3,X8,IF(B10=4,X9,IF(B10=5,X10,IF(B10=6,X11,IF(B10=7,X12,IF(B10=8,X13," "))))))))</f>
        <v>Výškovice  A</v>
      </c>
      <c r="E10" s="638"/>
      <c r="F10" s="638"/>
      <c r="G10" s="638"/>
      <c r="H10" s="638"/>
      <c r="I10" s="639"/>
      <c r="N10" s="83">
        <v>5</v>
      </c>
      <c r="P10" s="590" t="s">
        <v>55</v>
      </c>
      <c r="Q10" s="590"/>
      <c r="R10" s="590"/>
      <c r="S10" s="590"/>
      <c r="T10" s="590"/>
      <c r="U10" s="590"/>
      <c r="W10" s="84">
        <v>5</v>
      </c>
      <c r="X10" s="85" t="str">
        <f t="shared" si="0"/>
        <v>Nová Bělá</v>
      </c>
      <c r="AD10" s="84" t="s">
        <v>53</v>
      </c>
    </row>
    <row r="11" spans="14:30" ht="15.75" customHeight="1">
      <c r="N11" s="83">
        <v>6</v>
      </c>
      <c r="P11" s="590" t="s">
        <v>58</v>
      </c>
      <c r="Q11" s="590"/>
      <c r="R11" s="590"/>
      <c r="S11" s="590"/>
      <c r="T11" s="590"/>
      <c r="U11" s="590"/>
      <c r="W11" s="84">
        <v>6</v>
      </c>
      <c r="X11" s="85" t="str">
        <f t="shared" si="0"/>
        <v>Výškovice  C</v>
      </c>
      <c r="AD11" s="398" t="s">
        <v>149</v>
      </c>
    </row>
    <row r="12" spans="3:38" ht="15">
      <c r="C12" s="89" t="s">
        <v>60</v>
      </c>
      <c r="D12" s="90"/>
      <c r="E12" s="623" t="s">
        <v>61</v>
      </c>
      <c r="F12" s="624"/>
      <c r="G12" s="624"/>
      <c r="H12" s="624"/>
      <c r="I12" s="624"/>
      <c r="J12" s="624"/>
      <c r="K12" s="624"/>
      <c r="L12" s="624"/>
      <c r="M12" s="624"/>
      <c r="N12" s="624" t="s">
        <v>62</v>
      </c>
      <c r="O12" s="624"/>
      <c r="P12" s="624"/>
      <c r="Q12" s="624"/>
      <c r="R12" s="624"/>
      <c r="S12" s="624"/>
      <c r="T12" s="624"/>
      <c r="U12" s="624"/>
      <c r="V12" s="91"/>
      <c r="W12" s="84">
        <v>7</v>
      </c>
      <c r="X12" s="85" t="str">
        <f t="shared" si="0"/>
        <v>Stará Bělá  A</v>
      </c>
      <c r="AD12" s="398" t="s">
        <v>84</v>
      </c>
      <c r="AG12" s="75"/>
      <c r="AH12" s="92"/>
      <c r="AI12" s="92"/>
      <c r="AJ12" s="74" t="s">
        <v>0</v>
      </c>
      <c r="AK12" s="92"/>
      <c r="AL12" s="92"/>
    </row>
    <row r="13" spans="2:38" ht="21" customHeight="1">
      <c r="B13" s="93"/>
      <c r="C13" s="94" t="s">
        <v>7</v>
      </c>
      <c r="D13" s="95" t="s">
        <v>8</v>
      </c>
      <c r="E13" s="625" t="s">
        <v>63</v>
      </c>
      <c r="F13" s="592"/>
      <c r="G13" s="593"/>
      <c r="H13" s="591" t="s">
        <v>64</v>
      </c>
      <c r="I13" s="592"/>
      <c r="J13" s="593" t="s">
        <v>64</v>
      </c>
      <c r="K13" s="591" t="s">
        <v>65</v>
      </c>
      <c r="L13" s="592"/>
      <c r="M13" s="592" t="s">
        <v>65</v>
      </c>
      <c r="N13" s="591" t="s">
        <v>66</v>
      </c>
      <c r="O13" s="592"/>
      <c r="P13" s="593"/>
      <c r="Q13" s="591" t="s">
        <v>67</v>
      </c>
      <c r="R13" s="592"/>
      <c r="S13" s="593"/>
      <c r="T13" s="96" t="s">
        <v>68</v>
      </c>
      <c r="U13" s="97"/>
      <c r="V13" s="98"/>
      <c r="W13" s="84">
        <v>8</v>
      </c>
      <c r="X13" s="85" t="str">
        <f t="shared" si="0"/>
        <v>Výškovice  A</v>
      </c>
      <c r="AD13" s="398" t="s">
        <v>29</v>
      </c>
      <c r="AG13" s="4" t="s">
        <v>63</v>
      </c>
      <c r="AH13" s="4" t="s">
        <v>64</v>
      </c>
      <c r="AI13" s="4" t="s">
        <v>65</v>
      </c>
      <c r="AJ13" s="4" t="s">
        <v>63</v>
      </c>
      <c r="AK13" s="4" t="s">
        <v>64</v>
      </c>
      <c r="AL13" s="4" t="s">
        <v>65</v>
      </c>
    </row>
    <row r="14" spans="2:38" ht="24.75" customHeight="1">
      <c r="B14" s="99" t="s">
        <v>63</v>
      </c>
      <c r="C14" s="129" t="s">
        <v>190</v>
      </c>
      <c r="D14" s="139" t="s">
        <v>191</v>
      </c>
      <c r="E14" s="131">
        <v>1</v>
      </c>
      <c r="F14" s="132" t="s">
        <v>17</v>
      </c>
      <c r="G14" s="133">
        <v>6</v>
      </c>
      <c r="H14" s="134">
        <v>3</v>
      </c>
      <c r="I14" s="132" t="s">
        <v>17</v>
      </c>
      <c r="J14" s="133">
        <v>6</v>
      </c>
      <c r="K14" s="104"/>
      <c r="L14" s="102" t="s">
        <v>17</v>
      </c>
      <c r="M14" s="361"/>
      <c r="N14" s="150">
        <f>E14+H14+K14</f>
        <v>4</v>
      </c>
      <c r="O14" s="151" t="s">
        <v>17</v>
      </c>
      <c r="P14" s="152">
        <f>G14+J14+M14</f>
        <v>12</v>
      </c>
      <c r="Q14" s="150">
        <f>SUM(AG14:AI14)</f>
        <v>0</v>
      </c>
      <c r="R14" s="151" t="s">
        <v>17</v>
      </c>
      <c r="S14" s="152">
        <f>SUM(AJ14:AL14)</f>
        <v>2</v>
      </c>
      <c r="T14" s="153">
        <f>IF(Q14&gt;S14,1,0)</f>
        <v>0</v>
      </c>
      <c r="U14" s="154">
        <f>IF(S14&gt;Q14,1,0)</f>
        <v>1</v>
      </c>
      <c r="V14" s="91"/>
      <c r="X14" s="107"/>
      <c r="AG14" s="108">
        <f>IF(E14&gt;G14,1,0)</f>
        <v>0</v>
      </c>
      <c r="AH14" s="108">
        <f>IF(H14&gt;J14,1,0)</f>
        <v>0</v>
      </c>
      <c r="AI14" s="108">
        <f>IF(K14+M14&gt;0,IF(K14&gt;M14,1,0),0)</f>
        <v>0</v>
      </c>
      <c r="AJ14" s="108">
        <f>IF(G14&gt;E14,1,0)</f>
        <v>1</v>
      </c>
      <c r="AK14" s="108">
        <f>IF(J14&gt;H14,1,0)</f>
        <v>1</v>
      </c>
      <c r="AL14" s="108">
        <f>IF(K14+M14&gt;0,IF(M14&gt;K14,1,0),0)</f>
        <v>0</v>
      </c>
    </row>
    <row r="15" spans="2:38" ht="24" customHeight="1">
      <c r="B15" s="99" t="s">
        <v>64</v>
      </c>
      <c r="C15" s="140" t="s">
        <v>192</v>
      </c>
      <c r="D15" s="129" t="s">
        <v>193</v>
      </c>
      <c r="E15" s="131">
        <v>6</v>
      </c>
      <c r="F15" s="132" t="s">
        <v>17</v>
      </c>
      <c r="G15" s="133">
        <v>3</v>
      </c>
      <c r="H15" s="134">
        <v>6</v>
      </c>
      <c r="I15" s="132" t="s">
        <v>17</v>
      </c>
      <c r="J15" s="133">
        <v>3</v>
      </c>
      <c r="K15" s="104"/>
      <c r="L15" s="102" t="s">
        <v>17</v>
      </c>
      <c r="M15" s="361"/>
      <c r="N15" s="150">
        <f>E15+H15+K15</f>
        <v>12</v>
      </c>
      <c r="O15" s="151" t="s">
        <v>17</v>
      </c>
      <c r="P15" s="152">
        <f>G15+J15+M15</f>
        <v>6</v>
      </c>
      <c r="Q15" s="150">
        <f>SUM(AG15:AI15)</f>
        <v>2</v>
      </c>
      <c r="R15" s="151" t="s">
        <v>17</v>
      </c>
      <c r="S15" s="152">
        <f>SUM(AJ15:AL15)</f>
        <v>0</v>
      </c>
      <c r="T15" s="153">
        <f>IF(Q15&gt;S15,1,0)</f>
        <v>1</v>
      </c>
      <c r="U15" s="154">
        <f>IF(S15&gt;Q15,1,0)</f>
        <v>0</v>
      </c>
      <c r="V15" s="91"/>
      <c r="AG15" s="108">
        <f>IF(E15&gt;G15,1,0)</f>
        <v>1</v>
      </c>
      <c r="AH15" s="108">
        <f>IF(H15&gt;J15,1,0)</f>
        <v>1</v>
      </c>
      <c r="AI15" s="108">
        <f>IF(K15+M15&gt;0,IF(K15&gt;M15,1,0),0)</f>
        <v>0</v>
      </c>
      <c r="AJ15" s="108">
        <f>IF(G15&gt;E15,1,0)</f>
        <v>0</v>
      </c>
      <c r="AK15" s="108">
        <f>IF(J15&gt;H15,1,0)</f>
        <v>0</v>
      </c>
      <c r="AL15" s="108">
        <f>IF(K15+M15&gt;0,IF(M15&gt;K15,1,0),0)</f>
        <v>0</v>
      </c>
    </row>
    <row r="16" spans="2:38" ht="20.25" customHeight="1">
      <c r="B16" s="608" t="s">
        <v>65</v>
      </c>
      <c r="C16" s="140" t="s">
        <v>194</v>
      </c>
      <c r="D16" s="139" t="s">
        <v>191</v>
      </c>
      <c r="E16" s="610">
        <v>0</v>
      </c>
      <c r="F16" s="612" t="s">
        <v>17</v>
      </c>
      <c r="G16" s="614">
        <v>6</v>
      </c>
      <c r="H16" s="616">
        <v>4</v>
      </c>
      <c r="I16" s="612" t="s">
        <v>17</v>
      </c>
      <c r="J16" s="614">
        <v>6</v>
      </c>
      <c r="K16" s="621"/>
      <c r="L16" s="594" t="s">
        <v>17</v>
      </c>
      <c r="M16" s="606"/>
      <c r="N16" s="598">
        <f>E16+H16+K16</f>
        <v>4</v>
      </c>
      <c r="O16" s="600" t="s">
        <v>17</v>
      </c>
      <c r="P16" s="602">
        <f>G16+J16+M16</f>
        <v>12</v>
      </c>
      <c r="Q16" s="598">
        <f>SUM(AG16:AI16)</f>
        <v>0</v>
      </c>
      <c r="R16" s="600" t="s">
        <v>17</v>
      </c>
      <c r="S16" s="602">
        <f>SUM(AJ16:AL16)</f>
        <v>2</v>
      </c>
      <c r="T16" s="604">
        <f>IF(Q16&gt;S16,1,0)</f>
        <v>0</v>
      </c>
      <c r="U16" s="596">
        <f>IF(S16&gt;Q16,1,0)</f>
        <v>1</v>
      </c>
      <c r="V16" s="111"/>
      <c r="AG16" s="108">
        <f>IF(E16&gt;G16,1,0)</f>
        <v>0</v>
      </c>
      <c r="AH16" s="108">
        <f>IF(H16&gt;J16,1,0)</f>
        <v>0</v>
      </c>
      <c r="AI16" s="108">
        <f>IF(K16+M16&gt;0,IF(K16&gt;M16,1,0),0)</f>
        <v>0</v>
      </c>
      <c r="AJ16" s="108">
        <f>IF(G16&gt;E16,1,0)</f>
        <v>1</v>
      </c>
      <c r="AK16" s="108">
        <f>IF(J16&gt;H16,1,0)</f>
        <v>1</v>
      </c>
      <c r="AL16" s="108">
        <f>IF(K16+M16&gt;0,IF(M16&gt;K16,1,0),0)</f>
        <v>0</v>
      </c>
    </row>
    <row r="17" spans="2:22" ht="21" customHeight="1">
      <c r="B17" s="609"/>
      <c r="C17" s="141" t="s">
        <v>195</v>
      </c>
      <c r="D17" s="129" t="s">
        <v>193</v>
      </c>
      <c r="E17" s="611"/>
      <c r="F17" s="613"/>
      <c r="G17" s="615"/>
      <c r="H17" s="617"/>
      <c r="I17" s="613"/>
      <c r="J17" s="615"/>
      <c r="K17" s="622"/>
      <c r="L17" s="595"/>
      <c r="M17" s="607"/>
      <c r="N17" s="599"/>
      <c r="O17" s="601"/>
      <c r="P17" s="603"/>
      <c r="Q17" s="599"/>
      <c r="R17" s="601"/>
      <c r="S17" s="603"/>
      <c r="T17" s="605"/>
      <c r="U17" s="597"/>
      <c r="V17" s="111"/>
    </row>
    <row r="18" spans="2:22" ht="23.25" customHeight="1">
      <c r="B18" s="114"/>
      <c r="C18" s="155" t="s">
        <v>69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7">
        <f>SUM(N14:N17)</f>
        <v>20</v>
      </c>
      <c r="O18" s="151" t="s">
        <v>17</v>
      </c>
      <c r="P18" s="158">
        <f>SUM(P14:P17)</f>
        <v>30</v>
      </c>
      <c r="Q18" s="157">
        <f>SUM(Q14:Q17)</f>
        <v>2</v>
      </c>
      <c r="R18" s="159" t="s">
        <v>17</v>
      </c>
      <c r="S18" s="158">
        <f>SUM(S14:S17)</f>
        <v>4</v>
      </c>
      <c r="T18" s="153">
        <f>SUM(T14:T17)</f>
        <v>1</v>
      </c>
      <c r="U18" s="154">
        <f>SUM(U14:U17)</f>
        <v>2</v>
      </c>
      <c r="V18" s="91"/>
    </row>
    <row r="19" spans="2:27" ht="21" customHeight="1">
      <c r="B19" s="114"/>
      <c r="C19" s="3" t="s">
        <v>70</v>
      </c>
      <c r="D19" s="117" t="str">
        <f>IF(T18&gt;U18,D9,IF(U18&gt;T18,D10,IF(U18+T18=0," ","CHYBA ZADÁNÍ")))</f>
        <v>Výškovice  A</v>
      </c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3"/>
      <c r="V19" s="118"/>
      <c r="AA19" s="119"/>
    </row>
    <row r="20" spans="2:22" ht="19.5" customHeight="1">
      <c r="B20" s="114"/>
      <c r="C20" s="3" t="s">
        <v>71</v>
      </c>
      <c r="G20" s="120"/>
      <c r="H20" s="120"/>
      <c r="I20" s="120"/>
      <c r="J20" s="120"/>
      <c r="K20" s="120"/>
      <c r="L20" s="120"/>
      <c r="M20" s="120"/>
      <c r="N20" s="118"/>
      <c r="O20" s="118"/>
      <c r="Q20" s="121"/>
      <c r="R20" s="121"/>
      <c r="S20" s="120"/>
      <c r="T20" s="120"/>
      <c r="U20" s="120"/>
      <c r="V20" s="118"/>
    </row>
    <row r="21" spans="10:20" ht="15">
      <c r="J21" s="2" t="s">
        <v>54</v>
      </c>
      <c r="K21" s="2"/>
      <c r="L21" s="2"/>
      <c r="T21" s="2" t="s">
        <v>57</v>
      </c>
    </row>
    <row r="22" spans="3:21" ht="15">
      <c r="C22" s="75" t="s">
        <v>72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3:21" ht="15"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3:21" ht="15"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3:21" ht="15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28.5" customHeight="1">
      <c r="B26" s="90"/>
      <c r="C26" s="90"/>
      <c r="D26" s="90"/>
      <c r="E26" s="90"/>
      <c r="F26" s="122" t="s">
        <v>39</v>
      </c>
      <c r="G26" s="90"/>
      <c r="H26" s="123"/>
      <c r="I26" s="123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630" t="s">
        <v>42</v>
      </c>
      <c r="Q28" s="630"/>
      <c r="R28" s="73"/>
      <c r="S28" s="73"/>
      <c r="T28" s="631">
        <f>'Rozlosování-přehled'!$N$1</f>
        <v>2012</v>
      </c>
      <c r="U28" s="631"/>
      <c r="X28" s="74" t="s">
        <v>0</v>
      </c>
    </row>
    <row r="29" spans="3:32" ht="18.75">
      <c r="C29" s="75" t="s">
        <v>43</v>
      </c>
      <c r="D29" s="124"/>
      <c r="N29" s="77">
        <v>4</v>
      </c>
      <c r="P29" s="632" t="str">
        <f>IF(N29=1,P31,IF(N29=2,P32,IF(N29=3,P33,IF(N29=4,P34,IF(N29=5,P35,IF(N29=6,P36," "))))))</f>
        <v>VETERÁNI   I.</v>
      </c>
      <c r="Q29" s="633"/>
      <c r="R29" s="633"/>
      <c r="S29" s="633"/>
      <c r="T29" s="633"/>
      <c r="U29" s="634"/>
      <c r="W29" s="78" t="s">
        <v>1</v>
      </c>
      <c r="X29" s="75" t="s">
        <v>2</v>
      </c>
      <c r="AA29" s="1" t="s">
        <v>44</v>
      </c>
      <c r="AB29" s="362" t="s">
        <v>177</v>
      </c>
      <c r="AC29" s="362" t="s">
        <v>178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2" ht="15.75" customHeight="1">
      <c r="C31" s="75" t="s">
        <v>48</v>
      </c>
      <c r="D31" s="125" t="s">
        <v>56</v>
      </c>
      <c r="E31" s="82"/>
      <c r="F31" s="82"/>
      <c r="N31" s="83">
        <v>1</v>
      </c>
      <c r="P31" s="627" t="s">
        <v>49</v>
      </c>
      <c r="Q31" s="627"/>
      <c r="R31" s="627"/>
      <c r="S31" s="627"/>
      <c r="T31" s="627"/>
      <c r="U31" s="627"/>
      <c r="W31" s="84">
        <v>1</v>
      </c>
      <c r="X31" s="85" t="str">
        <f aca="true" t="shared" si="1" ref="X31:X38">IF($N$29=1,AA31,IF($N$29=2,AB31,IF($N$29=3,AC31,IF($N$29=4,AD31,IF($N$29=5,AE31," ")))))</f>
        <v>Krmelín</v>
      </c>
      <c r="AA31" s="1">
        <f aca="true" t="shared" si="2" ref="AA31:AE38">AA6</f>
        <v>0</v>
      </c>
      <c r="AB31" s="1">
        <f t="shared" si="2"/>
        <v>0</v>
      </c>
      <c r="AC31" s="1">
        <f>AC6</f>
        <v>0</v>
      </c>
      <c r="AD31" s="1" t="str">
        <f t="shared" si="2"/>
        <v>Krmelín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75" t="s">
        <v>51</v>
      </c>
      <c r="D32" s="238">
        <v>41038</v>
      </c>
      <c r="E32" s="87"/>
      <c r="F32" s="87"/>
      <c r="N32" s="83">
        <v>2</v>
      </c>
      <c r="P32" s="626" t="s">
        <v>179</v>
      </c>
      <c r="Q32" s="627"/>
      <c r="R32" s="627"/>
      <c r="S32" s="627"/>
      <c r="T32" s="627"/>
      <c r="U32" s="627"/>
      <c r="W32" s="84">
        <v>2</v>
      </c>
      <c r="X32" s="85" t="str">
        <f t="shared" si="1"/>
        <v>Trnávka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 t="str">
        <f t="shared" si="2"/>
        <v>Trnávka</v>
      </c>
      <c r="AE32" s="1">
        <f t="shared" si="2"/>
        <v>0</v>
      </c>
      <c r="AF32" s="1">
        <f t="shared" si="3"/>
        <v>0</v>
      </c>
    </row>
    <row r="33" spans="3:32" ht="15">
      <c r="C33" s="75"/>
      <c r="N33" s="83">
        <v>3</v>
      </c>
      <c r="P33" s="626" t="s">
        <v>180</v>
      </c>
      <c r="Q33" s="627"/>
      <c r="R33" s="627"/>
      <c r="S33" s="627"/>
      <c r="T33" s="627"/>
      <c r="U33" s="627"/>
      <c r="W33" s="84">
        <v>3</v>
      </c>
      <c r="X33" s="85" t="str">
        <f t="shared" si="1"/>
        <v>Stará Bělá  B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 t="str">
        <f t="shared" si="2"/>
        <v>Stará Bělá  B</v>
      </c>
      <c r="AE33" s="1">
        <f t="shared" si="2"/>
        <v>0</v>
      </c>
      <c r="AF33" s="1">
        <f t="shared" si="3"/>
        <v>0</v>
      </c>
    </row>
    <row r="34" spans="2:32" ht="18.75">
      <c r="B34" s="88">
        <v>2</v>
      </c>
      <c r="C34" s="71" t="s">
        <v>54</v>
      </c>
      <c r="D34" s="618" t="str">
        <f>IF(B34=1,X31,IF(B34=2,X32,IF(B34=3,X33,IF(B34=4,X34,IF(B34=5,X35,IF(B34=6,X36,IF(B34=7,X37,IF(B34=8,X38," "))))))))</f>
        <v>Trnávka</v>
      </c>
      <c r="E34" s="619"/>
      <c r="F34" s="619"/>
      <c r="G34" s="619"/>
      <c r="H34" s="619"/>
      <c r="I34" s="620"/>
      <c r="N34" s="83">
        <v>4</v>
      </c>
      <c r="P34" s="590" t="s">
        <v>52</v>
      </c>
      <c r="Q34" s="590"/>
      <c r="R34" s="590"/>
      <c r="S34" s="590"/>
      <c r="T34" s="590"/>
      <c r="U34" s="590"/>
      <c r="W34" s="84">
        <v>4</v>
      </c>
      <c r="X34" s="85" t="str">
        <f t="shared" si="1"/>
        <v>Výškovice  B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 t="str">
        <f t="shared" si="2"/>
        <v>Výškovice  B</v>
      </c>
      <c r="AE34" s="1">
        <f t="shared" si="2"/>
        <v>0</v>
      </c>
      <c r="AF34" s="1">
        <f t="shared" si="3"/>
        <v>0</v>
      </c>
    </row>
    <row r="35" spans="2:32" ht="18.75">
      <c r="B35" s="88">
        <v>7</v>
      </c>
      <c r="C35" s="71" t="s">
        <v>57</v>
      </c>
      <c r="D35" s="618" t="str">
        <f>IF(B35=1,X31,IF(B35=2,X32,IF(B35=3,X33,IF(B35=4,X34,IF(B35=5,X35,IF(B35=6,X36,IF(B35=7,X37,IF(B35=8,X38," "))))))))</f>
        <v>Stará Bělá  A</v>
      </c>
      <c r="E35" s="619"/>
      <c r="F35" s="619"/>
      <c r="G35" s="619"/>
      <c r="H35" s="619"/>
      <c r="I35" s="620"/>
      <c r="N35" s="83">
        <v>5</v>
      </c>
      <c r="P35" s="590" t="s">
        <v>55</v>
      </c>
      <c r="Q35" s="590"/>
      <c r="R35" s="590"/>
      <c r="S35" s="590"/>
      <c r="T35" s="590"/>
      <c r="U35" s="590"/>
      <c r="W35" s="84">
        <v>5</v>
      </c>
      <c r="X35" s="85" t="str">
        <f t="shared" si="1"/>
        <v>Nová Bělá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 t="str">
        <f t="shared" si="2"/>
        <v>Nová Bělá</v>
      </c>
      <c r="AE35" s="1">
        <f t="shared" si="2"/>
        <v>0</v>
      </c>
      <c r="AF35" s="1">
        <f t="shared" si="3"/>
        <v>0</v>
      </c>
    </row>
    <row r="36" spans="14:32" ht="15">
      <c r="N36" s="83">
        <v>6</v>
      </c>
      <c r="P36" s="590" t="s">
        <v>58</v>
      </c>
      <c r="Q36" s="590"/>
      <c r="R36" s="590"/>
      <c r="S36" s="590"/>
      <c r="T36" s="590"/>
      <c r="U36" s="590"/>
      <c r="W36" s="84">
        <v>6</v>
      </c>
      <c r="X36" s="85" t="str">
        <f t="shared" si="1"/>
        <v>Výškovice  C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 t="str">
        <f t="shared" si="2"/>
        <v>Výškovice  C</v>
      </c>
      <c r="AE36" s="1">
        <f t="shared" si="2"/>
        <v>0</v>
      </c>
      <c r="AF36" s="1">
        <f t="shared" si="3"/>
        <v>0</v>
      </c>
    </row>
    <row r="37" spans="3:32" ht="15">
      <c r="C37" s="89" t="s">
        <v>60</v>
      </c>
      <c r="D37" s="90"/>
      <c r="E37" s="623" t="s">
        <v>61</v>
      </c>
      <c r="F37" s="624"/>
      <c r="G37" s="624"/>
      <c r="H37" s="624"/>
      <c r="I37" s="624"/>
      <c r="J37" s="624"/>
      <c r="K37" s="624"/>
      <c r="L37" s="624"/>
      <c r="M37" s="624"/>
      <c r="N37" s="624" t="s">
        <v>62</v>
      </c>
      <c r="O37" s="624"/>
      <c r="P37" s="624"/>
      <c r="Q37" s="624"/>
      <c r="R37" s="624"/>
      <c r="S37" s="624"/>
      <c r="T37" s="624"/>
      <c r="U37" s="624"/>
      <c r="V37" s="91"/>
      <c r="W37" s="84">
        <v>7</v>
      </c>
      <c r="X37" s="85" t="str">
        <f t="shared" si="1"/>
        <v>Stará Bělá  A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 t="str">
        <f t="shared" si="2"/>
        <v>Stará Bělá  A</v>
      </c>
      <c r="AE37" s="1">
        <f t="shared" si="2"/>
        <v>0</v>
      </c>
      <c r="AF37" s="1">
        <f t="shared" si="3"/>
        <v>0</v>
      </c>
    </row>
    <row r="38" spans="2:38" ht="15">
      <c r="B38" s="93"/>
      <c r="C38" s="94" t="s">
        <v>7</v>
      </c>
      <c r="D38" s="95" t="s">
        <v>8</v>
      </c>
      <c r="E38" s="625" t="s">
        <v>63</v>
      </c>
      <c r="F38" s="592"/>
      <c r="G38" s="593"/>
      <c r="H38" s="591" t="s">
        <v>64</v>
      </c>
      <c r="I38" s="592"/>
      <c r="J38" s="593" t="s">
        <v>64</v>
      </c>
      <c r="K38" s="591" t="s">
        <v>65</v>
      </c>
      <c r="L38" s="592"/>
      <c r="M38" s="592" t="s">
        <v>65</v>
      </c>
      <c r="N38" s="591" t="s">
        <v>66</v>
      </c>
      <c r="O38" s="592"/>
      <c r="P38" s="593"/>
      <c r="Q38" s="591" t="s">
        <v>67</v>
      </c>
      <c r="R38" s="592"/>
      <c r="S38" s="593"/>
      <c r="T38" s="96" t="s">
        <v>68</v>
      </c>
      <c r="U38" s="97"/>
      <c r="V38" s="98"/>
      <c r="W38" s="84">
        <v>8</v>
      </c>
      <c r="X38" s="85" t="str">
        <f t="shared" si="1"/>
        <v>Výškovice  A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 t="str">
        <f t="shared" si="2"/>
        <v>Výškovice  A</v>
      </c>
      <c r="AE38" s="1">
        <f t="shared" si="2"/>
        <v>0</v>
      </c>
      <c r="AF38" s="1">
        <f t="shared" si="3"/>
        <v>0</v>
      </c>
      <c r="AG38" s="4" t="s">
        <v>63</v>
      </c>
      <c r="AH38" s="4" t="s">
        <v>64</v>
      </c>
      <c r="AI38" s="4" t="s">
        <v>65</v>
      </c>
      <c r="AJ38" s="4" t="s">
        <v>63</v>
      </c>
      <c r="AK38" s="4" t="s">
        <v>64</v>
      </c>
      <c r="AL38" s="4" t="s">
        <v>65</v>
      </c>
    </row>
    <row r="39" spans="2:38" ht="24.75" customHeight="1">
      <c r="B39" s="99" t="s">
        <v>63</v>
      </c>
      <c r="C39" s="100" t="s">
        <v>185</v>
      </c>
      <c r="D39" s="109" t="s">
        <v>163</v>
      </c>
      <c r="E39" s="101">
        <v>0</v>
      </c>
      <c r="F39" s="102" t="s">
        <v>17</v>
      </c>
      <c r="G39" s="103">
        <v>6</v>
      </c>
      <c r="H39" s="104">
        <v>0</v>
      </c>
      <c r="I39" s="102" t="s">
        <v>17</v>
      </c>
      <c r="J39" s="103">
        <v>6</v>
      </c>
      <c r="K39" s="104"/>
      <c r="L39" s="102" t="s">
        <v>17</v>
      </c>
      <c r="M39" s="361"/>
      <c r="N39" s="150">
        <f>E39+H39+K39</f>
        <v>0</v>
      </c>
      <c r="O39" s="151" t="s">
        <v>17</v>
      </c>
      <c r="P39" s="152">
        <f>G39+J39+M39</f>
        <v>12</v>
      </c>
      <c r="Q39" s="150">
        <f>SUM(AG39:AI39)</f>
        <v>0</v>
      </c>
      <c r="R39" s="151" t="s">
        <v>17</v>
      </c>
      <c r="S39" s="152">
        <f>SUM(AJ39:AL39)</f>
        <v>2</v>
      </c>
      <c r="T39" s="153">
        <f>IF(Q39&gt;S39,1,0)</f>
        <v>0</v>
      </c>
      <c r="U39" s="154">
        <f>IF(S39&gt;Q39,1,0)</f>
        <v>1</v>
      </c>
      <c r="V39" s="91"/>
      <c r="X39" s="107"/>
      <c r="AG39" s="108">
        <f>IF(E39&gt;G39,1,0)</f>
        <v>0</v>
      </c>
      <c r="AH39" s="108">
        <f>IF(H39&gt;J39,1,0)</f>
        <v>0</v>
      </c>
      <c r="AI39" s="108">
        <f>IF(K39+M39&gt;0,IF(K39&gt;M39,1,0),0)</f>
        <v>0</v>
      </c>
      <c r="AJ39" s="108">
        <f>IF(G39&gt;E39,1,0)</f>
        <v>1</v>
      </c>
      <c r="AK39" s="108">
        <f>IF(J39&gt;H39,1,0)</f>
        <v>1</v>
      </c>
      <c r="AL39" s="108">
        <f>IF(K39+M39&gt;0,IF(M39&gt;K39,1,0),0)</f>
        <v>0</v>
      </c>
    </row>
    <row r="40" spans="2:38" ht="24.75" customHeight="1">
      <c r="B40" s="99" t="s">
        <v>64</v>
      </c>
      <c r="C40" s="110" t="s">
        <v>186</v>
      </c>
      <c r="D40" s="100" t="s">
        <v>104</v>
      </c>
      <c r="E40" s="101">
        <v>0</v>
      </c>
      <c r="F40" s="102" t="s">
        <v>17</v>
      </c>
      <c r="G40" s="103">
        <v>6</v>
      </c>
      <c r="H40" s="104">
        <v>0</v>
      </c>
      <c r="I40" s="102" t="s">
        <v>17</v>
      </c>
      <c r="J40" s="103">
        <v>6</v>
      </c>
      <c r="K40" s="104"/>
      <c r="L40" s="102" t="s">
        <v>17</v>
      </c>
      <c r="M40" s="361"/>
      <c r="N40" s="150">
        <f>E40+H40+K40</f>
        <v>0</v>
      </c>
      <c r="O40" s="151" t="s">
        <v>17</v>
      </c>
      <c r="P40" s="152">
        <f>G40+J40+M40</f>
        <v>12</v>
      </c>
      <c r="Q40" s="150">
        <f>SUM(AG40:AI40)</f>
        <v>0</v>
      </c>
      <c r="R40" s="151" t="s">
        <v>17</v>
      </c>
      <c r="S40" s="152">
        <f>SUM(AJ40:AL40)</f>
        <v>2</v>
      </c>
      <c r="T40" s="153">
        <f>IF(Q40&gt;S40,1,0)</f>
        <v>0</v>
      </c>
      <c r="U40" s="154">
        <f>IF(S40&gt;Q40,1,0)</f>
        <v>1</v>
      </c>
      <c r="V40" s="91"/>
      <c r="AG40" s="108">
        <f>IF(E40&gt;G40,1,0)</f>
        <v>0</v>
      </c>
      <c r="AH40" s="108">
        <f>IF(H40&gt;J40,1,0)</f>
        <v>0</v>
      </c>
      <c r="AI40" s="108">
        <f>IF(K40+M40&gt;0,IF(K40&gt;M40,1,0),0)</f>
        <v>0</v>
      </c>
      <c r="AJ40" s="108">
        <f>IF(G40&gt;E40,1,0)</f>
        <v>1</v>
      </c>
      <c r="AK40" s="108">
        <f>IF(J40&gt;H40,1,0)</f>
        <v>1</v>
      </c>
      <c r="AL40" s="108">
        <f>IF(K40+M40&gt;0,IF(M40&gt;K40,1,0),0)</f>
        <v>0</v>
      </c>
    </row>
    <row r="41" spans="2:38" ht="24.75" customHeight="1">
      <c r="B41" s="608" t="s">
        <v>65</v>
      </c>
      <c r="C41" s="110" t="s">
        <v>187</v>
      </c>
      <c r="D41" s="109" t="s">
        <v>163</v>
      </c>
      <c r="E41" s="635">
        <v>1</v>
      </c>
      <c r="F41" s="594" t="s">
        <v>17</v>
      </c>
      <c r="G41" s="628">
        <v>6</v>
      </c>
      <c r="H41" s="621">
        <v>2</v>
      </c>
      <c r="I41" s="594" t="s">
        <v>17</v>
      </c>
      <c r="J41" s="628">
        <v>6</v>
      </c>
      <c r="K41" s="621"/>
      <c r="L41" s="594" t="s">
        <v>17</v>
      </c>
      <c r="M41" s="606"/>
      <c r="N41" s="598">
        <f>E41+H41+K41</f>
        <v>3</v>
      </c>
      <c r="O41" s="600" t="s">
        <v>17</v>
      </c>
      <c r="P41" s="602">
        <f>G41+J41+M41</f>
        <v>12</v>
      </c>
      <c r="Q41" s="598">
        <f>SUM(AG41:AI41)</f>
        <v>0</v>
      </c>
      <c r="R41" s="600" t="s">
        <v>17</v>
      </c>
      <c r="S41" s="602">
        <f>SUM(AJ41:AL41)</f>
        <v>2</v>
      </c>
      <c r="T41" s="604">
        <f>IF(Q41&gt;S41,1,0)</f>
        <v>0</v>
      </c>
      <c r="U41" s="596">
        <f>IF(S41&gt;Q41,1,0)</f>
        <v>1</v>
      </c>
      <c r="V41" s="111"/>
      <c r="AG41" s="108">
        <f>IF(E41&gt;G41,1,0)</f>
        <v>0</v>
      </c>
      <c r="AH41" s="108">
        <f>IF(H41&gt;J41,1,0)</f>
        <v>0</v>
      </c>
      <c r="AI41" s="108">
        <f>IF(K41+M41&gt;0,IF(K41&gt;M41,1,0),0)</f>
        <v>0</v>
      </c>
      <c r="AJ41" s="108">
        <f>IF(G41&gt;E41,1,0)</f>
        <v>1</v>
      </c>
      <c r="AK41" s="108">
        <f>IF(J41&gt;H41,1,0)</f>
        <v>1</v>
      </c>
      <c r="AL41" s="108">
        <f>IF(K41+M41&gt;0,IF(M41&gt;K41,1,0),0)</f>
        <v>0</v>
      </c>
    </row>
    <row r="42" spans="2:22" ht="24.75" customHeight="1">
      <c r="B42" s="609"/>
      <c r="C42" s="112" t="s">
        <v>188</v>
      </c>
      <c r="D42" s="113" t="s">
        <v>104</v>
      </c>
      <c r="E42" s="636"/>
      <c r="F42" s="595"/>
      <c r="G42" s="629"/>
      <c r="H42" s="622"/>
      <c r="I42" s="595"/>
      <c r="J42" s="629"/>
      <c r="K42" s="622"/>
      <c r="L42" s="595"/>
      <c r="M42" s="607"/>
      <c r="N42" s="599"/>
      <c r="O42" s="601"/>
      <c r="P42" s="603"/>
      <c r="Q42" s="599"/>
      <c r="R42" s="601"/>
      <c r="S42" s="603"/>
      <c r="T42" s="605"/>
      <c r="U42" s="597"/>
      <c r="V42" s="111"/>
    </row>
    <row r="43" spans="2:22" ht="24.75" customHeight="1">
      <c r="B43" s="114"/>
      <c r="C43" s="155" t="s">
        <v>69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>
        <f>SUM(N39:N42)</f>
        <v>3</v>
      </c>
      <c r="O43" s="151" t="s">
        <v>17</v>
      </c>
      <c r="P43" s="158">
        <f>SUM(P39:P42)</f>
        <v>36</v>
      </c>
      <c r="Q43" s="157">
        <f>SUM(Q39:Q42)</f>
        <v>0</v>
      </c>
      <c r="R43" s="159" t="s">
        <v>17</v>
      </c>
      <c r="S43" s="158">
        <f>SUM(S39:S42)</f>
        <v>6</v>
      </c>
      <c r="T43" s="153">
        <f>SUM(T39:T42)</f>
        <v>0</v>
      </c>
      <c r="U43" s="154">
        <f>SUM(U39:U42)</f>
        <v>3</v>
      </c>
      <c r="V43" s="91"/>
    </row>
    <row r="44" spans="2:22" ht="24.75" customHeight="1">
      <c r="B44" s="114"/>
      <c r="C44" s="3" t="s">
        <v>70</v>
      </c>
      <c r="D44" s="117" t="str">
        <f>IF(T43&gt;U43,D34,IF(U43&gt;T43,D35,IF(U43+T43=0," ","CHYBA ZADÁNÍ")))</f>
        <v>Stará Bělá  A</v>
      </c>
      <c r="E44" s="115"/>
      <c r="F44" s="115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3"/>
      <c r="V44" s="118"/>
    </row>
    <row r="45" spans="2:22" ht="15">
      <c r="B45" s="114"/>
      <c r="C45" s="3" t="s">
        <v>71</v>
      </c>
      <c r="G45" s="120"/>
      <c r="H45" s="120"/>
      <c r="I45" s="120"/>
      <c r="J45" s="120"/>
      <c r="K45" s="120"/>
      <c r="L45" s="120"/>
      <c r="M45" s="120"/>
      <c r="N45" s="118"/>
      <c r="O45" s="118"/>
      <c r="Q45" s="121"/>
      <c r="R45" s="121"/>
      <c r="S45" s="120"/>
      <c r="T45" s="120"/>
      <c r="U45" s="120"/>
      <c r="V45" s="118"/>
    </row>
    <row r="46" spans="3:21" ht="15">
      <c r="C46" s="121"/>
      <c r="D46" s="121"/>
      <c r="E46" s="121"/>
      <c r="F46" s="121"/>
      <c r="G46" s="121"/>
      <c r="H46" s="121"/>
      <c r="I46" s="121"/>
      <c r="J46" s="126" t="s">
        <v>54</v>
      </c>
      <c r="K46" s="126"/>
      <c r="L46" s="126"/>
      <c r="M46" s="121"/>
      <c r="N46" s="121"/>
      <c r="O46" s="121"/>
      <c r="P46" s="121"/>
      <c r="Q46" s="121"/>
      <c r="R46" s="121"/>
      <c r="S46" s="121"/>
      <c r="T46" s="126" t="s">
        <v>57</v>
      </c>
      <c r="U46" s="121"/>
    </row>
    <row r="47" spans="3:21" ht="15">
      <c r="C47" s="127" t="s">
        <v>72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3:21" ht="15">
      <c r="C48" s="121"/>
      <c r="D48" s="12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spans="3:21" ht="15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</row>
    <row r="50" spans="3:21" ht="1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630" t="s">
        <v>42</v>
      </c>
      <c r="Q53" s="630"/>
      <c r="R53" s="73"/>
      <c r="S53" s="73"/>
      <c r="T53" s="631">
        <f>'Rozlosování-přehled'!$N$1</f>
        <v>2012</v>
      </c>
      <c r="U53" s="631"/>
      <c r="X53" s="74" t="s">
        <v>0</v>
      </c>
    </row>
    <row r="54" spans="3:32" ht="18.75">
      <c r="C54" s="75" t="s">
        <v>43</v>
      </c>
      <c r="D54" s="76"/>
      <c r="N54" s="77">
        <v>4</v>
      </c>
      <c r="P54" s="632" t="str">
        <f>IF(N54=1,P56,IF(N54=2,P57,IF(N54=3,P58,IF(N54=4,P59,IF(N54=5,P60,IF(N54=6,P61," "))))))</f>
        <v>VETERÁNI   I.</v>
      </c>
      <c r="Q54" s="633"/>
      <c r="R54" s="633"/>
      <c r="S54" s="633"/>
      <c r="T54" s="633"/>
      <c r="U54" s="634"/>
      <c r="W54" s="78" t="s">
        <v>1</v>
      </c>
      <c r="X54" s="79" t="s">
        <v>2</v>
      </c>
      <c r="AA54" s="1" t="s">
        <v>44</v>
      </c>
      <c r="AB54" s="362" t="s">
        <v>177</v>
      </c>
      <c r="AC54" s="362" t="s">
        <v>178</v>
      </c>
      <c r="AD54" s="1" t="s">
        <v>45</v>
      </c>
      <c r="AE54" s="1" t="s">
        <v>46</v>
      </c>
      <c r="AF54" s="1" t="s">
        <v>47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2" ht="15.75" customHeight="1">
      <c r="C56" s="75" t="s">
        <v>48</v>
      </c>
      <c r="D56" s="125" t="s">
        <v>208</v>
      </c>
      <c r="E56" s="125"/>
      <c r="F56" s="125"/>
      <c r="G56" s="125"/>
      <c r="H56" s="125"/>
      <c r="I56" s="125"/>
      <c r="N56" s="83">
        <v>1</v>
      </c>
      <c r="P56" s="627" t="s">
        <v>49</v>
      </c>
      <c r="Q56" s="627"/>
      <c r="R56" s="627"/>
      <c r="S56" s="627"/>
      <c r="T56" s="627"/>
      <c r="U56" s="627"/>
      <c r="W56" s="84">
        <v>1</v>
      </c>
      <c r="X56" s="85" t="str">
        <f aca="true" t="shared" si="4" ref="X56:X63">IF($N$4=1,AA56,IF($N$4=2,AB56,IF($N$4=3,AC56,IF($N$4=4,AD56,IF($N$4=5,AE56," ")))))</f>
        <v>Krmelín</v>
      </c>
      <c r="AA56" s="1">
        <f aca="true" t="shared" si="5" ref="AA56:AE61">AA6</f>
        <v>0</v>
      </c>
      <c r="AB56" s="1">
        <f t="shared" si="5"/>
        <v>0</v>
      </c>
      <c r="AC56" s="1">
        <f>AC6</f>
        <v>0</v>
      </c>
      <c r="AD56" s="1" t="str">
        <f t="shared" si="5"/>
        <v>Krmelín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75" t="s">
        <v>51</v>
      </c>
      <c r="D57" s="86">
        <v>41038</v>
      </c>
      <c r="E57" s="86"/>
      <c r="F57" s="86"/>
      <c r="G57" s="86"/>
      <c r="H57" s="86"/>
      <c r="I57" s="86"/>
      <c r="N57" s="83">
        <v>2</v>
      </c>
      <c r="P57" s="626" t="s">
        <v>179</v>
      </c>
      <c r="Q57" s="627"/>
      <c r="R57" s="627"/>
      <c r="S57" s="627"/>
      <c r="T57" s="627"/>
      <c r="U57" s="627"/>
      <c r="W57" s="84">
        <v>2</v>
      </c>
      <c r="X57" s="85" t="str">
        <f t="shared" si="4"/>
        <v>Trnávka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 t="str">
        <f t="shared" si="5"/>
        <v>Trnávka</v>
      </c>
      <c r="AE57" s="1">
        <f t="shared" si="5"/>
        <v>0</v>
      </c>
      <c r="AF57" s="1">
        <f t="shared" si="6"/>
        <v>0</v>
      </c>
    </row>
    <row r="58" spans="3:32" ht="15">
      <c r="C58" s="75"/>
      <c r="N58" s="83">
        <v>3</v>
      </c>
      <c r="P58" s="626" t="s">
        <v>180</v>
      </c>
      <c r="Q58" s="627"/>
      <c r="R58" s="627"/>
      <c r="S58" s="627"/>
      <c r="T58" s="627"/>
      <c r="U58" s="627"/>
      <c r="W58" s="84">
        <v>3</v>
      </c>
      <c r="X58" s="85" t="str">
        <f t="shared" si="4"/>
        <v>Stará Bělá  B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 t="str">
        <f t="shared" si="5"/>
        <v>Stará Bělá  B</v>
      </c>
      <c r="AE58" s="1">
        <f t="shared" si="5"/>
        <v>0</v>
      </c>
      <c r="AF58" s="1">
        <f t="shared" si="6"/>
        <v>0</v>
      </c>
    </row>
    <row r="59" spans="2:32" ht="18.75">
      <c r="B59" s="88">
        <v>3</v>
      </c>
      <c r="C59" s="71" t="s">
        <v>54</v>
      </c>
      <c r="D59" s="637" t="str">
        <f>IF(B59=1,X56,IF(B59=2,X57,IF(B59=3,X58,IF(B59=4,X59,IF(B59=5,X60,IF(B59=6,X61,IF(B59=7,X62,IF(B59=8,X63," "))))))))</f>
        <v>Stará Bělá  B</v>
      </c>
      <c r="E59" s="638"/>
      <c r="F59" s="638"/>
      <c r="G59" s="638"/>
      <c r="H59" s="638"/>
      <c r="I59" s="639"/>
      <c r="N59" s="83">
        <v>4</v>
      </c>
      <c r="P59" s="590" t="s">
        <v>52</v>
      </c>
      <c r="Q59" s="590"/>
      <c r="R59" s="590"/>
      <c r="S59" s="590"/>
      <c r="T59" s="590"/>
      <c r="U59" s="590"/>
      <c r="W59" s="84">
        <v>4</v>
      </c>
      <c r="X59" s="85" t="str">
        <f t="shared" si="4"/>
        <v>Výškovice  B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 t="str">
        <f t="shared" si="5"/>
        <v>Výškovice  B</v>
      </c>
      <c r="AE59" s="1">
        <f t="shared" si="5"/>
        <v>0</v>
      </c>
      <c r="AF59" s="1">
        <f t="shared" si="6"/>
        <v>0</v>
      </c>
    </row>
    <row r="60" spans="2:32" ht="18.75">
      <c r="B60" s="88">
        <v>6</v>
      </c>
      <c r="C60" s="71" t="s">
        <v>57</v>
      </c>
      <c r="D60" s="637" t="str">
        <f>IF(B60=1,X56,IF(B60=2,X57,IF(B60=3,X58,IF(B60=4,X59,IF(B60=5,X60,IF(B60=6,X61,IF(B60=7,X62,IF(B60=8,X63," "))))))))</f>
        <v>Výškovice  C</v>
      </c>
      <c r="E60" s="638"/>
      <c r="F60" s="638"/>
      <c r="G60" s="638"/>
      <c r="H60" s="638"/>
      <c r="I60" s="639"/>
      <c r="N60" s="83">
        <v>5</v>
      </c>
      <c r="P60" s="590" t="s">
        <v>55</v>
      </c>
      <c r="Q60" s="590"/>
      <c r="R60" s="590"/>
      <c r="S60" s="590"/>
      <c r="T60" s="590"/>
      <c r="U60" s="590"/>
      <c r="W60" s="84">
        <v>5</v>
      </c>
      <c r="X60" s="85" t="str">
        <f t="shared" si="4"/>
        <v>Nová Bělá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 t="str">
        <f t="shared" si="5"/>
        <v>Nová Bělá</v>
      </c>
      <c r="AE60" s="1">
        <f t="shared" si="5"/>
        <v>0</v>
      </c>
      <c r="AF60" s="1">
        <f t="shared" si="6"/>
        <v>0</v>
      </c>
    </row>
    <row r="61" spans="14:32" ht="15">
      <c r="N61" s="83">
        <v>6</v>
      </c>
      <c r="P61" s="590" t="s">
        <v>58</v>
      </c>
      <c r="Q61" s="590"/>
      <c r="R61" s="590"/>
      <c r="S61" s="590"/>
      <c r="T61" s="590"/>
      <c r="U61" s="590"/>
      <c r="W61" s="84">
        <v>6</v>
      </c>
      <c r="X61" s="85" t="str">
        <f t="shared" si="4"/>
        <v>Výškovice  C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 t="str">
        <f t="shared" si="5"/>
        <v>Výškovice  C</v>
      </c>
      <c r="AE61" s="1">
        <f t="shared" si="5"/>
        <v>0</v>
      </c>
      <c r="AF61" s="1">
        <f t="shared" si="6"/>
        <v>0</v>
      </c>
    </row>
    <row r="62" spans="3:38" ht="15">
      <c r="C62" s="89" t="s">
        <v>60</v>
      </c>
      <c r="D62" s="90"/>
      <c r="E62" s="623" t="s">
        <v>61</v>
      </c>
      <c r="F62" s="624"/>
      <c r="G62" s="624"/>
      <c r="H62" s="624"/>
      <c r="I62" s="624"/>
      <c r="J62" s="624"/>
      <c r="K62" s="624"/>
      <c r="L62" s="624"/>
      <c r="M62" s="624"/>
      <c r="N62" s="624" t="s">
        <v>62</v>
      </c>
      <c r="O62" s="624"/>
      <c r="P62" s="624"/>
      <c r="Q62" s="624"/>
      <c r="R62" s="624"/>
      <c r="S62" s="624"/>
      <c r="T62" s="624"/>
      <c r="U62" s="624"/>
      <c r="V62" s="91"/>
      <c r="W62" s="84">
        <v>7</v>
      </c>
      <c r="X62" s="85" t="str">
        <f t="shared" si="4"/>
        <v>Stará Bělá  A</v>
      </c>
      <c r="AA62" s="1">
        <f aca="true" t="shared" si="7" ref="AA62:AE63">AA12</f>
        <v>0</v>
      </c>
      <c r="AB62" s="1">
        <f t="shared" si="7"/>
        <v>0</v>
      </c>
      <c r="AC62" s="1">
        <f t="shared" si="7"/>
        <v>0</v>
      </c>
      <c r="AD62" s="1" t="str">
        <f t="shared" si="7"/>
        <v>Stará Bělá  A</v>
      </c>
      <c r="AE62" s="1">
        <f t="shared" si="7"/>
        <v>0</v>
      </c>
      <c r="AF62" s="1">
        <f t="shared" si="6"/>
        <v>0</v>
      </c>
      <c r="AG62" s="75"/>
      <c r="AH62" s="92"/>
      <c r="AI62" s="92"/>
      <c r="AJ62" s="74" t="s">
        <v>0</v>
      </c>
      <c r="AK62" s="92"/>
      <c r="AL62" s="92"/>
    </row>
    <row r="63" spans="2:38" ht="15">
      <c r="B63" s="93"/>
      <c r="C63" s="94" t="s">
        <v>7</v>
      </c>
      <c r="D63" s="95" t="s">
        <v>8</v>
      </c>
      <c r="E63" s="625" t="s">
        <v>63</v>
      </c>
      <c r="F63" s="592"/>
      <c r="G63" s="593"/>
      <c r="H63" s="591" t="s">
        <v>64</v>
      </c>
      <c r="I63" s="592"/>
      <c r="J63" s="593" t="s">
        <v>64</v>
      </c>
      <c r="K63" s="591" t="s">
        <v>65</v>
      </c>
      <c r="L63" s="592"/>
      <c r="M63" s="592" t="s">
        <v>65</v>
      </c>
      <c r="N63" s="591" t="s">
        <v>66</v>
      </c>
      <c r="O63" s="592"/>
      <c r="P63" s="593"/>
      <c r="Q63" s="591" t="s">
        <v>67</v>
      </c>
      <c r="R63" s="592"/>
      <c r="S63" s="593"/>
      <c r="T63" s="96" t="s">
        <v>68</v>
      </c>
      <c r="U63" s="97"/>
      <c r="V63" s="98"/>
      <c r="W63" s="84">
        <v>8</v>
      </c>
      <c r="X63" s="85" t="str">
        <f t="shared" si="4"/>
        <v>Výškovice  A</v>
      </c>
      <c r="AA63" s="1">
        <f t="shared" si="7"/>
        <v>0</v>
      </c>
      <c r="AB63" s="1">
        <f t="shared" si="7"/>
        <v>0</v>
      </c>
      <c r="AC63" s="1">
        <f t="shared" si="7"/>
        <v>0</v>
      </c>
      <c r="AD63" s="1" t="str">
        <f t="shared" si="7"/>
        <v>Výškovice  A</v>
      </c>
      <c r="AE63" s="1">
        <f t="shared" si="7"/>
        <v>0</v>
      </c>
      <c r="AF63" s="1">
        <f t="shared" si="6"/>
        <v>0</v>
      </c>
      <c r="AG63" s="4" t="s">
        <v>63</v>
      </c>
      <c r="AH63" s="4" t="s">
        <v>64</v>
      </c>
      <c r="AI63" s="4" t="s">
        <v>65</v>
      </c>
      <c r="AJ63" s="4" t="s">
        <v>63</v>
      </c>
      <c r="AK63" s="4" t="s">
        <v>64</v>
      </c>
      <c r="AL63" s="4" t="s">
        <v>65</v>
      </c>
    </row>
    <row r="64" spans="2:38" ht="24.75" customHeight="1">
      <c r="B64" s="99" t="s">
        <v>63</v>
      </c>
      <c r="C64" s="100" t="s">
        <v>110</v>
      </c>
      <c r="D64" s="100" t="s">
        <v>184</v>
      </c>
      <c r="E64" s="101">
        <v>0</v>
      </c>
      <c r="F64" s="102" t="s">
        <v>17</v>
      </c>
      <c r="G64" s="103">
        <v>6</v>
      </c>
      <c r="H64" s="104">
        <v>4</v>
      </c>
      <c r="I64" s="102" t="s">
        <v>17</v>
      </c>
      <c r="J64" s="103">
        <v>6</v>
      </c>
      <c r="K64" s="104"/>
      <c r="L64" s="102" t="s">
        <v>17</v>
      </c>
      <c r="M64" s="361"/>
      <c r="N64" s="150">
        <f>E64+H64+K64</f>
        <v>4</v>
      </c>
      <c r="O64" s="151" t="s">
        <v>17</v>
      </c>
      <c r="P64" s="152">
        <f>G64+J64+M64</f>
        <v>12</v>
      </c>
      <c r="Q64" s="150">
        <f>SUM(AG64:AI64)</f>
        <v>0</v>
      </c>
      <c r="R64" s="151" t="s">
        <v>17</v>
      </c>
      <c r="S64" s="152">
        <f>SUM(AJ64:AL64)</f>
        <v>2</v>
      </c>
      <c r="T64" s="153">
        <f>IF(Q64&gt;S64,1,0)</f>
        <v>0</v>
      </c>
      <c r="U64" s="154">
        <f>IF(S64&gt;Q64,1,0)</f>
        <v>1</v>
      </c>
      <c r="V64" s="91"/>
      <c r="X64" s="107"/>
      <c r="AG64" s="108">
        <f>IF(E64&gt;G64,1,0)</f>
        <v>0</v>
      </c>
      <c r="AH64" s="108">
        <f>IF(H64&gt;J64,1,0)</f>
        <v>0</v>
      </c>
      <c r="AI64" s="108">
        <f>IF(K64+M64&gt;0,IF(K64&gt;M64,1,0),0)</f>
        <v>0</v>
      </c>
      <c r="AJ64" s="108">
        <f>IF(G64&gt;E64,1,0)</f>
        <v>1</v>
      </c>
      <c r="AK64" s="108">
        <f>IF(J64&gt;H64,1,0)</f>
        <v>1</v>
      </c>
      <c r="AL64" s="108">
        <f>IF(K64+M64&gt;0,IF(M64&gt;K64,1,0),0)</f>
        <v>0</v>
      </c>
    </row>
    <row r="65" spans="2:38" ht="24.75" customHeight="1">
      <c r="B65" s="99" t="s">
        <v>64</v>
      </c>
      <c r="C65" s="112" t="s">
        <v>210</v>
      </c>
      <c r="D65" s="110" t="s">
        <v>105</v>
      </c>
      <c r="E65" s="101">
        <v>4</v>
      </c>
      <c r="F65" s="102" t="s">
        <v>17</v>
      </c>
      <c r="G65" s="103">
        <v>6</v>
      </c>
      <c r="H65" s="104">
        <v>3</v>
      </c>
      <c r="I65" s="102" t="s">
        <v>17</v>
      </c>
      <c r="J65" s="103">
        <v>6</v>
      </c>
      <c r="K65" s="104"/>
      <c r="L65" s="102" t="s">
        <v>17</v>
      </c>
      <c r="M65" s="361"/>
      <c r="N65" s="150">
        <f>E65+H65+K65</f>
        <v>7</v>
      </c>
      <c r="O65" s="151" t="s">
        <v>17</v>
      </c>
      <c r="P65" s="152">
        <f>G65+J65+M65</f>
        <v>12</v>
      </c>
      <c r="Q65" s="150">
        <f>SUM(AG65:AI65)</f>
        <v>0</v>
      </c>
      <c r="R65" s="151" t="s">
        <v>17</v>
      </c>
      <c r="S65" s="152">
        <f>SUM(AJ65:AL65)</f>
        <v>2</v>
      </c>
      <c r="T65" s="153">
        <f>IF(Q65&gt;S65,1,0)</f>
        <v>0</v>
      </c>
      <c r="U65" s="154">
        <f>IF(S65&gt;Q65,1,0)</f>
        <v>1</v>
      </c>
      <c r="V65" s="91"/>
      <c r="AG65" s="108">
        <f>IF(E65&gt;G65,1,0)</f>
        <v>0</v>
      </c>
      <c r="AH65" s="108">
        <f>IF(H65&gt;J65,1,0)</f>
        <v>0</v>
      </c>
      <c r="AI65" s="108">
        <f>IF(K65+M65&gt;0,IF(K65&gt;M65,1,0),0)</f>
        <v>0</v>
      </c>
      <c r="AJ65" s="108">
        <f>IF(G65&gt;E65,1,0)</f>
        <v>1</v>
      </c>
      <c r="AK65" s="108">
        <f>IF(J65&gt;H65,1,0)</f>
        <v>1</v>
      </c>
      <c r="AL65" s="108">
        <f>IF(K65+M65&gt;0,IF(M65&gt;K65,1,0),0)</f>
        <v>0</v>
      </c>
    </row>
    <row r="66" spans="2:38" ht="24.75" customHeight="1">
      <c r="B66" s="608" t="s">
        <v>65</v>
      </c>
      <c r="C66" s="110" t="s">
        <v>110</v>
      </c>
      <c r="D66" s="110" t="s">
        <v>184</v>
      </c>
      <c r="E66" s="635">
        <v>6</v>
      </c>
      <c r="F66" s="594" t="s">
        <v>17</v>
      </c>
      <c r="G66" s="628">
        <v>0</v>
      </c>
      <c r="H66" s="621">
        <v>4</v>
      </c>
      <c r="I66" s="594" t="s">
        <v>17</v>
      </c>
      <c r="J66" s="628">
        <v>6</v>
      </c>
      <c r="K66" s="621">
        <v>4</v>
      </c>
      <c r="L66" s="594" t="s">
        <v>17</v>
      </c>
      <c r="M66" s="606">
        <v>6</v>
      </c>
      <c r="N66" s="598">
        <f>E66+H66+K66</f>
        <v>14</v>
      </c>
      <c r="O66" s="600" t="s">
        <v>17</v>
      </c>
      <c r="P66" s="602">
        <f>G66+J66+M66</f>
        <v>12</v>
      </c>
      <c r="Q66" s="598">
        <f>SUM(AG66:AI66)</f>
        <v>1</v>
      </c>
      <c r="R66" s="600" t="s">
        <v>17</v>
      </c>
      <c r="S66" s="602">
        <f>SUM(AJ66:AL66)</f>
        <v>2</v>
      </c>
      <c r="T66" s="604">
        <f>IF(Q66&gt;S66,1,0)</f>
        <v>0</v>
      </c>
      <c r="U66" s="596">
        <f>IF(S66&gt;Q66,1,0)</f>
        <v>1</v>
      </c>
      <c r="V66" s="111"/>
      <c r="AG66" s="108">
        <f>IF(E66&gt;G66,1,0)</f>
        <v>1</v>
      </c>
      <c r="AH66" s="108">
        <f>IF(H66&gt;J66,1,0)</f>
        <v>0</v>
      </c>
      <c r="AI66" s="108">
        <f>IF(K66+M66&gt;0,IF(K66&gt;M66,1,0),0)</f>
        <v>0</v>
      </c>
      <c r="AJ66" s="108">
        <f>IF(G66&gt;E66,1,0)</f>
        <v>0</v>
      </c>
      <c r="AK66" s="108">
        <f>IF(J66&gt;H66,1,0)</f>
        <v>1</v>
      </c>
      <c r="AL66" s="108">
        <f>IF(K66+M66&gt;0,IF(M66&gt;K66,1,0),0)</f>
        <v>1</v>
      </c>
    </row>
    <row r="67" spans="2:22" ht="24.75" customHeight="1">
      <c r="B67" s="609"/>
      <c r="C67" s="112" t="s">
        <v>210</v>
      </c>
      <c r="D67" s="100" t="s">
        <v>112</v>
      </c>
      <c r="E67" s="636"/>
      <c r="F67" s="595"/>
      <c r="G67" s="629"/>
      <c r="H67" s="622"/>
      <c r="I67" s="595"/>
      <c r="J67" s="629"/>
      <c r="K67" s="622"/>
      <c r="L67" s="595"/>
      <c r="M67" s="607"/>
      <c r="N67" s="599"/>
      <c r="O67" s="601"/>
      <c r="P67" s="603"/>
      <c r="Q67" s="599"/>
      <c r="R67" s="601"/>
      <c r="S67" s="603"/>
      <c r="T67" s="605"/>
      <c r="U67" s="597"/>
      <c r="V67" s="111"/>
    </row>
    <row r="68" spans="2:22" ht="24.75" customHeight="1">
      <c r="B68" s="114"/>
      <c r="C68" s="155" t="s">
        <v>69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7">
        <f>SUM(N64:N67)</f>
        <v>25</v>
      </c>
      <c r="O68" s="151" t="s">
        <v>17</v>
      </c>
      <c r="P68" s="158">
        <f>SUM(P64:P67)</f>
        <v>36</v>
      </c>
      <c r="Q68" s="157">
        <f>SUM(Q64:Q67)</f>
        <v>1</v>
      </c>
      <c r="R68" s="159" t="s">
        <v>17</v>
      </c>
      <c r="S68" s="158">
        <f>SUM(S64:S67)</f>
        <v>6</v>
      </c>
      <c r="T68" s="153">
        <f>SUM(T64:T67)</f>
        <v>0</v>
      </c>
      <c r="U68" s="154">
        <f>SUM(U64:U67)</f>
        <v>3</v>
      </c>
      <c r="V68" s="91"/>
    </row>
    <row r="69" spans="2:27" ht="24.75" customHeight="1">
      <c r="B69" s="114"/>
      <c r="C69" s="3" t="s">
        <v>70</v>
      </c>
      <c r="D69" s="117" t="str">
        <f>IF(T68&gt;U68,D59,IF(U68&gt;T68,D60,IF(U68+T68=0," ","CHYBA ZADÁNÍ")))</f>
        <v>Výškovice  C</v>
      </c>
      <c r="E69" s="115"/>
      <c r="F69" s="115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3"/>
      <c r="V69" s="118"/>
      <c r="AA69" s="119"/>
    </row>
    <row r="70" spans="2:22" ht="15">
      <c r="B70" s="114"/>
      <c r="C70" s="3" t="s">
        <v>71</v>
      </c>
      <c r="G70" s="120"/>
      <c r="H70" s="120"/>
      <c r="I70" s="120"/>
      <c r="J70" s="120"/>
      <c r="K70" s="120"/>
      <c r="L70" s="120"/>
      <c r="M70" s="120"/>
      <c r="N70" s="118"/>
      <c r="O70" s="118"/>
      <c r="Q70" s="121"/>
      <c r="R70" s="121"/>
      <c r="S70" s="120"/>
      <c r="T70" s="120"/>
      <c r="U70" s="120"/>
      <c r="V70" s="118"/>
    </row>
    <row r="71" spans="10:20" ht="15">
      <c r="J71" s="2" t="s">
        <v>54</v>
      </c>
      <c r="K71" s="2"/>
      <c r="L71" s="2"/>
      <c r="T71" s="2" t="s">
        <v>57</v>
      </c>
    </row>
    <row r="72" spans="3:21" ht="15">
      <c r="C72" s="75" t="s">
        <v>72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</row>
    <row r="73" spans="3:21" ht="15"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3:21" ht="15"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</row>
    <row r="75" spans="3:21" ht="15"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</row>
    <row r="76" spans="2:21" ht="26.25">
      <c r="B76" s="90"/>
      <c r="C76" s="90"/>
      <c r="D76" s="90"/>
      <c r="E76" s="90"/>
      <c r="F76" s="122" t="s">
        <v>39</v>
      </c>
      <c r="G76" s="90"/>
      <c r="H76" s="123"/>
      <c r="I76" s="123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630" t="s">
        <v>42</v>
      </c>
      <c r="Q78" s="630"/>
      <c r="R78" s="73"/>
      <c r="S78" s="73"/>
      <c r="T78" s="631">
        <f>'Rozlosování-přehled'!$N$1</f>
        <v>2012</v>
      </c>
      <c r="U78" s="631"/>
      <c r="X78" s="74" t="s">
        <v>0</v>
      </c>
    </row>
    <row r="79" spans="3:32" ht="18.75">
      <c r="C79" s="75" t="s">
        <v>43</v>
      </c>
      <c r="D79" s="124"/>
      <c r="N79" s="77">
        <v>4</v>
      </c>
      <c r="P79" s="632" t="str">
        <f>IF(N79=1,P81,IF(N79=2,P82,IF(N79=3,P83,IF(N79=4,P84,IF(N79=5,P85,IF(N79=6,P86," "))))))</f>
        <v>VETERÁNI   I.</v>
      </c>
      <c r="Q79" s="633"/>
      <c r="R79" s="633"/>
      <c r="S79" s="633"/>
      <c r="T79" s="633"/>
      <c r="U79" s="634"/>
      <c r="W79" s="78" t="s">
        <v>1</v>
      </c>
      <c r="X79" s="75" t="s">
        <v>2</v>
      </c>
      <c r="AA79" s="1" t="s">
        <v>44</v>
      </c>
      <c r="AB79" s="362" t="s">
        <v>177</v>
      </c>
      <c r="AC79" s="362" t="s">
        <v>178</v>
      </c>
      <c r="AD79" s="1" t="s">
        <v>45</v>
      </c>
      <c r="AE79" s="1" t="s">
        <v>46</v>
      </c>
      <c r="AF79" s="1" t="s">
        <v>47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2" ht="15.75" customHeight="1">
      <c r="C81" s="75" t="s">
        <v>48</v>
      </c>
      <c r="D81" s="125" t="s">
        <v>182</v>
      </c>
      <c r="E81" s="82"/>
      <c r="F81" s="82"/>
      <c r="N81" s="83">
        <v>1</v>
      </c>
      <c r="P81" s="627" t="s">
        <v>49</v>
      </c>
      <c r="Q81" s="627"/>
      <c r="R81" s="627"/>
      <c r="S81" s="627"/>
      <c r="T81" s="627"/>
      <c r="U81" s="627"/>
      <c r="W81" s="84">
        <v>1</v>
      </c>
      <c r="X81" s="85" t="str">
        <f aca="true" t="shared" si="8" ref="X81:X88">IF($N$29=1,AA81,IF($N$29=2,AB81,IF($N$29=3,AC81,IF($N$29=4,AD81,IF($N$29=5,AE81," ")))))</f>
        <v>Krmelín</v>
      </c>
      <c r="AA81" s="1">
        <f aca="true" t="shared" si="9" ref="AA81:AE88">AA56</f>
        <v>0</v>
      </c>
      <c r="AB81" s="1">
        <f t="shared" si="9"/>
        <v>0</v>
      </c>
      <c r="AC81" s="1">
        <f>AC6</f>
        <v>0</v>
      </c>
      <c r="AD81" s="1" t="str">
        <f t="shared" si="9"/>
        <v>Krmelín</v>
      </c>
      <c r="AE81" s="1">
        <f t="shared" si="9"/>
        <v>0</v>
      </c>
      <c r="AF81" s="1">
        <f aca="true" t="shared" si="10" ref="AF81:AF88">AF56</f>
        <v>0</v>
      </c>
    </row>
    <row r="82" spans="3:32" ht="15" customHeight="1">
      <c r="C82" s="75" t="s">
        <v>51</v>
      </c>
      <c r="D82" s="86">
        <v>41038</v>
      </c>
      <c r="E82" s="87"/>
      <c r="F82" s="87"/>
      <c r="N82" s="83">
        <v>2</v>
      </c>
      <c r="P82" s="626" t="s">
        <v>179</v>
      </c>
      <c r="Q82" s="627"/>
      <c r="R82" s="627"/>
      <c r="S82" s="627"/>
      <c r="T82" s="627"/>
      <c r="U82" s="627"/>
      <c r="W82" s="84">
        <v>2</v>
      </c>
      <c r="X82" s="85" t="str">
        <f t="shared" si="8"/>
        <v>Trnávka</v>
      </c>
      <c r="AA82" s="1">
        <f t="shared" si="9"/>
        <v>0</v>
      </c>
      <c r="AB82" s="1">
        <f t="shared" si="9"/>
        <v>0</v>
      </c>
      <c r="AC82" s="1">
        <f aca="true" t="shared" si="11" ref="AC82:AC88">AC7</f>
        <v>0</v>
      </c>
      <c r="AD82" s="1" t="str">
        <f t="shared" si="9"/>
        <v>Trnávka</v>
      </c>
      <c r="AE82" s="1">
        <f t="shared" si="9"/>
        <v>0</v>
      </c>
      <c r="AF82" s="1">
        <f t="shared" si="10"/>
        <v>0</v>
      </c>
    </row>
    <row r="83" spans="3:32" ht="15">
      <c r="C83" s="75"/>
      <c r="N83" s="83">
        <v>3</v>
      </c>
      <c r="P83" s="626" t="s">
        <v>180</v>
      </c>
      <c r="Q83" s="627"/>
      <c r="R83" s="627"/>
      <c r="S83" s="627"/>
      <c r="T83" s="627"/>
      <c r="U83" s="627"/>
      <c r="W83" s="84">
        <v>3</v>
      </c>
      <c r="X83" s="85" t="str">
        <f t="shared" si="8"/>
        <v>Stará Bělá  B</v>
      </c>
      <c r="AA83" s="1">
        <f t="shared" si="9"/>
        <v>0</v>
      </c>
      <c r="AB83" s="1">
        <f t="shared" si="9"/>
        <v>0</v>
      </c>
      <c r="AC83" s="1">
        <f t="shared" si="11"/>
        <v>0</v>
      </c>
      <c r="AD83" s="1" t="str">
        <f t="shared" si="9"/>
        <v>Stará Bělá  B</v>
      </c>
      <c r="AE83" s="1">
        <f t="shared" si="9"/>
        <v>0</v>
      </c>
      <c r="AF83" s="1">
        <f t="shared" si="10"/>
        <v>0</v>
      </c>
    </row>
    <row r="84" spans="2:32" ht="18.75">
      <c r="B84" s="88">
        <v>4</v>
      </c>
      <c r="C84" s="71" t="s">
        <v>54</v>
      </c>
      <c r="D84" s="618" t="str">
        <f>IF(B84=1,X81,IF(B84=2,X82,IF(B84=3,X83,IF(B84=4,X84,IF(B84=5,X85,IF(B84=6,X86,IF(B84=7,X87,IF(B84=8,X88," "))))))))</f>
        <v>Výškovice  B</v>
      </c>
      <c r="E84" s="619"/>
      <c r="F84" s="619"/>
      <c r="G84" s="619"/>
      <c r="H84" s="619"/>
      <c r="I84" s="620"/>
      <c r="N84" s="83">
        <v>4</v>
      </c>
      <c r="P84" s="590" t="s">
        <v>52</v>
      </c>
      <c r="Q84" s="590"/>
      <c r="R84" s="590"/>
      <c r="S84" s="590"/>
      <c r="T84" s="590"/>
      <c r="U84" s="590"/>
      <c r="W84" s="84">
        <v>4</v>
      </c>
      <c r="X84" s="85" t="str">
        <f t="shared" si="8"/>
        <v>Výškovice  B</v>
      </c>
      <c r="AA84" s="1">
        <f t="shared" si="9"/>
        <v>0</v>
      </c>
      <c r="AB84" s="1">
        <f t="shared" si="9"/>
        <v>0</v>
      </c>
      <c r="AC84" s="1">
        <f t="shared" si="11"/>
        <v>0</v>
      </c>
      <c r="AD84" s="1" t="str">
        <f t="shared" si="9"/>
        <v>Výškovice  B</v>
      </c>
      <c r="AE84" s="1">
        <f t="shared" si="9"/>
        <v>0</v>
      </c>
      <c r="AF84" s="1">
        <f t="shared" si="10"/>
        <v>0</v>
      </c>
    </row>
    <row r="85" spans="2:32" ht="18.75">
      <c r="B85" s="88">
        <v>5</v>
      </c>
      <c r="C85" s="71" t="s">
        <v>57</v>
      </c>
      <c r="D85" s="618" t="str">
        <f>IF(B85=1,X81,IF(B85=2,X82,IF(B85=3,X83,IF(B85=4,X84,IF(B85=5,X85,IF(B85=6,X86,IF(B85=7,X87,IF(B85=8,X88," "))))))))</f>
        <v>Nová Bělá</v>
      </c>
      <c r="E85" s="619"/>
      <c r="F85" s="619"/>
      <c r="G85" s="619"/>
      <c r="H85" s="619"/>
      <c r="I85" s="620"/>
      <c r="N85" s="83">
        <v>5</v>
      </c>
      <c r="P85" s="590" t="s">
        <v>55</v>
      </c>
      <c r="Q85" s="590"/>
      <c r="R85" s="590"/>
      <c r="S85" s="590"/>
      <c r="T85" s="590"/>
      <c r="U85" s="590"/>
      <c r="W85" s="84">
        <v>5</v>
      </c>
      <c r="X85" s="85" t="str">
        <f t="shared" si="8"/>
        <v>Nová Bělá</v>
      </c>
      <c r="AA85" s="1">
        <f t="shared" si="9"/>
        <v>0</v>
      </c>
      <c r="AB85" s="1">
        <f t="shared" si="9"/>
        <v>0</v>
      </c>
      <c r="AC85" s="1">
        <f t="shared" si="11"/>
        <v>0</v>
      </c>
      <c r="AD85" s="1" t="str">
        <f t="shared" si="9"/>
        <v>Nová Bělá</v>
      </c>
      <c r="AE85" s="1">
        <f t="shared" si="9"/>
        <v>0</v>
      </c>
      <c r="AF85" s="1">
        <f t="shared" si="10"/>
        <v>0</v>
      </c>
    </row>
    <row r="86" spans="14:32" ht="15">
      <c r="N86" s="83">
        <v>6</v>
      </c>
      <c r="P86" s="590" t="s">
        <v>58</v>
      </c>
      <c r="Q86" s="590"/>
      <c r="R86" s="590"/>
      <c r="S86" s="590"/>
      <c r="T86" s="590"/>
      <c r="U86" s="590"/>
      <c r="W86" s="84">
        <v>6</v>
      </c>
      <c r="X86" s="85" t="str">
        <f t="shared" si="8"/>
        <v>Výškovice  C</v>
      </c>
      <c r="AA86" s="1">
        <f t="shared" si="9"/>
        <v>0</v>
      </c>
      <c r="AB86" s="1">
        <f t="shared" si="9"/>
        <v>0</v>
      </c>
      <c r="AC86" s="1">
        <f t="shared" si="11"/>
        <v>0</v>
      </c>
      <c r="AD86" s="1" t="str">
        <f t="shared" si="9"/>
        <v>Výškovice  C</v>
      </c>
      <c r="AE86" s="1">
        <f t="shared" si="9"/>
        <v>0</v>
      </c>
      <c r="AF86" s="1">
        <f t="shared" si="10"/>
        <v>0</v>
      </c>
    </row>
    <row r="87" spans="3:32" ht="15">
      <c r="C87" s="89" t="s">
        <v>60</v>
      </c>
      <c r="D87" s="90"/>
      <c r="E87" s="623" t="s">
        <v>61</v>
      </c>
      <c r="F87" s="624"/>
      <c r="G87" s="624"/>
      <c r="H87" s="624"/>
      <c r="I87" s="624"/>
      <c r="J87" s="624"/>
      <c r="K87" s="624"/>
      <c r="L87" s="624"/>
      <c r="M87" s="624"/>
      <c r="N87" s="624" t="s">
        <v>62</v>
      </c>
      <c r="O87" s="624"/>
      <c r="P87" s="624"/>
      <c r="Q87" s="624"/>
      <c r="R87" s="624"/>
      <c r="S87" s="624"/>
      <c r="T87" s="624"/>
      <c r="U87" s="624"/>
      <c r="V87" s="91"/>
      <c r="W87" s="84">
        <v>7</v>
      </c>
      <c r="X87" s="85" t="str">
        <f t="shared" si="8"/>
        <v>Stará Bělá  A</v>
      </c>
      <c r="AA87" s="1">
        <f t="shared" si="9"/>
        <v>0</v>
      </c>
      <c r="AB87" s="1">
        <f t="shared" si="9"/>
        <v>0</v>
      </c>
      <c r="AC87" s="1">
        <f t="shared" si="11"/>
        <v>0</v>
      </c>
      <c r="AD87" s="1" t="str">
        <f t="shared" si="9"/>
        <v>Stará Bělá  A</v>
      </c>
      <c r="AE87" s="1">
        <f t="shared" si="9"/>
        <v>0</v>
      </c>
      <c r="AF87" s="1">
        <f t="shared" si="10"/>
        <v>0</v>
      </c>
    </row>
    <row r="88" spans="2:38" ht="15">
      <c r="B88" s="93"/>
      <c r="C88" s="94" t="s">
        <v>7</v>
      </c>
      <c r="D88" s="95" t="s">
        <v>8</v>
      </c>
      <c r="E88" s="625" t="s">
        <v>63</v>
      </c>
      <c r="F88" s="592"/>
      <c r="G88" s="593"/>
      <c r="H88" s="591" t="s">
        <v>64</v>
      </c>
      <c r="I88" s="592"/>
      <c r="J88" s="593" t="s">
        <v>64</v>
      </c>
      <c r="K88" s="591" t="s">
        <v>65</v>
      </c>
      <c r="L88" s="592"/>
      <c r="M88" s="592" t="s">
        <v>65</v>
      </c>
      <c r="N88" s="591" t="s">
        <v>66</v>
      </c>
      <c r="O88" s="592"/>
      <c r="P88" s="593"/>
      <c r="Q88" s="591" t="s">
        <v>67</v>
      </c>
      <c r="R88" s="592"/>
      <c r="S88" s="593"/>
      <c r="T88" s="96" t="s">
        <v>68</v>
      </c>
      <c r="U88" s="97"/>
      <c r="V88" s="98"/>
      <c r="W88" s="84">
        <v>8</v>
      </c>
      <c r="X88" s="85" t="str">
        <f t="shared" si="8"/>
        <v>Výškovice  A</v>
      </c>
      <c r="AA88" s="1">
        <f t="shared" si="9"/>
        <v>0</v>
      </c>
      <c r="AB88" s="1">
        <f t="shared" si="9"/>
        <v>0</v>
      </c>
      <c r="AC88" s="1">
        <f t="shared" si="11"/>
        <v>0</v>
      </c>
      <c r="AD88" s="1" t="str">
        <f t="shared" si="9"/>
        <v>Výškovice  A</v>
      </c>
      <c r="AE88" s="1">
        <f t="shared" si="9"/>
        <v>0</v>
      </c>
      <c r="AF88" s="1">
        <f t="shared" si="10"/>
        <v>0</v>
      </c>
      <c r="AG88" s="4" t="s">
        <v>63</v>
      </c>
      <c r="AH88" s="4" t="s">
        <v>64</v>
      </c>
      <c r="AI88" s="4" t="s">
        <v>65</v>
      </c>
      <c r="AJ88" s="4" t="s">
        <v>63</v>
      </c>
      <c r="AK88" s="4" t="s">
        <v>64</v>
      </c>
      <c r="AL88" s="4" t="s">
        <v>65</v>
      </c>
    </row>
    <row r="89" spans="2:38" ht="24.75" customHeight="1">
      <c r="B89" s="99" t="s">
        <v>63</v>
      </c>
      <c r="C89" s="129" t="s">
        <v>89</v>
      </c>
      <c r="D89" s="129" t="s">
        <v>183</v>
      </c>
      <c r="E89" s="131">
        <v>6</v>
      </c>
      <c r="F89" s="132" t="s">
        <v>17</v>
      </c>
      <c r="G89" s="133">
        <v>7</v>
      </c>
      <c r="H89" s="134">
        <v>2</v>
      </c>
      <c r="I89" s="132" t="s">
        <v>17</v>
      </c>
      <c r="J89" s="133">
        <v>6</v>
      </c>
      <c r="K89" s="104"/>
      <c r="L89" s="102" t="s">
        <v>17</v>
      </c>
      <c r="M89" s="361"/>
      <c r="N89" s="150">
        <f>E89+H89+K89</f>
        <v>8</v>
      </c>
      <c r="O89" s="151" t="s">
        <v>17</v>
      </c>
      <c r="P89" s="152">
        <f>G89+J89+M89</f>
        <v>13</v>
      </c>
      <c r="Q89" s="150">
        <f>SUM(AG89:AI89)</f>
        <v>0</v>
      </c>
      <c r="R89" s="151" t="s">
        <v>17</v>
      </c>
      <c r="S89" s="152">
        <f>SUM(AJ89:AL89)</f>
        <v>2</v>
      </c>
      <c r="T89" s="153">
        <f>IF(Q89&gt;S89,1,0)</f>
        <v>0</v>
      </c>
      <c r="U89" s="154">
        <f>IF(S89&gt;Q89,1,0)</f>
        <v>1</v>
      </c>
      <c r="V89" s="91"/>
      <c r="X89" s="107"/>
      <c r="AG89" s="108">
        <f>IF(E89&gt;G89,1,0)</f>
        <v>0</v>
      </c>
      <c r="AH89" s="108">
        <f>IF(H89&gt;J89,1,0)</f>
        <v>0</v>
      </c>
      <c r="AI89" s="108">
        <f>IF(K89+M89&gt;0,IF(K89&gt;M89,1,0),0)</f>
        <v>0</v>
      </c>
      <c r="AJ89" s="108">
        <f>IF(G89&gt;E89,1,0)</f>
        <v>1</v>
      </c>
      <c r="AK89" s="108">
        <f>IF(J89&gt;H89,1,0)</f>
        <v>1</v>
      </c>
      <c r="AL89" s="108">
        <f>IF(K89+M89&gt;0,IF(M89&gt;K89,1,0),0)</f>
        <v>0</v>
      </c>
    </row>
    <row r="90" spans="2:38" ht="24.75" customHeight="1">
      <c r="B90" s="99" t="s">
        <v>64</v>
      </c>
      <c r="C90" s="141" t="s">
        <v>91</v>
      </c>
      <c r="D90" s="140" t="s">
        <v>159</v>
      </c>
      <c r="E90" s="131">
        <v>2</v>
      </c>
      <c r="F90" s="132" t="s">
        <v>17</v>
      </c>
      <c r="G90" s="133">
        <v>6</v>
      </c>
      <c r="H90" s="134">
        <v>0</v>
      </c>
      <c r="I90" s="132" t="s">
        <v>17</v>
      </c>
      <c r="J90" s="133">
        <v>6</v>
      </c>
      <c r="K90" s="104"/>
      <c r="L90" s="102" t="s">
        <v>17</v>
      </c>
      <c r="M90" s="361"/>
      <c r="N90" s="150">
        <f>E90+H90+K90</f>
        <v>2</v>
      </c>
      <c r="O90" s="151" t="s">
        <v>17</v>
      </c>
      <c r="P90" s="152">
        <f>G90+J90+M90</f>
        <v>12</v>
      </c>
      <c r="Q90" s="150">
        <f>SUM(AG90:AI90)</f>
        <v>0</v>
      </c>
      <c r="R90" s="151" t="s">
        <v>17</v>
      </c>
      <c r="S90" s="152">
        <f>SUM(AJ90:AL90)</f>
        <v>2</v>
      </c>
      <c r="T90" s="153">
        <f>IF(Q90&gt;S90,1,0)</f>
        <v>0</v>
      </c>
      <c r="U90" s="154">
        <f>IF(S90&gt;Q90,1,0)</f>
        <v>1</v>
      </c>
      <c r="V90" s="91"/>
      <c r="AG90" s="108">
        <f>IF(E90&gt;G90,1,0)</f>
        <v>0</v>
      </c>
      <c r="AH90" s="108">
        <f>IF(H90&gt;J90,1,0)</f>
        <v>0</v>
      </c>
      <c r="AI90" s="108">
        <f>IF(K90+M90&gt;0,IF(K90&gt;M90,1,0),0)</f>
        <v>0</v>
      </c>
      <c r="AJ90" s="108">
        <f>IF(G90&gt;E90,1,0)</f>
        <v>1</v>
      </c>
      <c r="AK90" s="108">
        <f>IF(J90&gt;H90,1,0)</f>
        <v>1</v>
      </c>
      <c r="AL90" s="108">
        <f>IF(K90+M90&gt;0,IF(M90&gt;K90,1,0),0)</f>
        <v>0</v>
      </c>
    </row>
    <row r="91" spans="2:38" ht="24.75" customHeight="1">
      <c r="B91" s="608" t="s">
        <v>65</v>
      </c>
      <c r="C91" s="140" t="s">
        <v>89</v>
      </c>
      <c r="D91" s="140" t="s">
        <v>183</v>
      </c>
      <c r="E91" s="610">
        <v>4</v>
      </c>
      <c r="F91" s="612" t="s">
        <v>17</v>
      </c>
      <c r="G91" s="614">
        <v>6</v>
      </c>
      <c r="H91" s="616">
        <v>4</v>
      </c>
      <c r="I91" s="612" t="s">
        <v>17</v>
      </c>
      <c r="J91" s="614">
        <v>6</v>
      </c>
      <c r="K91" s="621"/>
      <c r="L91" s="594" t="s">
        <v>17</v>
      </c>
      <c r="M91" s="606"/>
      <c r="N91" s="598">
        <f>E91+H91+K91</f>
        <v>8</v>
      </c>
      <c r="O91" s="600" t="s">
        <v>17</v>
      </c>
      <c r="P91" s="602">
        <f>G91+J91+M91</f>
        <v>12</v>
      </c>
      <c r="Q91" s="598">
        <f>SUM(AG91:AI91)</f>
        <v>0</v>
      </c>
      <c r="R91" s="600" t="s">
        <v>17</v>
      </c>
      <c r="S91" s="602">
        <f>SUM(AJ91:AL91)</f>
        <v>2</v>
      </c>
      <c r="T91" s="604">
        <f>IF(Q91&gt;S91,1,0)</f>
        <v>0</v>
      </c>
      <c r="U91" s="596">
        <f>IF(S91&gt;Q91,1,0)</f>
        <v>1</v>
      </c>
      <c r="V91" s="111"/>
      <c r="AG91" s="108">
        <f>IF(E91&gt;G91,1,0)</f>
        <v>0</v>
      </c>
      <c r="AH91" s="108">
        <f>IF(H91&gt;J91,1,0)</f>
        <v>0</v>
      </c>
      <c r="AI91" s="108">
        <f>IF(K91+M91&gt;0,IF(K91&gt;M91,1,0),0)</f>
        <v>0</v>
      </c>
      <c r="AJ91" s="108">
        <f>IF(G91&gt;E91,1,0)</f>
        <v>1</v>
      </c>
      <c r="AK91" s="108">
        <f>IF(J91&gt;H91,1,0)</f>
        <v>1</v>
      </c>
      <c r="AL91" s="108">
        <f>IF(K91+M91&gt;0,IF(M91&gt;K91,1,0),0)</f>
        <v>0</v>
      </c>
    </row>
    <row r="92" spans="2:22" ht="24.75" customHeight="1">
      <c r="B92" s="609"/>
      <c r="C92" s="141" t="s">
        <v>90</v>
      </c>
      <c r="D92" s="129" t="s">
        <v>159</v>
      </c>
      <c r="E92" s="611"/>
      <c r="F92" s="613"/>
      <c r="G92" s="615"/>
      <c r="H92" s="617"/>
      <c r="I92" s="613"/>
      <c r="J92" s="615"/>
      <c r="K92" s="622"/>
      <c r="L92" s="595"/>
      <c r="M92" s="607"/>
      <c r="N92" s="599"/>
      <c r="O92" s="601"/>
      <c r="P92" s="603"/>
      <c r="Q92" s="599"/>
      <c r="R92" s="601"/>
      <c r="S92" s="603"/>
      <c r="T92" s="605"/>
      <c r="U92" s="597"/>
      <c r="V92" s="111"/>
    </row>
    <row r="93" spans="2:22" ht="24.75" customHeight="1">
      <c r="B93" s="114"/>
      <c r="C93" s="155" t="s">
        <v>69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7">
        <f>SUM(N89:N92)</f>
        <v>18</v>
      </c>
      <c r="O93" s="151" t="s">
        <v>17</v>
      </c>
      <c r="P93" s="158">
        <f>SUM(P89:P92)</f>
        <v>37</v>
      </c>
      <c r="Q93" s="157">
        <f>SUM(Q89:Q92)</f>
        <v>0</v>
      </c>
      <c r="R93" s="159" t="s">
        <v>17</v>
      </c>
      <c r="S93" s="158">
        <f>SUM(S89:S92)</f>
        <v>6</v>
      </c>
      <c r="T93" s="153">
        <f>SUM(T89:T92)</f>
        <v>0</v>
      </c>
      <c r="U93" s="154">
        <f>SUM(U89:U92)</f>
        <v>3</v>
      </c>
      <c r="V93" s="91"/>
    </row>
    <row r="94" spans="2:22" ht="24.75" customHeight="1">
      <c r="B94" s="114"/>
      <c r="C94" s="3" t="s">
        <v>70</v>
      </c>
      <c r="D94" s="117" t="str">
        <f>IF(T93&gt;U93,D84,IF(U93&gt;T93,D85,IF(U93+T93=0," ","CHYBA ZADÁNÍ")))</f>
        <v>Nová Bělá</v>
      </c>
      <c r="E94" s="115"/>
      <c r="F94" s="115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3"/>
      <c r="V94" s="118"/>
    </row>
    <row r="95" spans="2:22" ht="24.75" customHeight="1">
      <c r="B95" s="114"/>
      <c r="C95" s="3" t="s">
        <v>71</v>
      </c>
      <c r="G95" s="120"/>
      <c r="H95" s="120"/>
      <c r="I95" s="120"/>
      <c r="J95" s="120"/>
      <c r="K95" s="120"/>
      <c r="L95" s="120"/>
      <c r="M95" s="120"/>
      <c r="N95" s="118"/>
      <c r="O95" s="118"/>
      <c r="Q95" s="121"/>
      <c r="R95" s="121"/>
      <c r="S95" s="120"/>
      <c r="T95" s="120"/>
      <c r="U95" s="120"/>
      <c r="V95" s="118"/>
    </row>
    <row r="96" spans="3:21" ht="15">
      <c r="C96" s="121"/>
      <c r="D96" s="121"/>
      <c r="E96" s="121"/>
      <c r="F96" s="121"/>
      <c r="G96" s="121"/>
      <c r="H96" s="121"/>
      <c r="I96" s="121"/>
      <c r="J96" s="126" t="s">
        <v>54</v>
      </c>
      <c r="K96" s="126"/>
      <c r="L96" s="126"/>
      <c r="M96" s="121"/>
      <c r="N96" s="121"/>
      <c r="O96" s="121"/>
      <c r="P96" s="121"/>
      <c r="Q96" s="121"/>
      <c r="R96" s="121"/>
      <c r="S96" s="121"/>
      <c r="T96" s="126" t="s">
        <v>57</v>
      </c>
      <c r="U96" s="121"/>
    </row>
    <row r="97" spans="3:21" ht="15">
      <c r="C97" s="127" t="s">
        <v>72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</sheetData>
  <sheetProtection selectLockedCells="1"/>
  <mergeCells count="144">
    <mergeCell ref="E16:E17"/>
    <mergeCell ref="N13:P13"/>
    <mergeCell ref="H16:H17"/>
    <mergeCell ref="I16:I17"/>
    <mergeCell ref="N16:N17"/>
    <mergeCell ref="K16:K17"/>
    <mergeCell ref="L16:L17"/>
    <mergeCell ref="M16:M17"/>
    <mergeCell ref="H13:J13"/>
    <mergeCell ref="F16:F17"/>
    <mergeCell ref="P9:U9"/>
    <mergeCell ref="N12:U12"/>
    <mergeCell ref="K13:M13"/>
    <mergeCell ref="D9:I9"/>
    <mergeCell ref="D10:I10"/>
    <mergeCell ref="E12:M12"/>
    <mergeCell ref="E13:G13"/>
    <mergeCell ref="P11:U11"/>
    <mergeCell ref="P28:Q28"/>
    <mergeCell ref="T3:U3"/>
    <mergeCell ref="P3:Q3"/>
    <mergeCell ref="P4:U4"/>
    <mergeCell ref="P6:U6"/>
    <mergeCell ref="P8:U8"/>
    <mergeCell ref="Q13:S13"/>
    <mergeCell ref="T28:U28"/>
    <mergeCell ref="P7:U7"/>
    <mergeCell ref="P10:U10"/>
    <mergeCell ref="U16:U17"/>
    <mergeCell ref="Q16:Q17"/>
    <mergeCell ref="S16:S17"/>
    <mergeCell ref="R16:R17"/>
    <mergeCell ref="D34:I34"/>
    <mergeCell ref="D35:I35"/>
    <mergeCell ref="P29:U29"/>
    <mergeCell ref="B16:B17"/>
    <mergeCell ref="P34:U34"/>
    <mergeCell ref="O16:O17"/>
    <mergeCell ref="G16:G17"/>
    <mergeCell ref="J16:J17"/>
    <mergeCell ref="P16:P17"/>
    <mergeCell ref="T16:T17"/>
    <mergeCell ref="P36:U36"/>
    <mergeCell ref="T41:T42"/>
    <mergeCell ref="E37:M37"/>
    <mergeCell ref="N37:U37"/>
    <mergeCell ref="E38:G38"/>
    <mergeCell ref="H38:J38"/>
    <mergeCell ref="K38:M38"/>
    <mergeCell ref="N38:P38"/>
    <mergeCell ref="H41:H42"/>
    <mergeCell ref="I41:I42"/>
    <mergeCell ref="P31:U31"/>
    <mergeCell ref="P32:U32"/>
    <mergeCell ref="P33:U33"/>
    <mergeCell ref="P35:U35"/>
    <mergeCell ref="J41:J42"/>
    <mergeCell ref="Q38:S38"/>
    <mergeCell ref="B41:B42"/>
    <mergeCell ref="E41:E42"/>
    <mergeCell ref="F41:F42"/>
    <mergeCell ref="G41:G42"/>
    <mergeCell ref="K41:K42"/>
    <mergeCell ref="L41:L42"/>
    <mergeCell ref="M41:M42"/>
    <mergeCell ref="U41:U42"/>
    <mergeCell ref="N41:N42"/>
    <mergeCell ref="O41:O42"/>
    <mergeCell ref="P41:P42"/>
    <mergeCell ref="Q41:Q42"/>
    <mergeCell ref="R41:R42"/>
    <mergeCell ref="S41:S42"/>
    <mergeCell ref="D59:I59"/>
    <mergeCell ref="P59:U59"/>
    <mergeCell ref="P57:U57"/>
    <mergeCell ref="P58:U58"/>
    <mergeCell ref="P53:Q53"/>
    <mergeCell ref="T53:U53"/>
    <mergeCell ref="P54:U54"/>
    <mergeCell ref="P56:U56"/>
    <mergeCell ref="P60:U60"/>
    <mergeCell ref="Q63:S63"/>
    <mergeCell ref="E62:M62"/>
    <mergeCell ref="P61:U61"/>
    <mergeCell ref="D60:I60"/>
    <mergeCell ref="N62:U62"/>
    <mergeCell ref="K63:M63"/>
    <mergeCell ref="N63:P63"/>
    <mergeCell ref="E63:G63"/>
    <mergeCell ref="H63:J63"/>
    <mergeCell ref="I66:I67"/>
    <mergeCell ref="K66:K67"/>
    <mergeCell ref="L66:L67"/>
    <mergeCell ref="B66:B67"/>
    <mergeCell ref="E66:E67"/>
    <mergeCell ref="F66:F67"/>
    <mergeCell ref="G66:G67"/>
    <mergeCell ref="H66:H67"/>
    <mergeCell ref="P81:U81"/>
    <mergeCell ref="P78:Q78"/>
    <mergeCell ref="T78:U78"/>
    <mergeCell ref="P79:U79"/>
    <mergeCell ref="Q66:Q67"/>
    <mergeCell ref="P82:U82"/>
    <mergeCell ref="P83:U83"/>
    <mergeCell ref="D84:I84"/>
    <mergeCell ref="P84:U84"/>
    <mergeCell ref="M66:M67"/>
    <mergeCell ref="N66:N67"/>
    <mergeCell ref="O66:O67"/>
    <mergeCell ref="P66:P67"/>
    <mergeCell ref="J66:J67"/>
    <mergeCell ref="U66:U67"/>
    <mergeCell ref="R66:R67"/>
    <mergeCell ref="S66:S67"/>
    <mergeCell ref="T66:T67"/>
    <mergeCell ref="D85:I85"/>
    <mergeCell ref="P85:U85"/>
    <mergeCell ref="J91:J92"/>
    <mergeCell ref="K91:K92"/>
    <mergeCell ref="E87:M87"/>
    <mergeCell ref="N87:U87"/>
    <mergeCell ref="E88:G88"/>
    <mergeCell ref="H88:J88"/>
    <mergeCell ref="K88:M88"/>
    <mergeCell ref="N88:P88"/>
    <mergeCell ref="H91:H92"/>
    <mergeCell ref="I91:I92"/>
    <mergeCell ref="P91:P92"/>
    <mergeCell ref="N91:N92"/>
    <mergeCell ref="O91:O92"/>
    <mergeCell ref="B91:B92"/>
    <mergeCell ref="E91:E92"/>
    <mergeCell ref="F91:F92"/>
    <mergeCell ref="G91:G92"/>
    <mergeCell ref="P86:U86"/>
    <mergeCell ref="Q88:S88"/>
    <mergeCell ref="L91:L92"/>
    <mergeCell ref="U91:U92"/>
    <mergeCell ref="Q91:Q92"/>
    <mergeCell ref="R91:R92"/>
    <mergeCell ref="S91:S92"/>
    <mergeCell ref="T91:T92"/>
    <mergeCell ref="M91:M92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">
      <selection activeCell="C14" sqref="C14:C1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630" t="s">
        <v>42</v>
      </c>
      <c r="Q3" s="630"/>
      <c r="R3" s="73"/>
      <c r="S3" s="73"/>
      <c r="T3" s="631">
        <f>'Rozlosování-přehled'!$N$1</f>
        <v>2012</v>
      </c>
      <c r="U3" s="631"/>
      <c r="X3" s="74" t="s">
        <v>0</v>
      </c>
    </row>
    <row r="4" spans="3:32" ht="18.75">
      <c r="C4" s="75" t="s">
        <v>43</v>
      </c>
      <c r="D4" s="76"/>
      <c r="N4" s="77">
        <v>4</v>
      </c>
      <c r="P4" s="632" t="str">
        <f>IF(N4=1,P6,IF(N4=2,P7,IF(N4=3,P8,IF(N4=4,P9,IF(N4=5,P10,IF(N4=6,P11," "))))))</f>
        <v>VETERÁNI   I.</v>
      </c>
      <c r="Q4" s="633"/>
      <c r="R4" s="633"/>
      <c r="S4" s="633"/>
      <c r="T4" s="633"/>
      <c r="U4" s="634"/>
      <c r="W4" s="78" t="s">
        <v>1</v>
      </c>
      <c r="X4" s="79" t="s">
        <v>2</v>
      </c>
      <c r="AA4" s="1" t="s">
        <v>44</v>
      </c>
      <c r="AB4" s="362" t="s">
        <v>177</v>
      </c>
      <c r="AC4" s="362" t="s">
        <v>178</v>
      </c>
      <c r="AD4" s="1" t="s">
        <v>45</v>
      </c>
      <c r="AE4" s="1" t="s">
        <v>46</v>
      </c>
      <c r="AF4" s="1" t="s">
        <v>47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2" ht="14.25" customHeight="1">
      <c r="C6" s="75" t="s">
        <v>48</v>
      </c>
      <c r="D6" s="125" t="s">
        <v>182</v>
      </c>
      <c r="E6" s="82"/>
      <c r="F6" s="82"/>
      <c r="N6" s="83">
        <v>1</v>
      </c>
      <c r="P6" s="627" t="s">
        <v>49</v>
      </c>
      <c r="Q6" s="627"/>
      <c r="R6" s="627"/>
      <c r="S6" s="627"/>
      <c r="T6" s="627"/>
      <c r="U6" s="627"/>
      <c r="W6" s="84">
        <v>1</v>
      </c>
      <c r="X6" s="85" t="str">
        <f aca="true" t="shared" si="0" ref="X6:X13">IF($N$4=1,AA6,IF($N$4=2,AB6,IF($N$4=3,AC6,IF($N$4=4,AD6,IF($N$4=5,AE6," ")))))</f>
        <v>Krmelín</v>
      </c>
      <c r="AA6" s="1">
        <f>'1.V1'!AA81</f>
        <v>0</v>
      </c>
      <c r="AB6" s="1">
        <f>'1.V1'!AB81</f>
        <v>0</v>
      </c>
      <c r="AC6" s="1">
        <f>'1.V1'!AC81</f>
        <v>0</v>
      </c>
      <c r="AD6" s="1" t="str">
        <f>'1.V1'!AD81</f>
        <v>Krmelín</v>
      </c>
      <c r="AE6" s="1">
        <f>'1.V1'!AE81</f>
        <v>0</v>
      </c>
      <c r="AF6" s="1">
        <f>'1.V1'!AF81</f>
        <v>0</v>
      </c>
    </row>
    <row r="7" spans="3:32" ht="16.5" customHeight="1">
      <c r="C7" s="75" t="s">
        <v>51</v>
      </c>
      <c r="D7" s="238">
        <v>41045</v>
      </c>
      <c r="E7" s="87"/>
      <c r="F7" s="87"/>
      <c r="N7" s="83">
        <v>2</v>
      </c>
      <c r="P7" s="626" t="s">
        <v>179</v>
      </c>
      <c r="Q7" s="627"/>
      <c r="R7" s="627"/>
      <c r="S7" s="627"/>
      <c r="T7" s="627"/>
      <c r="U7" s="627"/>
      <c r="W7" s="84">
        <v>2</v>
      </c>
      <c r="X7" s="85" t="str">
        <f t="shared" si="0"/>
        <v>Trnávka</v>
      </c>
      <c r="AA7" s="1">
        <f>'1.V1'!AA82</f>
        <v>0</v>
      </c>
      <c r="AB7" s="1">
        <f>'1.V1'!AB82</f>
        <v>0</v>
      </c>
      <c r="AC7" s="1">
        <f>'1.V1'!AC82</f>
        <v>0</v>
      </c>
      <c r="AD7" s="1" t="str">
        <f>'1.V1'!AD82</f>
        <v>Trnávka</v>
      </c>
      <c r="AE7" s="1">
        <f>'1.V1'!AE82</f>
        <v>0</v>
      </c>
      <c r="AF7" s="1">
        <f>'1.V1'!AF82</f>
        <v>0</v>
      </c>
    </row>
    <row r="8" spans="3:32" ht="15" customHeight="1">
      <c r="C8" s="75"/>
      <c r="N8" s="83">
        <v>3</v>
      </c>
      <c r="P8" s="626" t="s">
        <v>180</v>
      </c>
      <c r="Q8" s="627"/>
      <c r="R8" s="627"/>
      <c r="S8" s="627"/>
      <c r="T8" s="627"/>
      <c r="U8" s="627"/>
      <c r="W8" s="84">
        <v>3</v>
      </c>
      <c r="X8" s="85" t="str">
        <f t="shared" si="0"/>
        <v>Stará Bělá  B</v>
      </c>
      <c r="AA8" s="1">
        <f>'1.V1'!AA83</f>
        <v>0</v>
      </c>
      <c r="AB8" s="1">
        <f>'1.V1'!AB83</f>
        <v>0</v>
      </c>
      <c r="AC8" s="1">
        <f>'1.V1'!AC83</f>
        <v>0</v>
      </c>
      <c r="AD8" s="1" t="str">
        <f>'1.V1'!AD83</f>
        <v>Stará Bělá  B</v>
      </c>
      <c r="AE8" s="1">
        <f>'1.V1'!AE83</f>
        <v>0</v>
      </c>
      <c r="AF8" s="1">
        <f>'1.V1'!AF83</f>
        <v>0</v>
      </c>
    </row>
    <row r="9" spans="2:32" ht="18.75">
      <c r="B9" s="88">
        <v>8</v>
      </c>
      <c r="C9" s="71" t="s">
        <v>54</v>
      </c>
      <c r="D9" s="637" t="str">
        <f>IF(B9=1,X6,IF(B9=2,X7,IF(B9=3,X8,IF(B9=4,X9,IF(B9=5,X10,IF(B9=6,X11,IF(B9=7,X12,IF(B9=8,X13," "))))))))</f>
        <v>Výškovice  A</v>
      </c>
      <c r="E9" s="638"/>
      <c r="F9" s="638"/>
      <c r="G9" s="638"/>
      <c r="H9" s="638"/>
      <c r="I9" s="639"/>
      <c r="N9" s="83">
        <v>4</v>
      </c>
      <c r="P9" s="590" t="s">
        <v>52</v>
      </c>
      <c r="Q9" s="590"/>
      <c r="R9" s="590"/>
      <c r="S9" s="590"/>
      <c r="T9" s="590"/>
      <c r="U9" s="590"/>
      <c r="W9" s="84">
        <v>4</v>
      </c>
      <c r="X9" s="85" t="str">
        <f t="shared" si="0"/>
        <v>Výškovice  B</v>
      </c>
      <c r="AA9" s="1">
        <f>'1.V1'!AA84</f>
        <v>0</v>
      </c>
      <c r="AB9" s="1">
        <f>'1.V1'!AB84</f>
        <v>0</v>
      </c>
      <c r="AC9" s="1">
        <f>'1.V1'!AC84</f>
        <v>0</v>
      </c>
      <c r="AD9" s="1" t="str">
        <f>'1.V1'!AD84</f>
        <v>Výškovice  B</v>
      </c>
      <c r="AE9" s="1">
        <f>'1.V1'!AE84</f>
        <v>0</v>
      </c>
      <c r="AF9" s="1">
        <f>'1.V1'!AF84</f>
        <v>0</v>
      </c>
    </row>
    <row r="10" spans="2:32" ht="19.5" customHeight="1">
      <c r="B10" s="88">
        <v>5</v>
      </c>
      <c r="C10" s="71" t="s">
        <v>57</v>
      </c>
      <c r="D10" s="637" t="str">
        <f>IF(B10=1,X6,IF(B10=2,X7,IF(B10=3,X8,IF(B10=4,X9,IF(B10=5,X10,IF(B10=6,X11,IF(B10=7,X12,IF(B10=8,X13," "))))))))</f>
        <v>Nová Bělá</v>
      </c>
      <c r="E10" s="638"/>
      <c r="F10" s="638"/>
      <c r="G10" s="638"/>
      <c r="H10" s="638"/>
      <c r="I10" s="639"/>
      <c r="N10" s="83">
        <v>5</v>
      </c>
      <c r="P10" s="590" t="s">
        <v>55</v>
      </c>
      <c r="Q10" s="590"/>
      <c r="R10" s="590"/>
      <c r="S10" s="590"/>
      <c r="T10" s="590"/>
      <c r="U10" s="590"/>
      <c r="W10" s="84">
        <v>5</v>
      </c>
      <c r="X10" s="85" t="str">
        <f t="shared" si="0"/>
        <v>Nová Bělá</v>
      </c>
      <c r="AA10" s="1">
        <f>'1.V1'!AA85</f>
        <v>0</v>
      </c>
      <c r="AB10" s="1">
        <f>'1.V1'!AB85</f>
        <v>0</v>
      </c>
      <c r="AC10" s="1">
        <f>'1.V1'!AC85</f>
        <v>0</v>
      </c>
      <c r="AD10" s="1" t="str">
        <f>'1.V1'!AD85</f>
        <v>Nová Bělá</v>
      </c>
      <c r="AE10" s="1">
        <f>'1.V1'!AE85</f>
        <v>0</v>
      </c>
      <c r="AF10" s="1">
        <f>'1.V1'!AF85</f>
        <v>0</v>
      </c>
    </row>
    <row r="11" spans="14:32" ht="15.75" customHeight="1">
      <c r="N11" s="83">
        <v>6</v>
      </c>
      <c r="P11" s="590" t="s">
        <v>58</v>
      </c>
      <c r="Q11" s="590"/>
      <c r="R11" s="590"/>
      <c r="S11" s="590"/>
      <c r="T11" s="590"/>
      <c r="U11" s="590"/>
      <c r="W11" s="84">
        <v>6</v>
      </c>
      <c r="X11" s="85" t="str">
        <f t="shared" si="0"/>
        <v>Výškovice  C</v>
      </c>
      <c r="AA11" s="1">
        <f>'1.V1'!AA86</f>
        <v>0</v>
      </c>
      <c r="AB11" s="1">
        <f>'1.V1'!AB86</f>
        <v>0</v>
      </c>
      <c r="AC11" s="1">
        <f>'1.V1'!AC86</f>
        <v>0</v>
      </c>
      <c r="AD11" s="1" t="str">
        <f>'1.V1'!AD86</f>
        <v>Výškovice  C</v>
      </c>
      <c r="AE11" s="1">
        <f>'1.V1'!AE86</f>
        <v>0</v>
      </c>
      <c r="AF11" s="1">
        <f>'1.V1'!AF86</f>
        <v>0</v>
      </c>
    </row>
    <row r="12" spans="3:38" ht="15">
      <c r="C12" s="89" t="s">
        <v>60</v>
      </c>
      <c r="D12" s="90"/>
      <c r="E12" s="623" t="s">
        <v>61</v>
      </c>
      <c r="F12" s="624"/>
      <c r="G12" s="624"/>
      <c r="H12" s="624"/>
      <c r="I12" s="624"/>
      <c r="J12" s="624"/>
      <c r="K12" s="624"/>
      <c r="L12" s="624"/>
      <c r="M12" s="624"/>
      <c r="N12" s="624" t="s">
        <v>62</v>
      </c>
      <c r="O12" s="624"/>
      <c r="P12" s="624"/>
      <c r="Q12" s="624"/>
      <c r="R12" s="624"/>
      <c r="S12" s="624"/>
      <c r="T12" s="624"/>
      <c r="U12" s="624"/>
      <c r="V12" s="91"/>
      <c r="W12" s="84">
        <v>7</v>
      </c>
      <c r="X12" s="85" t="str">
        <f t="shared" si="0"/>
        <v>Stará Bělá  A</v>
      </c>
      <c r="AA12" s="1">
        <f>'1.V1'!AA87</f>
        <v>0</v>
      </c>
      <c r="AB12" s="1">
        <f>'1.V1'!AB87</f>
        <v>0</v>
      </c>
      <c r="AC12" s="1">
        <f>'1.V1'!AC87</f>
        <v>0</v>
      </c>
      <c r="AD12" s="1" t="str">
        <f>'1.V1'!AD87</f>
        <v>Stará Bělá  A</v>
      </c>
      <c r="AE12" s="1">
        <f>'1.V1'!AE87</f>
        <v>0</v>
      </c>
      <c r="AF12" s="1">
        <f>'1.V1'!AF87</f>
        <v>0</v>
      </c>
      <c r="AG12" s="75"/>
      <c r="AH12" s="92"/>
      <c r="AI12" s="92"/>
      <c r="AJ12" s="74" t="s">
        <v>0</v>
      </c>
      <c r="AK12" s="92"/>
      <c r="AL12" s="92"/>
    </row>
    <row r="13" spans="2:38" ht="21" customHeight="1">
      <c r="B13" s="93"/>
      <c r="C13" s="94" t="s">
        <v>7</v>
      </c>
      <c r="D13" s="95" t="s">
        <v>8</v>
      </c>
      <c r="E13" s="625" t="s">
        <v>63</v>
      </c>
      <c r="F13" s="592"/>
      <c r="G13" s="593"/>
      <c r="H13" s="591" t="s">
        <v>64</v>
      </c>
      <c r="I13" s="592"/>
      <c r="J13" s="593" t="s">
        <v>64</v>
      </c>
      <c r="K13" s="591" t="s">
        <v>65</v>
      </c>
      <c r="L13" s="592"/>
      <c r="M13" s="592" t="s">
        <v>65</v>
      </c>
      <c r="N13" s="591" t="s">
        <v>66</v>
      </c>
      <c r="O13" s="592"/>
      <c r="P13" s="593"/>
      <c r="Q13" s="591" t="s">
        <v>67</v>
      </c>
      <c r="R13" s="592"/>
      <c r="S13" s="593"/>
      <c r="T13" s="96" t="s">
        <v>68</v>
      </c>
      <c r="U13" s="97"/>
      <c r="V13" s="98"/>
      <c r="W13" s="84">
        <v>8</v>
      </c>
      <c r="X13" s="85" t="str">
        <f t="shared" si="0"/>
        <v>Výškovice  A</v>
      </c>
      <c r="AA13" s="1">
        <f>'1.V1'!AA88</f>
        <v>0</v>
      </c>
      <c r="AB13" s="1">
        <f>'1.V1'!AB88</f>
        <v>0</v>
      </c>
      <c r="AC13" s="1">
        <f>'1.V1'!AC88</f>
        <v>0</v>
      </c>
      <c r="AD13" s="1" t="str">
        <f>'1.V1'!AD88</f>
        <v>Výškovice  A</v>
      </c>
      <c r="AE13" s="1">
        <f>'1.V1'!AE88</f>
        <v>0</v>
      </c>
      <c r="AF13" s="1">
        <f>'1.V1'!AF88</f>
        <v>0</v>
      </c>
      <c r="AG13" s="4" t="s">
        <v>63</v>
      </c>
      <c r="AH13" s="4" t="s">
        <v>64</v>
      </c>
      <c r="AI13" s="4" t="s">
        <v>65</v>
      </c>
      <c r="AJ13" s="4" t="s">
        <v>63</v>
      </c>
      <c r="AK13" s="4" t="s">
        <v>64</v>
      </c>
      <c r="AL13" s="4" t="s">
        <v>65</v>
      </c>
    </row>
    <row r="14" spans="2:38" ht="24.75" customHeight="1">
      <c r="B14" s="99" t="s">
        <v>63</v>
      </c>
      <c r="C14" s="246" t="s">
        <v>102</v>
      </c>
      <c r="D14" s="246" t="s">
        <v>183</v>
      </c>
      <c r="E14" s="248">
        <v>6</v>
      </c>
      <c r="F14" s="249" t="s">
        <v>17</v>
      </c>
      <c r="G14" s="250">
        <v>3</v>
      </c>
      <c r="H14" s="251">
        <v>6</v>
      </c>
      <c r="I14" s="249" t="s">
        <v>17</v>
      </c>
      <c r="J14" s="250">
        <v>3</v>
      </c>
      <c r="K14" s="251"/>
      <c r="L14" s="249" t="s">
        <v>17</v>
      </c>
      <c r="M14" s="264"/>
      <c r="N14" s="150">
        <f>E14+H14+K14</f>
        <v>12</v>
      </c>
      <c r="O14" s="151" t="s">
        <v>17</v>
      </c>
      <c r="P14" s="152">
        <f>G14+J14+M14</f>
        <v>6</v>
      </c>
      <c r="Q14" s="150">
        <f>SUM(AG14:AI14)</f>
        <v>2</v>
      </c>
      <c r="R14" s="151" t="s">
        <v>17</v>
      </c>
      <c r="S14" s="152">
        <f>SUM(AJ14:AL14)</f>
        <v>0</v>
      </c>
      <c r="T14" s="153">
        <f>IF(Q14&gt;S14,1,0)</f>
        <v>1</v>
      </c>
      <c r="U14" s="154">
        <f>IF(S14&gt;Q14,1,0)</f>
        <v>0</v>
      </c>
      <c r="V14" s="91"/>
      <c r="X14" s="107"/>
      <c r="AG14" s="108">
        <f>IF(E14&gt;G14,1,0)</f>
        <v>1</v>
      </c>
      <c r="AH14" s="108">
        <f>IF(H14&gt;J14,1,0)</f>
        <v>1</v>
      </c>
      <c r="AI14" s="108">
        <f>IF(K14+M14&gt;0,IF(K14&gt;M14,1,0),0)</f>
        <v>0</v>
      </c>
      <c r="AJ14" s="108">
        <f>IF(G14&gt;E14,1,0)</f>
        <v>0</v>
      </c>
      <c r="AK14" s="108">
        <f>IF(J14&gt;H14,1,0)</f>
        <v>0</v>
      </c>
      <c r="AL14" s="108">
        <f>IF(K14+M14&gt;0,IF(M14&gt;K14,1,0),0)</f>
        <v>0</v>
      </c>
    </row>
    <row r="15" spans="2:38" ht="24" customHeight="1">
      <c r="B15" s="99" t="s">
        <v>64</v>
      </c>
      <c r="C15" s="254" t="s">
        <v>101</v>
      </c>
      <c r="D15" s="253" t="s">
        <v>159</v>
      </c>
      <c r="E15" s="248">
        <v>7</v>
      </c>
      <c r="F15" s="249" t="s">
        <v>17</v>
      </c>
      <c r="G15" s="250">
        <v>5</v>
      </c>
      <c r="H15" s="251">
        <v>6</v>
      </c>
      <c r="I15" s="249" t="s">
        <v>17</v>
      </c>
      <c r="J15" s="250">
        <v>4</v>
      </c>
      <c r="K15" s="251"/>
      <c r="L15" s="249" t="s">
        <v>17</v>
      </c>
      <c r="M15" s="264"/>
      <c r="N15" s="150">
        <f>E15+H15+K15</f>
        <v>13</v>
      </c>
      <c r="O15" s="151" t="s">
        <v>17</v>
      </c>
      <c r="P15" s="152">
        <f>G15+J15+M15</f>
        <v>9</v>
      </c>
      <c r="Q15" s="150">
        <f>SUM(AG15:AI15)</f>
        <v>2</v>
      </c>
      <c r="R15" s="151" t="s">
        <v>17</v>
      </c>
      <c r="S15" s="152">
        <f>SUM(AJ15:AL15)</f>
        <v>0</v>
      </c>
      <c r="T15" s="153">
        <f>IF(Q15&gt;S15,1,0)</f>
        <v>1</v>
      </c>
      <c r="U15" s="154">
        <f>IF(S15&gt;Q15,1,0)</f>
        <v>0</v>
      </c>
      <c r="V15" s="91"/>
      <c r="AG15" s="108">
        <f>IF(E15&gt;G15,1,0)</f>
        <v>1</v>
      </c>
      <c r="AH15" s="108">
        <f>IF(H15&gt;J15,1,0)</f>
        <v>1</v>
      </c>
      <c r="AI15" s="108">
        <f>IF(K15+M15&gt;0,IF(K15&gt;M15,1,0),0)</f>
        <v>0</v>
      </c>
      <c r="AJ15" s="108">
        <f>IF(G15&gt;E15,1,0)</f>
        <v>0</v>
      </c>
      <c r="AK15" s="108">
        <f>IF(J15&gt;H15,1,0)</f>
        <v>0</v>
      </c>
      <c r="AL15" s="108">
        <f>IF(K15+M15&gt;0,IF(M15&gt;K15,1,0),0)</f>
        <v>0</v>
      </c>
    </row>
    <row r="16" spans="2:38" ht="20.25" customHeight="1">
      <c r="B16" s="608" t="s">
        <v>65</v>
      </c>
      <c r="C16" s="254" t="s">
        <v>102</v>
      </c>
      <c r="D16" s="246" t="s">
        <v>183</v>
      </c>
      <c r="E16" s="648">
        <v>6</v>
      </c>
      <c r="F16" s="646" t="s">
        <v>17</v>
      </c>
      <c r="G16" s="642">
        <v>0</v>
      </c>
      <c r="H16" s="644">
        <v>6</v>
      </c>
      <c r="I16" s="646" t="s">
        <v>17</v>
      </c>
      <c r="J16" s="642">
        <v>0</v>
      </c>
      <c r="K16" s="644"/>
      <c r="L16" s="646" t="s">
        <v>17</v>
      </c>
      <c r="M16" s="640"/>
      <c r="N16" s="598">
        <f>E16+H16+K16</f>
        <v>12</v>
      </c>
      <c r="O16" s="600" t="s">
        <v>17</v>
      </c>
      <c r="P16" s="602">
        <f>G16+J16+M16</f>
        <v>0</v>
      </c>
      <c r="Q16" s="598">
        <f>SUM(AG16:AI16)</f>
        <v>2</v>
      </c>
      <c r="R16" s="600" t="s">
        <v>17</v>
      </c>
      <c r="S16" s="602">
        <f>SUM(AJ16:AL16)</f>
        <v>0</v>
      </c>
      <c r="T16" s="604">
        <f>IF(Q16&gt;S16,1,0)</f>
        <v>1</v>
      </c>
      <c r="U16" s="596">
        <f>IF(S16&gt;Q16,1,0)</f>
        <v>0</v>
      </c>
      <c r="V16" s="111"/>
      <c r="AG16" s="108">
        <f>IF(E16&gt;G16,1,0)</f>
        <v>1</v>
      </c>
      <c r="AH16" s="108">
        <f>IF(H16&gt;J16,1,0)</f>
        <v>1</v>
      </c>
      <c r="AI16" s="108">
        <f>IF(K16+M16&gt;0,IF(K16&gt;M16,1,0),0)</f>
        <v>0</v>
      </c>
      <c r="AJ16" s="108">
        <f>IF(G16&gt;E16,1,0)</f>
        <v>0</v>
      </c>
      <c r="AK16" s="108">
        <f>IF(J16&gt;H16,1,0)</f>
        <v>0</v>
      </c>
      <c r="AL16" s="108">
        <f>IF(K16+M16&gt;0,IF(M16&gt;K16,1,0),0)</f>
        <v>0</v>
      </c>
    </row>
    <row r="17" spans="2:24" ht="21" customHeight="1">
      <c r="B17" s="609"/>
      <c r="C17" s="254" t="s">
        <v>101</v>
      </c>
      <c r="D17" s="246" t="s">
        <v>159</v>
      </c>
      <c r="E17" s="649"/>
      <c r="F17" s="647"/>
      <c r="G17" s="643"/>
      <c r="H17" s="645"/>
      <c r="I17" s="647"/>
      <c r="J17" s="643"/>
      <c r="K17" s="645"/>
      <c r="L17" s="647"/>
      <c r="M17" s="641"/>
      <c r="N17" s="599"/>
      <c r="O17" s="601"/>
      <c r="P17" s="603"/>
      <c r="Q17" s="599"/>
      <c r="R17" s="601"/>
      <c r="S17" s="603"/>
      <c r="T17" s="605"/>
      <c r="U17" s="597"/>
      <c r="V17" s="111"/>
      <c r="X17" s="362" t="s">
        <v>221</v>
      </c>
    </row>
    <row r="18" spans="2:22" ht="23.25" customHeight="1">
      <c r="B18" s="114"/>
      <c r="C18" s="143" t="s">
        <v>69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57">
        <f>SUM(N14:N17)</f>
        <v>37</v>
      </c>
      <c r="O18" s="151" t="s">
        <v>17</v>
      </c>
      <c r="P18" s="158">
        <f>SUM(P14:P17)</f>
        <v>15</v>
      </c>
      <c r="Q18" s="157">
        <f>SUM(Q14:Q17)</f>
        <v>6</v>
      </c>
      <c r="R18" s="159" t="s">
        <v>17</v>
      </c>
      <c r="S18" s="158">
        <f>SUM(S14:S17)</f>
        <v>0</v>
      </c>
      <c r="T18" s="153">
        <f>SUM(T14:T17)</f>
        <v>3</v>
      </c>
      <c r="U18" s="154">
        <f>SUM(U14:U17)</f>
        <v>0</v>
      </c>
      <c r="V18" s="91"/>
    </row>
    <row r="19" spans="2:27" ht="21" customHeight="1">
      <c r="B19" s="114"/>
      <c r="C19" s="3" t="s">
        <v>70</v>
      </c>
      <c r="D19" s="117" t="str">
        <f>IF(T18&gt;U18,D9,IF(U18&gt;T18,D10,IF(U18+T18=0," ","CHYBA ZADÁNÍ")))</f>
        <v>Výškovice  A</v>
      </c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3"/>
      <c r="V19" s="118"/>
      <c r="AA19" s="119"/>
    </row>
    <row r="20" spans="2:22" ht="19.5" customHeight="1">
      <c r="B20" s="114"/>
      <c r="C20" s="3" t="s">
        <v>71</v>
      </c>
      <c r="G20" s="120"/>
      <c r="H20" s="120"/>
      <c r="I20" s="120"/>
      <c r="J20" s="120"/>
      <c r="K20" s="120"/>
      <c r="L20" s="120"/>
      <c r="M20" s="120"/>
      <c r="N20" s="118"/>
      <c r="O20" s="118"/>
      <c r="Q20" s="121"/>
      <c r="R20" s="121"/>
      <c r="S20" s="120"/>
      <c r="T20" s="120"/>
      <c r="U20" s="120"/>
      <c r="V20" s="118"/>
    </row>
    <row r="21" spans="10:20" ht="15">
      <c r="J21" s="2" t="s">
        <v>54</v>
      </c>
      <c r="K21" s="2"/>
      <c r="L21" s="2"/>
      <c r="T21" s="2" t="s">
        <v>57</v>
      </c>
    </row>
    <row r="22" spans="3:21" ht="15">
      <c r="C22" s="75" t="s">
        <v>72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3:21" ht="15"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3:21" ht="15"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3:21" ht="15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28.5" customHeight="1">
      <c r="B26" s="90"/>
      <c r="C26" s="90"/>
      <c r="D26" s="90"/>
      <c r="E26" s="90"/>
      <c r="F26" s="122" t="s">
        <v>39</v>
      </c>
      <c r="G26" s="90"/>
      <c r="H26" s="123"/>
      <c r="I26" s="123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630" t="s">
        <v>42</v>
      </c>
      <c r="Q28" s="630"/>
      <c r="R28" s="73"/>
      <c r="S28" s="73"/>
      <c r="T28" s="631">
        <f>'Rozlosování-přehled'!$N$1</f>
        <v>2012</v>
      </c>
      <c r="U28" s="631"/>
      <c r="X28" s="74" t="s">
        <v>0</v>
      </c>
    </row>
    <row r="29" spans="3:32" ht="18.75">
      <c r="C29" s="75" t="s">
        <v>43</v>
      </c>
      <c r="D29" s="124"/>
      <c r="N29" s="77">
        <v>4</v>
      </c>
      <c r="P29" s="632" t="str">
        <f>IF(N29=1,P31,IF(N29=2,P32,IF(N29=3,P33,IF(N29=4,P34,IF(N29=5,P35,IF(N29=6,P36," "))))))</f>
        <v>VETERÁNI   I.</v>
      </c>
      <c r="Q29" s="633"/>
      <c r="R29" s="633"/>
      <c r="S29" s="633"/>
      <c r="T29" s="633"/>
      <c r="U29" s="634"/>
      <c r="W29" s="78" t="s">
        <v>1</v>
      </c>
      <c r="X29" s="75" t="s">
        <v>2</v>
      </c>
      <c r="AA29" s="1" t="s">
        <v>44</v>
      </c>
      <c r="AB29" s="362" t="s">
        <v>177</v>
      </c>
      <c r="AC29" s="362" t="s">
        <v>178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2" ht="15.75" customHeight="1">
      <c r="C31" s="75" t="s">
        <v>48</v>
      </c>
      <c r="D31" s="125" t="s">
        <v>182</v>
      </c>
      <c r="E31" s="82"/>
      <c r="F31" s="82"/>
      <c r="N31" s="83">
        <v>1</v>
      </c>
      <c r="P31" s="627" t="s">
        <v>49</v>
      </c>
      <c r="Q31" s="627"/>
      <c r="R31" s="627"/>
      <c r="S31" s="627"/>
      <c r="T31" s="627"/>
      <c r="U31" s="627"/>
      <c r="W31" s="84">
        <v>1</v>
      </c>
      <c r="X31" s="85" t="str">
        <f aca="true" t="shared" si="1" ref="X31:X38">IF($N$29=1,AA31,IF($N$29=2,AB31,IF($N$29=3,AC31,IF($N$29=4,AD31,IF($N$29=5,AE31," ")))))</f>
        <v>Krmelín</v>
      </c>
      <c r="AA31" s="1">
        <f aca="true" t="shared" si="2" ref="AA31:AE38">AA6</f>
        <v>0</v>
      </c>
      <c r="AB31" s="1">
        <f t="shared" si="2"/>
        <v>0</v>
      </c>
      <c r="AC31" s="1">
        <f>AC6</f>
        <v>0</v>
      </c>
      <c r="AD31" s="1" t="str">
        <f t="shared" si="2"/>
        <v>Krmelín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75" t="s">
        <v>51</v>
      </c>
      <c r="D32" s="238">
        <v>41045</v>
      </c>
      <c r="E32" s="87"/>
      <c r="F32" s="87"/>
      <c r="N32" s="83">
        <v>2</v>
      </c>
      <c r="P32" s="626" t="s">
        <v>179</v>
      </c>
      <c r="Q32" s="627"/>
      <c r="R32" s="627"/>
      <c r="S32" s="627"/>
      <c r="T32" s="627"/>
      <c r="U32" s="627"/>
      <c r="W32" s="84">
        <v>2</v>
      </c>
      <c r="X32" s="85" t="str">
        <f t="shared" si="1"/>
        <v>Trnávka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 t="str">
        <f t="shared" si="2"/>
        <v>Trnávka</v>
      </c>
      <c r="AE32" s="1">
        <f t="shared" si="2"/>
        <v>0</v>
      </c>
      <c r="AF32" s="1">
        <f t="shared" si="3"/>
        <v>0</v>
      </c>
    </row>
    <row r="33" spans="3:32" ht="15">
      <c r="C33" s="75"/>
      <c r="N33" s="83">
        <v>3</v>
      </c>
      <c r="P33" s="626" t="s">
        <v>180</v>
      </c>
      <c r="Q33" s="627"/>
      <c r="R33" s="627"/>
      <c r="S33" s="627"/>
      <c r="T33" s="627"/>
      <c r="U33" s="627"/>
      <c r="W33" s="84">
        <v>3</v>
      </c>
      <c r="X33" s="85" t="str">
        <f t="shared" si="1"/>
        <v>Stará Bělá  B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 t="str">
        <f t="shared" si="2"/>
        <v>Stará Bělá  B</v>
      </c>
      <c r="AE33" s="1">
        <f t="shared" si="2"/>
        <v>0</v>
      </c>
      <c r="AF33" s="1">
        <f t="shared" si="3"/>
        <v>0</v>
      </c>
    </row>
    <row r="34" spans="2:32" ht="18.75">
      <c r="B34" s="88">
        <v>6</v>
      </c>
      <c r="C34" s="71" t="s">
        <v>54</v>
      </c>
      <c r="D34" s="618" t="str">
        <f>IF(B34=1,X31,IF(B34=2,X32,IF(B34=3,X33,IF(B34=4,X34,IF(B34=5,X35,IF(B34=6,X36,IF(B34=7,X37,IF(B34=8,X38," "))))))))</f>
        <v>Výškovice  C</v>
      </c>
      <c r="E34" s="619"/>
      <c r="F34" s="619"/>
      <c r="G34" s="619"/>
      <c r="H34" s="619"/>
      <c r="I34" s="620"/>
      <c r="N34" s="83">
        <v>4</v>
      </c>
      <c r="P34" s="590" t="s">
        <v>52</v>
      </c>
      <c r="Q34" s="590"/>
      <c r="R34" s="590"/>
      <c r="S34" s="590"/>
      <c r="T34" s="590"/>
      <c r="U34" s="590"/>
      <c r="W34" s="84">
        <v>4</v>
      </c>
      <c r="X34" s="85" t="str">
        <f t="shared" si="1"/>
        <v>Výškovice  B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 t="str">
        <f t="shared" si="2"/>
        <v>Výškovice  B</v>
      </c>
      <c r="AE34" s="1">
        <f t="shared" si="2"/>
        <v>0</v>
      </c>
      <c r="AF34" s="1">
        <f t="shared" si="3"/>
        <v>0</v>
      </c>
    </row>
    <row r="35" spans="2:32" ht="18.75">
      <c r="B35" s="88">
        <v>4</v>
      </c>
      <c r="C35" s="71" t="s">
        <v>57</v>
      </c>
      <c r="D35" s="618" t="str">
        <f>IF(B35=1,X31,IF(B35=2,X32,IF(B35=3,X33,IF(B35=4,X34,IF(B35=5,X35,IF(B35=6,X36,IF(B35=7,X37,IF(B35=8,X38," "))))))))</f>
        <v>Výškovice  B</v>
      </c>
      <c r="E35" s="619"/>
      <c r="F35" s="619"/>
      <c r="G35" s="619"/>
      <c r="H35" s="619"/>
      <c r="I35" s="620"/>
      <c r="N35" s="83">
        <v>5</v>
      </c>
      <c r="P35" s="590" t="s">
        <v>55</v>
      </c>
      <c r="Q35" s="590"/>
      <c r="R35" s="590"/>
      <c r="S35" s="590"/>
      <c r="T35" s="590"/>
      <c r="U35" s="590"/>
      <c r="W35" s="84">
        <v>5</v>
      </c>
      <c r="X35" s="85" t="str">
        <f t="shared" si="1"/>
        <v>Nová Bělá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 t="str">
        <f t="shared" si="2"/>
        <v>Nová Bělá</v>
      </c>
      <c r="AE35" s="1">
        <f t="shared" si="2"/>
        <v>0</v>
      </c>
      <c r="AF35" s="1">
        <f t="shared" si="3"/>
        <v>0</v>
      </c>
    </row>
    <row r="36" spans="14:32" ht="15">
      <c r="N36" s="83">
        <v>6</v>
      </c>
      <c r="P36" s="590" t="s">
        <v>58</v>
      </c>
      <c r="Q36" s="590"/>
      <c r="R36" s="590"/>
      <c r="S36" s="590"/>
      <c r="T36" s="590"/>
      <c r="U36" s="590"/>
      <c r="W36" s="84">
        <v>6</v>
      </c>
      <c r="X36" s="85" t="str">
        <f t="shared" si="1"/>
        <v>Výškovice  C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 t="str">
        <f t="shared" si="2"/>
        <v>Výškovice  C</v>
      </c>
      <c r="AE36" s="1">
        <f t="shared" si="2"/>
        <v>0</v>
      </c>
      <c r="AF36" s="1">
        <f t="shared" si="3"/>
        <v>0</v>
      </c>
    </row>
    <row r="37" spans="3:32" ht="15">
      <c r="C37" s="89" t="s">
        <v>60</v>
      </c>
      <c r="D37" s="90"/>
      <c r="E37" s="623" t="s">
        <v>61</v>
      </c>
      <c r="F37" s="624"/>
      <c r="G37" s="624"/>
      <c r="H37" s="624"/>
      <c r="I37" s="624"/>
      <c r="J37" s="624"/>
      <c r="K37" s="624"/>
      <c r="L37" s="624"/>
      <c r="M37" s="624"/>
      <c r="N37" s="624" t="s">
        <v>62</v>
      </c>
      <c r="O37" s="624"/>
      <c r="P37" s="624"/>
      <c r="Q37" s="624"/>
      <c r="R37" s="624"/>
      <c r="S37" s="624"/>
      <c r="T37" s="624"/>
      <c r="U37" s="624"/>
      <c r="V37" s="91"/>
      <c r="W37" s="84">
        <v>7</v>
      </c>
      <c r="X37" s="85" t="str">
        <f t="shared" si="1"/>
        <v>Stará Bělá  A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 t="str">
        <f t="shared" si="2"/>
        <v>Stará Bělá  A</v>
      </c>
      <c r="AE37" s="1">
        <f t="shared" si="2"/>
        <v>0</v>
      </c>
      <c r="AF37" s="1">
        <f t="shared" si="3"/>
        <v>0</v>
      </c>
    </row>
    <row r="38" spans="2:38" ht="15">
      <c r="B38" s="93"/>
      <c r="C38" s="94" t="s">
        <v>7</v>
      </c>
      <c r="D38" s="95" t="s">
        <v>8</v>
      </c>
      <c r="E38" s="625" t="s">
        <v>63</v>
      </c>
      <c r="F38" s="592"/>
      <c r="G38" s="593"/>
      <c r="H38" s="591" t="s">
        <v>64</v>
      </c>
      <c r="I38" s="592"/>
      <c r="J38" s="593" t="s">
        <v>64</v>
      </c>
      <c r="K38" s="591" t="s">
        <v>65</v>
      </c>
      <c r="L38" s="592"/>
      <c r="M38" s="592" t="s">
        <v>65</v>
      </c>
      <c r="N38" s="591" t="s">
        <v>66</v>
      </c>
      <c r="O38" s="592"/>
      <c r="P38" s="593"/>
      <c r="Q38" s="591" t="s">
        <v>67</v>
      </c>
      <c r="R38" s="592"/>
      <c r="S38" s="593"/>
      <c r="T38" s="96" t="s">
        <v>68</v>
      </c>
      <c r="U38" s="97"/>
      <c r="V38" s="98"/>
      <c r="W38" s="84">
        <v>8</v>
      </c>
      <c r="X38" s="85" t="str">
        <f t="shared" si="1"/>
        <v>Výškovice  A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 t="str">
        <f t="shared" si="2"/>
        <v>Výškovice  A</v>
      </c>
      <c r="AE38" s="1">
        <f t="shared" si="2"/>
        <v>0</v>
      </c>
      <c r="AF38" s="1">
        <f t="shared" si="3"/>
        <v>0</v>
      </c>
      <c r="AG38" s="4" t="s">
        <v>63</v>
      </c>
      <c r="AH38" s="4" t="s">
        <v>64</v>
      </c>
      <c r="AI38" s="4" t="s">
        <v>65</v>
      </c>
      <c r="AJ38" s="4" t="s">
        <v>63</v>
      </c>
      <c r="AK38" s="4" t="s">
        <v>64</v>
      </c>
      <c r="AL38" s="4" t="s">
        <v>65</v>
      </c>
    </row>
    <row r="39" spans="2:38" ht="24.75" customHeight="1">
      <c r="B39" s="99" t="s">
        <v>63</v>
      </c>
      <c r="C39" s="246" t="s">
        <v>203</v>
      </c>
      <c r="D39" s="246" t="s">
        <v>205</v>
      </c>
      <c r="E39" s="248">
        <v>6</v>
      </c>
      <c r="F39" s="249" t="s">
        <v>17</v>
      </c>
      <c r="G39" s="250">
        <v>2</v>
      </c>
      <c r="H39" s="251">
        <v>6</v>
      </c>
      <c r="I39" s="249" t="s">
        <v>17</v>
      </c>
      <c r="J39" s="250">
        <v>7</v>
      </c>
      <c r="K39" s="251">
        <v>6</v>
      </c>
      <c r="L39" s="249" t="s">
        <v>17</v>
      </c>
      <c r="M39" s="264">
        <v>0</v>
      </c>
      <c r="N39" s="150">
        <f>E39+H39+K39</f>
        <v>18</v>
      </c>
      <c r="O39" s="151" t="s">
        <v>17</v>
      </c>
      <c r="P39" s="152">
        <f>G39+J39+M39</f>
        <v>9</v>
      </c>
      <c r="Q39" s="150">
        <f>SUM(AG39:AI39)</f>
        <v>2</v>
      </c>
      <c r="R39" s="151" t="s">
        <v>17</v>
      </c>
      <c r="S39" s="152">
        <f>SUM(AJ39:AL39)</f>
        <v>1</v>
      </c>
      <c r="T39" s="153">
        <f>IF(Q39&gt;S39,1,0)</f>
        <v>1</v>
      </c>
      <c r="U39" s="154">
        <f>IF(S39&gt;Q39,1,0)</f>
        <v>0</v>
      </c>
      <c r="V39" s="91"/>
      <c r="X39" s="107"/>
      <c r="AG39" s="108">
        <f>IF(E39&gt;G39,1,0)</f>
        <v>1</v>
      </c>
      <c r="AH39" s="108">
        <f>IF(H39&gt;J39,1,0)</f>
        <v>0</v>
      </c>
      <c r="AI39" s="108">
        <f>IF(K39+M39&gt;0,IF(K39&gt;M39,1,0),0)</f>
        <v>1</v>
      </c>
      <c r="AJ39" s="108">
        <f>IF(G39&gt;E39,1,0)</f>
        <v>0</v>
      </c>
      <c r="AK39" s="108">
        <f>IF(J39&gt;H39,1,0)</f>
        <v>1</v>
      </c>
      <c r="AL39" s="108">
        <f>IF(K39+M39&gt;0,IF(M39&gt;K39,1,0),0)</f>
        <v>0</v>
      </c>
    </row>
    <row r="40" spans="2:38" ht="24.75" customHeight="1">
      <c r="B40" s="99" t="s">
        <v>64</v>
      </c>
      <c r="C40" s="254" t="s">
        <v>204</v>
      </c>
      <c r="D40" s="253" t="s">
        <v>206</v>
      </c>
      <c r="E40" s="248">
        <v>3</v>
      </c>
      <c r="F40" s="249" t="s">
        <v>17</v>
      </c>
      <c r="G40" s="250">
        <v>6</v>
      </c>
      <c r="H40" s="251">
        <v>2</v>
      </c>
      <c r="I40" s="249" t="s">
        <v>17</v>
      </c>
      <c r="J40" s="250">
        <v>6</v>
      </c>
      <c r="K40" s="251"/>
      <c r="L40" s="249" t="s">
        <v>17</v>
      </c>
      <c r="M40" s="264"/>
      <c r="N40" s="150">
        <f>E40+H40+K40</f>
        <v>5</v>
      </c>
      <c r="O40" s="151" t="s">
        <v>17</v>
      </c>
      <c r="P40" s="152">
        <f>G40+J40+M40</f>
        <v>12</v>
      </c>
      <c r="Q40" s="150">
        <f>SUM(AG40:AI40)</f>
        <v>0</v>
      </c>
      <c r="R40" s="151" t="s">
        <v>17</v>
      </c>
      <c r="S40" s="152">
        <f>SUM(AJ40:AL40)</f>
        <v>2</v>
      </c>
      <c r="T40" s="153">
        <f>IF(Q40&gt;S40,1,0)</f>
        <v>0</v>
      </c>
      <c r="U40" s="154">
        <f>IF(S40&gt;Q40,1,0)</f>
        <v>1</v>
      </c>
      <c r="V40" s="91"/>
      <c r="AG40" s="108">
        <f>IF(E40&gt;G40,1,0)</f>
        <v>0</v>
      </c>
      <c r="AH40" s="108">
        <f>IF(H40&gt;J40,1,0)</f>
        <v>0</v>
      </c>
      <c r="AI40" s="108">
        <f>IF(K40+M40&gt;0,IF(K40&gt;M40,1,0),0)</f>
        <v>0</v>
      </c>
      <c r="AJ40" s="108">
        <f>IF(G40&gt;E40,1,0)</f>
        <v>1</v>
      </c>
      <c r="AK40" s="108">
        <f>IF(J40&gt;H40,1,0)</f>
        <v>1</v>
      </c>
      <c r="AL40" s="108">
        <f>IF(K40+M40&gt;0,IF(M40&gt;K40,1,0),0)</f>
        <v>0</v>
      </c>
    </row>
    <row r="41" spans="2:38" ht="24.75" customHeight="1">
      <c r="B41" s="608" t="s">
        <v>65</v>
      </c>
      <c r="C41" s="254" t="s">
        <v>203</v>
      </c>
      <c r="D41" s="246" t="s">
        <v>206</v>
      </c>
      <c r="E41" s="648">
        <v>4</v>
      </c>
      <c r="F41" s="646" t="s">
        <v>17</v>
      </c>
      <c r="G41" s="642">
        <v>6</v>
      </c>
      <c r="H41" s="644">
        <v>2</v>
      </c>
      <c r="I41" s="646" t="s">
        <v>17</v>
      </c>
      <c r="J41" s="642">
        <v>6</v>
      </c>
      <c r="K41" s="644"/>
      <c r="L41" s="646" t="s">
        <v>17</v>
      </c>
      <c r="M41" s="640"/>
      <c r="N41" s="598">
        <f>E41+H41+K41</f>
        <v>6</v>
      </c>
      <c r="O41" s="600" t="s">
        <v>17</v>
      </c>
      <c r="P41" s="602">
        <f>G41+J41+M41</f>
        <v>12</v>
      </c>
      <c r="Q41" s="598">
        <f>SUM(AG41:AI41)</f>
        <v>0</v>
      </c>
      <c r="R41" s="600" t="s">
        <v>17</v>
      </c>
      <c r="S41" s="602">
        <f>SUM(AJ41:AL41)</f>
        <v>2</v>
      </c>
      <c r="T41" s="604">
        <f>IF(Q41&gt;S41,1,0)</f>
        <v>0</v>
      </c>
      <c r="U41" s="596">
        <f>IF(S41&gt;Q41,1,0)</f>
        <v>1</v>
      </c>
      <c r="V41" s="111"/>
      <c r="X41" s="362"/>
      <c r="AG41" s="108">
        <f>IF(E41&gt;G41,1,0)</f>
        <v>0</v>
      </c>
      <c r="AH41" s="108">
        <f>IF(H41&gt;J41,1,0)</f>
        <v>0</v>
      </c>
      <c r="AI41" s="108">
        <f>IF(K41+M41&gt;0,IF(K41&gt;M41,1,0),0)</f>
        <v>0</v>
      </c>
      <c r="AJ41" s="108">
        <f>IF(G41&gt;E41,1,0)</f>
        <v>1</v>
      </c>
      <c r="AK41" s="108">
        <f>IF(J41&gt;H41,1,0)</f>
        <v>1</v>
      </c>
      <c r="AL41" s="108">
        <f>IF(K41+M41&gt;0,IF(M41&gt;K41,1,0),0)</f>
        <v>0</v>
      </c>
    </row>
    <row r="42" spans="2:22" ht="24.75" customHeight="1">
      <c r="B42" s="609"/>
      <c r="C42" s="254" t="s">
        <v>112</v>
      </c>
      <c r="D42" s="246" t="s">
        <v>207</v>
      </c>
      <c r="E42" s="649"/>
      <c r="F42" s="647"/>
      <c r="G42" s="643"/>
      <c r="H42" s="645"/>
      <c r="I42" s="647"/>
      <c r="J42" s="643"/>
      <c r="K42" s="645"/>
      <c r="L42" s="647"/>
      <c r="M42" s="641"/>
      <c r="N42" s="599"/>
      <c r="O42" s="601"/>
      <c r="P42" s="603"/>
      <c r="Q42" s="599"/>
      <c r="R42" s="601"/>
      <c r="S42" s="603"/>
      <c r="T42" s="605"/>
      <c r="U42" s="597"/>
      <c r="V42" s="111"/>
    </row>
    <row r="43" spans="2:22" ht="24.75" customHeight="1">
      <c r="B43" s="114"/>
      <c r="C43" s="143" t="s">
        <v>69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57">
        <f>SUM(N39:N42)</f>
        <v>29</v>
      </c>
      <c r="O43" s="151" t="s">
        <v>17</v>
      </c>
      <c r="P43" s="158">
        <f>SUM(P39:P42)</f>
        <v>33</v>
      </c>
      <c r="Q43" s="157">
        <f>SUM(Q39:Q42)</f>
        <v>2</v>
      </c>
      <c r="R43" s="159" t="s">
        <v>17</v>
      </c>
      <c r="S43" s="158">
        <f>SUM(S39:S42)</f>
        <v>5</v>
      </c>
      <c r="T43" s="153">
        <f>SUM(T39:T42)</f>
        <v>1</v>
      </c>
      <c r="U43" s="154">
        <f>SUM(U39:U42)</f>
        <v>2</v>
      </c>
      <c r="V43" s="91"/>
    </row>
    <row r="44" spans="2:22" ht="24.75" customHeight="1">
      <c r="B44" s="114"/>
      <c r="C44" s="161" t="s">
        <v>70</v>
      </c>
      <c r="D44" s="162" t="str">
        <f>IF(T43&gt;U43,D34,IF(U43&gt;T43,D35,IF(U43+T43=0," ","CHYBA ZADÁNÍ")))</f>
        <v>Výškovice  B</v>
      </c>
      <c r="E44" s="143"/>
      <c r="F44" s="143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1"/>
      <c r="V44" s="118"/>
    </row>
    <row r="45" spans="2:22" ht="15">
      <c r="B45" s="114"/>
      <c r="C45" s="3" t="s">
        <v>71</v>
      </c>
      <c r="G45" s="120"/>
      <c r="H45" s="120"/>
      <c r="I45" s="120"/>
      <c r="J45" s="120"/>
      <c r="K45" s="120"/>
      <c r="L45" s="120"/>
      <c r="M45" s="120"/>
      <c r="N45" s="118"/>
      <c r="O45" s="118"/>
      <c r="Q45" s="121"/>
      <c r="R45" s="121"/>
      <c r="S45" s="120"/>
      <c r="T45" s="120"/>
      <c r="U45" s="120"/>
      <c r="V45" s="118"/>
    </row>
    <row r="46" spans="3:21" ht="15">
      <c r="C46" s="121"/>
      <c r="D46" s="121"/>
      <c r="E46" s="121"/>
      <c r="F46" s="121"/>
      <c r="G46" s="121"/>
      <c r="H46" s="121"/>
      <c r="I46" s="121"/>
      <c r="J46" s="126" t="s">
        <v>54</v>
      </c>
      <c r="K46" s="126"/>
      <c r="L46" s="126"/>
      <c r="M46" s="121"/>
      <c r="N46" s="121"/>
      <c r="O46" s="121"/>
      <c r="P46" s="121"/>
      <c r="Q46" s="121"/>
      <c r="R46" s="121"/>
      <c r="S46" s="121"/>
      <c r="T46" s="126" t="s">
        <v>57</v>
      </c>
      <c r="U46" s="121"/>
    </row>
    <row r="47" spans="3:21" ht="15">
      <c r="C47" s="127" t="s">
        <v>72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3:21" ht="15">
      <c r="C48" s="121"/>
      <c r="D48" s="12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spans="3:21" ht="15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</row>
    <row r="50" spans="3:21" ht="1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630" t="s">
        <v>42</v>
      </c>
      <c r="Q53" s="630"/>
      <c r="R53" s="73"/>
      <c r="S53" s="73"/>
      <c r="T53" s="631">
        <f>'Rozlosování-přehled'!$N$1</f>
        <v>2012</v>
      </c>
      <c r="U53" s="631"/>
      <c r="X53" s="74" t="s">
        <v>0</v>
      </c>
    </row>
    <row r="54" spans="3:32" ht="18.75">
      <c r="C54" s="75" t="s">
        <v>43</v>
      </c>
      <c r="D54" s="76"/>
      <c r="N54" s="77">
        <v>4</v>
      </c>
      <c r="P54" s="632" t="str">
        <f>IF(N54=1,P56,IF(N54=2,P57,IF(N54=3,P58,IF(N54=4,P59,IF(N54=5,P60,IF(N54=6,P61," "))))))</f>
        <v>VETERÁNI   I.</v>
      </c>
      <c r="Q54" s="633"/>
      <c r="R54" s="633"/>
      <c r="S54" s="633"/>
      <c r="T54" s="633"/>
      <c r="U54" s="634"/>
      <c r="W54" s="78" t="s">
        <v>1</v>
      </c>
      <c r="X54" s="79" t="s">
        <v>2</v>
      </c>
      <c r="AA54" s="1" t="s">
        <v>44</v>
      </c>
      <c r="AB54" s="362" t="s">
        <v>177</v>
      </c>
      <c r="AC54" s="362" t="s">
        <v>178</v>
      </c>
      <c r="AD54" s="1" t="s">
        <v>45</v>
      </c>
      <c r="AE54" s="1" t="s">
        <v>46</v>
      </c>
      <c r="AF54" s="1" t="s">
        <v>47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2" ht="15.75" customHeight="1">
      <c r="C56" s="75" t="s">
        <v>48</v>
      </c>
      <c r="D56" s="125" t="s">
        <v>208</v>
      </c>
      <c r="E56" s="125"/>
      <c r="F56" s="125"/>
      <c r="G56" s="125"/>
      <c r="H56" s="125"/>
      <c r="I56" s="125"/>
      <c r="N56" s="83">
        <v>1</v>
      </c>
      <c r="P56" s="627" t="s">
        <v>49</v>
      </c>
      <c r="Q56" s="627"/>
      <c r="R56" s="627"/>
      <c r="S56" s="627"/>
      <c r="T56" s="627"/>
      <c r="U56" s="627"/>
      <c r="W56" s="84">
        <v>1</v>
      </c>
      <c r="X56" s="85" t="str">
        <f aca="true" t="shared" si="4" ref="X56:X63">IF($N$4=1,AA56,IF($N$4=2,AB56,IF($N$4=3,AC56,IF($N$4=4,AD56,IF($N$4=5,AE56," ")))))</f>
        <v>Krmelín</v>
      </c>
      <c r="AA56" s="1">
        <f aca="true" t="shared" si="5" ref="AA56:AE63">AA6</f>
        <v>0</v>
      </c>
      <c r="AB56" s="1">
        <f t="shared" si="5"/>
        <v>0</v>
      </c>
      <c r="AC56" s="1">
        <f>AC6</f>
        <v>0</v>
      </c>
      <c r="AD56" s="1" t="str">
        <f t="shared" si="5"/>
        <v>Krmelín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75" t="s">
        <v>51</v>
      </c>
      <c r="D57" s="238">
        <v>41045</v>
      </c>
      <c r="E57" s="238"/>
      <c r="F57" s="238"/>
      <c r="G57" s="238"/>
      <c r="H57" s="238"/>
      <c r="I57" s="238"/>
      <c r="N57" s="83">
        <v>2</v>
      </c>
      <c r="P57" s="626" t="s">
        <v>179</v>
      </c>
      <c r="Q57" s="627"/>
      <c r="R57" s="627"/>
      <c r="S57" s="627"/>
      <c r="T57" s="627"/>
      <c r="U57" s="627"/>
      <c r="W57" s="84">
        <v>2</v>
      </c>
      <c r="X57" s="85" t="str">
        <f t="shared" si="4"/>
        <v>Trnávka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 t="str">
        <f t="shared" si="5"/>
        <v>Trnávka</v>
      </c>
      <c r="AE57" s="1">
        <f t="shared" si="5"/>
        <v>0</v>
      </c>
      <c r="AF57" s="1">
        <f t="shared" si="6"/>
        <v>0</v>
      </c>
    </row>
    <row r="58" spans="3:32" ht="15">
      <c r="C58" s="75"/>
      <c r="N58" s="83">
        <v>3</v>
      </c>
      <c r="P58" s="626" t="s">
        <v>180</v>
      </c>
      <c r="Q58" s="627"/>
      <c r="R58" s="627"/>
      <c r="S58" s="627"/>
      <c r="T58" s="627"/>
      <c r="U58" s="627"/>
      <c r="W58" s="84">
        <v>3</v>
      </c>
      <c r="X58" s="85" t="str">
        <f t="shared" si="4"/>
        <v>Stará Bělá  B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 t="str">
        <f t="shared" si="5"/>
        <v>Stará Bělá  B</v>
      </c>
      <c r="AE58" s="1">
        <f t="shared" si="5"/>
        <v>0</v>
      </c>
      <c r="AF58" s="1">
        <f t="shared" si="6"/>
        <v>0</v>
      </c>
    </row>
    <row r="59" spans="2:32" ht="18.75">
      <c r="B59" s="88">
        <v>7</v>
      </c>
      <c r="C59" s="71" t="s">
        <v>54</v>
      </c>
      <c r="D59" s="637" t="str">
        <f>IF(B59=1,X56,IF(B59=2,X57,IF(B59=3,X58,IF(B59=4,X59,IF(B59=5,X60,IF(B59=6,X61,IF(B59=7,X62,IF(B59=8,X63," "))))))))</f>
        <v>Stará Bělá  A</v>
      </c>
      <c r="E59" s="638"/>
      <c r="F59" s="638"/>
      <c r="G59" s="638"/>
      <c r="H59" s="638"/>
      <c r="I59" s="639"/>
      <c r="N59" s="83">
        <v>4</v>
      </c>
      <c r="P59" s="590" t="s">
        <v>52</v>
      </c>
      <c r="Q59" s="590"/>
      <c r="R59" s="590"/>
      <c r="S59" s="590"/>
      <c r="T59" s="590"/>
      <c r="U59" s="590"/>
      <c r="W59" s="84">
        <v>4</v>
      </c>
      <c r="X59" s="85" t="str">
        <f t="shared" si="4"/>
        <v>Výškovice  B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 t="str">
        <f t="shared" si="5"/>
        <v>Výškovice  B</v>
      </c>
      <c r="AE59" s="1">
        <f t="shared" si="5"/>
        <v>0</v>
      </c>
      <c r="AF59" s="1">
        <f t="shared" si="6"/>
        <v>0</v>
      </c>
    </row>
    <row r="60" spans="2:32" ht="18.75">
      <c r="B60" s="88">
        <v>3</v>
      </c>
      <c r="C60" s="71" t="s">
        <v>57</v>
      </c>
      <c r="D60" s="637" t="str">
        <f>IF(B60=1,X56,IF(B60=2,X57,IF(B60=3,X58,IF(B60=4,X59,IF(B60=5,X60,IF(B60=6,X61,IF(B60=7,X62,IF(B60=8,X63," "))))))))</f>
        <v>Stará Bělá  B</v>
      </c>
      <c r="E60" s="638"/>
      <c r="F60" s="638"/>
      <c r="G60" s="638"/>
      <c r="H60" s="638"/>
      <c r="I60" s="639"/>
      <c r="N60" s="83">
        <v>5</v>
      </c>
      <c r="P60" s="590" t="s">
        <v>55</v>
      </c>
      <c r="Q60" s="590"/>
      <c r="R60" s="590"/>
      <c r="S60" s="590"/>
      <c r="T60" s="590"/>
      <c r="U60" s="590"/>
      <c r="W60" s="84">
        <v>5</v>
      </c>
      <c r="X60" s="85" t="str">
        <f t="shared" si="4"/>
        <v>Nová Bělá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 t="str">
        <f t="shared" si="5"/>
        <v>Nová Bělá</v>
      </c>
      <c r="AE60" s="1">
        <f t="shared" si="5"/>
        <v>0</v>
      </c>
      <c r="AF60" s="1">
        <f t="shared" si="6"/>
        <v>0</v>
      </c>
    </row>
    <row r="61" spans="14:32" ht="15">
      <c r="N61" s="83">
        <v>6</v>
      </c>
      <c r="P61" s="590" t="s">
        <v>58</v>
      </c>
      <c r="Q61" s="590"/>
      <c r="R61" s="590"/>
      <c r="S61" s="590"/>
      <c r="T61" s="590"/>
      <c r="U61" s="590"/>
      <c r="W61" s="84">
        <v>6</v>
      </c>
      <c r="X61" s="85" t="str">
        <f t="shared" si="4"/>
        <v>Výškovice  C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 t="str">
        <f t="shared" si="5"/>
        <v>Výškovice  C</v>
      </c>
      <c r="AE61" s="1">
        <f t="shared" si="5"/>
        <v>0</v>
      </c>
      <c r="AF61" s="1">
        <f t="shared" si="6"/>
        <v>0</v>
      </c>
    </row>
    <row r="62" spans="3:38" ht="15">
      <c r="C62" s="89" t="s">
        <v>60</v>
      </c>
      <c r="D62" s="90"/>
      <c r="E62" s="623" t="s">
        <v>61</v>
      </c>
      <c r="F62" s="624"/>
      <c r="G62" s="624"/>
      <c r="H62" s="624"/>
      <c r="I62" s="624"/>
      <c r="J62" s="624"/>
      <c r="K62" s="624"/>
      <c r="L62" s="624"/>
      <c r="M62" s="624"/>
      <c r="N62" s="624" t="s">
        <v>62</v>
      </c>
      <c r="O62" s="624"/>
      <c r="P62" s="624"/>
      <c r="Q62" s="624"/>
      <c r="R62" s="624"/>
      <c r="S62" s="624"/>
      <c r="T62" s="624"/>
      <c r="U62" s="624"/>
      <c r="V62" s="91"/>
      <c r="W62" s="84">
        <v>7</v>
      </c>
      <c r="X62" s="85" t="str">
        <f t="shared" si="4"/>
        <v>Stará Bělá  A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 t="str">
        <f t="shared" si="5"/>
        <v>Stará Bělá  A</v>
      </c>
      <c r="AE62" s="1">
        <f t="shared" si="5"/>
        <v>0</v>
      </c>
      <c r="AF62" s="1">
        <f t="shared" si="6"/>
        <v>0</v>
      </c>
      <c r="AG62" s="75"/>
      <c r="AH62" s="92"/>
      <c r="AI62" s="92"/>
      <c r="AJ62" s="74" t="s">
        <v>0</v>
      </c>
      <c r="AK62" s="92"/>
      <c r="AL62" s="92"/>
    </row>
    <row r="63" spans="2:38" ht="15">
      <c r="B63" s="93"/>
      <c r="C63" s="94" t="s">
        <v>7</v>
      </c>
      <c r="D63" s="95" t="s">
        <v>8</v>
      </c>
      <c r="E63" s="625" t="s">
        <v>63</v>
      </c>
      <c r="F63" s="592"/>
      <c r="G63" s="593"/>
      <c r="H63" s="591" t="s">
        <v>64</v>
      </c>
      <c r="I63" s="592"/>
      <c r="J63" s="593" t="s">
        <v>64</v>
      </c>
      <c r="K63" s="591" t="s">
        <v>65</v>
      </c>
      <c r="L63" s="592"/>
      <c r="M63" s="592" t="s">
        <v>65</v>
      </c>
      <c r="N63" s="591" t="s">
        <v>66</v>
      </c>
      <c r="O63" s="592"/>
      <c r="P63" s="593"/>
      <c r="Q63" s="591" t="s">
        <v>67</v>
      </c>
      <c r="R63" s="592"/>
      <c r="S63" s="593"/>
      <c r="T63" s="96" t="s">
        <v>68</v>
      </c>
      <c r="U63" s="97"/>
      <c r="V63" s="98"/>
      <c r="W63" s="84">
        <v>8</v>
      </c>
      <c r="X63" s="85" t="str">
        <f t="shared" si="4"/>
        <v>Výškovice  A</v>
      </c>
      <c r="AA63" s="1">
        <f t="shared" si="5"/>
        <v>0</v>
      </c>
      <c r="AB63" s="1">
        <f t="shared" si="5"/>
        <v>0</v>
      </c>
      <c r="AC63" s="1">
        <f t="shared" si="5"/>
        <v>0</v>
      </c>
      <c r="AD63" s="1" t="str">
        <f t="shared" si="5"/>
        <v>Výškovice  A</v>
      </c>
      <c r="AE63" s="1">
        <f t="shared" si="5"/>
        <v>0</v>
      </c>
      <c r="AF63" s="1">
        <f t="shared" si="6"/>
        <v>0</v>
      </c>
      <c r="AG63" s="4" t="s">
        <v>63</v>
      </c>
      <c r="AH63" s="4" t="s">
        <v>64</v>
      </c>
      <c r="AI63" s="4" t="s">
        <v>65</v>
      </c>
      <c r="AJ63" s="4" t="s">
        <v>63</v>
      </c>
      <c r="AK63" s="4" t="s">
        <v>64</v>
      </c>
      <c r="AL63" s="4" t="s">
        <v>65</v>
      </c>
    </row>
    <row r="64" spans="2:38" ht="24.75" customHeight="1">
      <c r="B64" s="99" t="s">
        <v>63</v>
      </c>
      <c r="C64" s="100" t="s">
        <v>209</v>
      </c>
      <c r="D64" s="109" t="s">
        <v>111</v>
      </c>
      <c r="E64" s="101">
        <v>6</v>
      </c>
      <c r="F64" s="102" t="s">
        <v>17</v>
      </c>
      <c r="G64" s="103">
        <v>2</v>
      </c>
      <c r="H64" s="104">
        <v>6</v>
      </c>
      <c r="I64" s="102" t="s">
        <v>17</v>
      </c>
      <c r="J64" s="103">
        <v>1</v>
      </c>
      <c r="K64" s="251"/>
      <c r="L64" s="249" t="s">
        <v>17</v>
      </c>
      <c r="M64" s="264"/>
      <c r="N64" s="150">
        <f>E64+H64+K64</f>
        <v>12</v>
      </c>
      <c r="O64" s="151" t="s">
        <v>17</v>
      </c>
      <c r="P64" s="152">
        <f>G64+J64+M64</f>
        <v>3</v>
      </c>
      <c r="Q64" s="150">
        <f>SUM(AG64:AI64)</f>
        <v>2</v>
      </c>
      <c r="R64" s="151" t="s">
        <v>17</v>
      </c>
      <c r="S64" s="152">
        <f>SUM(AJ64:AL64)</f>
        <v>0</v>
      </c>
      <c r="T64" s="153">
        <f>IF(Q64&gt;S64,1,0)</f>
        <v>1</v>
      </c>
      <c r="U64" s="154">
        <f>IF(S64&gt;Q64,1,0)</f>
        <v>0</v>
      </c>
      <c r="V64" s="91"/>
      <c r="X64" s="107"/>
      <c r="AG64" s="108">
        <f>IF(E64&gt;G64,1,0)</f>
        <v>1</v>
      </c>
      <c r="AH64" s="108">
        <f>IF(H64&gt;J64,1,0)</f>
        <v>1</v>
      </c>
      <c r="AI64" s="108">
        <f>IF(K64+M64&gt;0,IF(K64&gt;M64,1,0),0)</f>
        <v>0</v>
      </c>
      <c r="AJ64" s="108">
        <f>IF(G64&gt;E64,1,0)</f>
        <v>0</v>
      </c>
      <c r="AK64" s="108">
        <f>IF(J64&gt;H64,1,0)</f>
        <v>0</v>
      </c>
      <c r="AL64" s="108">
        <f>IF(K64+M64&gt;0,IF(M64&gt;K64,1,0),0)</f>
        <v>0</v>
      </c>
    </row>
    <row r="65" spans="2:38" ht="24.75" customHeight="1">
      <c r="B65" s="99" t="s">
        <v>64</v>
      </c>
      <c r="C65" s="110" t="s">
        <v>104</v>
      </c>
      <c r="D65" s="100" t="s">
        <v>210</v>
      </c>
      <c r="E65" s="101">
        <v>6</v>
      </c>
      <c r="F65" s="102" t="s">
        <v>17</v>
      </c>
      <c r="G65" s="103">
        <v>2</v>
      </c>
      <c r="H65" s="104">
        <v>6</v>
      </c>
      <c r="I65" s="102" t="s">
        <v>17</v>
      </c>
      <c r="J65" s="103">
        <v>4</v>
      </c>
      <c r="K65" s="251"/>
      <c r="L65" s="249" t="s">
        <v>17</v>
      </c>
      <c r="M65" s="264"/>
      <c r="N65" s="150">
        <f>E65+H65+K65</f>
        <v>12</v>
      </c>
      <c r="O65" s="151" t="s">
        <v>17</v>
      </c>
      <c r="P65" s="152">
        <f>G65+J65+M65</f>
        <v>6</v>
      </c>
      <c r="Q65" s="150">
        <f>SUM(AG65:AI65)</f>
        <v>2</v>
      </c>
      <c r="R65" s="151" t="s">
        <v>17</v>
      </c>
      <c r="S65" s="152">
        <f>SUM(AJ65:AL65)</f>
        <v>0</v>
      </c>
      <c r="T65" s="153">
        <f>IF(Q65&gt;S65,1,0)</f>
        <v>1</v>
      </c>
      <c r="U65" s="154">
        <f>IF(S65&gt;Q65,1,0)</f>
        <v>0</v>
      </c>
      <c r="V65" s="91"/>
      <c r="AG65" s="108">
        <f>IF(E65&gt;G65,1,0)</f>
        <v>1</v>
      </c>
      <c r="AH65" s="108">
        <f>IF(H65&gt;J65,1,0)</f>
        <v>1</v>
      </c>
      <c r="AI65" s="108">
        <f>IF(K65+M65&gt;0,IF(K65&gt;M65,1,0),0)</f>
        <v>0</v>
      </c>
      <c r="AJ65" s="108">
        <f>IF(G65&gt;E65,1,0)</f>
        <v>0</v>
      </c>
      <c r="AK65" s="108">
        <f>IF(J65&gt;H65,1,0)</f>
        <v>0</v>
      </c>
      <c r="AL65" s="108">
        <f>IF(K65+M65&gt;0,IF(M65&gt;K65,1,0),0)</f>
        <v>0</v>
      </c>
    </row>
    <row r="66" spans="2:38" ht="24.75" customHeight="1">
      <c r="B66" s="608" t="s">
        <v>65</v>
      </c>
      <c r="C66" s="110" t="s">
        <v>104</v>
      </c>
      <c r="D66" s="109" t="s">
        <v>210</v>
      </c>
      <c r="E66" s="635">
        <v>6</v>
      </c>
      <c r="F66" s="594" t="s">
        <v>17</v>
      </c>
      <c r="G66" s="628">
        <v>4</v>
      </c>
      <c r="H66" s="621">
        <v>6</v>
      </c>
      <c r="I66" s="594" t="s">
        <v>17</v>
      </c>
      <c r="J66" s="628">
        <v>3</v>
      </c>
      <c r="K66" s="644"/>
      <c r="L66" s="646" t="s">
        <v>17</v>
      </c>
      <c r="M66" s="640"/>
      <c r="N66" s="598">
        <f>E66+H66+K66</f>
        <v>12</v>
      </c>
      <c r="O66" s="600" t="s">
        <v>17</v>
      </c>
      <c r="P66" s="602">
        <f>G66+J66+M66</f>
        <v>7</v>
      </c>
      <c r="Q66" s="598">
        <f>SUM(AG66:AI66)</f>
        <v>2</v>
      </c>
      <c r="R66" s="600" t="s">
        <v>17</v>
      </c>
      <c r="S66" s="602">
        <f>SUM(AJ66:AL66)</f>
        <v>0</v>
      </c>
      <c r="T66" s="604">
        <f>IF(Q66&gt;S66,1,0)</f>
        <v>1</v>
      </c>
      <c r="U66" s="596">
        <f>IF(S66&gt;Q66,1,0)</f>
        <v>0</v>
      </c>
      <c r="V66" s="111"/>
      <c r="AG66" s="108">
        <f>IF(E66&gt;G66,1,0)</f>
        <v>1</v>
      </c>
      <c r="AH66" s="108">
        <f>IF(H66&gt;J66,1,0)</f>
        <v>1</v>
      </c>
      <c r="AI66" s="108">
        <f>IF(K66+M66&gt;0,IF(K66&gt;M66,1,0),0)</f>
        <v>0</v>
      </c>
      <c r="AJ66" s="108">
        <f>IF(G66&gt;E66,1,0)</f>
        <v>0</v>
      </c>
      <c r="AK66" s="108">
        <f>IF(J66&gt;H66,1,0)</f>
        <v>0</v>
      </c>
      <c r="AL66" s="108">
        <f>IF(K66+M66&gt;0,IF(M66&gt;K66,1,0),0)</f>
        <v>0</v>
      </c>
    </row>
    <row r="67" spans="2:22" ht="24.75" customHeight="1">
      <c r="B67" s="609"/>
      <c r="C67" s="112" t="s">
        <v>163</v>
      </c>
      <c r="D67" s="113" t="s">
        <v>211</v>
      </c>
      <c r="E67" s="636"/>
      <c r="F67" s="595"/>
      <c r="G67" s="650"/>
      <c r="H67" s="622"/>
      <c r="I67" s="595"/>
      <c r="J67" s="650"/>
      <c r="K67" s="645"/>
      <c r="L67" s="647"/>
      <c r="M67" s="641"/>
      <c r="N67" s="599"/>
      <c r="O67" s="601"/>
      <c r="P67" s="603"/>
      <c r="Q67" s="599"/>
      <c r="R67" s="601"/>
      <c r="S67" s="603"/>
      <c r="T67" s="605"/>
      <c r="U67" s="597"/>
      <c r="V67" s="111"/>
    </row>
    <row r="68" spans="2:22" ht="24.75" customHeight="1">
      <c r="B68" s="114"/>
      <c r="C68" s="143" t="s">
        <v>69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57">
        <f>SUM(N64:N67)</f>
        <v>36</v>
      </c>
      <c r="O68" s="151" t="s">
        <v>17</v>
      </c>
      <c r="P68" s="158">
        <f>SUM(P64:P67)</f>
        <v>16</v>
      </c>
      <c r="Q68" s="157">
        <f>SUM(Q64:Q67)</f>
        <v>6</v>
      </c>
      <c r="R68" s="159" t="s">
        <v>17</v>
      </c>
      <c r="S68" s="158">
        <f>SUM(S64:S67)</f>
        <v>0</v>
      </c>
      <c r="T68" s="153">
        <f>SUM(T64:T67)</f>
        <v>3</v>
      </c>
      <c r="U68" s="154">
        <f>SUM(U64:U67)</f>
        <v>0</v>
      </c>
      <c r="V68" s="91"/>
    </row>
    <row r="69" spans="2:27" ht="24.75" customHeight="1">
      <c r="B69" s="114"/>
      <c r="C69" s="3" t="s">
        <v>70</v>
      </c>
      <c r="D69" s="117" t="str">
        <f>IF(T68&gt;U68,D59,IF(U68&gt;T68,D60,IF(U68+T68=0," ","CHYBA ZADÁNÍ")))</f>
        <v>Stará Bělá  A</v>
      </c>
      <c r="E69" s="115"/>
      <c r="F69" s="115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3"/>
      <c r="V69" s="118"/>
      <c r="AA69" s="119"/>
    </row>
    <row r="70" spans="2:22" ht="15">
      <c r="B70" s="114"/>
      <c r="C70" s="3" t="s">
        <v>71</v>
      </c>
      <c r="G70" s="120"/>
      <c r="H70" s="120"/>
      <c r="I70" s="120"/>
      <c r="J70" s="120"/>
      <c r="K70" s="120"/>
      <c r="L70" s="120"/>
      <c r="M70" s="120"/>
      <c r="N70" s="118"/>
      <c r="O70" s="118"/>
      <c r="Q70" s="121"/>
      <c r="R70" s="121"/>
      <c r="S70" s="120"/>
      <c r="T70" s="120"/>
      <c r="U70" s="120"/>
      <c r="V70" s="118"/>
    </row>
    <row r="71" spans="10:20" ht="15">
      <c r="J71" s="2" t="s">
        <v>54</v>
      </c>
      <c r="K71" s="2"/>
      <c r="L71" s="2"/>
      <c r="T71" s="2" t="s">
        <v>57</v>
      </c>
    </row>
    <row r="72" spans="3:21" ht="15">
      <c r="C72" s="75" t="s">
        <v>72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</row>
    <row r="73" spans="3:21" ht="15"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3:21" ht="15"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</row>
    <row r="75" spans="3:21" ht="15"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</row>
    <row r="76" spans="2:21" ht="26.25">
      <c r="B76" s="90"/>
      <c r="C76" s="90"/>
      <c r="D76" s="90"/>
      <c r="E76" s="90"/>
      <c r="F76" s="122" t="s">
        <v>39</v>
      </c>
      <c r="G76" s="90"/>
      <c r="H76" s="123"/>
      <c r="I76" s="123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630" t="s">
        <v>42</v>
      </c>
      <c r="Q78" s="630"/>
      <c r="R78" s="73"/>
      <c r="S78" s="73"/>
      <c r="T78" s="631">
        <f>'Rozlosování-přehled'!$N$1</f>
        <v>2012</v>
      </c>
      <c r="U78" s="631"/>
      <c r="X78" s="74" t="s">
        <v>0</v>
      </c>
    </row>
    <row r="79" spans="3:32" ht="18.75">
      <c r="C79" s="75" t="s">
        <v>43</v>
      </c>
      <c r="D79" s="124"/>
      <c r="N79" s="77">
        <v>4</v>
      </c>
      <c r="P79" s="632" t="str">
        <f>IF(N79=1,P81,IF(N79=2,P82,IF(N79=3,P83,IF(N79=4,P84,IF(N79=5,P85,IF(N79=6,P86," "))))))</f>
        <v>VETERÁNI   I.</v>
      </c>
      <c r="Q79" s="633"/>
      <c r="R79" s="633"/>
      <c r="S79" s="633"/>
      <c r="T79" s="633"/>
      <c r="U79" s="634"/>
      <c r="W79" s="78" t="s">
        <v>1</v>
      </c>
      <c r="X79" s="75" t="s">
        <v>2</v>
      </c>
      <c r="AA79" s="1" t="s">
        <v>44</v>
      </c>
      <c r="AB79" s="362" t="s">
        <v>177</v>
      </c>
      <c r="AC79" s="362" t="s">
        <v>178</v>
      </c>
      <c r="AD79" s="1" t="s">
        <v>45</v>
      </c>
      <c r="AE79" s="1" t="s">
        <v>46</v>
      </c>
      <c r="AF79" s="1" t="s">
        <v>47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2" ht="15.75" customHeight="1">
      <c r="C81" s="75" t="s">
        <v>48</v>
      </c>
      <c r="D81" s="125" t="s">
        <v>50</v>
      </c>
      <c r="E81" s="82"/>
      <c r="F81" s="82"/>
      <c r="N81" s="83">
        <v>1</v>
      </c>
      <c r="P81" s="627" t="s">
        <v>49</v>
      </c>
      <c r="Q81" s="627"/>
      <c r="R81" s="627"/>
      <c r="S81" s="627"/>
      <c r="T81" s="627"/>
      <c r="U81" s="627"/>
      <c r="W81" s="84">
        <v>1</v>
      </c>
      <c r="X81" s="85" t="str">
        <f aca="true" t="shared" si="7" ref="X81:X88">IF($N$29=1,AA81,IF($N$29=2,AB81,IF($N$29=3,AC81,IF($N$29=4,AD81,IF($N$29=5,AE81," ")))))</f>
        <v>Krmelín</v>
      </c>
      <c r="AA81" s="1">
        <f aca="true" t="shared" si="8" ref="AA81:AE88">AA6</f>
        <v>0</v>
      </c>
      <c r="AB81" s="1">
        <f t="shared" si="8"/>
        <v>0</v>
      </c>
      <c r="AC81" s="1">
        <f>AC6</f>
        <v>0</v>
      </c>
      <c r="AD81" s="1" t="str">
        <f t="shared" si="8"/>
        <v>Krmelín</v>
      </c>
      <c r="AE81" s="1">
        <f t="shared" si="8"/>
        <v>0</v>
      </c>
      <c r="AF81" s="1">
        <f aca="true" t="shared" si="9" ref="AF81:AF88">AF6</f>
        <v>0</v>
      </c>
    </row>
    <row r="82" spans="3:32" ht="15" customHeight="1">
      <c r="C82" s="75" t="s">
        <v>51</v>
      </c>
      <c r="D82" s="238">
        <v>41045</v>
      </c>
      <c r="E82" s="87"/>
      <c r="F82" s="87"/>
      <c r="N82" s="83">
        <v>2</v>
      </c>
      <c r="P82" s="626" t="s">
        <v>179</v>
      </c>
      <c r="Q82" s="627"/>
      <c r="R82" s="627"/>
      <c r="S82" s="627"/>
      <c r="T82" s="627"/>
      <c r="U82" s="627"/>
      <c r="W82" s="84">
        <v>2</v>
      </c>
      <c r="X82" s="85" t="str">
        <f t="shared" si="7"/>
        <v>Trnávka</v>
      </c>
      <c r="AA82" s="1">
        <f t="shared" si="8"/>
        <v>0</v>
      </c>
      <c r="AB82" s="1">
        <f t="shared" si="8"/>
        <v>0</v>
      </c>
      <c r="AC82" s="1">
        <f t="shared" si="8"/>
        <v>0</v>
      </c>
      <c r="AD82" s="1" t="str">
        <f t="shared" si="8"/>
        <v>Trnávka</v>
      </c>
      <c r="AE82" s="1">
        <f t="shared" si="8"/>
        <v>0</v>
      </c>
      <c r="AF82" s="1">
        <f t="shared" si="9"/>
        <v>0</v>
      </c>
    </row>
    <row r="83" spans="3:32" ht="15">
      <c r="C83" s="75"/>
      <c r="N83" s="83">
        <v>3</v>
      </c>
      <c r="P83" s="626" t="s">
        <v>180</v>
      </c>
      <c r="Q83" s="627"/>
      <c r="R83" s="627"/>
      <c r="S83" s="627"/>
      <c r="T83" s="627"/>
      <c r="U83" s="627"/>
      <c r="W83" s="84">
        <v>3</v>
      </c>
      <c r="X83" s="85" t="str">
        <f t="shared" si="7"/>
        <v>Stará Bělá  B</v>
      </c>
      <c r="AA83" s="1">
        <f t="shared" si="8"/>
        <v>0</v>
      </c>
      <c r="AB83" s="1">
        <f t="shared" si="8"/>
        <v>0</v>
      </c>
      <c r="AC83" s="1">
        <f t="shared" si="8"/>
        <v>0</v>
      </c>
      <c r="AD83" s="1" t="str">
        <f t="shared" si="8"/>
        <v>Stará Bělá  B</v>
      </c>
      <c r="AE83" s="1">
        <f t="shared" si="8"/>
        <v>0</v>
      </c>
      <c r="AF83" s="1">
        <f t="shared" si="9"/>
        <v>0</v>
      </c>
    </row>
    <row r="84" spans="2:32" ht="18.75">
      <c r="B84" s="88">
        <v>1</v>
      </c>
      <c r="C84" s="71" t="s">
        <v>54</v>
      </c>
      <c r="D84" s="618" t="str">
        <f>IF(B84=1,X81,IF(B84=2,X82,IF(B84=3,X83,IF(B84=4,X84,IF(B84=5,X85,IF(B84=6,X86,IF(B84=7,X87,IF(B84=8,X88," "))))))))</f>
        <v>Krmelín</v>
      </c>
      <c r="E84" s="619"/>
      <c r="F84" s="619"/>
      <c r="G84" s="619"/>
      <c r="H84" s="619"/>
      <c r="I84" s="620"/>
      <c r="N84" s="83">
        <v>4</v>
      </c>
      <c r="P84" s="590" t="s">
        <v>52</v>
      </c>
      <c r="Q84" s="590"/>
      <c r="R84" s="590"/>
      <c r="S84" s="590"/>
      <c r="T84" s="590"/>
      <c r="U84" s="590"/>
      <c r="W84" s="84">
        <v>4</v>
      </c>
      <c r="X84" s="85" t="str">
        <f t="shared" si="7"/>
        <v>Výškovice  B</v>
      </c>
      <c r="AA84" s="1">
        <f t="shared" si="8"/>
        <v>0</v>
      </c>
      <c r="AB84" s="1">
        <f t="shared" si="8"/>
        <v>0</v>
      </c>
      <c r="AC84" s="1">
        <f t="shared" si="8"/>
        <v>0</v>
      </c>
      <c r="AD84" s="1" t="str">
        <f t="shared" si="8"/>
        <v>Výškovice  B</v>
      </c>
      <c r="AE84" s="1">
        <f t="shared" si="8"/>
        <v>0</v>
      </c>
      <c r="AF84" s="1">
        <f t="shared" si="9"/>
        <v>0</v>
      </c>
    </row>
    <row r="85" spans="2:32" ht="18.75">
      <c r="B85" s="88">
        <v>2</v>
      </c>
      <c r="C85" s="71" t="s">
        <v>57</v>
      </c>
      <c r="D85" s="618" t="str">
        <f>IF(B85=1,X81,IF(B85=2,X82,IF(B85=3,X83,IF(B85=4,X84,IF(B85=5,X85,IF(B85=6,X86,IF(B85=7,X87,IF(B85=8,X88," "))))))))</f>
        <v>Trnávka</v>
      </c>
      <c r="E85" s="619"/>
      <c r="F85" s="619"/>
      <c r="G85" s="619"/>
      <c r="H85" s="619"/>
      <c r="I85" s="620"/>
      <c r="N85" s="83">
        <v>5</v>
      </c>
      <c r="P85" s="590" t="s">
        <v>55</v>
      </c>
      <c r="Q85" s="590"/>
      <c r="R85" s="590"/>
      <c r="S85" s="590"/>
      <c r="T85" s="590"/>
      <c r="U85" s="590"/>
      <c r="W85" s="84">
        <v>5</v>
      </c>
      <c r="X85" s="85" t="str">
        <f t="shared" si="7"/>
        <v>Nová Bělá</v>
      </c>
      <c r="AA85" s="1">
        <f t="shared" si="8"/>
        <v>0</v>
      </c>
      <c r="AB85" s="1">
        <f t="shared" si="8"/>
        <v>0</v>
      </c>
      <c r="AC85" s="1">
        <f t="shared" si="8"/>
        <v>0</v>
      </c>
      <c r="AD85" s="1" t="str">
        <f t="shared" si="8"/>
        <v>Nová Bělá</v>
      </c>
      <c r="AE85" s="1">
        <f t="shared" si="8"/>
        <v>0</v>
      </c>
      <c r="AF85" s="1">
        <f t="shared" si="9"/>
        <v>0</v>
      </c>
    </row>
    <row r="86" spans="14:32" ht="15">
      <c r="N86" s="83">
        <v>6</v>
      </c>
      <c r="P86" s="590" t="s">
        <v>58</v>
      </c>
      <c r="Q86" s="590"/>
      <c r="R86" s="590"/>
      <c r="S86" s="590"/>
      <c r="T86" s="590"/>
      <c r="U86" s="590"/>
      <c r="W86" s="84">
        <v>6</v>
      </c>
      <c r="X86" s="85" t="str">
        <f t="shared" si="7"/>
        <v>Výškovice  C</v>
      </c>
      <c r="AA86" s="1">
        <f t="shared" si="8"/>
        <v>0</v>
      </c>
      <c r="AB86" s="1">
        <f t="shared" si="8"/>
        <v>0</v>
      </c>
      <c r="AC86" s="1">
        <f t="shared" si="8"/>
        <v>0</v>
      </c>
      <c r="AD86" s="1" t="str">
        <f t="shared" si="8"/>
        <v>Výškovice  C</v>
      </c>
      <c r="AE86" s="1">
        <f t="shared" si="8"/>
        <v>0</v>
      </c>
      <c r="AF86" s="1">
        <f t="shared" si="9"/>
        <v>0</v>
      </c>
    </row>
    <row r="87" spans="3:32" ht="15">
      <c r="C87" s="89" t="s">
        <v>60</v>
      </c>
      <c r="D87" s="90"/>
      <c r="E87" s="623" t="s">
        <v>61</v>
      </c>
      <c r="F87" s="624"/>
      <c r="G87" s="624"/>
      <c r="H87" s="624"/>
      <c r="I87" s="624"/>
      <c r="J87" s="624"/>
      <c r="K87" s="624"/>
      <c r="L87" s="624"/>
      <c r="M87" s="624"/>
      <c r="N87" s="624" t="s">
        <v>62</v>
      </c>
      <c r="O87" s="624"/>
      <c r="P87" s="624"/>
      <c r="Q87" s="624"/>
      <c r="R87" s="624"/>
      <c r="S87" s="624"/>
      <c r="T87" s="624"/>
      <c r="U87" s="624"/>
      <c r="V87" s="91"/>
      <c r="W87" s="84">
        <v>7</v>
      </c>
      <c r="X87" s="85" t="str">
        <f t="shared" si="7"/>
        <v>Stará Bělá  A</v>
      </c>
      <c r="AA87" s="1">
        <f t="shared" si="8"/>
        <v>0</v>
      </c>
      <c r="AB87" s="1">
        <f t="shared" si="8"/>
        <v>0</v>
      </c>
      <c r="AC87" s="1">
        <f t="shared" si="8"/>
        <v>0</v>
      </c>
      <c r="AD87" s="1" t="str">
        <f t="shared" si="8"/>
        <v>Stará Bělá  A</v>
      </c>
      <c r="AE87" s="1">
        <f t="shared" si="8"/>
        <v>0</v>
      </c>
      <c r="AF87" s="1">
        <f t="shared" si="9"/>
        <v>0</v>
      </c>
    </row>
    <row r="88" spans="2:38" ht="15">
      <c r="B88" s="93"/>
      <c r="C88" s="94" t="s">
        <v>7</v>
      </c>
      <c r="D88" s="95" t="s">
        <v>8</v>
      </c>
      <c r="E88" s="625" t="s">
        <v>63</v>
      </c>
      <c r="F88" s="592"/>
      <c r="G88" s="593"/>
      <c r="H88" s="591" t="s">
        <v>64</v>
      </c>
      <c r="I88" s="592"/>
      <c r="J88" s="593" t="s">
        <v>64</v>
      </c>
      <c r="K88" s="591" t="s">
        <v>65</v>
      </c>
      <c r="L88" s="592"/>
      <c r="M88" s="592" t="s">
        <v>65</v>
      </c>
      <c r="N88" s="591" t="s">
        <v>66</v>
      </c>
      <c r="O88" s="592"/>
      <c r="P88" s="593"/>
      <c r="Q88" s="591" t="s">
        <v>67</v>
      </c>
      <c r="R88" s="592"/>
      <c r="S88" s="593"/>
      <c r="T88" s="96" t="s">
        <v>68</v>
      </c>
      <c r="U88" s="97"/>
      <c r="V88" s="98"/>
      <c r="W88" s="84">
        <v>8</v>
      </c>
      <c r="X88" s="85" t="str">
        <f t="shared" si="7"/>
        <v>Výškovice  A</v>
      </c>
      <c r="AA88" s="1">
        <f t="shared" si="8"/>
        <v>0</v>
      </c>
      <c r="AB88" s="1">
        <f t="shared" si="8"/>
        <v>0</v>
      </c>
      <c r="AC88" s="1">
        <f t="shared" si="8"/>
        <v>0</v>
      </c>
      <c r="AD88" s="1" t="str">
        <f t="shared" si="8"/>
        <v>Výškovice  A</v>
      </c>
      <c r="AE88" s="1">
        <f t="shared" si="8"/>
        <v>0</v>
      </c>
      <c r="AF88" s="1">
        <f t="shared" si="9"/>
        <v>0</v>
      </c>
      <c r="AG88" s="4" t="s">
        <v>63</v>
      </c>
      <c r="AH88" s="4" t="s">
        <v>64</v>
      </c>
      <c r="AI88" s="4" t="s">
        <v>65</v>
      </c>
      <c r="AJ88" s="4" t="s">
        <v>63</v>
      </c>
      <c r="AK88" s="4" t="s">
        <v>64</v>
      </c>
      <c r="AL88" s="4" t="s">
        <v>65</v>
      </c>
    </row>
    <row r="89" spans="2:38" ht="24.75" customHeight="1">
      <c r="B89" s="99" t="s">
        <v>63</v>
      </c>
      <c r="C89" s="421" t="s">
        <v>231</v>
      </c>
      <c r="D89" s="109" t="s">
        <v>232</v>
      </c>
      <c r="E89" s="423">
        <v>0</v>
      </c>
      <c r="F89" s="424" t="s">
        <v>17</v>
      </c>
      <c r="G89" s="425">
        <v>6</v>
      </c>
      <c r="H89" s="426">
        <v>0</v>
      </c>
      <c r="I89" s="424" t="s">
        <v>17</v>
      </c>
      <c r="J89" s="425">
        <v>6</v>
      </c>
      <c r="K89" s="251"/>
      <c r="L89" s="249" t="s">
        <v>17</v>
      </c>
      <c r="M89" s="264"/>
      <c r="N89" s="150">
        <f>E89+H89+K89</f>
        <v>0</v>
      </c>
      <c r="O89" s="151" t="s">
        <v>17</v>
      </c>
      <c r="P89" s="152">
        <f>G89+J89+M89</f>
        <v>12</v>
      </c>
      <c r="Q89" s="150">
        <f>SUM(AG89:AI89)</f>
        <v>0</v>
      </c>
      <c r="R89" s="151" t="s">
        <v>17</v>
      </c>
      <c r="S89" s="152">
        <f>SUM(AJ89:AL89)</f>
        <v>2</v>
      </c>
      <c r="T89" s="153">
        <f>IF(Q89&gt;S89,1,0)</f>
        <v>0</v>
      </c>
      <c r="U89" s="154">
        <f>IF(S89&gt;Q89,1,0)</f>
        <v>1</v>
      </c>
      <c r="V89" s="91"/>
      <c r="X89" s="427" t="s">
        <v>234</v>
      </c>
      <c r="Y89" s="428"/>
      <c r="AG89" s="108">
        <f>IF(E89&gt;G89,1,0)</f>
        <v>0</v>
      </c>
      <c r="AH89" s="108">
        <f>IF(H89&gt;J89,1,0)</f>
        <v>0</v>
      </c>
      <c r="AI89" s="108">
        <f>IF(K89+M89&gt;0,IF(K89&gt;M89,1,0),0)</f>
        <v>0</v>
      </c>
      <c r="AJ89" s="108">
        <f>IF(G89&gt;E89,1,0)</f>
        <v>1</v>
      </c>
      <c r="AK89" s="108">
        <f>IF(J89&gt;H89,1,0)</f>
        <v>1</v>
      </c>
      <c r="AL89" s="108">
        <f>IF(K89+M89&gt;0,IF(M89&gt;K89,1,0),0)</f>
        <v>0</v>
      </c>
    </row>
    <row r="90" spans="2:38" ht="24.75" customHeight="1">
      <c r="B90" s="99" t="s">
        <v>64</v>
      </c>
      <c r="C90" s="110" t="s">
        <v>190</v>
      </c>
      <c r="D90" s="100" t="s">
        <v>233</v>
      </c>
      <c r="E90" s="101">
        <v>6</v>
      </c>
      <c r="F90" s="102" t="s">
        <v>17</v>
      </c>
      <c r="G90" s="103">
        <v>2</v>
      </c>
      <c r="H90" s="104">
        <v>6</v>
      </c>
      <c r="I90" s="102" t="s">
        <v>17</v>
      </c>
      <c r="J90" s="103">
        <v>3</v>
      </c>
      <c r="K90" s="251"/>
      <c r="L90" s="249" t="s">
        <v>17</v>
      </c>
      <c r="M90" s="264"/>
      <c r="N90" s="150">
        <f>E90+H90+K90</f>
        <v>12</v>
      </c>
      <c r="O90" s="151" t="s">
        <v>17</v>
      </c>
      <c r="P90" s="152">
        <f>G90+J90+M90</f>
        <v>5</v>
      </c>
      <c r="Q90" s="150">
        <f>SUM(AG90:AI90)</f>
        <v>2</v>
      </c>
      <c r="R90" s="151" t="s">
        <v>17</v>
      </c>
      <c r="S90" s="152">
        <f>SUM(AJ90:AL90)</f>
        <v>0</v>
      </c>
      <c r="T90" s="153">
        <f>IF(Q90&gt;S90,1,0)</f>
        <v>1</v>
      </c>
      <c r="U90" s="154">
        <f>IF(S90&gt;Q90,1,0)</f>
        <v>0</v>
      </c>
      <c r="V90" s="91"/>
      <c r="AG90" s="108">
        <f>IF(E90&gt;G90,1,0)</f>
        <v>1</v>
      </c>
      <c r="AH90" s="108">
        <f>IF(H90&gt;J90,1,0)</f>
        <v>1</v>
      </c>
      <c r="AI90" s="108">
        <f>IF(K90+M90&gt;0,IF(K90&gt;M90,1,0),0)</f>
        <v>0</v>
      </c>
      <c r="AJ90" s="108">
        <f>IF(G90&gt;E90,1,0)</f>
        <v>0</v>
      </c>
      <c r="AK90" s="108">
        <f>IF(J90&gt;H90,1,0)</f>
        <v>0</v>
      </c>
      <c r="AL90" s="108">
        <f>IF(K90+M90&gt;0,IF(M90&gt;K90,1,0),0)</f>
        <v>0</v>
      </c>
    </row>
    <row r="91" spans="2:38" ht="24.75" customHeight="1">
      <c r="B91" s="608" t="s">
        <v>65</v>
      </c>
      <c r="C91" s="110" t="s">
        <v>194</v>
      </c>
      <c r="D91" s="109" t="s">
        <v>232</v>
      </c>
      <c r="E91" s="651">
        <v>0</v>
      </c>
      <c r="F91" s="653" t="s">
        <v>17</v>
      </c>
      <c r="G91" s="655">
        <v>6</v>
      </c>
      <c r="H91" s="657">
        <v>0</v>
      </c>
      <c r="I91" s="653" t="s">
        <v>17</v>
      </c>
      <c r="J91" s="655">
        <v>6</v>
      </c>
      <c r="K91" s="644"/>
      <c r="L91" s="646" t="s">
        <v>17</v>
      </c>
      <c r="M91" s="640"/>
      <c r="N91" s="598">
        <f>E91+H91+K91</f>
        <v>0</v>
      </c>
      <c r="O91" s="600" t="s">
        <v>17</v>
      </c>
      <c r="P91" s="602">
        <f>G91+J91+M91</f>
        <v>12</v>
      </c>
      <c r="Q91" s="598">
        <f>SUM(AG91:AI91)</f>
        <v>0</v>
      </c>
      <c r="R91" s="600" t="s">
        <v>17</v>
      </c>
      <c r="S91" s="602">
        <f>SUM(AJ91:AL91)</f>
        <v>2</v>
      </c>
      <c r="T91" s="604">
        <f>IF(Q91&gt;S91,1,0)</f>
        <v>0</v>
      </c>
      <c r="U91" s="596">
        <f>IF(S91&gt;Q91,1,0)</f>
        <v>1</v>
      </c>
      <c r="V91" s="111"/>
      <c r="AG91" s="108">
        <f>IF(E91&gt;G91,1,0)</f>
        <v>0</v>
      </c>
      <c r="AH91" s="108">
        <f>IF(H91&gt;J91,1,0)</f>
        <v>0</v>
      </c>
      <c r="AI91" s="108">
        <f>IF(K91+M91&gt;0,IF(K91&gt;M91,1,0),0)</f>
        <v>0</v>
      </c>
      <c r="AJ91" s="108">
        <f>IF(G91&gt;E91,1,0)</f>
        <v>1</v>
      </c>
      <c r="AK91" s="108">
        <f>IF(J91&gt;H91,1,0)</f>
        <v>1</v>
      </c>
      <c r="AL91" s="108">
        <f>IF(K91+M91&gt;0,IF(M91&gt;K91,1,0),0)</f>
        <v>0</v>
      </c>
    </row>
    <row r="92" spans="2:25" ht="24.75" customHeight="1">
      <c r="B92" s="609"/>
      <c r="C92" s="422" t="s">
        <v>231</v>
      </c>
      <c r="D92" s="113" t="s">
        <v>233</v>
      </c>
      <c r="E92" s="652"/>
      <c r="F92" s="654"/>
      <c r="G92" s="656"/>
      <c r="H92" s="658"/>
      <c r="I92" s="654"/>
      <c r="J92" s="656"/>
      <c r="K92" s="645"/>
      <c r="L92" s="647"/>
      <c r="M92" s="641"/>
      <c r="N92" s="599"/>
      <c r="O92" s="601"/>
      <c r="P92" s="603"/>
      <c r="Q92" s="599"/>
      <c r="R92" s="601"/>
      <c r="S92" s="603"/>
      <c r="T92" s="605"/>
      <c r="U92" s="597"/>
      <c r="V92" s="111"/>
      <c r="X92" s="427" t="s">
        <v>234</v>
      </c>
      <c r="Y92" s="428"/>
    </row>
    <row r="93" spans="2:22" ht="24.75" customHeight="1">
      <c r="B93" s="114"/>
      <c r="C93" s="143" t="s">
        <v>69</v>
      </c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57">
        <f>SUM(N89:N92)</f>
        <v>12</v>
      </c>
      <c r="O93" s="151" t="s">
        <v>17</v>
      </c>
      <c r="P93" s="158">
        <f>SUM(P89:P92)</f>
        <v>29</v>
      </c>
      <c r="Q93" s="157">
        <f>SUM(Q89:Q92)</f>
        <v>2</v>
      </c>
      <c r="R93" s="159" t="s">
        <v>17</v>
      </c>
      <c r="S93" s="158">
        <f>SUM(S89:S92)</f>
        <v>4</v>
      </c>
      <c r="T93" s="153">
        <f>SUM(T89:T92)</f>
        <v>1</v>
      </c>
      <c r="U93" s="154">
        <f>SUM(U89:U92)</f>
        <v>2</v>
      </c>
      <c r="V93" s="91"/>
    </row>
    <row r="94" spans="2:22" ht="24.75" customHeight="1">
      <c r="B94" s="114"/>
      <c r="C94" s="161" t="s">
        <v>70</v>
      </c>
      <c r="D94" s="162" t="str">
        <f>IF(T93&gt;U93,D84,IF(U93&gt;T93,D85,IF(U93+T93=0," ","CHYBA ZADÁNÍ")))</f>
        <v>Trnávka</v>
      </c>
      <c r="E94" s="143"/>
      <c r="F94" s="143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18"/>
    </row>
    <row r="95" spans="2:22" ht="24.75" customHeight="1">
      <c r="B95" s="114"/>
      <c r="C95" s="3" t="s">
        <v>71</v>
      </c>
      <c r="G95" s="120"/>
      <c r="H95" s="120"/>
      <c r="I95" s="120"/>
      <c r="J95" s="120"/>
      <c r="K95" s="120"/>
      <c r="L95" s="120"/>
      <c r="M95" s="120"/>
      <c r="N95" s="118"/>
      <c r="O95" s="118"/>
      <c r="Q95" s="121"/>
      <c r="R95" s="121"/>
      <c r="S95" s="120"/>
      <c r="T95" s="120"/>
      <c r="U95" s="120"/>
      <c r="V95" s="118"/>
    </row>
    <row r="96" spans="3:21" ht="15">
      <c r="C96" s="121"/>
      <c r="D96" s="121"/>
      <c r="E96" s="121"/>
      <c r="F96" s="121"/>
      <c r="G96" s="121"/>
      <c r="H96" s="121"/>
      <c r="I96" s="121"/>
      <c r="J96" s="126" t="s">
        <v>54</v>
      </c>
      <c r="K96" s="126"/>
      <c r="L96" s="126"/>
      <c r="M96" s="121"/>
      <c r="N96" s="121"/>
      <c r="O96" s="121"/>
      <c r="P96" s="121"/>
      <c r="Q96" s="121"/>
      <c r="R96" s="121"/>
      <c r="S96" s="121"/>
      <c r="T96" s="126" t="s">
        <v>57</v>
      </c>
      <c r="U96" s="121"/>
    </row>
    <row r="97" spans="3:21" ht="15">
      <c r="C97" s="127" t="s">
        <v>72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</sheetData>
  <sheetProtection selectLockedCells="1"/>
  <mergeCells count="144">
    <mergeCell ref="M91:M92"/>
    <mergeCell ref="E88:G88"/>
    <mergeCell ref="H88:J88"/>
    <mergeCell ref="K88:M88"/>
    <mergeCell ref="H91:H92"/>
    <mergeCell ref="L91:L92"/>
    <mergeCell ref="J91:J92"/>
    <mergeCell ref="I91:I92"/>
    <mergeCell ref="K91:K92"/>
    <mergeCell ref="B91:B92"/>
    <mergeCell ref="E91:E92"/>
    <mergeCell ref="F91:F92"/>
    <mergeCell ref="G91:G92"/>
    <mergeCell ref="O91:O92"/>
    <mergeCell ref="N88:P88"/>
    <mergeCell ref="P91:P92"/>
    <mergeCell ref="U91:U92"/>
    <mergeCell ref="Q91:Q92"/>
    <mergeCell ref="R91:R92"/>
    <mergeCell ref="P83:U83"/>
    <mergeCell ref="S91:S92"/>
    <mergeCell ref="P84:U84"/>
    <mergeCell ref="D85:I85"/>
    <mergeCell ref="P85:U85"/>
    <mergeCell ref="E87:M87"/>
    <mergeCell ref="N87:U87"/>
    <mergeCell ref="Q88:S88"/>
    <mergeCell ref="T91:T92"/>
    <mergeCell ref="N91:N92"/>
    <mergeCell ref="D84:I84"/>
    <mergeCell ref="P66:P67"/>
    <mergeCell ref="I66:I67"/>
    <mergeCell ref="K66:K67"/>
    <mergeCell ref="L66:L67"/>
    <mergeCell ref="H66:H67"/>
    <mergeCell ref="P82:U82"/>
    <mergeCell ref="P78:Q78"/>
    <mergeCell ref="T78:U78"/>
    <mergeCell ref="P79:U79"/>
    <mergeCell ref="H63:J63"/>
    <mergeCell ref="K63:M63"/>
    <mergeCell ref="J66:J67"/>
    <mergeCell ref="P81:U81"/>
    <mergeCell ref="U66:U67"/>
    <mergeCell ref="Q66:Q67"/>
    <mergeCell ref="R66:R67"/>
    <mergeCell ref="S66:S67"/>
    <mergeCell ref="T66:T67"/>
    <mergeCell ref="M66:M67"/>
    <mergeCell ref="N66:N67"/>
    <mergeCell ref="O66:O67"/>
    <mergeCell ref="B66:B67"/>
    <mergeCell ref="E66:E67"/>
    <mergeCell ref="F66:F67"/>
    <mergeCell ref="G66:G67"/>
    <mergeCell ref="N63:P63"/>
    <mergeCell ref="P58:U58"/>
    <mergeCell ref="D59:I59"/>
    <mergeCell ref="P59:U59"/>
    <mergeCell ref="D60:I60"/>
    <mergeCell ref="P60:U60"/>
    <mergeCell ref="N62:U62"/>
    <mergeCell ref="Q63:S63"/>
    <mergeCell ref="E62:M62"/>
    <mergeCell ref="E63:G63"/>
    <mergeCell ref="T53:U53"/>
    <mergeCell ref="P54:U54"/>
    <mergeCell ref="P56:U56"/>
    <mergeCell ref="P57:U57"/>
    <mergeCell ref="U41:U42"/>
    <mergeCell ref="N41:N42"/>
    <mergeCell ref="O41:O42"/>
    <mergeCell ref="P41:P42"/>
    <mergeCell ref="Q41:Q42"/>
    <mergeCell ref="R41:R42"/>
    <mergeCell ref="B41:B42"/>
    <mergeCell ref="E41:E42"/>
    <mergeCell ref="F41:F42"/>
    <mergeCell ref="G41:G42"/>
    <mergeCell ref="M41:M42"/>
    <mergeCell ref="H41:H42"/>
    <mergeCell ref="I41:I42"/>
    <mergeCell ref="J41:J42"/>
    <mergeCell ref="K41:K42"/>
    <mergeCell ref="L41:L42"/>
    <mergeCell ref="P34:U34"/>
    <mergeCell ref="N38:P38"/>
    <mergeCell ref="H38:J38"/>
    <mergeCell ref="K38:M38"/>
    <mergeCell ref="D34:I34"/>
    <mergeCell ref="O16:O17"/>
    <mergeCell ref="E38:G38"/>
    <mergeCell ref="D10:I10"/>
    <mergeCell ref="L16:L17"/>
    <mergeCell ref="E12:M12"/>
    <mergeCell ref="N12:U12"/>
    <mergeCell ref="E37:M37"/>
    <mergeCell ref="N37:U37"/>
    <mergeCell ref="D35:I35"/>
    <mergeCell ref="P33:U33"/>
    <mergeCell ref="H13:J13"/>
    <mergeCell ref="H16:H17"/>
    <mergeCell ref="I16:I17"/>
    <mergeCell ref="N16:N17"/>
    <mergeCell ref="T3:U3"/>
    <mergeCell ref="P3:Q3"/>
    <mergeCell ref="P4:U4"/>
    <mergeCell ref="T16:T17"/>
    <mergeCell ref="U16:U17"/>
    <mergeCell ref="N13:P13"/>
    <mergeCell ref="P16:P17"/>
    <mergeCell ref="P6:U6"/>
    <mergeCell ref="P10:U10"/>
    <mergeCell ref="P9:U9"/>
    <mergeCell ref="B16:B17"/>
    <mergeCell ref="M16:M17"/>
    <mergeCell ref="D9:I9"/>
    <mergeCell ref="K13:M13"/>
    <mergeCell ref="G16:G17"/>
    <mergeCell ref="J16:J17"/>
    <mergeCell ref="K16:K17"/>
    <mergeCell ref="F16:F17"/>
    <mergeCell ref="E16:E17"/>
    <mergeCell ref="E13:G13"/>
    <mergeCell ref="P8:U8"/>
    <mergeCell ref="P7:U7"/>
    <mergeCell ref="P29:U29"/>
    <mergeCell ref="S41:S42"/>
    <mergeCell ref="T41:T42"/>
    <mergeCell ref="Q13:S13"/>
    <mergeCell ref="P28:Q28"/>
    <mergeCell ref="T28:U28"/>
    <mergeCell ref="S16:S17"/>
    <mergeCell ref="R16:R17"/>
    <mergeCell ref="P11:U11"/>
    <mergeCell ref="P36:U36"/>
    <mergeCell ref="P61:U61"/>
    <mergeCell ref="P86:U86"/>
    <mergeCell ref="P53:Q53"/>
    <mergeCell ref="Q16:Q17"/>
    <mergeCell ref="P35:U35"/>
    <mergeCell ref="Q38:S38"/>
    <mergeCell ref="P31:U31"/>
    <mergeCell ref="P32:U32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8">
      <selection activeCell="C89" sqref="C89:C9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630" t="s">
        <v>42</v>
      </c>
      <c r="Q3" s="630"/>
      <c r="R3" s="73"/>
      <c r="S3" s="73"/>
      <c r="T3" s="631">
        <f>'Rozlosování-přehled'!$N$1</f>
        <v>2012</v>
      </c>
      <c r="U3" s="631"/>
      <c r="X3" s="74" t="s">
        <v>0</v>
      </c>
    </row>
    <row r="4" spans="3:32" ht="18.75">
      <c r="C4" s="75" t="s">
        <v>43</v>
      </c>
      <c r="D4" s="76"/>
      <c r="N4" s="77">
        <v>4</v>
      </c>
      <c r="P4" s="632" t="str">
        <f>IF(N4=1,P6,IF(N4=2,P7,IF(N4=3,P8,IF(N4=4,P9,IF(N4=5,P10,IF(N4=6,P11," "))))))</f>
        <v>VETERÁNI   I.</v>
      </c>
      <c r="Q4" s="633"/>
      <c r="R4" s="633"/>
      <c r="S4" s="633"/>
      <c r="T4" s="633"/>
      <c r="U4" s="634"/>
      <c r="W4" s="78" t="s">
        <v>1</v>
      </c>
      <c r="X4" s="79" t="s">
        <v>2</v>
      </c>
      <c r="AA4" s="1" t="s">
        <v>44</v>
      </c>
      <c r="AB4" s="362" t="s">
        <v>177</v>
      </c>
      <c r="AC4" s="362" t="s">
        <v>178</v>
      </c>
      <c r="AD4" s="1" t="s">
        <v>45</v>
      </c>
      <c r="AE4" s="1" t="s">
        <v>46</v>
      </c>
      <c r="AF4" s="1" t="s">
        <v>47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2" ht="14.25" customHeight="1">
      <c r="C6" s="75" t="s">
        <v>48</v>
      </c>
      <c r="D6" s="125" t="s">
        <v>56</v>
      </c>
      <c r="E6" s="82"/>
      <c r="F6" s="82"/>
      <c r="N6" s="83">
        <v>1</v>
      </c>
      <c r="P6" s="627" t="s">
        <v>49</v>
      </c>
      <c r="Q6" s="627"/>
      <c r="R6" s="627"/>
      <c r="S6" s="627"/>
      <c r="T6" s="627"/>
      <c r="U6" s="627"/>
      <c r="W6" s="84">
        <v>1</v>
      </c>
      <c r="X6" s="85" t="str">
        <f aca="true" t="shared" si="0" ref="X6:X13">IF($N$4=1,AA6,IF($N$4=2,AB6,IF($N$4=3,AC6,IF($N$4=4,AD6,IF($N$4=5,AE6," ")))))</f>
        <v>Krmelín</v>
      </c>
      <c r="AA6" s="1">
        <f>'1.V1'!AA81</f>
        <v>0</v>
      </c>
      <c r="AB6" s="1">
        <f>'1.V1'!AB81</f>
        <v>0</v>
      </c>
      <c r="AC6" s="1">
        <f>'1.V1'!AC81</f>
        <v>0</v>
      </c>
      <c r="AD6" s="1" t="str">
        <f>'1.V1'!AD81</f>
        <v>Krmelín</v>
      </c>
      <c r="AE6" s="1">
        <f>'1.V1'!AE81</f>
        <v>0</v>
      </c>
      <c r="AF6" s="1">
        <f>'1.V1'!AF81</f>
        <v>0</v>
      </c>
    </row>
    <row r="7" spans="3:32" ht="16.5" customHeight="1">
      <c r="C7" s="75" t="s">
        <v>51</v>
      </c>
      <c r="D7" s="238">
        <v>41052</v>
      </c>
      <c r="E7" s="87"/>
      <c r="F7" s="87"/>
      <c r="N7" s="83">
        <v>2</v>
      </c>
      <c r="P7" s="626" t="s">
        <v>179</v>
      </c>
      <c r="Q7" s="627"/>
      <c r="R7" s="627"/>
      <c r="S7" s="627"/>
      <c r="T7" s="627"/>
      <c r="U7" s="627"/>
      <c r="W7" s="84">
        <v>2</v>
      </c>
      <c r="X7" s="85" t="str">
        <f t="shared" si="0"/>
        <v>Trnávka</v>
      </c>
      <c r="AA7" s="1">
        <f>'1.V1'!AA82</f>
        <v>0</v>
      </c>
      <c r="AB7" s="1">
        <f>'1.V1'!AB82</f>
        <v>0</v>
      </c>
      <c r="AC7" s="1">
        <f>'1.V1'!AC82</f>
        <v>0</v>
      </c>
      <c r="AD7" s="1" t="str">
        <f>'1.V1'!AD82</f>
        <v>Trnávka</v>
      </c>
      <c r="AE7" s="1">
        <f>'1.V1'!AE82</f>
        <v>0</v>
      </c>
      <c r="AF7" s="1">
        <f>'1.V1'!AF82</f>
        <v>0</v>
      </c>
    </row>
    <row r="8" spans="3:32" ht="15" customHeight="1">
      <c r="C8" s="75"/>
      <c r="N8" s="83">
        <v>3</v>
      </c>
      <c r="P8" s="626" t="s">
        <v>180</v>
      </c>
      <c r="Q8" s="627"/>
      <c r="R8" s="627"/>
      <c r="S8" s="627"/>
      <c r="T8" s="627"/>
      <c r="U8" s="627"/>
      <c r="W8" s="84">
        <v>3</v>
      </c>
      <c r="X8" s="85" t="str">
        <f t="shared" si="0"/>
        <v>Stará Bělá  B</v>
      </c>
      <c r="AA8" s="1">
        <f>'1.V1'!AA83</f>
        <v>0</v>
      </c>
      <c r="AB8" s="1">
        <f>'1.V1'!AB83</f>
        <v>0</v>
      </c>
      <c r="AC8" s="1">
        <f>'1.V1'!AC83</f>
        <v>0</v>
      </c>
      <c r="AD8" s="1" t="str">
        <f>'1.V1'!AD83</f>
        <v>Stará Bělá  B</v>
      </c>
      <c r="AE8" s="1">
        <f>'1.V1'!AE83</f>
        <v>0</v>
      </c>
      <c r="AF8" s="1">
        <f>'1.V1'!AF83</f>
        <v>0</v>
      </c>
    </row>
    <row r="9" spans="2:32" ht="18.75">
      <c r="B9" s="88">
        <v>2</v>
      </c>
      <c r="C9" s="71" t="s">
        <v>54</v>
      </c>
      <c r="D9" s="637" t="str">
        <f>IF(B9=1,X6,IF(B9=2,X7,IF(B9=3,X8,IF(B9=4,X9,IF(B9=5,X10,IF(B9=6,X11,IF(B9=7,X12,IF(B9=8,X13," "))))))))</f>
        <v>Trnávka</v>
      </c>
      <c r="E9" s="638"/>
      <c r="F9" s="638"/>
      <c r="G9" s="638"/>
      <c r="H9" s="638"/>
      <c r="I9" s="639"/>
      <c r="N9" s="83">
        <v>4</v>
      </c>
      <c r="P9" s="590" t="s">
        <v>52</v>
      </c>
      <c r="Q9" s="590"/>
      <c r="R9" s="590"/>
      <c r="S9" s="590"/>
      <c r="T9" s="590"/>
      <c r="U9" s="590"/>
      <c r="W9" s="84">
        <v>4</v>
      </c>
      <c r="X9" s="85" t="str">
        <f t="shared" si="0"/>
        <v>Výškovice  B</v>
      </c>
      <c r="AA9" s="1">
        <f>'1.V1'!AA84</f>
        <v>0</v>
      </c>
      <c r="AB9" s="1">
        <f>'1.V1'!AB84</f>
        <v>0</v>
      </c>
      <c r="AC9" s="1">
        <f>'1.V1'!AC84</f>
        <v>0</v>
      </c>
      <c r="AD9" s="1" t="str">
        <f>'1.V1'!AD84</f>
        <v>Výškovice  B</v>
      </c>
      <c r="AE9" s="1">
        <f>'1.V1'!AE84</f>
        <v>0</v>
      </c>
      <c r="AF9" s="1">
        <f>'1.V1'!AF84</f>
        <v>0</v>
      </c>
    </row>
    <row r="10" spans="2:32" ht="19.5" customHeight="1">
      <c r="B10" s="88">
        <v>8</v>
      </c>
      <c r="C10" s="71" t="s">
        <v>57</v>
      </c>
      <c r="D10" s="637" t="str">
        <f>IF(B10=1,X6,IF(B10=2,X7,IF(B10=3,X8,IF(B10=4,X9,IF(B10=5,X10,IF(B10=6,X11,IF(B10=7,X12,IF(B10=8,X13," "))))))))</f>
        <v>Výškovice  A</v>
      </c>
      <c r="E10" s="638"/>
      <c r="F10" s="638"/>
      <c r="G10" s="638"/>
      <c r="H10" s="638"/>
      <c r="I10" s="639"/>
      <c r="N10" s="83">
        <v>5</v>
      </c>
      <c r="P10" s="590" t="s">
        <v>55</v>
      </c>
      <c r="Q10" s="590"/>
      <c r="R10" s="590"/>
      <c r="S10" s="590"/>
      <c r="T10" s="590"/>
      <c r="U10" s="590"/>
      <c r="W10" s="84">
        <v>5</v>
      </c>
      <c r="X10" s="85" t="str">
        <f t="shared" si="0"/>
        <v>Nová Bělá</v>
      </c>
      <c r="AA10" s="1">
        <f>'1.V1'!AA85</f>
        <v>0</v>
      </c>
      <c r="AB10" s="1">
        <f>'1.V1'!AB85</f>
        <v>0</v>
      </c>
      <c r="AC10" s="1">
        <f>'1.V1'!AC85</f>
        <v>0</v>
      </c>
      <c r="AD10" s="1" t="str">
        <f>'1.V1'!AD85</f>
        <v>Nová Bělá</v>
      </c>
      <c r="AE10" s="1">
        <f>'1.V1'!AE85</f>
        <v>0</v>
      </c>
      <c r="AF10" s="1">
        <f>'1.V1'!AF85</f>
        <v>0</v>
      </c>
    </row>
    <row r="11" spans="14:32" ht="15.75" customHeight="1">
      <c r="N11" s="83">
        <v>6</v>
      </c>
      <c r="P11" s="590" t="s">
        <v>58</v>
      </c>
      <c r="Q11" s="590"/>
      <c r="R11" s="590"/>
      <c r="S11" s="590"/>
      <c r="T11" s="590"/>
      <c r="U11" s="590"/>
      <c r="W11" s="84">
        <v>6</v>
      </c>
      <c r="X11" s="85" t="str">
        <f t="shared" si="0"/>
        <v>Výškovice  C</v>
      </c>
      <c r="AA11" s="1">
        <f>'1.V1'!AA86</f>
        <v>0</v>
      </c>
      <c r="AB11" s="1">
        <f>'1.V1'!AB86</f>
        <v>0</v>
      </c>
      <c r="AC11" s="1">
        <f>'1.V1'!AC86</f>
        <v>0</v>
      </c>
      <c r="AD11" s="1" t="str">
        <f>'1.V1'!AD86</f>
        <v>Výškovice  C</v>
      </c>
      <c r="AE11" s="1">
        <f>'1.V1'!AE86</f>
        <v>0</v>
      </c>
      <c r="AF11" s="1">
        <f>'1.V1'!AF86</f>
        <v>0</v>
      </c>
    </row>
    <row r="12" spans="3:38" ht="15">
      <c r="C12" s="89" t="s">
        <v>60</v>
      </c>
      <c r="D12" s="90"/>
      <c r="E12" s="623" t="s">
        <v>61</v>
      </c>
      <c r="F12" s="624"/>
      <c r="G12" s="624"/>
      <c r="H12" s="624"/>
      <c r="I12" s="624"/>
      <c r="J12" s="624"/>
      <c r="K12" s="624"/>
      <c r="L12" s="624"/>
      <c r="M12" s="624"/>
      <c r="N12" s="624" t="s">
        <v>62</v>
      </c>
      <c r="O12" s="624"/>
      <c r="P12" s="624"/>
      <c r="Q12" s="624"/>
      <c r="R12" s="624"/>
      <c r="S12" s="624"/>
      <c r="T12" s="624"/>
      <c r="U12" s="624"/>
      <c r="V12" s="91"/>
      <c r="W12" s="84">
        <v>7</v>
      </c>
      <c r="X12" s="85" t="str">
        <f t="shared" si="0"/>
        <v>Stará Bělá  A</v>
      </c>
      <c r="AA12" s="1">
        <f>'1.V1'!AA87</f>
        <v>0</v>
      </c>
      <c r="AB12" s="1">
        <f>'1.V1'!AB87</f>
        <v>0</v>
      </c>
      <c r="AC12" s="1">
        <f>'1.V1'!AC87</f>
        <v>0</v>
      </c>
      <c r="AD12" s="1" t="str">
        <f>'1.V1'!AD87</f>
        <v>Stará Bělá  A</v>
      </c>
      <c r="AE12" s="1">
        <f>'1.V1'!AE87</f>
        <v>0</v>
      </c>
      <c r="AF12" s="1">
        <f>'1.V1'!AF87</f>
        <v>0</v>
      </c>
      <c r="AG12" s="75"/>
      <c r="AH12" s="92"/>
      <c r="AI12" s="92"/>
      <c r="AJ12" s="74" t="s">
        <v>0</v>
      </c>
      <c r="AK12" s="92"/>
      <c r="AL12" s="92"/>
    </row>
    <row r="13" spans="2:38" ht="21" customHeight="1">
      <c r="B13" s="93"/>
      <c r="C13" s="94" t="s">
        <v>7</v>
      </c>
      <c r="D13" s="95" t="s">
        <v>8</v>
      </c>
      <c r="E13" s="625" t="s">
        <v>63</v>
      </c>
      <c r="F13" s="592"/>
      <c r="G13" s="593"/>
      <c r="H13" s="591" t="s">
        <v>64</v>
      </c>
      <c r="I13" s="592"/>
      <c r="J13" s="593" t="s">
        <v>64</v>
      </c>
      <c r="K13" s="591" t="s">
        <v>65</v>
      </c>
      <c r="L13" s="592"/>
      <c r="M13" s="592" t="s">
        <v>65</v>
      </c>
      <c r="N13" s="591" t="s">
        <v>66</v>
      </c>
      <c r="O13" s="592"/>
      <c r="P13" s="593"/>
      <c r="Q13" s="591" t="s">
        <v>67</v>
      </c>
      <c r="R13" s="592"/>
      <c r="S13" s="593"/>
      <c r="T13" s="96" t="s">
        <v>68</v>
      </c>
      <c r="U13" s="97"/>
      <c r="V13" s="98"/>
      <c r="W13" s="84">
        <v>8</v>
      </c>
      <c r="X13" s="85" t="str">
        <f t="shared" si="0"/>
        <v>Výškovice  A</v>
      </c>
      <c r="AA13" s="1">
        <f>'1.V1'!AA88</f>
        <v>0</v>
      </c>
      <c r="AB13" s="1">
        <f>'1.V1'!AB88</f>
        <v>0</v>
      </c>
      <c r="AC13" s="1">
        <f>'1.V1'!AC88</f>
        <v>0</v>
      </c>
      <c r="AD13" s="1" t="str">
        <f>'1.V1'!AD88</f>
        <v>Výškovice  A</v>
      </c>
      <c r="AE13" s="1">
        <f>'1.V1'!AE88</f>
        <v>0</v>
      </c>
      <c r="AF13" s="1">
        <f>'1.V1'!AF88</f>
        <v>0</v>
      </c>
      <c r="AG13" s="4" t="s">
        <v>63</v>
      </c>
      <c r="AH13" s="4" t="s">
        <v>64</v>
      </c>
      <c r="AI13" s="4" t="s">
        <v>65</v>
      </c>
      <c r="AJ13" s="4" t="s">
        <v>63</v>
      </c>
      <c r="AK13" s="4" t="s">
        <v>64</v>
      </c>
      <c r="AL13" s="4" t="s">
        <v>65</v>
      </c>
    </row>
    <row r="14" spans="2:38" ht="24.75" customHeight="1">
      <c r="B14" s="99" t="s">
        <v>63</v>
      </c>
      <c r="C14" s="100" t="s">
        <v>249</v>
      </c>
      <c r="D14" s="109" t="s">
        <v>102</v>
      </c>
      <c r="E14" s="101">
        <v>3</v>
      </c>
      <c r="F14" s="102" t="s">
        <v>17</v>
      </c>
      <c r="G14" s="103">
        <v>6</v>
      </c>
      <c r="H14" s="104">
        <v>4</v>
      </c>
      <c r="I14" s="102" t="s">
        <v>17</v>
      </c>
      <c r="J14" s="103">
        <v>6</v>
      </c>
      <c r="K14" s="134"/>
      <c r="L14" s="132" t="s">
        <v>17</v>
      </c>
      <c r="M14" s="135"/>
      <c r="N14" s="136">
        <f>E14+H14+K14</f>
        <v>7</v>
      </c>
      <c r="O14" s="137" t="s">
        <v>17</v>
      </c>
      <c r="P14" s="138">
        <f>G14+J14+M14</f>
        <v>12</v>
      </c>
      <c r="Q14" s="136">
        <f>SUM(AG14:AI14)</f>
        <v>0</v>
      </c>
      <c r="R14" s="137" t="s">
        <v>17</v>
      </c>
      <c r="S14" s="138">
        <f>SUM(AJ14:AL14)</f>
        <v>2</v>
      </c>
      <c r="T14" s="105">
        <f>IF(Q14&gt;S14,1,0)</f>
        <v>0</v>
      </c>
      <c r="U14" s="106">
        <f>IF(S14&gt;Q14,1,0)</f>
        <v>1</v>
      </c>
      <c r="V14" s="91"/>
      <c r="X14" s="107"/>
      <c r="AG14" s="108">
        <f>IF(E14&gt;G14,1,0)</f>
        <v>0</v>
      </c>
      <c r="AH14" s="108">
        <f>IF(H14&gt;J14,1,0)</f>
        <v>0</v>
      </c>
      <c r="AI14" s="108">
        <f>IF(K14+M14&gt;0,IF(K14&gt;M14,1,0),0)</f>
        <v>0</v>
      </c>
      <c r="AJ14" s="108">
        <f>IF(G14&gt;E14,1,0)</f>
        <v>1</v>
      </c>
      <c r="AK14" s="108">
        <f>IF(J14&gt;H14,1,0)</f>
        <v>1</v>
      </c>
      <c r="AL14" s="108">
        <f>IF(K14+M14&gt;0,IF(M14&gt;K14,1,0),0)</f>
        <v>0</v>
      </c>
    </row>
    <row r="15" spans="2:38" ht="24" customHeight="1">
      <c r="B15" s="99" t="s">
        <v>64</v>
      </c>
      <c r="C15" s="110" t="s">
        <v>250</v>
      </c>
      <c r="D15" s="100" t="s">
        <v>101</v>
      </c>
      <c r="E15" s="101">
        <v>3</v>
      </c>
      <c r="F15" s="102" t="s">
        <v>17</v>
      </c>
      <c r="G15" s="103">
        <v>6</v>
      </c>
      <c r="H15" s="104">
        <v>5</v>
      </c>
      <c r="I15" s="102" t="s">
        <v>17</v>
      </c>
      <c r="J15" s="103">
        <v>7</v>
      </c>
      <c r="K15" s="134"/>
      <c r="L15" s="132" t="s">
        <v>17</v>
      </c>
      <c r="M15" s="135"/>
      <c r="N15" s="136">
        <f>E15+H15+K15</f>
        <v>8</v>
      </c>
      <c r="O15" s="137" t="s">
        <v>17</v>
      </c>
      <c r="P15" s="138">
        <f>G15+J15+M15</f>
        <v>13</v>
      </c>
      <c r="Q15" s="136">
        <f>SUM(AG15:AI15)</f>
        <v>0</v>
      </c>
      <c r="R15" s="137" t="s">
        <v>17</v>
      </c>
      <c r="S15" s="138">
        <f>SUM(AJ15:AL15)</f>
        <v>2</v>
      </c>
      <c r="T15" s="105">
        <f>IF(Q15&gt;S15,1,0)</f>
        <v>0</v>
      </c>
      <c r="U15" s="106">
        <f>IF(S15&gt;Q15,1,0)</f>
        <v>1</v>
      </c>
      <c r="V15" s="91"/>
      <c r="AG15" s="108">
        <f>IF(E15&gt;G15,1,0)</f>
        <v>0</v>
      </c>
      <c r="AH15" s="108">
        <f>IF(H15&gt;J15,1,0)</f>
        <v>0</v>
      </c>
      <c r="AI15" s="108">
        <f>IF(K15+M15&gt;0,IF(K15&gt;M15,1,0),0)</f>
        <v>0</v>
      </c>
      <c r="AJ15" s="108">
        <f>IF(G15&gt;E15,1,0)</f>
        <v>1</v>
      </c>
      <c r="AK15" s="108">
        <f>IF(J15&gt;H15,1,0)</f>
        <v>1</v>
      </c>
      <c r="AL15" s="108">
        <f>IF(K15+M15&gt;0,IF(M15&gt;K15,1,0),0)</f>
        <v>0</v>
      </c>
    </row>
    <row r="16" spans="2:38" ht="20.25" customHeight="1">
      <c r="B16" s="608" t="s">
        <v>65</v>
      </c>
      <c r="C16" s="110" t="s">
        <v>250</v>
      </c>
      <c r="D16" s="109" t="s">
        <v>102</v>
      </c>
      <c r="E16" s="635">
        <v>5</v>
      </c>
      <c r="F16" s="594" t="s">
        <v>17</v>
      </c>
      <c r="G16" s="628">
        <v>7</v>
      </c>
      <c r="H16" s="621">
        <v>1</v>
      </c>
      <c r="I16" s="594" t="s">
        <v>17</v>
      </c>
      <c r="J16" s="628">
        <v>6</v>
      </c>
      <c r="K16" s="616"/>
      <c r="L16" s="612" t="s">
        <v>17</v>
      </c>
      <c r="M16" s="669"/>
      <c r="N16" s="667">
        <f>E16+H16+K16</f>
        <v>6</v>
      </c>
      <c r="O16" s="661" t="s">
        <v>17</v>
      </c>
      <c r="P16" s="663">
        <f>G16+J16+M16</f>
        <v>13</v>
      </c>
      <c r="Q16" s="667">
        <f>SUM(AG16:AI16)</f>
        <v>0</v>
      </c>
      <c r="R16" s="661" t="s">
        <v>17</v>
      </c>
      <c r="S16" s="663">
        <f>SUM(AJ16:AL16)</f>
        <v>2</v>
      </c>
      <c r="T16" s="665">
        <f>IF(Q16&gt;S16,1,0)</f>
        <v>0</v>
      </c>
      <c r="U16" s="659">
        <f>IF(S16&gt;Q16,1,0)</f>
        <v>1</v>
      </c>
      <c r="V16" s="111"/>
      <c r="AG16" s="108">
        <f>IF(E16&gt;G16,1,0)</f>
        <v>0</v>
      </c>
      <c r="AH16" s="108">
        <f>IF(H16&gt;J16,1,0)</f>
        <v>0</v>
      </c>
      <c r="AI16" s="108">
        <f>IF(K16+M16&gt;0,IF(K16&gt;M16,1,0),0)</f>
        <v>0</v>
      </c>
      <c r="AJ16" s="108">
        <f>IF(G16&gt;E16,1,0)</f>
        <v>1</v>
      </c>
      <c r="AK16" s="108">
        <f>IF(J16&gt;H16,1,0)</f>
        <v>1</v>
      </c>
      <c r="AL16" s="108">
        <f>IF(K16+M16&gt;0,IF(M16&gt;K16,1,0),0)</f>
        <v>0</v>
      </c>
    </row>
    <row r="17" spans="2:22" ht="21" customHeight="1">
      <c r="B17" s="609"/>
      <c r="C17" s="112" t="s">
        <v>188</v>
      </c>
      <c r="D17" s="113" t="s">
        <v>101</v>
      </c>
      <c r="E17" s="636"/>
      <c r="F17" s="595"/>
      <c r="G17" s="650"/>
      <c r="H17" s="622"/>
      <c r="I17" s="595"/>
      <c r="J17" s="650"/>
      <c r="K17" s="617"/>
      <c r="L17" s="613"/>
      <c r="M17" s="670"/>
      <c r="N17" s="668"/>
      <c r="O17" s="662"/>
      <c r="P17" s="664"/>
      <c r="Q17" s="668"/>
      <c r="R17" s="662"/>
      <c r="S17" s="664"/>
      <c r="T17" s="666"/>
      <c r="U17" s="660"/>
      <c r="V17" s="111"/>
    </row>
    <row r="18" spans="2:22" ht="23.25" customHeight="1">
      <c r="B18" s="114"/>
      <c r="C18" s="143" t="s">
        <v>69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>
        <f>SUM(N14:N17)</f>
        <v>21</v>
      </c>
      <c r="O18" s="137" t="s">
        <v>17</v>
      </c>
      <c r="P18" s="146">
        <f>SUM(P14:P17)</f>
        <v>38</v>
      </c>
      <c r="Q18" s="145">
        <f>SUM(Q14:Q17)</f>
        <v>0</v>
      </c>
      <c r="R18" s="147" t="s">
        <v>17</v>
      </c>
      <c r="S18" s="146">
        <f>SUM(S14:S17)</f>
        <v>6</v>
      </c>
      <c r="T18" s="105">
        <f>SUM(T14:T17)</f>
        <v>0</v>
      </c>
      <c r="U18" s="106">
        <f>SUM(U14:U17)</f>
        <v>3</v>
      </c>
      <c r="V18" s="91"/>
    </row>
    <row r="19" spans="2:27" ht="21" customHeight="1">
      <c r="B19" s="114"/>
      <c r="C19" s="3" t="s">
        <v>70</v>
      </c>
      <c r="D19" s="117" t="str">
        <f>IF(T18&gt;U18,D9,IF(U18&gt;T18,D10,IF(U18+T18=0," ","CHYBA ZADÁNÍ")))</f>
        <v>Výškovice  A</v>
      </c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3"/>
      <c r="V19" s="118"/>
      <c r="AA19" s="119"/>
    </row>
    <row r="20" spans="2:22" ht="19.5" customHeight="1">
      <c r="B20" s="114"/>
      <c r="C20" s="3" t="s">
        <v>71</v>
      </c>
      <c r="G20" s="120"/>
      <c r="H20" s="120"/>
      <c r="I20" s="120"/>
      <c r="J20" s="120"/>
      <c r="K20" s="120"/>
      <c r="L20" s="120"/>
      <c r="M20" s="120"/>
      <c r="N20" s="118"/>
      <c r="O20" s="118"/>
      <c r="Q20" s="121"/>
      <c r="R20" s="121"/>
      <c r="S20" s="120"/>
      <c r="T20" s="120"/>
      <c r="U20" s="120"/>
      <c r="V20" s="118"/>
    </row>
    <row r="21" spans="10:20" ht="15">
      <c r="J21" s="2" t="s">
        <v>54</v>
      </c>
      <c r="K21" s="2"/>
      <c r="L21" s="2"/>
      <c r="T21" s="2" t="s">
        <v>57</v>
      </c>
    </row>
    <row r="22" spans="3:21" ht="15">
      <c r="C22" s="75" t="s">
        <v>72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3:21" ht="15"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3:21" ht="15"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3:21" ht="15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28.5" customHeight="1">
      <c r="B26" s="90"/>
      <c r="C26" s="90"/>
      <c r="D26" s="90"/>
      <c r="E26" s="90"/>
      <c r="F26" s="122" t="s">
        <v>39</v>
      </c>
      <c r="G26" s="90"/>
      <c r="H26" s="123"/>
      <c r="I26" s="123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630" t="s">
        <v>42</v>
      </c>
      <c r="Q28" s="630"/>
      <c r="R28" s="73"/>
      <c r="S28" s="73"/>
      <c r="T28" s="631">
        <f>'Rozlosování-přehled'!$N$1</f>
        <v>2012</v>
      </c>
      <c r="U28" s="631"/>
      <c r="X28" s="74" t="s">
        <v>0</v>
      </c>
    </row>
    <row r="29" spans="3:32" ht="18.75">
      <c r="C29" s="75" t="s">
        <v>43</v>
      </c>
      <c r="D29" s="124"/>
      <c r="N29" s="77">
        <v>4</v>
      </c>
      <c r="P29" s="632" t="str">
        <f>IF(N29=1,P31,IF(N29=2,P32,IF(N29=3,P33,IF(N29=4,P34,IF(N29=5,P35,IF(N29=6,P36," "))))))</f>
        <v>VETERÁNI   I.</v>
      </c>
      <c r="Q29" s="633"/>
      <c r="R29" s="633"/>
      <c r="S29" s="633"/>
      <c r="T29" s="633"/>
      <c r="U29" s="634"/>
      <c r="W29" s="78" t="s">
        <v>1</v>
      </c>
      <c r="X29" s="75" t="s">
        <v>2</v>
      </c>
      <c r="AA29" s="1" t="s">
        <v>44</v>
      </c>
      <c r="AB29" s="362" t="s">
        <v>177</v>
      </c>
      <c r="AC29" s="362" t="s">
        <v>178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2" ht="15" customHeight="1">
      <c r="C31" s="75" t="s">
        <v>48</v>
      </c>
      <c r="D31" s="238" t="s">
        <v>208</v>
      </c>
      <c r="E31" s="87"/>
      <c r="F31" s="87"/>
      <c r="N31" s="83">
        <v>1</v>
      </c>
      <c r="P31" s="627" t="s">
        <v>49</v>
      </c>
      <c r="Q31" s="627"/>
      <c r="R31" s="627"/>
      <c r="S31" s="627"/>
      <c r="T31" s="627"/>
      <c r="U31" s="627"/>
      <c r="W31" s="84">
        <v>1</v>
      </c>
      <c r="X31" s="85" t="str">
        <f aca="true" t="shared" si="1" ref="X31:X38">IF($N$29=1,AA31,IF($N$29=2,AB31,IF($N$29=3,AC31,IF($N$29=4,AD31,IF($N$29=5,AE31," ")))))</f>
        <v>Krmelín</v>
      </c>
      <c r="AA31" s="1">
        <f aca="true" t="shared" si="2" ref="AA31:AE38">AA6</f>
        <v>0</v>
      </c>
      <c r="AB31" s="1">
        <f t="shared" si="2"/>
        <v>0</v>
      </c>
      <c r="AC31" s="1">
        <f>AC6</f>
        <v>0</v>
      </c>
      <c r="AD31" s="1" t="str">
        <f t="shared" si="2"/>
        <v>Krmelín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75" t="s">
        <v>51</v>
      </c>
      <c r="D32" s="238">
        <v>41052</v>
      </c>
      <c r="E32" s="87"/>
      <c r="F32" s="87"/>
      <c r="N32" s="83">
        <v>2</v>
      </c>
      <c r="P32" s="626" t="s">
        <v>179</v>
      </c>
      <c r="Q32" s="627"/>
      <c r="R32" s="627"/>
      <c r="S32" s="627"/>
      <c r="T32" s="627"/>
      <c r="U32" s="627"/>
      <c r="W32" s="84">
        <v>2</v>
      </c>
      <c r="X32" s="85" t="str">
        <f t="shared" si="1"/>
        <v>Trnávka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 t="str">
        <f t="shared" si="2"/>
        <v>Trnávka</v>
      </c>
      <c r="AE32" s="1">
        <f t="shared" si="2"/>
        <v>0</v>
      </c>
      <c r="AF32" s="1">
        <f t="shared" si="3"/>
        <v>0</v>
      </c>
    </row>
    <row r="33" spans="3:32" ht="15">
      <c r="C33" s="75"/>
      <c r="N33" s="83">
        <v>3</v>
      </c>
      <c r="P33" s="626" t="s">
        <v>180</v>
      </c>
      <c r="Q33" s="627"/>
      <c r="R33" s="627"/>
      <c r="S33" s="627"/>
      <c r="T33" s="627"/>
      <c r="U33" s="627"/>
      <c r="W33" s="84">
        <v>3</v>
      </c>
      <c r="X33" s="85" t="str">
        <f t="shared" si="1"/>
        <v>Stará Bělá  B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 t="str">
        <f t="shared" si="2"/>
        <v>Stará Bělá  B</v>
      </c>
      <c r="AE33" s="1">
        <f t="shared" si="2"/>
        <v>0</v>
      </c>
      <c r="AF33" s="1">
        <f t="shared" si="3"/>
        <v>0</v>
      </c>
    </row>
    <row r="34" spans="2:32" ht="18.75">
      <c r="B34" s="88">
        <v>3</v>
      </c>
      <c r="C34" s="71" t="s">
        <v>54</v>
      </c>
      <c r="D34" s="618" t="str">
        <f>IF(B34=1,X31,IF(B34=2,X32,IF(B34=3,X33,IF(B34=4,X34,IF(B34=5,X35,IF(B34=6,X36,IF(B34=7,X37,IF(B34=8,X38," "))))))))</f>
        <v>Stará Bělá  B</v>
      </c>
      <c r="E34" s="619"/>
      <c r="F34" s="619"/>
      <c r="G34" s="619"/>
      <c r="H34" s="619"/>
      <c r="I34" s="620"/>
      <c r="N34" s="83">
        <v>4</v>
      </c>
      <c r="P34" s="590" t="s">
        <v>52</v>
      </c>
      <c r="Q34" s="590"/>
      <c r="R34" s="590"/>
      <c r="S34" s="590"/>
      <c r="T34" s="590"/>
      <c r="U34" s="590"/>
      <c r="W34" s="84">
        <v>4</v>
      </c>
      <c r="X34" s="85" t="str">
        <f t="shared" si="1"/>
        <v>Výškovice  B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 t="str">
        <f t="shared" si="2"/>
        <v>Výškovice  B</v>
      </c>
      <c r="AE34" s="1">
        <f t="shared" si="2"/>
        <v>0</v>
      </c>
      <c r="AF34" s="1">
        <f t="shared" si="3"/>
        <v>0</v>
      </c>
    </row>
    <row r="35" spans="2:32" ht="18.75">
      <c r="B35" s="88">
        <v>1</v>
      </c>
      <c r="C35" s="71" t="s">
        <v>57</v>
      </c>
      <c r="D35" s="618" t="str">
        <f>IF(B35=1,X31,IF(B35=2,X32,IF(B35=3,X33,IF(B35=4,X34,IF(B35=5,X35,IF(B35=6,X36,IF(B35=7,X37,IF(B35=8,X38," "))))))))</f>
        <v>Krmelín</v>
      </c>
      <c r="E35" s="619"/>
      <c r="F35" s="619"/>
      <c r="G35" s="619"/>
      <c r="H35" s="619"/>
      <c r="I35" s="620"/>
      <c r="N35" s="83">
        <v>5</v>
      </c>
      <c r="P35" s="590" t="s">
        <v>55</v>
      </c>
      <c r="Q35" s="590"/>
      <c r="R35" s="590"/>
      <c r="S35" s="590"/>
      <c r="T35" s="590"/>
      <c r="U35" s="590"/>
      <c r="W35" s="84">
        <v>5</v>
      </c>
      <c r="X35" s="85" t="str">
        <f t="shared" si="1"/>
        <v>Nová Bělá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 t="str">
        <f t="shared" si="2"/>
        <v>Nová Bělá</v>
      </c>
      <c r="AE35" s="1">
        <f t="shared" si="2"/>
        <v>0</v>
      </c>
      <c r="AF35" s="1">
        <f t="shared" si="3"/>
        <v>0</v>
      </c>
    </row>
    <row r="36" spans="14:32" ht="15">
      <c r="N36" s="83">
        <v>6</v>
      </c>
      <c r="P36" s="590" t="s">
        <v>58</v>
      </c>
      <c r="Q36" s="590"/>
      <c r="R36" s="590"/>
      <c r="S36" s="590"/>
      <c r="T36" s="590"/>
      <c r="U36" s="590"/>
      <c r="W36" s="84">
        <v>6</v>
      </c>
      <c r="X36" s="85" t="str">
        <f t="shared" si="1"/>
        <v>Výškovice  C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 t="str">
        <f t="shared" si="2"/>
        <v>Výškovice  C</v>
      </c>
      <c r="AE36" s="1">
        <f t="shared" si="2"/>
        <v>0</v>
      </c>
      <c r="AF36" s="1">
        <f t="shared" si="3"/>
        <v>0</v>
      </c>
    </row>
    <row r="37" spans="3:32" ht="15">
      <c r="C37" s="89" t="s">
        <v>60</v>
      </c>
      <c r="D37" s="90"/>
      <c r="E37" s="623" t="s">
        <v>61</v>
      </c>
      <c r="F37" s="624"/>
      <c r="G37" s="624"/>
      <c r="H37" s="624"/>
      <c r="I37" s="624"/>
      <c r="J37" s="624"/>
      <c r="K37" s="624"/>
      <c r="L37" s="624"/>
      <c r="M37" s="624"/>
      <c r="N37" s="624" t="s">
        <v>62</v>
      </c>
      <c r="O37" s="624"/>
      <c r="P37" s="624"/>
      <c r="Q37" s="624"/>
      <c r="R37" s="624"/>
      <c r="S37" s="624"/>
      <c r="T37" s="624"/>
      <c r="U37" s="624"/>
      <c r="V37" s="91"/>
      <c r="W37" s="84">
        <v>7</v>
      </c>
      <c r="X37" s="85" t="str">
        <f t="shared" si="1"/>
        <v>Stará Bělá  A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 t="str">
        <f t="shared" si="2"/>
        <v>Stará Bělá  A</v>
      </c>
      <c r="AE37" s="1">
        <f t="shared" si="2"/>
        <v>0</v>
      </c>
      <c r="AF37" s="1">
        <f t="shared" si="3"/>
        <v>0</v>
      </c>
    </row>
    <row r="38" spans="2:38" ht="15">
      <c r="B38" s="93"/>
      <c r="C38" s="94" t="s">
        <v>7</v>
      </c>
      <c r="D38" s="95" t="s">
        <v>8</v>
      </c>
      <c r="E38" s="625" t="s">
        <v>63</v>
      </c>
      <c r="F38" s="592"/>
      <c r="G38" s="593"/>
      <c r="H38" s="591" t="s">
        <v>64</v>
      </c>
      <c r="I38" s="592"/>
      <c r="J38" s="593" t="s">
        <v>64</v>
      </c>
      <c r="K38" s="591" t="s">
        <v>65</v>
      </c>
      <c r="L38" s="592"/>
      <c r="M38" s="592" t="s">
        <v>65</v>
      </c>
      <c r="N38" s="591" t="s">
        <v>66</v>
      </c>
      <c r="O38" s="592"/>
      <c r="P38" s="593"/>
      <c r="Q38" s="591" t="s">
        <v>67</v>
      </c>
      <c r="R38" s="592"/>
      <c r="S38" s="593"/>
      <c r="T38" s="96" t="s">
        <v>68</v>
      </c>
      <c r="U38" s="97"/>
      <c r="V38" s="98"/>
      <c r="W38" s="84">
        <v>8</v>
      </c>
      <c r="X38" s="85" t="str">
        <f t="shared" si="1"/>
        <v>Výškovice  A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 t="str">
        <f t="shared" si="2"/>
        <v>Výškovice  A</v>
      </c>
      <c r="AE38" s="1">
        <f t="shared" si="2"/>
        <v>0</v>
      </c>
      <c r="AF38" s="1">
        <f t="shared" si="3"/>
        <v>0</v>
      </c>
      <c r="AG38" s="4" t="s">
        <v>63</v>
      </c>
      <c r="AH38" s="4" t="s">
        <v>64</v>
      </c>
      <c r="AI38" s="4" t="s">
        <v>65</v>
      </c>
      <c r="AJ38" s="4" t="s">
        <v>63</v>
      </c>
      <c r="AK38" s="4" t="s">
        <v>64</v>
      </c>
      <c r="AL38" s="4" t="s">
        <v>65</v>
      </c>
    </row>
    <row r="39" spans="2:38" ht="24.75" customHeight="1">
      <c r="B39" s="99" t="s">
        <v>63</v>
      </c>
      <c r="C39" s="129" t="s">
        <v>261</v>
      </c>
      <c r="D39" s="100" t="s">
        <v>190</v>
      </c>
      <c r="E39" s="101">
        <v>6</v>
      </c>
      <c r="F39" s="102" t="s">
        <v>17</v>
      </c>
      <c r="G39" s="103">
        <v>2</v>
      </c>
      <c r="H39" s="104">
        <v>7</v>
      </c>
      <c r="I39" s="102" t="s">
        <v>17</v>
      </c>
      <c r="J39" s="103">
        <v>5</v>
      </c>
      <c r="K39" s="134"/>
      <c r="L39" s="132" t="s">
        <v>17</v>
      </c>
      <c r="M39" s="135"/>
      <c r="N39" s="136">
        <f>E39+H39+K39</f>
        <v>13</v>
      </c>
      <c r="O39" s="137" t="s">
        <v>17</v>
      </c>
      <c r="P39" s="138">
        <f>G39+J39+M39</f>
        <v>7</v>
      </c>
      <c r="Q39" s="136">
        <f>SUM(AG39:AI39)</f>
        <v>2</v>
      </c>
      <c r="R39" s="137" t="s">
        <v>17</v>
      </c>
      <c r="S39" s="138">
        <f>SUM(AJ39:AL39)</f>
        <v>0</v>
      </c>
      <c r="T39" s="105">
        <f>IF(Q39&gt;S39,1,0)</f>
        <v>1</v>
      </c>
      <c r="U39" s="106">
        <f>IF(S39&gt;Q39,1,0)</f>
        <v>0</v>
      </c>
      <c r="V39" s="91"/>
      <c r="X39" s="107"/>
      <c r="AG39" s="108">
        <f>IF(E39&gt;G39,1,0)</f>
        <v>1</v>
      </c>
      <c r="AH39" s="108">
        <f>IF(H39&gt;J39,1,0)</f>
        <v>1</v>
      </c>
      <c r="AI39" s="108">
        <f>IF(K39+M39&gt;0,IF(K39&gt;M39,1,0),0)</f>
        <v>0</v>
      </c>
      <c r="AJ39" s="108">
        <f>IF(G39&gt;E39,1,0)</f>
        <v>0</v>
      </c>
      <c r="AK39" s="108">
        <f>IF(J39&gt;H39,1,0)</f>
        <v>0</v>
      </c>
      <c r="AL39" s="108">
        <f>IF(K39+M39&gt;0,IF(M39&gt;K39,1,0),0)</f>
        <v>0</v>
      </c>
    </row>
    <row r="40" spans="2:38" ht="24.75" customHeight="1">
      <c r="B40" s="99" t="s">
        <v>64</v>
      </c>
      <c r="C40" s="140" t="s">
        <v>111</v>
      </c>
      <c r="D40" s="110" t="s">
        <v>192</v>
      </c>
      <c r="E40" s="101">
        <v>6</v>
      </c>
      <c r="F40" s="102" t="s">
        <v>17</v>
      </c>
      <c r="G40" s="103">
        <v>2</v>
      </c>
      <c r="H40" s="104">
        <v>6</v>
      </c>
      <c r="I40" s="102" t="s">
        <v>17</v>
      </c>
      <c r="J40" s="103">
        <v>4</v>
      </c>
      <c r="K40" s="134"/>
      <c r="L40" s="132" t="s">
        <v>17</v>
      </c>
      <c r="M40" s="135"/>
      <c r="N40" s="136">
        <f>E40+H40+K40</f>
        <v>12</v>
      </c>
      <c r="O40" s="137" t="s">
        <v>17</v>
      </c>
      <c r="P40" s="138">
        <f>G40+J40+M40</f>
        <v>6</v>
      </c>
      <c r="Q40" s="136">
        <f>SUM(AG40:AI40)</f>
        <v>2</v>
      </c>
      <c r="R40" s="137" t="s">
        <v>17</v>
      </c>
      <c r="S40" s="138">
        <f>SUM(AJ40:AL40)</f>
        <v>0</v>
      </c>
      <c r="T40" s="105">
        <f>IF(Q40&gt;S40,1,0)</f>
        <v>1</v>
      </c>
      <c r="U40" s="106">
        <f>IF(S40&gt;Q40,1,0)</f>
        <v>0</v>
      </c>
      <c r="V40" s="91"/>
      <c r="AG40" s="108">
        <f>IF(E40&gt;G40,1,0)</f>
        <v>1</v>
      </c>
      <c r="AH40" s="108">
        <f>IF(H40&gt;J40,1,0)</f>
        <v>1</v>
      </c>
      <c r="AI40" s="108">
        <f>IF(K40+M40&gt;0,IF(K40&gt;M40,1,0),0)</f>
        <v>0</v>
      </c>
      <c r="AJ40" s="108">
        <f>IF(G40&gt;E40,1,0)</f>
        <v>0</v>
      </c>
      <c r="AK40" s="108">
        <f>IF(J40&gt;H40,1,0)</f>
        <v>0</v>
      </c>
      <c r="AL40" s="108">
        <f>IF(K40+M40&gt;0,IF(M40&gt;K40,1,0),0)</f>
        <v>0</v>
      </c>
    </row>
    <row r="41" spans="2:38" ht="24.75" customHeight="1">
      <c r="B41" s="608" t="s">
        <v>65</v>
      </c>
      <c r="C41" s="129" t="s">
        <v>261</v>
      </c>
      <c r="D41" s="100" t="s">
        <v>194</v>
      </c>
      <c r="E41" s="635">
        <v>4</v>
      </c>
      <c r="F41" s="594" t="s">
        <v>17</v>
      </c>
      <c r="G41" s="628">
        <v>6</v>
      </c>
      <c r="H41" s="621">
        <v>2</v>
      </c>
      <c r="I41" s="594" t="s">
        <v>17</v>
      </c>
      <c r="J41" s="628">
        <v>6</v>
      </c>
      <c r="K41" s="616"/>
      <c r="L41" s="612" t="s">
        <v>17</v>
      </c>
      <c r="M41" s="669"/>
      <c r="N41" s="667">
        <f>E41+H41+K41</f>
        <v>6</v>
      </c>
      <c r="O41" s="661" t="s">
        <v>17</v>
      </c>
      <c r="P41" s="663">
        <f>G41+J41+M41</f>
        <v>12</v>
      </c>
      <c r="Q41" s="667">
        <f>SUM(AG41:AI41)</f>
        <v>0</v>
      </c>
      <c r="R41" s="661" t="s">
        <v>17</v>
      </c>
      <c r="S41" s="663">
        <f>SUM(AJ41:AL41)</f>
        <v>2</v>
      </c>
      <c r="T41" s="665">
        <f>IF(Q41&gt;S41,1,0)</f>
        <v>0</v>
      </c>
      <c r="U41" s="659">
        <f>IF(S41&gt;Q41,1,0)</f>
        <v>1</v>
      </c>
      <c r="V41" s="111"/>
      <c r="AG41" s="108">
        <f>IF(E41&gt;G41,1,0)</f>
        <v>0</v>
      </c>
      <c r="AH41" s="108">
        <f>IF(H41&gt;J41,1,0)</f>
        <v>0</v>
      </c>
      <c r="AI41" s="108">
        <f>IF(K41+M41&gt;0,IF(K41&gt;M41,1,0),0)</f>
        <v>0</v>
      </c>
      <c r="AJ41" s="108">
        <f>IF(G41&gt;E41,1,0)</f>
        <v>1</v>
      </c>
      <c r="AK41" s="108">
        <f>IF(J41&gt;H41,1,0)</f>
        <v>1</v>
      </c>
      <c r="AL41" s="108">
        <f>IF(K41+M41&gt;0,IF(M41&gt;K41,1,0),0)</f>
        <v>0</v>
      </c>
    </row>
    <row r="42" spans="2:22" ht="24.75" customHeight="1">
      <c r="B42" s="609"/>
      <c r="C42" s="140" t="s">
        <v>211</v>
      </c>
      <c r="D42" s="110" t="s">
        <v>195</v>
      </c>
      <c r="E42" s="636"/>
      <c r="F42" s="595"/>
      <c r="G42" s="629"/>
      <c r="H42" s="622"/>
      <c r="I42" s="595"/>
      <c r="J42" s="629"/>
      <c r="K42" s="617"/>
      <c r="L42" s="613"/>
      <c r="M42" s="670"/>
      <c r="N42" s="668"/>
      <c r="O42" s="662"/>
      <c r="P42" s="664"/>
      <c r="Q42" s="668"/>
      <c r="R42" s="662"/>
      <c r="S42" s="664"/>
      <c r="T42" s="666"/>
      <c r="U42" s="660"/>
      <c r="V42" s="111"/>
    </row>
    <row r="43" spans="2:22" ht="24.75" customHeight="1">
      <c r="B43" s="114"/>
      <c r="C43" s="143" t="s">
        <v>69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>
        <f>SUM(N39:N42)</f>
        <v>31</v>
      </c>
      <c r="O43" s="137" t="s">
        <v>17</v>
      </c>
      <c r="P43" s="146">
        <f>SUM(P39:P42)</f>
        <v>25</v>
      </c>
      <c r="Q43" s="145">
        <f>SUM(Q39:Q42)</f>
        <v>4</v>
      </c>
      <c r="R43" s="147" t="s">
        <v>17</v>
      </c>
      <c r="S43" s="146">
        <f>SUM(S39:S42)</f>
        <v>2</v>
      </c>
      <c r="T43" s="105">
        <f>SUM(T39:T42)</f>
        <v>2</v>
      </c>
      <c r="U43" s="106">
        <f>SUM(U39:U42)</f>
        <v>1</v>
      </c>
      <c r="V43" s="91"/>
    </row>
    <row r="44" spans="2:22" ht="24.75" customHeight="1">
      <c r="B44" s="114"/>
      <c r="C44" s="163" t="s">
        <v>70</v>
      </c>
      <c r="D44" s="162" t="str">
        <f>IF(T43&gt;U43,D34,IF(U43&gt;T43,D35,IF(U43+T43=0," ","CHYBA ZADÁNÍ")))</f>
        <v>Stará Bělá  B</v>
      </c>
      <c r="E44" s="143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63"/>
      <c r="V44" s="118"/>
    </row>
    <row r="45" spans="2:22" ht="15">
      <c r="B45" s="114"/>
      <c r="C45" s="3" t="s">
        <v>71</v>
      </c>
      <c r="G45" s="120"/>
      <c r="H45" s="120"/>
      <c r="I45" s="120"/>
      <c r="J45" s="120"/>
      <c r="K45" s="120"/>
      <c r="L45" s="120"/>
      <c r="M45" s="120"/>
      <c r="N45" s="118"/>
      <c r="O45" s="118"/>
      <c r="Q45" s="121"/>
      <c r="R45" s="121"/>
      <c r="S45" s="120"/>
      <c r="T45" s="120"/>
      <c r="U45" s="120"/>
      <c r="V45" s="118"/>
    </row>
    <row r="46" spans="3:21" ht="15">
      <c r="C46" s="121"/>
      <c r="D46" s="121"/>
      <c r="E46" s="121"/>
      <c r="F46" s="121"/>
      <c r="G46" s="121"/>
      <c r="H46" s="121"/>
      <c r="I46" s="121"/>
      <c r="J46" s="126" t="s">
        <v>54</v>
      </c>
      <c r="K46" s="126"/>
      <c r="L46" s="126"/>
      <c r="M46" s="121"/>
      <c r="N46" s="121"/>
      <c r="O46" s="121"/>
      <c r="P46" s="121"/>
      <c r="Q46" s="121"/>
      <c r="R46" s="121"/>
      <c r="S46" s="121"/>
      <c r="T46" s="126" t="s">
        <v>57</v>
      </c>
      <c r="U46" s="121"/>
    </row>
    <row r="47" spans="3:21" ht="15">
      <c r="C47" s="127" t="s">
        <v>72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3:21" ht="15">
      <c r="C48" s="121"/>
      <c r="D48" s="12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spans="3:21" ht="15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</row>
    <row r="50" spans="3:21" ht="1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630" t="s">
        <v>42</v>
      </c>
      <c r="Q53" s="630"/>
      <c r="R53" s="73"/>
      <c r="S53" s="73"/>
      <c r="T53" s="631">
        <f>'Rozlosování-přehled'!$N$1</f>
        <v>2012</v>
      </c>
      <c r="U53" s="631"/>
      <c r="X53" s="74" t="s">
        <v>0</v>
      </c>
    </row>
    <row r="54" spans="3:32" ht="18.75">
      <c r="C54" s="75" t="s">
        <v>43</v>
      </c>
      <c r="D54" s="76"/>
      <c r="N54" s="77">
        <v>4</v>
      </c>
      <c r="P54" s="632" t="str">
        <f>IF(N54=1,P56,IF(N54=2,P57,IF(N54=3,P58,IF(N54=4,P59,IF(N54=5,P60,IF(N54=6,P61," "))))))</f>
        <v>VETERÁNI   I.</v>
      </c>
      <c r="Q54" s="633"/>
      <c r="R54" s="633"/>
      <c r="S54" s="633"/>
      <c r="T54" s="633"/>
      <c r="U54" s="634"/>
      <c r="W54" s="78" t="s">
        <v>1</v>
      </c>
      <c r="X54" s="79" t="s">
        <v>2</v>
      </c>
      <c r="AA54" s="1" t="s">
        <v>44</v>
      </c>
      <c r="AB54" s="362" t="s">
        <v>177</v>
      </c>
      <c r="AC54" s="362" t="s">
        <v>178</v>
      </c>
      <c r="AD54" s="1" t="s">
        <v>45</v>
      </c>
      <c r="AE54" s="1" t="s">
        <v>46</v>
      </c>
      <c r="AF54" s="1" t="s">
        <v>47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2" ht="15.75" customHeight="1">
      <c r="C56" s="75" t="s">
        <v>48</v>
      </c>
      <c r="D56" s="125" t="s">
        <v>182</v>
      </c>
      <c r="E56" s="125"/>
      <c r="F56" s="125"/>
      <c r="G56" s="125"/>
      <c r="H56" s="125"/>
      <c r="I56" s="125"/>
      <c r="N56" s="83">
        <v>1</v>
      </c>
      <c r="P56" s="627" t="s">
        <v>49</v>
      </c>
      <c r="Q56" s="627"/>
      <c r="R56" s="627"/>
      <c r="S56" s="627"/>
      <c r="T56" s="627"/>
      <c r="U56" s="627"/>
      <c r="W56" s="84">
        <v>1</v>
      </c>
      <c r="X56" s="85" t="str">
        <f aca="true" t="shared" si="4" ref="X56:X63">IF($N$4=1,AA56,IF($N$4=2,AB56,IF($N$4=3,AC56,IF($N$4=4,AD56,IF($N$4=5,AE56," ")))))</f>
        <v>Krmelín</v>
      </c>
      <c r="AA56" s="1">
        <f aca="true" t="shared" si="5" ref="AA56:AE63">AA6</f>
        <v>0</v>
      </c>
      <c r="AB56" s="1">
        <f t="shared" si="5"/>
        <v>0</v>
      </c>
      <c r="AC56" s="1">
        <f>AC6</f>
        <v>0</v>
      </c>
      <c r="AD56" s="1" t="str">
        <f t="shared" si="5"/>
        <v>Krmelín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75" t="s">
        <v>51</v>
      </c>
      <c r="D57" s="238">
        <v>41051</v>
      </c>
      <c r="E57" s="238"/>
      <c r="F57" s="238"/>
      <c r="G57" s="238"/>
      <c r="H57" s="238"/>
      <c r="I57" s="238"/>
      <c r="N57" s="83">
        <v>2</v>
      </c>
      <c r="P57" s="626" t="s">
        <v>179</v>
      </c>
      <c r="Q57" s="627"/>
      <c r="R57" s="627"/>
      <c r="S57" s="627"/>
      <c r="T57" s="627"/>
      <c r="U57" s="627"/>
      <c r="W57" s="84">
        <v>2</v>
      </c>
      <c r="X57" s="85" t="str">
        <f t="shared" si="4"/>
        <v>Trnávka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 t="str">
        <f t="shared" si="5"/>
        <v>Trnávka</v>
      </c>
      <c r="AE57" s="1">
        <f t="shared" si="5"/>
        <v>0</v>
      </c>
      <c r="AF57" s="1">
        <f t="shared" si="6"/>
        <v>0</v>
      </c>
    </row>
    <row r="58" spans="3:32" ht="15">
      <c r="C58" s="75"/>
      <c r="N58" s="83">
        <v>3</v>
      </c>
      <c r="P58" s="626" t="s">
        <v>180</v>
      </c>
      <c r="Q58" s="627"/>
      <c r="R58" s="627"/>
      <c r="S58" s="627"/>
      <c r="T58" s="627"/>
      <c r="U58" s="627"/>
      <c r="W58" s="84">
        <v>3</v>
      </c>
      <c r="X58" s="85" t="str">
        <f t="shared" si="4"/>
        <v>Stará Bělá  B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 t="str">
        <f t="shared" si="5"/>
        <v>Stará Bělá  B</v>
      </c>
      <c r="AE58" s="1">
        <f t="shared" si="5"/>
        <v>0</v>
      </c>
      <c r="AF58" s="1">
        <f t="shared" si="6"/>
        <v>0</v>
      </c>
    </row>
    <row r="59" spans="2:32" ht="18.75">
      <c r="B59" s="88">
        <v>4</v>
      </c>
      <c r="C59" s="71" t="s">
        <v>54</v>
      </c>
      <c r="D59" s="637" t="str">
        <f>IF(B59=1,X56,IF(B59=2,X57,IF(B59=3,X58,IF(B59=4,X59,IF(B59=5,X60,IF(B59=6,X61,IF(B59=7,X62,IF(B59=8,X63," "))))))))</f>
        <v>Výškovice  B</v>
      </c>
      <c r="E59" s="638"/>
      <c r="F59" s="638"/>
      <c r="G59" s="638"/>
      <c r="H59" s="638"/>
      <c r="I59" s="639"/>
      <c r="N59" s="83">
        <v>4</v>
      </c>
      <c r="P59" s="590" t="s">
        <v>52</v>
      </c>
      <c r="Q59" s="590"/>
      <c r="R59" s="590"/>
      <c r="S59" s="590"/>
      <c r="T59" s="590"/>
      <c r="U59" s="590"/>
      <c r="W59" s="84">
        <v>4</v>
      </c>
      <c r="X59" s="85" t="str">
        <f t="shared" si="4"/>
        <v>Výškovice  B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 t="str">
        <f t="shared" si="5"/>
        <v>Výškovice  B</v>
      </c>
      <c r="AE59" s="1">
        <f t="shared" si="5"/>
        <v>0</v>
      </c>
      <c r="AF59" s="1">
        <f t="shared" si="6"/>
        <v>0</v>
      </c>
    </row>
    <row r="60" spans="2:32" ht="18.75">
      <c r="B60" s="88">
        <v>7</v>
      </c>
      <c r="C60" s="71" t="s">
        <v>57</v>
      </c>
      <c r="D60" s="637" t="str">
        <f>IF(B60=1,X56,IF(B60=2,X57,IF(B60=3,X58,IF(B60=4,X59,IF(B60=5,X60,IF(B60=6,X61,IF(B60=7,X62,IF(B60=8,X63," "))))))))</f>
        <v>Stará Bělá  A</v>
      </c>
      <c r="E60" s="638"/>
      <c r="F60" s="638"/>
      <c r="G60" s="638"/>
      <c r="H60" s="638"/>
      <c r="I60" s="639"/>
      <c r="N60" s="83">
        <v>5</v>
      </c>
      <c r="P60" s="590" t="s">
        <v>55</v>
      </c>
      <c r="Q60" s="590"/>
      <c r="R60" s="590"/>
      <c r="S60" s="590"/>
      <c r="T60" s="590"/>
      <c r="U60" s="590"/>
      <c r="W60" s="84">
        <v>5</v>
      </c>
      <c r="X60" s="85" t="str">
        <f t="shared" si="4"/>
        <v>Nová Bělá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 t="str">
        <f t="shared" si="5"/>
        <v>Nová Bělá</v>
      </c>
      <c r="AE60" s="1">
        <f t="shared" si="5"/>
        <v>0</v>
      </c>
      <c r="AF60" s="1">
        <f t="shared" si="6"/>
        <v>0</v>
      </c>
    </row>
    <row r="61" spans="14:32" ht="15">
      <c r="N61" s="83">
        <v>6</v>
      </c>
      <c r="P61" s="590" t="s">
        <v>58</v>
      </c>
      <c r="Q61" s="590"/>
      <c r="R61" s="590"/>
      <c r="S61" s="590"/>
      <c r="T61" s="590"/>
      <c r="U61" s="590"/>
      <c r="W61" s="84">
        <v>6</v>
      </c>
      <c r="X61" s="85" t="str">
        <f t="shared" si="4"/>
        <v>Výškovice  C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 t="str">
        <f t="shared" si="5"/>
        <v>Výškovice  C</v>
      </c>
      <c r="AE61" s="1">
        <f t="shared" si="5"/>
        <v>0</v>
      </c>
      <c r="AF61" s="1">
        <f t="shared" si="6"/>
        <v>0</v>
      </c>
    </row>
    <row r="62" spans="3:38" ht="15">
      <c r="C62" s="89" t="s">
        <v>60</v>
      </c>
      <c r="D62" s="90"/>
      <c r="E62" s="623" t="s">
        <v>61</v>
      </c>
      <c r="F62" s="624"/>
      <c r="G62" s="624"/>
      <c r="H62" s="624"/>
      <c r="I62" s="624"/>
      <c r="J62" s="624"/>
      <c r="K62" s="624"/>
      <c r="L62" s="624"/>
      <c r="M62" s="624"/>
      <c r="N62" s="624" t="s">
        <v>62</v>
      </c>
      <c r="O62" s="624"/>
      <c r="P62" s="624"/>
      <c r="Q62" s="624"/>
      <c r="R62" s="624"/>
      <c r="S62" s="624"/>
      <c r="T62" s="624"/>
      <c r="U62" s="624"/>
      <c r="V62" s="91"/>
      <c r="W62" s="84">
        <v>7</v>
      </c>
      <c r="X62" s="85" t="str">
        <f t="shared" si="4"/>
        <v>Stará Bělá  A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 t="str">
        <f t="shared" si="5"/>
        <v>Stará Bělá  A</v>
      </c>
      <c r="AE62" s="1">
        <f t="shared" si="5"/>
        <v>0</v>
      </c>
      <c r="AF62" s="1">
        <f t="shared" si="6"/>
        <v>0</v>
      </c>
      <c r="AG62" s="75"/>
      <c r="AH62" s="92"/>
      <c r="AI62" s="92"/>
      <c r="AJ62" s="74" t="s">
        <v>0</v>
      </c>
      <c r="AK62" s="92"/>
      <c r="AL62" s="92"/>
    </row>
    <row r="63" spans="2:38" ht="15">
      <c r="B63" s="93"/>
      <c r="C63" s="94" t="s">
        <v>7</v>
      </c>
      <c r="D63" s="95" t="s">
        <v>8</v>
      </c>
      <c r="E63" s="625" t="s">
        <v>63</v>
      </c>
      <c r="F63" s="592"/>
      <c r="G63" s="593"/>
      <c r="H63" s="591" t="s">
        <v>64</v>
      </c>
      <c r="I63" s="592"/>
      <c r="J63" s="593" t="s">
        <v>64</v>
      </c>
      <c r="K63" s="591" t="s">
        <v>65</v>
      </c>
      <c r="L63" s="592"/>
      <c r="M63" s="592" t="s">
        <v>65</v>
      </c>
      <c r="N63" s="591" t="s">
        <v>66</v>
      </c>
      <c r="O63" s="592"/>
      <c r="P63" s="593"/>
      <c r="Q63" s="591" t="s">
        <v>67</v>
      </c>
      <c r="R63" s="592"/>
      <c r="S63" s="593"/>
      <c r="T63" s="96" t="s">
        <v>68</v>
      </c>
      <c r="U63" s="97"/>
      <c r="V63" s="98"/>
      <c r="W63" s="84">
        <v>8</v>
      </c>
      <c r="X63" s="85" t="str">
        <f t="shared" si="4"/>
        <v>Výškovice  A</v>
      </c>
      <c r="AA63" s="1">
        <f t="shared" si="5"/>
        <v>0</v>
      </c>
      <c r="AB63" s="1">
        <f t="shared" si="5"/>
        <v>0</v>
      </c>
      <c r="AC63" s="1">
        <f t="shared" si="5"/>
        <v>0</v>
      </c>
      <c r="AD63" s="1" t="str">
        <f t="shared" si="5"/>
        <v>Výškovice  A</v>
      </c>
      <c r="AE63" s="1">
        <f t="shared" si="5"/>
        <v>0</v>
      </c>
      <c r="AF63" s="1">
        <f t="shared" si="6"/>
        <v>0</v>
      </c>
      <c r="AG63" s="4" t="s">
        <v>63</v>
      </c>
      <c r="AH63" s="4" t="s">
        <v>64</v>
      </c>
      <c r="AI63" s="4" t="s">
        <v>65</v>
      </c>
      <c r="AJ63" s="4" t="s">
        <v>63</v>
      </c>
      <c r="AK63" s="4" t="s">
        <v>64</v>
      </c>
      <c r="AL63" s="4" t="s">
        <v>65</v>
      </c>
    </row>
    <row r="64" spans="2:38" ht="24.75" customHeight="1">
      <c r="B64" s="99" t="s">
        <v>63</v>
      </c>
      <c r="C64" s="129" t="s">
        <v>89</v>
      </c>
      <c r="D64" s="100" t="s">
        <v>104</v>
      </c>
      <c r="E64" s="101">
        <v>6</v>
      </c>
      <c r="F64" s="102" t="s">
        <v>17</v>
      </c>
      <c r="G64" s="103">
        <v>2</v>
      </c>
      <c r="H64" s="104">
        <v>3</v>
      </c>
      <c r="I64" s="102" t="s">
        <v>17</v>
      </c>
      <c r="J64" s="103">
        <v>6</v>
      </c>
      <c r="K64" s="134">
        <v>0</v>
      </c>
      <c r="L64" s="132" t="s">
        <v>17</v>
      </c>
      <c r="M64" s="135">
        <v>6</v>
      </c>
      <c r="N64" s="136">
        <f>E64+H64+K64</f>
        <v>9</v>
      </c>
      <c r="O64" s="137" t="s">
        <v>17</v>
      </c>
      <c r="P64" s="138">
        <f>G64+J64+M64</f>
        <v>14</v>
      </c>
      <c r="Q64" s="136">
        <f>SUM(AG64:AI64)</f>
        <v>1</v>
      </c>
      <c r="R64" s="137" t="s">
        <v>17</v>
      </c>
      <c r="S64" s="138">
        <f>SUM(AJ64:AL64)</f>
        <v>2</v>
      </c>
      <c r="T64" s="105">
        <f>IF(Q64&gt;S64,1,0)</f>
        <v>0</v>
      </c>
      <c r="U64" s="106">
        <f>IF(S64&gt;Q64,1,0)</f>
        <v>1</v>
      </c>
      <c r="V64" s="91"/>
      <c r="X64" s="107"/>
      <c r="AG64" s="108">
        <f>IF(E64&gt;G64,1,0)</f>
        <v>1</v>
      </c>
      <c r="AH64" s="108">
        <f>IF(H64&gt;J64,1,0)</f>
        <v>0</v>
      </c>
      <c r="AI64" s="108">
        <f>IF(K64+M64&gt;0,IF(K64&gt;M64,1,0),0)</f>
        <v>0</v>
      </c>
      <c r="AJ64" s="108">
        <f>IF(G64&gt;E64,1,0)</f>
        <v>0</v>
      </c>
      <c r="AK64" s="108">
        <f>IF(J64&gt;H64,1,0)</f>
        <v>1</v>
      </c>
      <c r="AL64" s="108">
        <f>IF(K64+M64&gt;0,IF(M64&gt;K64,1,0),0)</f>
        <v>1</v>
      </c>
    </row>
    <row r="65" spans="2:38" ht="24.75" customHeight="1">
      <c r="B65" s="99" t="s">
        <v>64</v>
      </c>
      <c r="C65" s="140" t="s">
        <v>90</v>
      </c>
      <c r="D65" s="110" t="s">
        <v>246</v>
      </c>
      <c r="E65" s="101">
        <v>3</v>
      </c>
      <c r="F65" s="102" t="s">
        <v>17</v>
      </c>
      <c r="G65" s="103">
        <v>6</v>
      </c>
      <c r="H65" s="104">
        <v>7</v>
      </c>
      <c r="I65" s="102" t="s">
        <v>17</v>
      </c>
      <c r="J65" s="103">
        <v>5</v>
      </c>
      <c r="K65" s="134">
        <v>1</v>
      </c>
      <c r="L65" s="132" t="s">
        <v>17</v>
      </c>
      <c r="M65" s="135">
        <v>6</v>
      </c>
      <c r="N65" s="136">
        <f>E65+H65+K65</f>
        <v>11</v>
      </c>
      <c r="O65" s="137" t="s">
        <v>17</v>
      </c>
      <c r="P65" s="138">
        <f>G65+J65+M65</f>
        <v>17</v>
      </c>
      <c r="Q65" s="136">
        <f>SUM(AG65:AI65)</f>
        <v>1</v>
      </c>
      <c r="R65" s="137" t="s">
        <v>17</v>
      </c>
      <c r="S65" s="138">
        <f>SUM(AJ65:AL65)</f>
        <v>2</v>
      </c>
      <c r="T65" s="105">
        <f>IF(Q65&gt;S65,1,0)</f>
        <v>0</v>
      </c>
      <c r="U65" s="106">
        <f>IF(S65&gt;Q65,1,0)</f>
        <v>1</v>
      </c>
      <c r="V65" s="91"/>
      <c r="AG65" s="108">
        <f>IF(E65&gt;G65,1,0)</f>
        <v>0</v>
      </c>
      <c r="AH65" s="108">
        <f>IF(H65&gt;J65,1,0)</f>
        <v>1</v>
      </c>
      <c r="AI65" s="108">
        <f>IF(K65+M65&gt;0,IF(K65&gt;M65,1,0),0)</f>
        <v>0</v>
      </c>
      <c r="AJ65" s="108">
        <f>IF(G65&gt;E65,1,0)</f>
        <v>1</v>
      </c>
      <c r="AK65" s="108">
        <f>IF(J65&gt;H65,1,0)</f>
        <v>0</v>
      </c>
      <c r="AL65" s="108">
        <f>IF(K65+M65&gt;0,IF(M65&gt;K65,1,0),0)</f>
        <v>1</v>
      </c>
    </row>
    <row r="66" spans="2:38" ht="24.75" customHeight="1">
      <c r="B66" s="608" t="s">
        <v>65</v>
      </c>
      <c r="C66" s="129" t="s">
        <v>89</v>
      </c>
      <c r="D66" s="100" t="s">
        <v>104</v>
      </c>
      <c r="E66" s="635">
        <v>6</v>
      </c>
      <c r="F66" s="594" t="s">
        <v>17</v>
      </c>
      <c r="G66" s="628">
        <v>7</v>
      </c>
      <c r="H66" s="621">
        <v>7</v>
      </c>
      <c r="I66" s="594" t="s">
        <v>17</v>
      </c>
      <c r="J66" s="628">
        <v>6</v>
      </c>
      <c r="K66" s="616">
        <v>6</v>
      </c>
      <c r="L66" s="612" t="s">
        <v>17</v>
      </c>
      <c r="M66" s="669">
        <v>7</v>
      </c>
      <c r="N66" s="667">
        <f>E66+H66+K66</f>
        <v>19</v>
      </c>
      <c r="O66" s="661" t="s">
        <v>17</v>
      </c>
      <c r="P66" s="663">
        <f>G66+J66+M66</f>
        <v>20</v>
      </c>
      <c r="Q66" s="667">
        <f>SUM(AG66:AI66)</f>
        <v>1</v>
      </c>
      <c r="R66" s="661" t="s">
        <v>17</v>
      </c>
      <c r="S66" s="663">
        <f>SUM(AJ66:AL66)</f>
        <v>2</v>
      </c>
      <c r="T66" s="665">
        <f>IF(Q66&gt;S66,1,0)</f>
        <v>0</v>
      </c>
      <c r="U66" s="659">
        <f>IF(S66&gt;Q66,1,0)</f>
        <v>1</v>
      </c>
      <c r="V66" s="111"/>
      <c r="AG66" s="108">
        <f>IF(E66&gt;G66,1,0)</f>
        <v>0</v>
      </c>
      <c r="AH66" s="108">
        <f>IF(H66&gt;J66,1,0)</f>
        <v>1</v>
      </c>
      <c r="AI66" s="108">
        <f>IF(K66+M66&gt;0,IF(K66&gt;M66,1,0),0)</f>
        <v>0</v>
      </c>
      <c r="AJ66" s="108">
        <f>IF(G66&gt;E66,1,0)</f>
        <v>1</v>
      </c>
      <c r="AK66" s="108">
        <f>IF(J66&gt;H66,1,0)</f>
        <v>0</v>
      </c>
      <c r="AL66" s="108">
        <f>IF(K66+M66&gt;0,IF(M66&gt;K66,1,0),0)</f>
        <v>1</v>
      </c>
    </row>
    <row r="67" spans="2:22" ht="24.75" customHeight="1">
      <c r="B67" s="609"/>
      <c r="C67" s="140" t="s">
        <v>90</v>
      </c>
      <c r="D67" s="110" t="s">
        <v>246</v>
      </c>
      <c r="E67" s="636"/>
      <c r="F67" s="595"/>
      <c r="G67" s="629"/>
      <c r="H67" s="622"/>
      <c r="I67" s="595"/>
      <c r="J67" s="629"/>
      <c r="K67" s="617"/>
      <c r="L67" s="613"/>
      <c r="M67" s="670"/>
      <c r="N67" s="668"/>
      <c r="O67" s="662"/>
      <c r="P67" s="664"/>
      <c r="Q67" s="668"/>
      <c r="R67" s="662"/>
      <c r="S67" s="664"/>
      <c r="T67" s="666"/>
      <c r="U67" s="660"/>
      <c r="V67" s="111"/>
    </row>
    <row r="68" spans="2:22" ht="24.75" customHeight="1">
      <c r="B68" s="114"/>
      <c r="C68" s="143" t="s">
        <v>69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5">
        <f>SUM(N64:N67)</f>
        <v>39</v>
      </c>
      <c r="O68" s="137" t="s">
        <v>17</v>
      </c>
      <c r="P68" s="146">
        <f>SUM(P64:P67)</f>
        <v>51</v>
      </c>
      <c r="Q68" s="145">
        <f>SUM(Q64:Q67)</f>
        <v>3</v>
      </c>
      <c r="R68" s="147" t="s">
        <v>17</v>
      </c>
      <c r="S68" s="146">
        <f>SUM(S64:S67)</f>
        <v>6</v>
      </c>
      <c r="T68" s="105">
        <f>SUM(T64:T67)</f>
        <v>0</v>
      </c>
      <c r="U68" s="106">
        <f>SUM(U64:U67)</f>
        <v>3</v>
      </c>
      <c r="V68" s="91"/>
    </row>
    <row r="69" spans="2:27" ht="24.75" customHeight="1">
      <c r="B69" s="114"/>
      <c r="C69" s="3" t="s">
        <v>70</v>
      </c>
      <c r="D69" s="117" t="str">
        <f>IF(T68&gt;U68,D59,IF(U68&gt;T68,D60,IF(U68+T68=0," ","CHYBA ZADÁNÍ")))</f>
        <v>Stará Bělá  A</v>
      </c>
      <c r="E69" s="115"/>
      <c r="F69" s="115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3"/>
      <c r="V69" s="118"/>
      <c r="AA69" s="119"/>
    </row>
    <row r="70" spans="2:22" ht="15">
      <c r="B70" s="114"/>
      <c r="C70" s="3" t="s">
        <v>71</v>
      </c>
      <c r="G70" s="120"/>
      <c r="H70" s="120"/>
      <c r="I70" s="120"/>
      <c r="J70" s="120"/>
      <c r="K70" s="120"/>
      <c r="L70" s="120"/>
      <c r="M70" s="120"/>
      <c r="N70" s="118"/>
      <c r="O70" s="118"/>
      <c r="Q70" s="121"/>
      <c r="R70" s="121"/>
      <c r="S70" s="120"/>
      <c r="T70" s="120"/>
      <c r="U70" s="120"/>
      <c r="V70" s="118"/>
    </row>
    <row r="71" spans="10:20" ht="15">
      <c r="J71" s="2" t="s">
        <v>54</v>
      </c>
      <c r="K71" s="2"/>
      <c r="L71" s="2"/>
      <c r="T71" s="2" t="s">
        <v>57</v>
      </c>
    </row>
    <row r="72" spans="3:21" ht="15">
      <c r="C72" s="75" t="s">
        <v>72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</row>
    <row r="73" spans="3:21" ht="15"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3:21" ht="15"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</row>
    <row r="75" spans="3:21" ht="15"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</row>
    <row r="76" spans="2:21" ht="26.25">
      <c r="B76" s="90"/>
      <c r="C76" s="90"/>
      <c r="D76" s="90"/>
      <c r="E76" s="90"/>
      <c r="F76" s="122" t="s">
        <v>39</v>
      </c>
      <c r="G76" s="90"/>
      <c r="H76" s="123"/>
      <c r="I76" s="123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630" t="s">
        <v>42</v>
      </c>
      <c r="Q78" s="630"/>
      <c r="R78" s="73"/>
      <c r="S78" s="73"/>
      <c r="T78" s="631">
        <f>'Rozlosování-přehled'!$N$1</f>
        <v>2012</v>
      </c>
      <c r="U78" s="631"/>
      <c r="X78" s="74" t="s">
        <v>0</v>
      </c>
    </row>
    <row r="79" spans="3:32" ht="18.75">
      <c r="C79" s="75" t="s">
        <v>43</v>
      </c>
      <c r="D79" s="124"/>
      <c r="N79" s="77">
        <v>4</v>
      </c>
      <c r="P79" s="632" t="str">
        <f>IF(N79=1,P81,IF(N79=2,P82,IF(N79=3,P83,IF(N79=4,P84,IF(N79=5,P85,IF(N79=6,P86," "))))))</f>
        <v>VETERÁNI   I.</v>
      </c>
      <c r="Q79" s="633"/>
      <c r="R79" s="633"/>
      <c r="S79" s="633"/>
      <c r="T79" s="633"/>
      <c r="U79" s="634"/>
      <c r="W79" s="78" t="s">
        <v>1</v>
      </c>
      <c r="X79" s="75" t="s">
        <v>2</v>
      </c>
      <c r="AA79" s="1" t="s">
        <v>44</v>
      </c>
      <c r="AB79" s="362" t="s">
        <v>177</v>
      </c>
      <c r="AC79" s="362" t="s">
        <v>178</v>
      </c>
      <c r="AD79" s="1" t="s">
        <v>45</v>
      </c>
      <c r="AE79" s="1" t="s">
        <v>46</v>
      </c>
      <c r="AF79" s="1" t="s">
        <v>47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2" ht="15.75" customHeight="1">
      <c r="C81" s="75" t="s">
        <v>48</v>
      </c>
      <c r="D81" s="125" t="s">
        <v>53</v>
      </c>
      <c r="E81" s="82"/>
      <c r="F81" s="82"/>
      <c r="N81" s="83">
        <v>1</v>
      </c>
      <c r="P81" s="627" t="s">
        <v>49</v>
      </c>
      <c r="Q81" s="627"/>
      <c r="R81" s="627"/>
      <c r="S81" s="627"/>
      <c r="T81" s="627"/>
      <c r="U81" s="627"/>
      <c r="W81" s="84">
        <v>1</v>
      </c>
      <c r="X81" s="85" t="str">
        <f aca="true" t="shared" si="7" ref="X81:X88">IF($N$29=1,AA81,IF($N$29=2,AB81,IF($N$29=3,AC81,IF($N$29=4,AD81,IF($N$29=5,AE81," ")))))</f>
        <v>Krmelín</v>
      </c>
      <c r="AA81" s="1">
        <f aca="true" t="shared" si="8" ref="AA81:AE88">AA6</f>
        <v>0</v>
      </c>
      <c r="AB81" s="1">
        <f t="shared" si="8"/>
        <v>0</v>
      </c>
      <c r="AC81" s="1">
        <f>AC6</f>
        <v>0</v>
      </c>
      <c r="AD81" s="1" t="str">
        <f t="shared" si="8"/>
        <v>Krmelín</v>
      </c>
      <c r="AE81" s="1">
        <f t="shared" si="8"/>
        <v>0</v>
      </c>
      <c r="AF81" s="1">
        <f aca="true" t="shared" si="9" ref="AF81:AF88">AF6</f>
        <v>0</v>
      </c>
    </row>
    <row r="82" spans="3:32" ht="15" customHeight="1">
      <c r="C82" s="75" t="s">
        <v>51</v>
      </c>
      <c r="D82" s="238">
        <v>41052</v>
      </c>
      <c r="E82" s="87"/>
      <c r="F82" s="87"/>
      <c r="N82" s="83">
        <v>2</v>
      </c>
      <c r="P82" s="626" t="s">
        <v>179</v>
      </c>
      <c r="Q82" s="627"/>
      <c r="R82" s="627"/>
      <c r="S82" s="627"/>
      <c r="T82" s="627"/>
      <c r="U82" s="627"/>
      <c r="W82" s="84">
        <v>2</v>
      </c>
      <c r="X82" s="85" t="str">
        <f t="shared" si="7"/>
        <v>Trnávka</v>
      </c>
      <c r="AA82" s="1">
        <f t="shared" si="8"/>
        <v>0</v>
      </c>
      <c r="AB82" s="1">
        <f t="shared" si="8"/>
        <v>0</v>
      </c>
      <c r="AC82" s="1">
        <f t="shared" si="8"/>
        <v>0</v>
      </c>
      <c r="AD82" s="1" t="str">
        <f t="shared" si="8"/>
        <v>Trnávka</v>
      </c>
      <c r="AE82" s="1">
        <f t="shared" si="8"/>
        <v>0</v>
      </c>
      <c r="AF82" s="1">
        <f t="shared" si="9"/>
        <v>0</v>
      </c>
    </row>
    <row r="83" spans="3:32" ht="15">
      <c r="C83" s="75"/>
      <c r="N83" s="83">
        <v>3</v>
      </c>
      <c r="P83" s="626" t="s">
        <v>180</v>
      </c>
      <c r="Q83" s="627"/>
      <c r="R83" s="627"/>
      <c r="S83" s="627"/>
      <c r="T83" s="627"/>
      <c r="U83" s="627"/>
      <c r="W83" s="84">
        <v>3</v>
      </c>
      <c r="X83" s="85" t="str">
        <f t="shared" si="7"/>
        <v>Stará Bělá  B</v>
      </c>
      <c r="AA83" s="1">
        <f t="shared" si="8"/>
        <v>0</v>
      </c>
      <c r="AB83" s="1">
        <f t="shared" si="8"/>
        <v>0</v>
      </c>
      <c r="AC83" s="1">
        <f t="shared" si="8"/>
        <v>0</v>
      </c>
      <c r="AD83" s="1" t="str">
        <f t="shared" si="8"/>
        <v>Stará Bělá  B</v>
      </c>
      <c r="AE83" s="1">
        <f t="shared" si="8"/>
        <v>0</v>
      </c>
      <c r="AF83" s="1">
        <f t="shared" si="9"/>
        <v>0</v>
      </c>
    </row>
    <row r="84" spans="2:32" ht="18.75">
      <c r="B84" s="88">
        <v>5</v>
      </c>
      <c r="C84" s="71" t="s">
        <v>54</v>
      </c>
      <c r="D84" s="618" t="str">
        <f>IF(B84=1,X81,IF(B84=2,X82,IF(B84=3,X83,IF(B84=4,X84,IF(B84=5,X85,IF(B84=6,X86,IF(B84=7,X87,IF(B84=8,X88," "))))))))</f>
        <v>Nová Bělá</v>
      </c>
      <c r="E84" s="619"/>
      <c r="F84" s="619"/>
      <c r="G84" s="619"/>
      <c r="H84" s="619"/>
      <c r="I84" s="620"/>
      <c r="N84" s="83">
        <v>4</v>
      </c>
      <c r="P84" s="590" t="s">
        <v>52</v>
      </c>
      <c r="Q84" s="590"/>
      <c r="R84" s="590"/>
      <c r="S84" s="590"/>
      <c r="T84" s="590"/>
      <c r="U84" s="590"/>
      <c r="W84" s="84">
        <v>4</v>
      </c>
      <c r="X84" s="85" t="str">
        <f t="shared" si="7"/>
        <v>Výškovice  B</v>
      </c>
      <c r="AA84" s="1">
        <f t="shared" si="8"/>
        <v>0</v>
      </c>
      <c r="AB84" s="1">
        <f t="shared" si="8"/>
        <v>0</v>
      </c>
      <c r="AC84" s="1">
        <f t="shared" si="8"/>
        <v>0</v>
      </c>
      <c r="AD84" s="1" t="str">
        <f t="shared" si="8"/>
        <v>Výškovice  B</v>
      </c>
      <c r="AE84" s="1">
        <f t="shared" si="8"/>
        <v>0</v>
      </c>
      <c r="AF84" s="1">
        <f t="shared" si="9"/>
        <v>0</v>
      </c>
    </row>
    <row r="85" spans="2:32" ht="18.75">
      <c r="B85" s="88">
        <v>6</v>
      </c>
      <c r="C85" s="71" t="s">
        <v>57</v>
      </c>
      <c r="D85" s="618" t="str">
        <f>IF(B85=1,X81,IF(B85=2,X82,IF(B85=3,X83,IF(B85=4,X84,IF(B85=5,X85,IF(B85=6,X86,IF(B85=7,X87,IF(B85=8,X88," "))))))))</f>
        <v>Výškovice  C</v>
      </c>
      <c r="E85" s="619"/>
      <c r="F85" s="619"/>
      <c r="G85" s="619"/>
      <c r="H85" s="619"/>
      <c r="I85" s="620"/>
      <c r="N85" s="83">
        <v>5</v>
      </c>
      <c r="P85" s="590" t="s">
        <v>55</v>
      </c>
      <c r="Q85" s="590"/>
      <c r="R85" s="590"/>
      <c r="S85" s="590"/>
      <c r="T85" s="590"/>
      <c r="U85" s="590"/>
      <c r="W85" s="84">
        <v>5</v>
      </c>
      <c r="X85" s="85" t="str">
        <f t="shared" si="7"/>
        <v>Nová Bělá</v>
      </c>
      <c r="AA85" s="1">
        <f t="shared" si="8"/>
        <v>0</v>
      </c>
      <c r="AB85" s="1">
        <f t="shared" si="8"/>
        <v>0</v>
      </c>
      <c r="AC85" s="1">
        <f t="shared" si="8"/>
        <v>0</v>
      </c>
      <c r="AD85" s="1" t="str">
        <f t="shared" si="8"/>
        <v>Nová Bělá</v>
      </c>
      <c r="AE85" s="1">
        <f t="shared" si="8"/>
        <v>0</v>
      </c>
      <c r="AF85" s="1">
        <f t="shared" si="9"/>
        <v>0</v>
      </c>
    </row>
    <row r="86" spans="14:32" ht="15">
      <c r="N86" s="83">
        <v>6</v>
      </c>
      <c r="P86" s="590" t="s">
        <v>58</v>
      </c>
      <c r="Q86" s="590"/>
      <c r="R86" s="590"/>
      <c r="S86" s="590"/>
      <c r="T86" s="590"/>
      <c r="U86" s="590"/>
      <c r="W86" s="84">
        <v>6</v>
      </c>
      <c r="X86" s="85" t="str">
        <f t="shared" si="7"/>
        <v>Výškovice  C</v>
      </c>
      <c r="AA86" s="1">
        <f t="shared" si="8"/>
        <v>0</v>
      </c>
      <c r="AB86" s="1">
        <f t="shared" si="8"/>
        <v>0</v>
      </c>
      <c r="AC86" s="1">
        <f t="shared" si="8"/>
        <v>0</v>
      </c>
      <c r="AD86" s="1" t="str">
        <f t="shared" si="8"/>
        <v>Výškovice  C</v>
      </c>
      <c r="AE86" s="1">
        <f t="shared" si="8"/>
        <v>0</v>
      </c>
      <c r="AF86" s="1">
        <f t="shared" si="9"/>
        <v>0</v>
      </c>
    </row>
    <row r="87" spans="3:32" ht="15">
      <c r="C87" s="89" t="s">
        <v>60</v>
      </c>
      <c r="D87" s="90"/>
      <c r="E87" s="623" t="s">
        <v>61</v>
      </c>
      <c r="F87" s="624"/>
      <c r="G87" s="624"/>
      <c r="H87" s="624"/>
      <c r="I87" s="624"/>
      <c r="J87" s="624"/>
      <c r="K87" s="624"/>
      <c r="L87" s="624"/>
      <c r="M87" s="624"/>
      <c r="N87" s="624" t="s">
        <v>62</v>
      </c>
      <c r="O87" s="624"/>
      <c r="P87" s="624"/>
      <c r="Q87" s="624"/>
      <c r="R87" s="624"/>
      <c r="S87" s="624"/>
      <c r="T87" s="624"/>
      <c r="U87" s="624"/>
      <c r="V87" s="91"/>
      <c r="W87" s="84">
        <v>7</v>
      </c>
      <c r="X87" s="85" t="str">
        <f t="shared" si="7"/>
        <v>Stará Bělá  A</v>
      </c>
      <c r="AA87" s="1">
        <f t="shared" si="8"/>
        <v>0</v>
      </c>
      <c r="AB87" s="1">
        <f t="shared" si="8"/>
        <v>0</v>
      </c>
      <c r="AC87" s="1">
        <f t="shared" si="8"/>
        <v>0</v>
      </c>
      <c r="AD87" s="1" t="str">
        <f t="shared" si="8"/>
        <v>Stará Bělá  A</v>
      </c>
      <c r="AE87" s="1">
        <f t="shared" si="8"/>
        <v>0</v>
      </c>
      <c r="AF87" s="1">
        <f t="shared" si="9"/>
        <v>0</v>
      </c>
    </row>
    <row r="88" spans="2:38" ht="15">
      <c r="B88" s="93"/>
      <c r="C88" s="94" t="s">
        <v>7</v>
      </c>
      <c r="D88" s="95" t="s">
        <v>8</v>
      </c>
      <c r="E88" s="625" t="s">
        <v>63</v>
      </c>
      <c r="F88" s="592"/>
      <c r="G88" s="593"/>
      <c r="H88" s="591" t="s">
        <v>64</v>
      </c>
      <c r="I88" s="592"/>
      <c r="J88" s="593" t="s">
        <v>64</v>
      </c>
      <c r="K88" s="591" t="s">
        <v>65</v>
      </c>
      <c r="L88" s="592"/>
      <c r="M88" s="592" t="s">
        <v>65</v>
      </c>
      <c r="N88" s="591" t="s">
        <v>66</v>
      </c>
      <c r="O88" s="592"/>
      <c r="P88" s="593"/>
      <c r="Q88" s="591" t="s">
        <v>67</v>
      </c>
      <c r="R88" s="592"/>
      <c r="S88" s="593"/>
      <c r="T88" s="96" t="s">
        <v>68</v>
      </c>
      <c r="U88" s="97"/>
      <c r="V88" s="98"/>
      <c r="W88" s="84">
        <v>8</v>
      </c>
      <c r="X88" s="85" t="str">
        <f t="shared" si="7"/>
        <v>Výškovice  A</v>
      </c>
      <c r="AA88" s="1">
        <f t="shared" si="8"/>
        <v>0</v>
      </c>
      <c r="AB88" s="1">
        <f t="shared" si="8"/>
        <v>0</v>
      </c>
      <c r="AC88" s="1">
        <f t="shared" si="8"/>
        <v>0</v>
      </c>
      <c r="AD88" s="1" t="str">
        <f t="shared" si="8"/>
        <v>Výškovice  A</v>
      </c>
      <c r="AE88" s="1">
        <f t="shared" si="8"/>
        <v>0</v>
      </c>
      <c r="AF88" s="1">
        <f t="shared" si="9"/>
        <v>0</v>
      </c>
      <c r="AG88" s="4" t="s">
        <v>63</v>
      </c>
      <c r="AH88" s="4" t="s">
        <v>64</v>
      </c>
      <c r="AI88" s="4" t="s">
        <v>65</v>
      </c>
      <c r="AJ88" s="4" t="s">
        <v>63</v>
      </c>
      <c r="AK88" s="4" t="s">
        <v>64</v>
      </c>
      <c r="AL88" s="4" t="s">
        <v>65</v>
      </c>
    </row>
    <row r="89" spans="2:38" ht="24.75" customHeight="1">
      <c r="B89" s="99" t="s">
        <v>63</v>
      </c>
      <c r="C89" s="129" t="s">
        <v>252</v>
      </c>
      <c r="D89" s="100" t="s">
        <v>184</v>
      </c>
      <c r="E89" s="101">
        <v>1</v>
      </c>
      <c r="F89" s="102" t="s">
        <v>17</v>
      </c>
      <c r="G89" s="103">
        <v>6</v>
      </c>
      <c r="H89" s="104">
        <v>3</v>
      </c>
      <c r="I89" s="102" t="s">
        <v>17</v>
      </c>
      <c r="J89" s="103">
        <v>6</v>
      </c>
      <c r="K89" s="134"/>
      <c r="L89" s="132" t="s">
        <v>17</v>
      </c>
      <c r="M89" s="135"/>
      <c r="N89" s="136">
        <f>E89+H89+K89</f>
        <v>4</v>
      </c>
      <c r="O89" s="137" t="s">
        <v>17</v>
      </c>
      <c r="P89" s="138">
        <f>G89+J89+M89</f>
        <v>12</v>
      </c>
      <c r="Q89" s="136">
        <f>SUM(AG89:AI89)</f>
        <v>0</v>
      </c>
      <c r="R89" s="137" t="s">
        <v>17</v>
      </c>
      <c r="S89" s="138">
        <f>SUM(AJ89:AL89)</f>
        <v>2</v>
      </c>
      <c r="T89" s="105">
        <f>IF(Q89&gt;S89,1,0)</f>
        <v>0</v>
      </c>
      <c r="U89" s="106">
        <f>IF(S89&gt;Q89,1,0)</f>
        <v>1</v>
      </c>
      <c r="V89" s="91"/>
      <c r="X89" s="107"/>
      <c r="AG89" s="108">
        <f>IF(E89&gt;G89,1,0)</f>
        <v>0</v>
      </c>
      <c r="AH89" s="108">
        <f>IF(H89&gt;J89,1,0)</f>
        <v>0</v>
      </c>
      <c r="AI89" s="108">
        <f>IF(K89+M89&gt;0,IF(K89&gt;M89,1,0),0)</f>
        <v>0</v>
      </c>
      <c r="AJ89" s="108">
        <f>IF(G89&gt;E89,1,0)</f>
        <v>1</v>
      </c>
      <c r="AK89" s="108">
        <f>IF(J89&gt;H89,1,0)</f>
        <v>1</v>
      </c>
      <c r="AL89" s="108">
        <f>IF(K89+M89&gt;0,IF(M89&gt;K89,1,0),0)</f>
        <v>0</v>
      </c>
    </row>
    <row r="90" spans="2:38" ht="24.75" customHeight="1">
      <c r="B90" s="99" t="s">
        <v>64</v>
      </c>
      <c r="C90" s="140" t="s">
        <v>183</v>
      </c>
      <c r="D90" s="110" t="s">
        <v>251</v>
      </c>
      <c r="E90" s="101">
        <v>6</v>
      </c>
      <c r="F90" s="102" t="s">
        <v>17</v>
      </c>
      <c r="G90" s="103">
        <v>0</v>
      </c>
      <c r="H90" s="104">
        <v>6</v>
      </c>
      <c r="I90" s="102" t="s">
        <v>17</v>
      </c>
      <c r="J90" s="103">
        <v>0</v>
      </c>
      <c r="K90" s="134"/>
      <c r="L90" s="132" t="s">
        <v>17</v>
      </c>
      <c r="M90" s="135"/>
      <c r="N90" s="136">
        <f>E90+H90+K90</f>
        <v>12</v>
      </c>
      <c r="O90" s="137" t="s">
        <v>17</v>
      </c>
      <c r="P90" s="138">
        <f>G90+J90+M90</f>
        <v>0</v>
      </c>
      <c r="Q90" s="136">
        <f>SUM(AG90:AI90)</f>
        <v>2</v>
      </c>
      <c r="R90" s="137" t="s">
        <v>17</v>
      </c>
      <c r="S90" s="138">
        <f>SUM(AJ90:AL90)</f>
        <v>0</v>
      </c>
      <c r="T90" s="105">
        <f>IF(Q90&gt;S90,1,0)</f>
        <v>1</v>
      </c>
      <c r="U90" s="106">
        <f>IF(S90&gt;Q90,1,0)</f>
        <v>0</v>
      </c>
      <c r="V90" s="91"/>
      <c r="AG90" s="108">
        <f>IF(E90&gt;G90,1,0)</f>
        <v>1</v>
      </c>
      <c r="AH90" s="108">
        <f>IF(H90&gt;J90,1,0)</f>
        <v>1</v>
      </c>
      <c r="AI90" s="108">
        <f>IF(K90+M90&gt;0,IF(K90&gt;M90,1,0),0)</f>
        <v>0</v>
      </c>
      <c r="AJ90" s="108">
        <f>IF(G90&gt;E90,1,0)</f>
        <v>0</v>
      </c>
      <c r="AK90" s="108">
        <f>IF(J90&gt;H90,1,0)</f>
        <v>0</v>
      </c>
      <c r="AL90" s="108">
        <f>IF(K90+M90&gt;0,IF(M90&gt;K90,1,0),0)</f>
        <v>0</v>
      </c>
    </row>
    <row r="91" spans="2:38" ht="24.75" customHeight="1">
      <c r="B91" s="608" t="s">
        <v>65</v>
      </c>
      <c r="C91" s="129" t="s">
        <v>252</v>
      </c>
      <c r="D91" s="110" t="s">
        <v>184</v>
      </c>
      <c r="E91" s="635">
        <v>3</v>
      </c>
      <c r="F91" s="594" t="s">
        <v>17</v>
      </c>
      <c r="G91" s="628">
        <v>6</v>
      </c>
      <c r="H91" s="621">
        <v>4</v>
      </c>
      <c r="I91" s="594" t="s">
        <v>17</v>
      </c>
      <c r="J91" s="628">
        <v>6</v>
      </c>
      <c r="K91" s="616"/>
      <c r="L91" s="612" t="s">
        <v>17</v>
      </c>
      <c r="M91" s="669"/>
      <c r="N91" s="667">
        <f>E91+H91+K91</f>
        <v>7</v>
      </c>
      <c r="O91" s="661" t="s">
        <v>17</v>
      </c>
      <c r="P91" s="663">
        <f>G91+J91+M91</f>
        <v>12</v>
      </c>
      <c r="Q91" s="667">
        <f>SUM(AG91:AI91)</f>
        <v>0</v>
      </c>
      <c r="R91" s="661" t="s">
        <v>17</v>
      </c>
      <c r="S91" s="663">
        <f>SUM(AJ91:AL91)</f>
        <v>2</v>
      </c>
      <c r="T91" s="665">
        <f>IF(Q91&gt;S91,1,0)</f>
        <v>0</v>
      </c>
      <c r="U91" s="659">
        <f>IF(S91&gt;Q91,1,0)</f>
        <v>1</v>
      </c>
      <c r="V91" s="111"/>
      <c r="AG91" s="108">
        <f>IF(E91&gt;G91,1,0)</f>
        <v>0</v>
      </c>
      <c r="AH91" s="108">
        <f>IF(H91&gt;J91,1,0)</f>
        <v>0</v>
      </c>
      <c r="AI91" s="108">
        <f>IF(K91+M91&gt;0,IF(K91&gt;M91,1,0),0)</f>
        <v>0</v>
      </c>
      <c r="AJ91" s="108">
        <f>IF(G91&gt;E91,1,0)</f>
        <v>1</v>
      </c>
      <c r="AK91" s="108">
        <f>IF(J91&gt;H91,1,0)</f>
        <v>1</v>
      </c>
      <c r="AL91" s="108">
        <f>IF(K91+M91&gt;0,IF(M91&gt;K91,1,0),0)</f>
        <v>0</v>
      </c>
    </row>
    <row r="92" spans="2:22" ht="24.75" customHeight="1">
      <c r="B92" s="609"/>
      <c r="C92" s="140" t="s">
        <v>183</v>
      </c>
      <c r="D92" s="100" t="s">
        <v>112</v>
      </c>
      <c r="E92" s="636"/>
      <c r="F92" s="595"/>
      <c r="G92" s="629"/>
      <c r="H92" s="622"/>
      <c r="I92" s="595"/>
      <c r="J92" s="629"/>
      <c r="K92" s="617"/>
      <c r="L92" s="613"/>
      <c r="M92" s="670"/>
      <c r="N92" s="668"/>
      <c r="O92" s="662"/>
      <c r="P92" s="664"/>
      <c r="Q92" s="668"/>
      <c r="R92" s="662"/>
      <c r="S92" s="664"/>
      <c r="T92" s="666"/>
      <c r="U92" s="660"/>
      <c r="V92" s="111"/>
    </row>
    <row r="93" spans="2:22" ht="24.75" customHeight="1">
      <c r="B93" s="114"/>
      <c r="C93" s="143" t="s">
        <v>69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5">
        <f>SUM(N89:N92)</f>
        <v>23</v>
      </c>
      <c r="O93" s="137" t="s">
        <v>17</v>
      </c>
      <c r="P93" s="146">
        <f>SUM(P89:P92)</f>
        <v>24</v>
      </c>
      <c r="Q93" s="145">
        <f>SUM(Q89:Q92)</f>
        <v>2</v>
      </c>
      <c r="R93" s="147" t="s">
        <v>17</v>
      </c>
      <c r="S93" s="146">
        <f>SUM(S89:S92)</f>
        <v>4</v>
      </c>
      <c r="T93" s="105">
        <f>SUM(T89:T92)</f>
        <v>1</v>
      </c>
      <c r="U93" s="106">
        <f>SUM(U89:U92)</f>
        <v>2</v>
      </c>
      <c r="V93" s="91"/>
    </row>
    <row r="94" spans="2:22" ht="24.75" customHeight="1">
      <c r="B94" s="114"/>
      <c r="C94" s="163" t="s">
        <v>70</v>
      </c>
      <c r="D94" s="162" t="str">
        <f>IF(T93&gt;U93,D84,IF(U93&gt;T93,D85,IF(U93+T93=0," ","CHYBA ZADÁNÍ")))</f>
        <v>Výškovice  C</v>
      </c>
      <c r="E94" s="143"/>
      <c r="F94" s="143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63"/>
      <c r="V94" s="118"/>
    </row>
    <row r="95" spans="2:22" ht="24.75" customHeight="1">
      <c r="B95" s="114"/>
      <c r="C95" s="3" t="s">
        <v>71</v>
      </c>
      <c r="G95" s="120"/>
      <c r="H95" s="120"/>
      <c r="I95" s="120"/>
      <c r="J95" s="120"/>
      <c r="K95" s="120"/>
      <c r="L95" s="120"/>
      <c r="M95" s="120"/>
      <c r="N95" s="118"/>
      <c r="O95" s="118"/>
      <c r="Q95" s="121"/>
      <c r="R95" s="121"/>
      <c r="S95" s="120"/>
      <c r="T95" s="120"/>
      <c r="U95" s="120"/>
      <c r="V95" s="118"/>
    </row>
    <row r="96" spans="3:21" ht="15">
      <c r="C96" s="121"/>
      <c r="D96" s="121"/>
      <c r="E96" s="121"/>
      <c r="F96" s="121"/>
      <c r="G96" s="121"/>
      <c r="H96" s="121"/>
      <c r="I96" s="121"/>
      <c r="J96" s="126" t="s">
        <v>54</v>
      </c>
      <c r="K96" s="126"/>
      <c r="L96" s="126"/>
      <c r="M96" s="121"/>
      <c r="N96" s="121"/>
      <c r="O96" s="121"/>
      <c r="P96" s="121"/>
      <c r="Q96" s="121"/>
      <c r="R96" s="121"/>
      <c r="S96" s="121"/>
      <c r="T96" s="126" t="s">
        <v>57</v>
      </c>
      <c r="U96" s="121"/>
    </row>
    <row r="97" spans="3:21" ht="15">
      <c r="C97" s="127" t="s">
        <v>72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</sheetData>
  <sheetProtection selectLockedCells="1"/>
  <mergeCells count="144">
    <mergeCell ref="D10:I10"/>
    <mergeCell ref="E12:M12"/>
    <mergeCell ref="E13:G13"/>
    <mergeCell ref="K13:M13"/>
    <mergeCell ref="N16:N17"/>
    <mergeCell ref="K16:K17"/>
    <mergeCell ref="L16:L17"/>
    <mergeCell ref="M16:M17"/>
    <mergeCell ref="P9:U9"/>
    <mergeCell ref="N12:U12"/>
    <mergeCell ref="D35:I35"/>
    <mergeCell ref="H16:H17"/>
    <mergeCell ref="I16:I17"/>
    <mergeCell ref="H13:J13"/>
    <mergeCell ref="E16:E17"/>
    <mergeCell ref="F16:F17"/>
    <mergeCell ref="D9:I9"/>
    <mergeCell ref="N13:P13"/>
    <mergeCell ref="U16:U17"/>
    <mergeCell ref="Q16:Q17"/>
    <mergeCell ref="T3:U3"/>
    <mergeCell ref="P3:Q3"/>
    <mergeCell ref="P4:U4"/>
    <mergeCell ref="P6:U6"/>
    <mergeCell ref="P8:U8"/>
    <mergeCell ref="Q13:S13"/>
    <mergeCell ref="P7:U7"/>
    <mergeCell ref="P10:U10"/>
    <mergeCell ref="D34:I34"/>
    <mergeCell ref="P29:U29"/>
    <mergeCell ref="P28:Q28"/>
    <mergeCell ref="T28:U28"/>
    <mergeCell ref="P31:U31"/>
    <mergeCell ref="P32:U32"/>
    <mergeCell ref="P33:U33"/>
    <mergeCell ref="N38:P38"/>
    <mergeCell ref="B16:B17"/>
    <mergeCell ref="P34:U34"/>
    <mergeCell ref="O16:O17"/>
    <mergeCell ref="G16:G17"/>
    <mergeCell ref="J16:J17"/>
    <mergeCell ref="P16:P17"/>
    <mergeCell ref="T16:T17"/>
    <mergeCell ref="S16:S17"/>
    <mergeCell ref="R16:R17"/>
    <mergeCell ref="E37:M37"/>
    <mergeCell ref="E38:G38"/>
    <mergeCell ref="H38:J38"/>
    <mergeCell ref="K38:M38"/>
    <mergeCell ref="P35:U35"/>
    <mergeCell ref="N37:U37"/>
    <mergeCell ref="M41:M42"/>
    <mergeCell ref="B41:B42"/>
    <mergeCell ref="E41:E42"/>
    <mergeCell ref="F41:F42"/>
    <mergeCell ref="G41:G42"/>
    <mergeCell ref="H41:H42"/>
    <mergeCell ref="I41:I42"/>
    <mergeCell ref="J41:J42"/>
    <mergeCell ref="Q38:S38"/>
    <mergeCell ref="K41:K42"/>
    <mergeCell ref="L41:L42"/>
    <mergeCell ref="U41:U42"/>
    <mergeCell ref="N41:N42"/>
    <mergeCell ref="O41:O42"/>
    <mergeCell ref="P41:P42"/>
    <mergeCell ref="Q41:Q42"/>
    <mergeCell ref="R41:R42"/>
    <mergeCell ref="S41:S42"/>
    <mergeCell ref="T41:T42"/>
    <mergeCell ref="I66:I67"/>
    <mergeCell ref="K66:K67"/>
    <mergeCell ref="P53:Q53"/>
    <mergeCell ref="T53:U53"/>
    <mergeCell ref="P54:U54"/>
    <mergeCell ref="P56:U56"/>
    <mergeCell ref="D59:I59"/>
    <mergeCell ref="P59:U59"/>
    <mergeCell ref="L66:L67"/>
    <mergeCell ref="D60:I60"/>
    <mergeCell ref="P57:U57"/>
    <mergeCell ref="P58:U58"/>
    <mergeCell ref="B66:B67"/>
    <mergeCell ref="E66:E67"/>
    <mergeCell ref="F66:F67"/>
    <mergeCell ref="G66:G67"/>
    <mergeCell ref="H66:H67"/>
    <mergeCell ref="P60:U60"/>
    <mergeCell ref="Q63:S63"/>
    <mergeCell ref="E62:M62"/>
    <mergeCell ref="N62:U62"/>
    <mergeCell ref="K63:M63"/>
    <mergeCell ref="N63:P63"/>
    <mergeCell ref="E63:G63"/>
    <mergeCell ref="H63:J63"/>
    <mergeCell ref="J66:J67"/>
    <mergeCell ref="P81:U81"/>
    <mergeCell ref="P78:Q78"/>
    <mergeCell ref="T78:U78"/>
    <mergeCell ref="M66:M67"/>
    <mergeCell ref="N66:N67"/>
    <mergeCell ref="O66:O67"/>
    <mergeCell ref="P66:P67"/>
    <mergeCell ref="P83:U83"/>
    <mergeCell ref="P79:U79"/>
    <mergeCell ref="D84:I84"/>
    <mergeCell ref="P84:U84"/>
    <mergeCell ref="D85:I85"/>
    <mergeCell ref="P85:U85"/>
    <mergeCell ref="J91:J92"/>
    <mergeCell ref="K91:K92"/>
    <mergeCell ref="E87:M87"/>
    <mergeCell ref="N87:U87"/>
    <mergeCell ref="E88:G88"/>
    <mergeCell ref="H88:J88"/>
    <mergeCell ref="K88:M88"/>
    <mergeCell ref="N88:P88"/>
    <mergeCell ref="Q88:S88"/>
    <mergeCell ref="L91:L92"/>
    <mergeCell ref="B91:B92"/>
    <mergeCell ref="E91:E92"/>
    <mergeCell ref="F91:F92"/>
    <mergeCell ref="G91:G92"/>
    <mergeCell ref="H91:H92"/>
    <mergeCell ref="I91:I92"/>
    <mergeCell ref="M91:M92"/>
    <mergeCell ref="P91:P92"/>
    <mergeCell ref="N91:N92"/>
    <mergeCell ref="O91:O92"/>
    <mergeCell ref="U91:U92"/>
    <mergeCell ref="Q91:Q92"/>
    <mergeCell ref="R91:R92"/>
    <mergeCell ref="S91:S92"/>
    <mergeCell ref="T91:T92"/>
    <mergeCell ref="P11:U11"/>
    <mergeCell ref="P36:U36"/>
    <mergeCell ref="P61:U61"/>
    <mergeCell ref="P86:U86"/>
    <mergeCell ref="U66:U67"/>
    <mergeCell ref="R66:R67"/>
    <mergeCell ref="S66:S67"/>
    <mergeCell ref="T66:T67"/>
    <mergeCell ref="Q66:Q67"/>
    <mergeCell ref="P82:U82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35">
      <selection activeCell="D64" sqref="D64:D65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630" t="s">
        <v>42</v>
      </c>
      <c r="Q3" s="630"/>
      <c r="R3" s="73"/>
      <c r="S3" s="73"/>
      <c r="T3" s="631">
        <f>'Rozlosování-přehled'!$N$1</f>
        <v>2012</v>
      </c>
      <c r="U3" s="631"/>
      <c r="X3" s="74" t="s">
        <v>0</v>
      </c>
    </row>
    <row r="4" spans="3:32" ht="18.75">
      <c r="C4" s="75" t="s">
        <v>43</v>
      </c>
      <c r="D4" s="76"/>
      <c r="N4" s="77">
        <v>4</v>
      </c>
      <c r="P4" s="632" t="str">
        <f>IF(N4=1,P6,IF(N4=2,P7,IF(N4=3,P8,IF(N4=4,P9,IF(N4=5,P10,IF(N4=6,P11," "))))))</f>
        <v>VETERÁNI   I.</v>
      </c>
      <c r="Q4" s="633"/>
      <c r="R4" s="633"/>
      <c r="S4" s="633"/>
      <c r="T4" s="633"/>
      <c r="U4" s="634"/>
      <c r="W4" s="78" t="s">
        <v>1</v>
      </c>
      <c r="X4" s="79" t="s">
        <v>2</v>
      </c>
      <c r="AA4" s="1" t="s">
        <v>44</v>
      </c>
      <c r="AB4" s="362" t="s">
        <v>177</v>
      </c>
      <c r="AC4" s="362" t="s">
        <v>178</v>
      </c>
      <c r="AD4" s="1" t="s">
        <v>45</v>
      </c>
      <c r="AE4" s="1" t="s">
        <v>46</v>
      </c>
      <c r="AF4" s="1" t="s">
        <v>47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2" ht="14.25" customHeight="1">
      <c r="C6" s="75" t="s">
        <v>48</v>
      </c>
      <c r="D6" s="125" t="s">
        <v>182</v>
      </c>
      <c r="E6" s="82"/>
      <c r="F6" s="82"/>
      <c r="N6" s="83">
        <v>1</v>
      </c>
      <c r="P6" s="627" t="s">
        <v>49</v>
      </c>
      <c r="Q6" s="627"/>
      <c r="R6" s="627"/>
      <c r="S6" s="627"/>
      <c r="T6" s="627"/>
      <c r="U6" s="627"/>
      <c r="W6" s="84">
        <v>1</v>
      </c>
      <c r="X6" s="85" t="str">
        <f aca="true" t="shared" si="0" ref="X6:X13">IF($N$4=1,AA6,IF($N$4=2,AB6,IF($N$4=3,AC6,IF($N$4=4,AD6,IF($N$4=5,AE6," ")))))</f>
        <v>Krmelín</v>
      </c>
      <c r="AA6" s="1">
        <f>'1.V1'!AA81</f>
        <v>0</v>
      </c>
      <c r="AB6" s="1">
        <f>'1.V1'!AB81</f>
        <v>0</v>
      </c>
      <c r="AC6" s="1">
        <f>'1.V1'!AC81</f>
        <v>0</v>
      </c>
      <c r="AD6" s="1" t="str">
        <f>'1.V1'!AD81</f>
        <v>Krmelín</v>
      </c>
      <c r="AE6" s="1">
        <f>'1.V1'!AE81</f>
        <v>0</v>
      </c>
      <c r="AF6" s="1">
        <f>'1.V1'!AF81</f>
        <v>0</v>
      </c>
    </row>
    <row r="7" spans="3:32" ht="16.5" customHeight="1">
      <c r="C7" s="75" t="s">
        <v>51</v>
      </c>
      <c r="D7" s="86">
        <v>41059</v>
      </c>
      <c r="E7" s="87"/>
      <c r="F7" s="87"/>
      <c r="N7" s="83">
        <v>2</v>
      </c>
      <c r="P7" s="626" t="s">
        <v>179</v>
      </c>
      <c r="Q7" s="627"/>
      <c r="R7" s="627"/>
      <c r="S7" s="627"/>
      <c r="T7" s="627"/>
      <c r="U7" s="627"/>
      <c r="W7" s="84">
        <v>2</v>
      </c>
      <c r="X7" s="85" t="str">
        <f t="shared" si="0"/>
        <v>Trnávka</v>
      </c>
      <c r="AA7" s="1">
        <f>'1.V1'!AA82</f>
        <v>0</v>
      </c>
      <c r="AB7" s="1">
        <f>'1.V1'!AB82</f>
        <v>0</v>
      </c>
      <c r="AC7" s="1">
        <f>'1.V1'!AC82</f>
        <v>0</v>
      </c>
      <c r="AD7" s="1" t="str">
        <f>'1.V1'!AD82</f>
        <v>Trnávka</v>
      </c>
      <c r="AE7" s="1">
        <f>'1.V1'!AE82</f>
        <v>0</v>
      </c>
      <c r="AF7" s="1">
        <f>'1.V1'!AF82</f>
        <v>0</v>
      </c>
    </row>
    <row r="8" spans="3:32" ht="15" customHeight="1">
      <c r="C8" s="75"/>
      <c r="N8" s="83">
        <v>3</v>
      </c>
      <c r="P8" s="626" t="s">
        <v>180</v>
      </c>
      <c r="Q8" s="627"/>
      <c r="R8" s="627"/>
      <c r="S8" s="627"/>
      <c r="T8" s="627"/>
      <c r="U8" s="627"/>
      <c r="W8" s="84">
        <v>3</v>
      </c>
      <c r="X8" s="85" t="str">
        <f t="shared" si="0"/>
        <v>Stará Bělá  B</v>
      </c>
      <c r="AA8" s="1">
        <f>'1.V1'!AA83</f>
        <v>0</v>
      </c>
      <c r="AB8" s="1">
        <f>'1.V1'!AB83</f>
        <v>0</v>
      </c>
      <c r="AC8" s="1">
        <f>'1.V1'!AC83</f>
        <v>0</v>
      </c>
      <c r="AD8" s="1" t="str">
        <f>'1.V1'!AD83</f>
        <v>Stará Bělá  B</v>
      </c>
      <c r="AE8" s="1">
        <f>'1.V1'!AE83</f>
        <v>0</v>
      </c>
      <c r="AF8" s="1">
        <f>'1.V1'!AF83</f>
        <v>0</v>
      </c>
    </row>
    <row r="9" spans="2:32" ht="18.75">
      <c r="B9" s="88">
        <v>8</v>
      </c>
      <c r="C9" s="71" t="s">
        <v>54</v>
      </c>
      <c r="D9" s="637" t="str">
        <f>IF(B9=1,X6,IF(B9=2,X7,IF(B9=3,X8,IF(B9=4,X9,IF(B9=5,X10,IF(B9=6,X11,IF(B9=7,X12,IF(B9=8,X13," "))))))))</f>
        <v>Výškovice  A</v>
      </c>
      <c r="E9" s="638"/>
      <c r="F9" s="638"/>
      <c r="G9" s="638"/>
      <c r="H9" s="638"/>
      <c r="I9" s="639"/>
      <c r="N9" s="83">
        <v>4</v>
      </c>
      <c r="P9" s="590" t="s">
        <v>52</v>
      </c>
      <c r="Q9" s="590"/>
      <c r="R9" s="590"/>
      <c r="S9" s="590"/>
      <c r="T9" s="590"/>
      <c r="U9" s="590"/>
      <c r="W9" s="84">
        <v>4</v>
      </c>
      <c r="X9" s="85" t="str">
        <f t="shared" si="0"/>
        <v>Výškovice  B</v>
      </c>
      <c r="AA9" s="1">
        <f>'1.V1'!AA84</f>
        <v>0</v>
      </c>
      <c r="AB9" s="1">
        <f>'1.V1'!AB84</f>
        <v>0</v>
      </c>
      <c r="AC9" s="1">
        <f>'1.V1'!AC84</f>
        <v>0</v>
      </c>
      <c r="AD9" s="1" t="str">
        <f>'1.V1'!AD84</f>
        <v>Výškovice  B</v>
      </c>
      <c r="AE9" s="1">
        <f>'1.V1'!AE84</f>
        <v>0</v>
      </c>
      <c r="AF9" s="1">
        <f>'1.V1'!AF84</f>
        <v>0</v>
      </c>
    </row>
    <row r="10" spans="2:32" ht="19.5" customHeight="1">
      <c r="B10" s="88">
        <v>6</v>
      </c>
      <c r="C10" s="71" t="s">
        <v>57</v>
      </c>
      <c r="D10" s="637" t="str">
        <f>IF(B10=1,X6,IF(B10=2,X7,IF(B10=3,X8,IF(B10=4,X9,IF(B10=5,X10,IF(B10=6,X11,IF(B10=7,X12,IF(B10=8,X13," "))))))))</f>
        <v>Výškovice  C</v>
      </c>
      <c r="E10" s="638"/>
      <c r="F10" s="638"/>
      <c r="G10" s="638"/>
      <c r="H10" s="638"/>
      <c r="I10" s="639"/>
      <c r="N10" s="83">
        <v>5</v>
      </c>
      <c r="P10" s="590" t="s">
        <v>55</v>
      </c>
      <c r="Q10" s="590"/>
      <c r="R10" s="590"/>
      <c r="S10" s="590"/>
      <c r="T10" s="590"/>
      <c r="U10" s="590"/>
      <c r="W10" s="84">
        <v>5</v>
      </c>
      <c r="X10" s="85" t="str">
        <f t="shared" si="0"/>
        <v>Nová Bělá</v>
      </c>
      <c r="AA10" s="1">
        <f>'1.V1'!AA85</f>
        <v>0</v>
      </c>
      <c r="AB10" s="1">
        <f>'1.V1'!AB85</f>
        <v>0</v>
      </c>
      <c r="AC10" s="1">
        <f>'1.V1'!AC85</f>
        <v>0</v>
      </c>
      <c r="AD10" s="1" t="str">
        <f>'1.V1'!AD85</f>
        <v>Nová Bělá</v>
      </c>
      <c r="AE10" s="1">
        <f>'1.V1'!AE85</f>
        <v>0</v>
      </c>
      <c r="AF10" s="1">
        <f>'1.V1'!AF85</f>
        <v>0</v>
      </c>
    </row>
    <row r="11" spans="14:32" ht="15.75" customHeight="1">
      <c r="N11" s="83">
        <v>6</v>
      </c>
      <c r="P11" s="590" t="s">
        <v>58</v>
      </c>
      <c r="Q11" s="590"/>
      <c r="R11" s="590"/>
      <c r="S11" s="590"/>
      <c r="T11" s="590"/>
      <c r="U11" s="590"/>
      <c r="W11" s="84">
        <v>6</v>
      </c>
      <c r="X11" s="85" t="str">
        <f t="shared" si="0"/>
        <v>Výškovice  C</v>
      </c>
      <c r="AA11" s="1">
        <f>'1.V1'!AA86</f>
        <v>0</v>
      </c>
      <c r="AB11" s="1">
        <f>'1.V1'!AB86</f>
        <v>0</v>
      </c>
      <c r="AC11" s="1">
        <f>'1.V1'!AC86</f>
        <v>0</v>
      </c>
      <c r="AD11" s="1" t="str">
        <f>'1.V1'!AD86</f>
        <v>Výškovice  C</v>
      </c>
      <c r="AE11" s="1">
        <f>'1.V1'!AE86</f>
        <v>0</v>
      </c>
      <c r="AF11" s="1">
        <f>'1.V1'!AF86</f>
        <v>0</v>
      </c>
    </row>
    <row r="12" spans="3:38" ht="15">
      <c r="C12" s="89" t="s">
        <v>60</v>
      </c>
      <c r="D12" s="90"/>
      <c r="E12" s="623" t="s">
        <v>61</v>
      </c>
      <c r="F12" s="624"/>
      <c r="G12" s="624"/>
      <c r="H12" s="624"/>
      <c r="I12" s="624"/>
      <c r="J12" s="624"/>
      <c r="K12" s="624"/>
      <c r="L12" s="624"/>
      <c r="M12" s="624"/>
      <c r="N12" s="624" t="s">
        <v>62</v>
      </c>
      <c r="O12" s="624"/>
      <c r="P12" s="624"/>
      <c r="Q12" s="624"/>
      <c r="R12" s="624"/>
      <c r="S12" s="624"/>
      <c r="T12" s="624"/>
      <c r="U12" s="624"/>
      <c r="V12" s="91"/>
      <c r="W12" s="84">
        <v>7</v>
      </c>
      <c r="X12" s="85" t="str">
        <f t="shared" si="0"/>
        <v>Stará Bělá  A</v>
      </c>
      <c r="AA12" s="1">
        <f>'1.V1'!AA87</f>
        <v>0</v>
      </c>
      <c r="AB12" s="1">
        <f>'1.V1'!AB87</f>
        <v>0</v>
      </c>
      <c r="AC12" s="1">
        <f>'1.V1'!AC87</f>
        <v>0</v>
      </c>
      <c r="AD12" s="1" t="str">
        <f>'1.V1'!AD87</f>
        <v>Stará Bělá  A</v>
      </c>
      <c r="AE12" s="1">
        <f>'1.V1'!AE87</f>
        <v>0</v>
      </c>
      <c r="AF12" s="1">
        <f>'1.V1'!AF87</f>
        <v>0</v>
      </c>
      <c r="AG12" s="75"/>
      <c r="AH12" s="92"/>
      <c r="AI12" s="92"/>
      <c r="AJ12" s="74" t="s">
        <v>0</v>
      </c>
      <c r="AK12" s="92"/>
      <c r="AL12" s="92"/>
    </row>
    <row r="13" spans="2:38" ht="21" customHeight="1">
      <c r="B13" s="93"/>
      <c r="C13" s="94" t="s">
        <v>7</v>
      </c>
      <c r="D13" s="95" t="s">
        <v>8</v>
      </c>
      <c r="E13" s="625" t="s">
        <v>63</v>
      </c>
      <c r="F13" s="592"/>
      <c r="G13" s="593"/>
      <c r="H13" s="591" t="s">
        <v>64</v>
      </c>
      <c r="I13" s="592"/>
      <c r="J13" s="593" t="s">
        <v>64</v>
      </c>
      <c r="K13" s="591" t="s">
        <v>65</v>
      </c>
      <c r="L13" s="592"/>
      <c r="M13" s="592" t="s">
        <v>65</v>
      </c>
      <c r="N13" s="591" t="s">
        <v>66</v>
      </c>
      <c r="O13" s="592"/>
      <c r="P13" s="593"/>
      <c r="Q13" s="591" t="s">
        <v>67</v>
      </c>
      <c r="R13" s="592"/>
      <c r="S13" s="593"/>
      <c r="T13" s="96" t="s">
        <v>68</v>
      </c>
      <c r="U13" s="97"/>
      <c r="V13" s="98"/>
      <c r="W13" s="84">
        <v>8</v>
      </c>
      <c r="X13" s="85" t="str">
        <f t="shared" si="0"/>
        <v>Výškovice  A</v>
      </c>
      <c r="AA13" s="1">
        <f>'1.V1'!AA88</f>
        <v>0</v>
      </c>
      <c r="AB13" s="1">
        <f>'1.V1'!AB88</f>
        <v>0</v>
      </c>
      <c r="AC13" s="1">
        <f>'1.V1'!AC88</f>
        <v>0</v>
      </c>
      <c r="AD13" s="1" t="str">
        <f>'1.V1'!AD88</f>
        <v>Výškovice  A</v>
      </c>
      <c r="AE13" s="1">
        <f>'1.V1'!AE88</f>
        <v>0</v>
      </c>
      <c r="AF13" s="1">
        <f>'1.V1'!AF88</f>
        <v>0</v>
      </c>
      <c r="AG13" s="4" t="s">
        <v>63</v>
      </c>
      <c r="AH13" s="4" t="s">
        <v>64</v>
      </c>
      <c r="AI13" s="4" t="s">
        <v>65</v>
      </c>
      <c r="AJ13" s="4" t="s">
        <v>63</v>
      </c>
      <c r="AK13" s="4" t="s">
        <v>64</v>
      </c>
      <c r="AL13" s="4" t="s">
        <v>65</v>
      </c>
    </row>
    <row r="14" spans="2:38" ht="24.75" customHeight="1">
      <c r="B14" s="99" t="s">
        <v>63</v>
      </c>
      <c r="C14" s="246" t="s">
        <v>102</v>
      </c>
      <c r="D14" s="139" t="s">
        <v>105</v>
      </c>
      <c r="E14" s="101">
        <v>6</v>
      </c>
      <c r="F14" s="102" t="s">
        <v>17</v>
      </c>
      <c r="G14" s="103">
        <v>0</v>
      </c>
      <c r="H14" s="104">
        <v>6</v>
      </c>
      <c r="I14" s="102" t="s">
        <v>17</v>
      </c>
      <c r="J14" s="103">
        <v>3</v>
      </c>
      <c r="K14" s="251"/>
      <c r="L14" s="249" t="s">
        <v>17</v>
      </c>
      <c r="M14" s="264"/>
      <c r="N14" s="150">
        <f>E14+H14+K14</f>
        <v>12</v>
      </c>
      <c r="O14" s="151" t="s">
        <v>17</v>
      </c>
      <c r="P14" s="152">
        <f>G14+J14+M14</f>
        <v>3</v>
      </c>
      <c r="Q14" s="150">
        <f>SUM(AG14:AI14)</f>
        <v>2</v>
      </c>
      <c r="R14" s="151" t="s">
        <v>17</v>
      </c>
      <c r="S14" s="152">
        <f>SUM(AJ14:AL14)</f>
        <v>0</v>
      </c>
      <c r="T14" s="153">
        <f>IF(Q14&gt;S14,1,0)</f>
        <v>1</v>
      </c>
      <c r="U14" s="154">
        <f>IF(S14&gt;Q14,1,0)</f>
        <v>0</v>
      </c>
      <c r="V14" s="91"/>
      <c r="X14" s="107"/>
      <c r="AG14" s="108">
        <f>IF(E14&gt;G14,1,0)</f>
        <v>1</v>
      </c>
      <c r="AH14" s="108">
        <f>IF(H14&gt;J14,1,0)</f>
        <v>1</v>
      </c>
      <c r="AI14" s="108">
        <f>IF(K14+M14&gt;0,IF(K14&gt;M14,1,0),0)</f>
        <v>0</v>
      </c>
      <c r="AJ14" s="108">
        <f>IF(G14&gt;E14,1,0)</f>
        <v>0</v>
      </c>
      <c r="AK14" s="108">
        <f>IF(J14&gt;H14,1,0)</f>
        <v>0</v>
      </c>
      <c r="AL14" s="108">
        <f>IF(K14+M14&gt;0,IF(M14&gt;K14,1,0),0)</f>
        <v>0</v>
      </c>
    </row>
    <row r="15" spans="2:38" ht="24" customHeight="1">
      <c r="B15" s="99" t="s">
        <v>64</v>
      </c>
      <c r="C15" s="254" t="s">
        <v>101</v>
      </c>
      <c r="D15" s="129" t="s">
        <v>184</v>
      </c>
      <c r="E15" s="101">
        <v>1</v>
      </c>
      <c r="F15" s="102" t="s">
        <v>17</v>
      </c>
      <c r="G15" s="103">
        <v>6</v>
      </c>
      <c r="H15" s="104">
        <v>6</v>
      </c>
      <c r="I15" s="102" t="s">
        <v>17</v>
      </c>
      <c r="J15" s="103">
        <v>1</v>
      </c>
      <c r="K15" s="251">
        <v>0</v>
      </c>
      <c r="L15" s="249" t="s">
        <v>17</v>
      </c>
      <c r="M15" s="264">
        <v>6</v>
      </c>
      <c r="N15" s="150">
        <f>E15+H15+K15</f>
        <v>7</v>
      </c>
      <c r="O15" s="151" t="s">
        <v>17</v>
      </c>
      <c r="P15" s="152">
        <f>G15+J15+M15</f>
        <v>13</v>
      </c>
      <c r="Q15" s="150">
        <f>SUM(AG15:AI15)</f>
        <v>1</v>
      </c>
      <c r="R15" s="151" t="s">
        <v>17</v>
      </c>
      <c r="S15" s="152">
        <f>SUM(AJ15:AL15)</f>
        <v>2</v>
      </c>
      <c r="T15" s="153">
        <f>IF(Q15&gt;S15,1,0)</f>
        <v>0</v>
      </c>
      <c r="U15" s="154">
        <f>IF(S15&gt;Q15,1,0)</f>
        <v>1</v>
      </c>
      <c r="V15" s="91"/>
      <c r="X15" s="362" t="s">
        <v>256</v>
      </c>
      <c r="AG15" s="108">
        <f>IF(E15&gt;G15,1,0)</f>
        <v>0</v>
      </c>
      <c r="AH15" s="108">
        <f>IF(H15&gt;J15,1,0)</f>
        <v>1</v>
      </c>
      <c r="AI15" s="108">
        <f>IF(K15+M15&gt;0,IF(K15&gt;M15,1,0),0)</f>
        <v>0</v>
      </c>
      <c r="AJ15" s="108">
        <f>IF(G15&gt;E15,1,0)</f>
        <v>1</v>
      </c>
      <c r="AK15" s="108">
        <f>IF(J15&gt;H15,1,0)</f>
        <v>0</v>
      </c>
      <c r="AL15" s="108">
        <f>IF(K15+M15&gt;0,IF(M15&gt;K15,1,0),0)</f>
        <v>1</v>
      </c>
    </row>
    <row r="16" spans="2:38" ht="20.25" customHeight="1">
      <c r="B16" s="608" t="s">
        <v>65</v>
      </c>
      <c r="C16" s="254" t="s">
        <v>102</v>
      </c>
      <c r="D16" s="139" t="s">
        <v>184</v>
      </c>
      <c r="E16" s="635">
        <v>6</v>
      </c>
      <c r="F16" s="594" t="s">
        <v>17</v>
      </c>
      <c r="G16" s="628">
        <v>2</v>
      </c>
      <c r="H16" s="621">
        <v>6</v>
      </c>
      <c r="I16" s="594" t="s">
        <v>17</v>
      </c>
      <c r="J16" s="628">
        <v>0</v>
      </c>
      <c r="K16" s="644"/>
      <c r="L16" s="646" t="s">
        <v>17</v>
      </c>
      <c r="M16" s="640"/>
      <c r="N16" s="598">
        <f>E16+H16+K16</f>
        <v>12</v>
      </c>
      <c r="O16" s="600" t="s">
        <v>17</v>
      </c>
      <c r="P16" s="602">
        <f>G16+J16+M16</f>
        <v>2</v>
      </c>
      <c r="Q16" s="598">
        <f>SUM(AG16:AI16)</f>
        <v>2</v>
      </c>
      <c r="R16" s="600" t="s">
        <v>17</v>
      </c>
      <c r="S16" s="602">
        <f>SUM(AJ16:AL16)</f>
        <v>0</v>
      </c>
      <c r="T16" s="604">
        <f>IF(Q16&gt;S16,1,0)</f>
        <v>1</v>
      </c>
      <c r="U16" s="596">
        <f>IF(S16&gt;Q16,1,0)</f>
        <v>0</v>
      </c>
      <c r="V16" s="111"/>
      <c r="AG16" s="108">
        <f>IF(E16&gt;G16,1,0)</f>
        <v>1</v>
      </c>
      <c r="AH16" s="108">
        <f>IF(H16&gt;J16,1,0)</f>
        <v>1</v>
      </c>
      <c r="AI16" s="108">
        <f>IF(K16+M16&gt;0,IF(K16&gt;M16,1,0),0)</f>
        <v>0</v>
      </c>
      <c r="AJ16" s="108">
        <f>IF(G16&gt;E16,1,0)</f>
        <v>0</v>
      </c>
      <c r="AK16" s="108">
        <f>IF(J16&gt;H16,1,0)</f>
        <v>0</v>
      </c>
      <c r="AL16" s="108">
        <f>IF(K16+M16&gt;0,IF(M16&gt;K16,1,0),0)</f>
        <v>0</v>
      </c>
    </row>
    <row r="17" spans="2:22" ht="21" customHeight="1">
      <c r="B17" s="609"/>
      <c r="C17" s="254" t="s">
        <v>103</v>
      </c>
      <c r="D17" s="129" t="s">
        <v>255</v>
      </c>
      <c r="E17" s="636"/>
      <c r="F17" s="595"/>
      <c r="G17" s="629"/>
      <c r="H17" s="622"/>
      <c r="I17" s="595"/>
      <c r="J17" s="629"/>
      <c r="K17" s="645"/>
      <c r="L17" s="647"/>
      <c r="M17" s="641"/>
      <c r="N17" s="599"/>
      <c r="O17" s="601"/>
      <c r="P17" s="603"/>
      <c r="Q17" s="599"/>
      <c r="R17" s="601"/>
      <c r="S17" s="603"/>
      <c r="T17" s="605"/>
      <c r="U17" s="597"/>
      <c r="V17" s="111"/>
    </row>
    <row r="18" spans="2:22" ht="23.25" customHeight="1">
      <c r="B18" s="114"/>
      <c r="C18" s="155" t="s">
        <v>69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7">
        <f>SUM(N14:N17)</f>
        <v>31</v>
      </c>
      <c r="O18" s="151" t="s">
        <v>17</v>
      </c>
      <c r="P18" s="158">
        <f>SUM(P14:P17)</f>
        <v>18</v>
      </c>
      <c r="Q18" s="157">
        <f>SUM(Q14:Q17)</f>
        <v>5</v>
      </c>
      <c r="R18" s="159" t="s">
        <v>17</v>
      </c>
      <c r="S18" s="158">
        <f>SUM(S14:S17)</f>
        <v>2</v>
      </c>
      <c r="T18" s="153">
        <f>SUM(T14:T17)</f>
        <v>2</v>
      </c>
      <c r="U18" s="154">
        <f>SUM(U14:U17)</f>
        <v>1</v>
      </c>
      <c r="V18" s="91"/>
    </row>
    <row r="19" spans="2:27" ht="21" customHeight="1">
      <c r="B19" s="114"/>
      <c r="C19" s="3" t="s">
        <v>70</v>
      </c>
      <c r="D19" s="117" t="str">
        <f>IF(T18&gt;U18,D9,IF(U18&gt;T18,D10,IF(U18+T18=0," ","CHYBA ZADÁNÍ")))</f>
        <v>Výškovice  A</v>
      </c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3"/>
      <c r="V19" s="118"/>
      <c r="AA19" s="119"/>
    </row>
    <row r="20" spans="2:22" ht="19.5" customHeight="1">
      <c r="B20" s="114"/>
      <c r="C20" s="3" t="s">
        <v>71</v>
      </c>
      <c r="G20" s="120"/>
      <c r="H20" s="120"/>
      <c r="I20" s="120"/>
      <c r="J20" s="120"/>
      <c r="K20" s="120"/>
      <c r="L20" s="120"/>
      <c r="M20" s="120"/>
      <c r="N20" s="118"/>
      <c r="O20" s="118"/>
      <c r="Q20" s="121"/>
      <c r="R20" s="121"/>
      <c r="S20" s="120"/>
      <c r="T20" s="120"/>
      <c r="U20" s="120"/>
      <c r="V20" s="118"/>
    </row>
    <row r="21" spans="10:20" ht="15">
      <c r="J21" s="2" t="s">
        <v>54</v>
      </c>
      <c r="K21" s="2"/>
      <c r="L21" s="2"/>
      <c r="T21" s="2" t="s">
        <v>57</v>
      </c>
    </row>
    <row r="22" spans="3:21" ht="15">
      <c r="C22" s="75" t="s">
        <v>72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3:21" ht="15"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3:21" ht="15"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3:21" ht="15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28.5" customHeight="1">
      <c r="B26" s="90"/>
      <c r="C26" s="90"/>
      <c r="D26" s="90"/>
      <c r="E26" s="90"/>
      <c r="F26" s="122" t="s">
        <v>39</v>
      </c>
      <c r="G26" s="90"/>
      <c r="H26" s="123"/>
      <c r="I26" s="123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630" t="s">
        <v>42</v>
      </c>
      <c r="Q28" s="630"/>
      <c r="R28" s="73"/>
      <c r="S28" s="73"/>
      <c r="T28" s="631">
        <f>'Rozlosování-přehled'!$N$1</f>
        <v>2012</v>
      </c>
      <c r="U28" s="631"/>
      <c r="X28" s="74" t="s">
        <v>0</v>
      </c>
    </row>
    <row r="29" spans="3:32" ht="18.75">
      <c r="C29" s="75" t="s">
        <v>43</v>
      </c>
      <c r="D29" s="124"/>
      <c r="N29" s="77">
        <v>4</v>
      </c>
      <c r="P29" s="632" t="str">
        <f>IF(N29=1,P31,IF(N29=2,P32,IF(N29=3,P33,IF(N29=4,P34,IF(N29=5,P35,IF(N29=6,P36," "))))))</f>
        <v>VETERÁNI   I.</v>
      </c>
      <c r="Q29" s="633"/>
      <c r="R29" s="633"/>
      <c r="S29" s="633"/>
      <c r="T29" s="633"/>
      <c r="U29" s="634"/>
      <c r="W29" s="78" t="s">
        <v>1</v>
      </c>
      <c r="X29" s="75" t="s">
        <v>2</v>
      </c>
      <c r="AA29" s="1" t="s">
        <v>44</v>
      </c>
      <c r="AB29" s="362" t="s">
        <v>177</v>
      </c>
      <c r="AC29" s="362" t="s">
        <v>178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2" ht="15.75" customHeight="1">
      <c r="C31" s="75" t="s">
        <v>48</v>
      </c>
      <c r="D31" s="125" t="s">
        <v>208</v>
      </c>
      <c r="E31" s="82"/>
      <c r="F31" s="82"/>
      <c r="N31" s="83">
        <v>1</v>
      </c>
      <c r="P31" s="627" t="s">
        <v>49</v>
      </c>
      <c r="Q31" s="627"/>
      <c r="R31" s="627"/>
      <c r="S31" s="627"/>
      <c r="T31" s="627"/>
      <c r="U31" s="627"/>
      <c r="W31" s="84">
        <v>1</v>
      </c>
      <c r="X31" s="85" t="str">
        <f aca="true" t="shared" si="1" ref="X31:X38">IF($N$29=1,AA31,IF($N$29=2,AB31,IF($N$29=3,AC31,IF($N$29=4,AD31,IF($N$29=5,AE31," ")))))</f>
        <v>Krmelín</v>
      </c>
      <c r="AA31" s="1">
        <f aca="true" t="shared" si="2" ref="AA31:AE38">AA6</f>
        <v>0</v>
      </c>
      <c r="AB31" s="1">
        <f t="shared" si="2"/>
        <v>0</v>
      </c>
      <c r="AC31" s="1">
        <f>AC6</f>
        <v>0</v>
      </c>
      <c r="AD31" s="1" t="str">
        <f t="shared" si="2"/>
        <v>Krmelín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75" t="s">
        <v>51</v>
      </c>
      <c r="D32" s="238">
        <v>41058</v>
      </c>
      <c r="E32" s="87"/>
      <c r="F32" s="87"/>
      <c r="N32" s="83">
        <v>2</v>
      </c>
      <c r="P32" s="626" t="s">
        <v>179</v>
      </c>
      <c r="Q32" s="627"/>
      <c r="R32" s="627"/>
      <c r="S32" s="627"/>
      <c r="T32" s="627"/>
      <c r="U32" s="627"/>
      <c r="W32" s="84">
        <v>2</v>
      </c>
      <c r="X32" s="85" t="str">
        <f t="shared" si="1"/>
        <v>Trnávka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 t="str">
        <f t="shared" si="2"/>
        <v>Trnávka</v>
      </c>
      <c r="AE32" s="1">
        <f t="shared" si="2"/>
        <v>0</v>
      </c>
      <c r="AF32" s="1">
        <f t="shared" si="3"/>
        <v>0</v>
      </c>
    </row>
    <row r="33" spans="3:32" ht="15">
      <c r="C33" s="75"/>
      <c r="N33" s="83">
        <v>3</v>
      </c>
      <c r="P33" s="626" t="s">
        <v>180</v>
      </c>
      <c r="Q33" s="627"/>
      <c r="R33" s="627"/>
      <c r="S33" s="627"/>
      <c r="T33" s="627"/>
      <c r="U33" s="627"/>
      <c r="W33" s="84">
        <v>3</v>
      </c>
      <c r="X33" s="85" t="str">
        <f t="shared" si="1"/>
        <v>Stará Bělá  B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 t="str">
        <f t="shared" si="2"/>
        <v>Stará Bělá  B</v>
      </c>
      <c r="AE33" s="1">
        <f t="shared" si="2"/>
        <v>0</v>
      </c>
      <c r="AF33" s="1">
        <f t="shared" si="3"/>
        <v>0</v>
      </c>
    </row>
    <row r="34" spans="2:32" ht="18.75">
      <c r="B34" s="88">
        <v>7</v>
      </c>
      <c r="C34" s="71" t="s">
        <v>54</v>
      </c>
      <c r="D34" s="618" t="str">
        <f>IF(B34=1,X31,IF(B34=2,X32,IF(B34=3,X33,IF(B34=4,X34,IF(B34=5,X35,IF(B34=6,X36,IF(B34=7,X37,IF(B34=8,X38," "))))))))</f>
        <v>Stará Bělá  A</v>
      </c>
      <c r="E34" s="619"/>
      <c r="F34" s="619"/>
      <c r="G34" s="619"/>
      <c r="H34" s="619"/>
      <c r="I34" s="620"/>
      <c r="N34" s="83">
        <v>4</v>
      </c>
      <c r="P34" s="590" t="s">
        <v>52</v>
      </c>
      <c r="Q34" s="590"/>
      <c r="R34" s="590"/>
      <c r="S34" s="590"/>
      <c r="T34" s="590"/>
      <c r="U34" s="590"/>
      <c r="W34" s="84">
        <v>4</v>
      </c>
      <c r="X34" s="85" t="str">
        <f t="shared" si="1"/>
        <v>Výškovice  B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 t="str">
        <f t="shared" si="2"/>
        <v>Výškovice  B</v>
      </c>
      <c r="AE34" s="1">
        <f t="shared" si="2"/>
        <v>0</v>
      </c>
      <c r="AF34" s="1">
        <f t="shared" si="3"/>
        <v>0</v>
      </c>
    </row>
    <row r="35" spans="2:32" ht="18.75">
      <c r="B35" s="88">
        <v>5</v>
      </c>
      <c r="C35" s="71" t="s">
        <v>57</v>
      </c>
      <c r="D35" s="618" t="str">
        <f>IF(B35=1,X31,IF(B35=2,X32,IF(B35=3,X33,IF(B35=4,X34,IF(B35=5,X35,IF(B35=6,X36,IF(B35=7,X37,IF(B35=8,X38," "))))))))</f>
        <v>Nová Bělá</v>
      </c>
      <c r="E35" s="619"/>
      <c r="F35" s="619"/>
      <c r="G35" s="619"/>
      <c r="H35" s="619"/>
      <c r="I35" s="620"/>
      <c r="N35" s="83">
        <v>5</v>
      </c>
      <c r="P35" s="590" t="s">
        <v>55</v>
      </c>
      <c r="Q35" s="590"/>
      <c r="R35" s="590"/>
      <c r="S35" s="590"/>
      <c r="T35" s="590"/>
      <c r="U35" s="590"/>
      <c r="W35" s="84">
        <v>5</v>
      </c>
      <c r="X35" s="85" t="str">
        <f t="shared" si="1"/>
        <v>Nová Bělá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 t="str">
        <f t="shared" si="2"/>
        <v>Nová Bělá</v>
      </c>
      <c r="AE35" s="1">
        <f t="shared" si="2"/>
        <v>0</v>
      </c>
      <c r="AF35" s="1">
        <f t="shared" si="3"/>
        <v>0</v>
      </c>
    </row>
    <row r="36" spans="14:32" ht="15">
      <c r="N36" s="83">
        <v>6</v>
      </c>
      <c r="P36" s="590" t="s">
        <v>58</v>
      </c>
      <c r="Q36" s="590"/>
      <c r="R36" s="590"/>
      <c r="S36" s="590"/>
      <c r="T36" s="590"/>
      <c r="U36" s="590"/>
      <c r="W36" s="84">
        <v>6</v>
      </c>
      <c r="X36" s="85" t="str">
        <f t="shared" si="1"/>
        <v>Výškovice  C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 t="str">
        <f t="shared" si="2"/>
        <v>Výškovice  C</v>
      </c>
      <c r="AE36" s="1">
        <f t="shared" si="2"/>
        <v>0</v>
      </c>
      <c r="AF36" s="1">
        <f t="shared" si="3"/>
        <v>0</v>
      </c>
    </row>
    <row r="37" spans="3:32" ht="15">
      <c r="C37" s="89" t="s">
        <v>60</v>
      </c>
      <c r="D37" s="90"/>
      <c r="E37" s="623" t="s">
        <v>61</v>
      </c>
      <c r="F37" s="624"/>
      <c r="G37" s="624"/>
      <c r="H37" s="624"/>
      <c r="I37" s="624"/>
      <c r="J37" s="624"/>
      <c r="K37" s="624"/>
      <c r="L37" s="624"/>
      <c r="M37" s="624"/>
      <c r="N37" s="624" t="s">
        <v>62</v>
      </c>
      <c r="O37" s="624"/>
      <c r="P37" s="624"/>
      <c r="Q37" s="624"/>
      <c r="R37" s="624"/>
      <c r="S37" s="624"/>
      <c r="T37" s="624"/>
      <c r="U37" s="624"/>
      <c r="V37" s="91"/>
      <c r="W37" s="84">
        <v>7</v>
      </c>
      <c r="X37" s="85" t="str">
        <f t="shared" si="1"/>
        <v>Stará Bělá  A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 t="str">
        <f t="shared" si="2"/>
        <v>Stará Bělá  A</v>
      </c>
      <c r="AE37" s="1">
        <f t="shared" si="2"/>
        <v>0</v>
      </c>
      <c r="AF37" s="1">
        <f t="shared" si="3"/>
        <v>0</v>
      </c>
    </row>
    <row r="38" spans="2:38" ht="15">
      <c r="B38" s="93"/>
      <c r="C38" s="94" t="s">
        <v>7</v>
      </c>
      <c r="D38" s="95" t="s">
        <v>8</v>
      </c>
      <c r="E38" s="625" t="s">
        <v>63</v>
      </c>
      <c r="F38" s="592"/>
      <c r="G38" s="593"/>
      <c r="H38" s="591" t="s">
        <v>64</v>
      </c>
      <c r="I38" s="592"/>
      <c r="J38" s="593" t="s">
        <v>64</v>
      </c>
      <c r="K38" s="591" t="s">
        <v>65</v>
      </c>
      <c r="L38" s="592"/>
      <c r="M38" s="592" t="s">
        <v>65</v>
      </c>
      <c r="N38" s="591" t="s">
        <v>66</v>
      </c>
      <c r="O38" s="592"/>
      <c r="P38" s="593"/>
      <c r="Q38" s="591" t="s">
        <v>67</v>
      </c>
      <c r="R38" s="592"/>
      <c r="S38" s="593"/>
      <c r="T38" s="96" t="s">
        <v>68</v>
      </c>
      <c r="U38" s="97"/>
      <c r="V38" s="98"/>
      <c r="W38" s="84">
        <v>8</v>
      </c>
      <c r="X38" s="85" t="str">
        <f t="shared" si="1"/>
        <v>Výškovice  A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 t="str">
        <f t="shared" si="2"/>
        <v>Výškovice  A</v>
      </c>
      <c r="AE38" s="1">
        <f t="shared" si="2"/>
        <v>0</v>
      </c>
      <c r="AF38" s="1">
        <f t="shared" si="3"/>
        <v>0</v>
      </c>
      <c r="AG38" s="4" t="s">
        <v>63</v>
      </c>
      <c r="AH38" s="4" t="s">
        <v>64</v>
      </c>
      <c r="AI38" s="4" t="s">
        <v>65</v>
      </c>
      <c r="AJ38" s="4" t="s">
        <v>63</v>
      </c>
      <c r="AK38" s="4" t="s">
        <v>64</v>
      </c>
      <c r="AL38" s="4" t="s">
        <v>65</v>
      </c>
    </row>
    <row r="39" spans="2:38" ht="24.75" customHeight="1">
      <c r="B39" s="99" t="s">
        <v>63</v>
      </c>
      <c r="C39" s="100" t="s">
        <v>163</v>
      </c>
      <c r="D39" s="109" t="s">
        <v>159</v>
      </c>
      <c r="E39" s="101">
        <v>6</v>
      </c>
      <c r="F39" s="102" t="s">
        <v>17</v>
      </c>
      <c r="G39" s="103">
        <v>4</v>
      </c>
      <c r="H39" s="104">
        <v>1</v>
      </c>
      <c r="I39" s="102" t="s">
        <v>17</v>
      </c>
      <c r="J39" s="103">
        <v>6</v>
      </c>
      <c r="K39" s="104">
        <v>0</v>
      </c>
      <c r="L39" s="102" t="s">
        <v>17</v>
      </c>
      <c r="M39" s="361">
        <v>6</v>
      </c>
      <c r="N39" s="150">
        <f>E39+H39+K39</f>
        <v>7</v>
      </c>
      <c r="O39" s="151" t="s">
        <v>17</v>
      </c>
      <c r="P39" s="152">
        <f>G39+J39+M39</f>
        <v>16</v>
      </c>
      <c r="Q39" s="150">
        <f>SUM(AG39:AI39)</f>
        <v>1</v>
      </c>
      <c r="R39" s="151" t="s">
        <v>17</v>
      </c>
      <c r="S39" s="152">
        <f>SUM(AJ39:AL39)</f>
        <v>2</v>
      </c>
      <c r="T39" s="153">
        <f>IF(Q39&gt;S39,1,0)</f>
        <v>0</v>
      </c>
      <c r="U39" s="154">
        <f>IF(S39&gt;Q39,1,0)</f>
        <v>1</v>
      </c>
      <c r="V39" s="91"/>
      <c r="X39" s="107"/>
      <c r="AG39" s="108">
        <f>IF(E39&gt;G39,1,0)</f>
        <v>1</v>
      </c>
      <c r="AH39" s="108">
        <f>IF(H39&gt;J39,1,0)</f>
        <v>0</v>
      </c>
      <c r="AI39" s="108">
        <f>IF(K39+M39&gt;0,IF(K39&gt;M39,1,0),0)</f>
        <v>0</v>
      </c>
      <c r="AJ39" s="108">
        <f>IF(G39&gt;E39,1,0)</f>
        <v>0</v>
      </c>
      <c r="AK39" s="108">
        <f>IF(J39&gt;H39,1,0)</f>
        <v>1</v>
      </c>
      <c r="AL39" s="108">
        <f>IF(K39+M39&gt;0,IF(M39&gt;K39,1,0),0)</f>
        <v>1</v>
      </c>
    </row>
    <row r="40" spans="2:38" ht="24.75" customHeight="1">
      <c r="B40" s="99" t="s">
        <v>64</v>
      </c>
      <c r="C40" s="110" t="s">
        <v>104</v>
      </c>
      <c r="D40" s="100" t="s">
        <v>161</v>
      </c>
      <c r="E40" s="101">
        <v>4</v>
      </c>
      <c r="F40" s="102" t="s">
        <v>17</v>
      </c>
      <c r="G40" s="103">
        <v>6</v>
      </c>
      <c r="H40" s="104">
        <v>1</v>
      </c>
      <c r="I40" s="102" t="s">
        <v>17</v>
      </c>
      <c r="J40" s="103">
        <v>6</v>
      </c>
      <c r="K40" s="104"/>
      <c r="L40" s="102" t="s">
        <v>17</v>
      </c>
      <c r="M40" s="361"/>
      <c r="N40" s="150">
        <f>E40+H40+K40</f>
        <v>5</v>
      </c>
      <c r="O40" s="151" t="s">
        <v>17</v>
      </c>
      <c r="P40" s="152">
        <f>G40+J40+M40</f>
        <v>12</v>
      </c>
      <c r="Q40" s="150">
        <f>SUM(AG40:AI40)</f>
        <v>0</v>
      </c>
      <c r="R40" s="151" t="s">
        <v>17</v>
      </c>
      <c r="S40" s="152">
        <f>SUM(AJ40:AL40)</f>
        <v>2</v>
      </c>
      <c r="T40" s="153">
        <f>IF(Q40&gt;S40,1,0)</f>
        <v>0</v>
      </c>
      <c r="U40" s="154">
        <f>IF(S40&gt;Q40,1,0)</f>
        <v>1</v>
      </c>
      <c r="V40" s="91"/>
      <c r="AG40" s="108">
        <f>IF(E40&gt;G40,1,0)</f>
        <v>0</v>
      </c>
      <c r="AH40" s="108">
        <f>IF(H40&gt;J40,1,0)</f>
        <v>0</v>
      </c>
      <c r="AI40" s="108">
        <f>IF(K40+M40&gt;0,IF(K40&gt;M40,1,0),0)</f>
        <v>0</v>
      </c>
      <c r="AJ40" s="108">
        <f>IF(G40&gt;E40,1,0)</f>
        <v>1</v>
      </c>
      <c r="AK40" s="108">
        <f>IF(J40&gt;H40,1,0)</f>
        <v>1</v>
      </c>
      <c r="AL40" s="108">
        <f>IF(K40+M40&gt;0,IF(M40&gt;K40,1,0),0)</f>
        <v>0</v>
      </c>
    </row>
    <row r="41" spans="2:38" ht="24.75" customHeight="1">
      <c r="B41" s="608" t="s">
        <v>65</v>
      </c>
      <c r="C41" s="110" t="s">
        <v>104</v>
      </c>
      <c r="D41" s="109" t="s">
        <v>159</v>
      </c>
      <c r="E41" s="635">
        <v>3</v>
      </c>
      <c r="F41" s="594" t="s">
        <v>17</v>
      </c>
      <c r="G41" s="628">
        <v>6</v>
      </c>
      <c r="H41" s="621">
        <v>3</v>
      </c>
      <c r="I41" s="594" t="s">
        <v>17</v>
      </c>
      <c r="J41" s="628">
        <v>6</v>
      </c>
      <c r="K41" s="621"/>
      <c r="L41" s="594" t="s">
        <v>17</v>
      </c>
      <c r="M41" s="606"/>
      <c r="N41" s="598">
        <f>E41+H41+K41</f>
        <v>6</v>
      </c>
      <c r="O41" s="600" t="s">
        <v>17</v>
      </c>
      <c r="P41" s="602">
        <f>G41+J41+M41</f>
        <v>12</v>
      </c>
      <c r="Q41" s="598">
        <f>SUM(AG41:AI41)</f>
        <v>0</v>
      </c>
      <c r="R41" s="600" t="s">
        <v>17</v>
      </c>
      <c r="S41" s="602">
        <f>SUM(AJ41:AL41)</f>
        <v>2</v>
      </c>
      <c r="T41" s="604">
        <f>IF(Q41&gt;S41,1,0)</f>
        <v>0</v>
      </c>
      <c r="U41" s="596">
        <f>IF(S41&gt;Q41,1,0)</f>
        <v>1</v>
      </c>
      <c r="V41" s="111"/>
      <c r="AG41" s="108">
        <f>IF(E41&gt;G41,1,0)</f>
        <v>0</v>
      </c>
      <c r="AH41" s="108">
        <f>IF(H41&gt;J41,1,0)</f>
        <v>0</v>
      </c>
      <c r="AI41" s="108">
        <f>IF(K41+M41&gt;0,IF(K41&gt;M41,1,0),0)</f>
        <v>0</v>
      </c>
      <c r="AJ41" s="108">
        <f>IF(G41&gt;E41,1,0)</f>
        <v>1</v>
      </c>
      <c r="AK41" s="108">
        <f>IF(J41&gt;H41,1,0)</f>
        <v>1</v>
      </c>
      <c r="AL41" s="108">
        <f>IF(K41+M41&gt;0,IF(M41&gt;K41,1,0),0)</f>
        <v>0</v>
      </c>
    </row>
    <row r="42" spans="2:22" ht="24.75" customHeight="1">
      <c r="B42" s="609"/>
      <c r="C42" s="112" t="s">
        <v>209</v>
      </c>
      <c r="D42" s="113" t="s">
        <v>161</v>
      </c>
      <c r="E42" s="636"/>
      <c r="F42" s="595"/>
      <c r="G42" s="650"/>
      <c r="H42" s="622"/>
      <c r="I42" s="595"/>
      <c r="J42" s="650"/>
      <c r="K42" s="622"/>
      <c r="L42" s="595"/>
      <c r="M42" s="607"/>
      <c r="N42" s="599"/>
      <c r="O42" s="601"/>
      <c r="P42" s="603"/>
      <c r="Q42" s="599"/>
      <c r="R42" s="601"/>
      <c r="S42" s="603"/>
      <c r="T42" s="605"/>
      <c r="U42" s="597"/>
      <c r="V42" s="111"/>
    </row>
    <row r="43" spans="2:22" ht="24.75" customHeight="1">
      <c r="B43" s="114"/>
      <c r="C43" s="155" t="s">
        <v>69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>
        <f>SUM(N39:N42)</f>
        <v>18</v>
      </c>
      <c r="O43" s="151" t="s">
        <v>17</v>
      </c>
      <c r="P43" s="158">
        <f>SUM(P39:P42)</f>
        <v>40</v>
      </c>
      <c r="Q43" s="157">
        <f>SUM(Q39:Q42)</f>
        <v>1</v>
      </c>
      <c r="R43" s="159" t="s">
        <v>17</v>
      </c>
      <c r="S43" s="158">
        <f>SUM(S39:S42)</f>
        <v>6</v>
      </c>
      <c r="T43" s="153">
        <f>SUM(T39:T42)</f>
        <v>0</v>
      </c>
      <c r="U43" s="154">
        <f>SUM(U39:U42)</f>
        <v>3</v>
      </c>
      <c r="V43" s="91"/>
    </row>
    <row r="44" spans="2:22" ht="24.75" customHeight="1">
      <c r="B44" s="114"/>
      <c r="C44" s="266" t="s">
        <v>70</v>
      </c>
      <c r="D44" s="267" t="str">
        <f>IF(T43&gt;U43,D34,IF(U43&gt;T43,D35,IF(U43+T43=0," ","CHYBA ZADÁNÍ")))</f>
        <v>Nová Bělá</v>
      </c>
      <c r="E44" s="155"/>
      <c r="F44" s="155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266"/>
      <c r="V44" s="118"/>
    </row>
    <row r="45" spans="2:22" ht="15">
      <c r="B45" s="114"/>
      <c r="C45" s="3" t="s">
        <v>71</v>
      </c>
      <c r="G45" s="120"/>
      <c r="H45" s="120"/>
      <c r="I45" s="120"/>
      <c r="J45" s="120"/>
      <c r="K45" s="120"/>
      <c r="L45" s="120"/>
      <c r="M45" s="120"/>
      <c r="N45" s="118"/>
      <c r="O45" s="118"/>
      <c r="Q45" s="121"/>
      <c r="R45" s="121"/>
      <c r="S45" s="120"/>
      <c r="T45" s="120"/>
      <c r="U45" s="120"/>
      <c r="V45" s="118"/>
    </row>
    <row r="46" spans="3:21" ht="15">
      <c r="C46" s="121"/>
      <c r="D46" s="121"/>
      <c r="E46" s="121"/>
      <c r="F46" s="121"/>
      <c r="G46" s="121"/>
      <c r="H46" s="121"/>
      <c r="I46" s="121"/>
      <c r="J46" s="126" t="s">
        <v>54</v>
      </c>
      <c r="K46" s="126"/>
      <c r="L46" s="126"/>
      <c r="M46" s="121"/>
      <c r="N46" s="121"/>
      <c r="O46" s="121"/>
      <c r="P46" s="121"/>
      <c r="Q46" s="121"/>
      <c r="R46" s="121"/>
      <c r="S46" s="121"/>
      <c r="T46" s="126" t="s">
        <v>57</v>
      </c>
      <c r="U46" s="121"/>
    </row>
    <row r="47" spans="3:21" ht="15">
      <c r="C47" s="127" t="s">
        <v>72</v>
      </c>
      <c r="D47" s="12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3:21" ht="15">
      <c r="C48" s="121"/>
      <c r="D48" s="12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spans="3:21" ht="15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</row>
    <row r="50" spans="3:21" ht="1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630" t="s">
        <v>42</v>
      </c>
      <c r="Q53" s="630"/>
      <c r="R53" s="73"/>
      <c r="S53" s="73"/>
      <c r="T53" s="631">
        <f>'Rozlosování-přehled'!$N$1</f>
        <v>2012</v>
      </c>
      <c r="U53" s="631"/>
      <c r="X53" s="74" t="s">
        <v>0</v>
      </c>
    </row>
    <row r="54" spans="3:32" ht="18.75">
      <c r="C54" s="75" t="s">
        <v>43</v>
      </c>
      <c r="D54" s="76"/>
      <c r="N54" s="77">
        <v>4</v>
      </c>
      <c r="P54" s="632" t="str">
        <f>IF(N54=1,P56,IF(N54=2,P57,IF(N54=3,P58,IF(N54=4,P59,IF(N54=5,P60,IF(N54=6,P61," "))))))</f>
        <v>VETERÁNI   I.</v>
      </c>
      <c r="Q54" s="633"/>
      <c r="R54" s="633"/>
      <c r="S54" s="633"/>
      <c r="T54" s="633"/>
      <c r="U54" s="634"/>
      <c r="W54" s="78" t="s">
        <v>1</v>
      </c>
      <c r="X54" s="79" t="s">
        <v>2</v>
      </c>
      <c r="AA54" s="1" t="s">
        <v>44</v>
      </c>
      <c r="AB54" s="362" t="s">
        <v>177</v>
      </c>
      <c r="AC54" s="362" t="s">
        <v>178</v>
      </c>
      <c r="AD54" s="1" t="s">
        <v>45</v>
      </c>
      <c r="AE54" s="1" t="s">
        <v>46</v>
      </c>
      <c r="AF54" s="1" t="s">
        <v>47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2" ht="15.75" customHeight="1">
      <c r="C56" s="75" t="s">
        <v>48</v>
      </c>
      <c r="D56" s="125" t="s">
        <v>50</v>
      </c>
      <c r="E56" s="125"/>
      <c r="F56" s="125"/>
      <c r="G56" s="125"/>
      <c r="H56" s="125"/>
      <c r="I56" s="125"/>
      <c r="N56" s="83">
        <v>1</v>
      </c>
      <c r="P56" s="627" t="s">
        <v>49</v>
      </c>
      <c r="Q56" s="627"/>
      <c r="R56" s="627"/>
      <c r="S56" s="627"/>
      <c r="T56" s="627"/>
      <c r="U56" s="627"/>
      <c r="W56" s="84">
        <v>1</v>
      </c>
      <c r="X56" s="85" t="str">
        <f aca="true" t="shared" si="4" ref="X56:X63">IF($N$4=1,AA56,IF($N$4=2,AB56,IF($N$4=3,AC56,IF($N$4=4,AD56,IF($N$4=5,AE56," ")))))</f>
        <v>Krmelín</v>
      </c>
      <c r="AA56" s="1">
        <f aca="true" t="shared" si="5" ref="AA56:AE63">AA6</f>
        <v>0</v>
      </c>
      <c r="AB56" s="1">
        <f t="shared" si="5"/>
        <v>0</v>
      </c>
      <c r="AC56" s="1">
        <f>AC6</f>
        <v>0</v>
      </c>
      <c r="AD56" s="1" t="str">
        <f t="shared" si="5"/>
        <v>Krmelín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75" t="s">
        <v>51</v>
      </c>
      <c r="D57" s="86">
        <v>41059</v>
      </c>
      <c r="E57" s="86"/>
      <c r="F57" s="86"/>
      <c r="G57" s="86"/>
      <c r="H57" s="86"/>
      <c r="I57" s="86"/>
      <c r="N57" s="83">
        <v>2</v>
      </c>
      <c r="P57" s="626" t="s">
        <v>179</v>
      </c>
      <c r="Q57" s="627"/>
      <c r="R57" s="627"/>
      <c r="S57" s="627"/>
      <c r="T57" s="627"/>
      <c r="U57" s="627"/>
      <c r="W57" s="84">
        <v>2</v>
      </c>
      <c r="X57" s="85" t="str">
        <f t="shared" si="4"/>
        <v>Trnávka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 t="str">
        <f t="shared" si="5"/>
        <v>Trnávka</v>
      </c>
      <c r="AE57" s="1">
        <f t="shared" si="5"/>
        <v>0</v>
      </c>
      <c r="AF57" s="1">
        <f t="shared" si="6"/>
        <v>0</v>
      </c>
    </row>
    <row r="58" spans="3:32" ht="15">
      <c r="C58" s="75"/>
      <c r="N58" s="83">
        <v>3</v>
      </c>
      <c r="P58" s="626" t="s">
        <v>180</v>
      </c>
      <c r="Q58" s="627"/>
      <c r="R58" s="627"/>
      <c r="S58" s="627"/>
      <c r="T58" s="627"/>
      <c r="U58" s="627"/>
      <c r="W58" s="84">
        <v>3</v>
      </c>
      <c r="X58" s="85" t="str">
        <f t="shared" si="4"/>
        <v>Stará Bělá  B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 t="str">
        <f t="shared" si="5"/>
        <v>Stará Bělá  B</v>
      </c>
      <c r="AE58" s="1">
        <f t="shared" si="5"/>
        <v>0</v>
      </c>
      <c r="AF58" s="1">
        <f t="shared" si="6"/>
        <v>0</v>
      </c>
    </row>
    <row r="59" spans="2:32" ht="18.75">
      <c r="B59" s="88">
        <v>1</v>
      </c>
      <c r="C59" s="71" t="s">
        <v>54</v>
      </c>
      <c r="D59" s="637" t="str">
        <f>IF(B59=1,X56,IF(B59=2,X57,IF(B59=3,X58,IF(B59=4,X59,IF(B59=5,X60,IF(B59=6,X61,IF(B59=7,X62,IF(B59=8,X63," "))))))))</f>
        <v>Krmelín</v>
      </c>
      <c r="E59" s="638"/>
      <c r="F59" s="638"/>
      <c r="G59" s="638"/>
      <c r="H59" s="638"/>
      <c r="I59" s="639"/>
      <c r="N59" s="83">
        <v>4</v>
      </c>
      <c r="P59" s="590" t="s">
        <v>52</v>
      </c>
      <c r="Q59" s="590"/>
      <c r="R59" s="590"/>
      <c r="S59" s="590"/>
      <c r="T59" s="590"/>
      <c r="U59" s="590"/>
      <c r="W59" s="84">
        <v>4</v>
      </c>
      <c r="X59" s="85" t="str">
        <f t="shared" si="4"/>
        <v>Výškovice  B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 t="str">
        <f t="shared" si="5"/>
        <v>Výškovice  B</v>
      </c>
      <c r="AE59" s="1">
        <f t="shared" si="5"/>
        <v>0</v>
      </c>
      <c r="AF59" s="1">
        <f t="shared" si="6"/>
        <v>0</v>
      </c>
    </row>
    <row r="60" spans="2:32" ht="18.75">
      <c r="B60" s="88">
        <v>4</v>
      </c>
      <c r="C60" s="71" t="s">
        <v>57</v>
      </c>
      <c r="D60" s="637" t="str">
        <f>IF(B60=1,X56,IF(B60=2,X57,IF(B60=3,X58,IF(B60=4,X59,IF(B60=5,X60,IF(B60=6,X61,IF(B60=7,X62,IF(B60=8,X63," "))))))))</f>
        <v>Výškovice  B</v>
      </c>
      <c r="E60" s="638"/>
      <c r="F60" s="638"/>
      <c r="G60" s="638"/>
      <c r="H60" s="638"/>
      <c r="I60" s="639"/>
      <c r="N60" s="83">
        <v>5</v>
      </c>
      <c r="P60" s="590" t="s">
        <v>55</v>
      </c>
      <c r="Q60" s="590"/>
      <c r="R60" s="590"/>
      <c r="S60" s="590"/>
      <c r="T60" s="590"/>
      <c r="U60" s="590"/>
      <c r="W60" s="84">
        <v>5</v>
      </c>
      <c r="X60" s="85" t="str">
        <f t="shared" si="4"/>
        <v>Nová Bělá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 t="str">
        <f t="shared" si="5"/>
        <v>Nová Bělá</v>
      </c>
      <c r="AE60" s="1">
        <f t="shared" si="5"/>
        <v>0</v>
      </c>
      <c r="AF60" s="1">
        <f t="shared" si="6"/>
        <v>0</v>
      </c>
    </row>
    <row r="61" spans="14:32" ht="15">
      <c r="N61" s="83">
        <v>6</v>
      </c>
      <c r="P61" s="590" t="s">
        <v>58</v>
      </c>
      <c r="Q61" s="590"/>
      <c r="R61" s="590"/>
      <c r="S61" s="590"/>
      <c r="T61" s="590"/>
      <c r="U61" s="590"/>
      <c r="W61" s="84">
        <v>6</v>
      </c>
      <c r="X61" s="85" t="str">
        <f t="shared" si="4"/>
        <v>Výškovice  C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 t="str">
        <f t="shared" si="5"/>
        <v>Výškovice  C</v>
      </c>
      <c r="AE61" s="1">
        <f t="shared" si="5"/>
        <v>0</v>
      </c>
      <c r="AF61" s="1">
        <f t="shared" si="6"/>
        <v>0</v>
      </c>
    </row>
    <row r="62" spans="3:38" ht="15">
      <c r="C62" s="89" t="s">
        <v>60</v>
      </c>
      <c r="D62" s="90"/>
      <c r="E62" s="623" t="s">
        <v>61</v>
      </c>
      <c r="F62" s="624"/>
      <c r="G62" s="624"/>
      <c r="H62" s="624"/>
      <c r="I62" s="624"/>
      <c r="J62" s="624"/>
      <c r="K62" s="624"/>
      <c r="L62" s="624"/>
      <c r="M62" s="624"/>
      <c r="N62" s="624" t="s">
        <v>62</v>
      </c>
      <c r="O62" s="624"/>
      <c r="P62" s="624"/>
      <c r="Q62" s="624"/>
      <c r="R62" s="624"/>
      <c r="S62" s="624"/>
      <c r="T62" s="624"/>
      <c r="U62" s="624"/>
      <c r="V62" s="91"/>
      <c r="W62" s="84">
        <v>7</v>
      </c>
      <c r="X62" s="85" t="str">
        <f t="shared" si="4"/>
        <v>Stará Bělá  A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 t="str">
        <f t="shared" si="5"/>
        <v>Stará Bělá  A</v>
      </c>
      <c r="AE62" s="1">
        <f t="shared" si="5"/>
        <v>0</v>
      </c>
      <c r="AF62" s="1">
        <f t="shared" si="6"/>
        <v>0</v>
      </c>
      <c r="AG62" s="75"/>
      <c r="AH62" s="92"/>
      <c r="AI62" s="92"/>
      <c r="AJ62" s="74" t="s">
        <v>0</v>
      </c>
      <c r="AK62" s="92"/>
      <c r="AL62" s="92"/>
    </row>
    <row r="63" spans="2:38" ht="15">
      <c r="B63" s="93"/>
      <c r="C63" s="94" t="s">
        <v>7</v>
      </c>
      <c r="D63" s="95" t="s">
        <v>8</v>
      </c>
      <c r="E63" s="625" t="s">
        <v>63</v>
      </c>
      <c r="F63" s="592"/>
      <c r="G63" s="593"/>
      <c r="H63" s="591" t="s">
        <v>64</v>
      </c>
      <c r="I63" s="592"/>
      <c r="J63" s="593" t="s">
        <v>64</v>
      </c>
      <c r="K63" s="591" t="s">
        <v>65</v>
      </c>
      <c r="L63" s="592"/>
      <c r="M63" s="592" t="s">
        <v>65</v>
      </c>
      <c r="N63" s="591" t="s">
        <v>66</v>
      </c>
      <c r="O63" s="592"/>
      <c r="P63" s="593"/>
      <c r="Q63" s="591" t="s">
        <v>67</v>
      </c>
      <c r="R63" s="592"/>
      <c r="S63" s="593"/>
      <c r="T63" s="96" t="s">
        <v>68</v>
      </c>
      <c r="U63" s="97"/>
      <c r="V63" s="98"/>
      <c r="W63" s="84">
        <v>8</v>
      </c>
      <c r="X63" s="85" t="str">
        <f t="shared" si="4"/>
        <v>Výškovice  A</v>
      </c>
      <c r="AA63" s="1">
        <f t="shared" si="5"/>
        <v>0</v>
      </c>
      <c r="AB63" s="1">
        <f t="shared" si="5"/>
        <v>0</v>
      </c>
      <c r="AC63" s="1">
        <f t="shared" si="5"/>
        <v>0</v>
      </c>
      <c r="AD63" s="1" t="str">
        <f t="shared" si="5"/>
        <v>Výškovice  A</v>
      </c>
      <c r="AE63" s="1">
        <f t="shared" si="5"/>
        <v>0</v>
      </c>
      <c r="AF63" s="1">
        <f t="shared" si="6"/>
        <v>0</v>
      </c>
      <c r="AG63" s="4" t="s">
        <v>63</v>
      </c>
      <c r="AH63" s="4" t="s">
        <v>64</v>
      </c>
      <c r="AI63" s="4" t="s">
        <v>65</v>
      </c>
      <c r="AJ63" s="4" t="s">
        <v>63</v>
      </c>
      <c r="AK63" s="4" t="s">
        <v>64</v>
      </c>
      <c r="AL63" s="4" t="s">
        <v>65</v>
      </c>
    </row>
    <row r="64" spans="2:38" ht="24.75" customHeight="1">
      <c r="B64" s="99" t="s">
        <v>63</v>
      </c>
      <c r="C64" s="129" t="s">
        <v>190</v>
      </c>
      <c r="D64" s="139" t="s">
        <v>89</v>
      </c>
      <c r="E64" s="101">
        <v>0</v>
      </c>
      <c r="F64" s="102" t="s">
        <v>17</v>
      </c>
      <c r="G64" s="103">
        <v>6</v>
      </c>
      <c r="H64" s="104">
        <v>2</v>
      </c>
      <c r="I64" s="102" t="s">
        <v>17</v>
      </c>
      <c r="J64" s="103">
        <v>6</v>
      </c>
      <c r="K64" s="251"/>
      <c r="L64" s="249" t="s">
        <v>17</v>
      </c>
      <c r="M64" s="264"/>
      <c r="N64" s="150">
        <f>E64+H64+K64</f>
        <v>2</v>
      </c>
      <c r="O64" s="151" t="s">
        <v>17</v>
      </c>
      <c r="P64" s="152">
        <f>G64+J64+M64</f>
        <v>12</v>
      </c>
      <c r="Q64" s="150">
        <f>SUM(AG64:AI64)</f>
        <v>0</v>
      </c>
      <c r="R64" s="151" t="s">
        <v>17</v>
      </c>
      <c r="S64" s="152">
        <f>SUM(AJ64:AL64)</f>
        <v>2</v>
      </c>
      <c r="T64" s="153">
        <f>IF(Q64&gt;S64,1,0)</f>
        <v>0</v>
      </c>
      <c r="U64" s="154">
        <f>IF(S64&gt;Q64,1,0)</f>
        <v>1</v>
      </c>
      <c r="V64" s="91"/>
      <c r="X64" s="107"/>
      <c r="AG64" s="108">
        <f>IF(E64&gt;G64,1,0)</f>
        <v>0</v>
      </c>
      <c r="AH64" s="108">
        <f>IF(H64&gt;J64,1,0)</f>
        <v>0</v>
      </c>
      <c r="AI64" s="108">
        <f>IF(K64+M64&gt;0,IF(K64&gt;M64,1,0),0)</f>
        <v>0</v>
      </c>
      <c r="AJ64" s="108">
        <f>IF(G64&gt;E64,1,0)</f>
        <v>1</v>
      </c>
      <c r="AK64" s="108">
        <f>IF(J64&gt;H64,1,0)</f>
        <v>1</v>
      </c>
      <c r="AL64" s="108">
        <f>IF(K64+M64&gt;0,IF(M64&gt;K64,1,0),0)</f>
        <v>0</v>
      </c>
    </row>
    <row r="65" spans="2:38" ht="24.75" customHeight="1">
      <c r="B65" s="99" t="s">
        <v>64</v>
      </c>
      <c r="C65" s="140" t="s">
        <v>192</v>
      </c>
      <c r="D65" s="129" t="s">
        <v>90</v>
      </c>
      <c r="E65" s="101">
        <v>6</v>
      </c>
      <c r="F65" s="102" t="s">
        <v>17</v>
      </c>
      <c r="G65" s="103">
        <v>7</v>
      </c>
      <c r="H65" s="104">
        <v>3</v>
      </c>
      <c r="I65" s="102" t="s">
        <v>17</v>
      </c>
      <c r="J65" s="103">
        <v>6</v>
      </c>
      <c r="K65" s="251"/>
      <c r="L65" s="249" t="s">
        <v>17</v>
      </c>
      <c r="M65" s="264"/>
      <c r="N65" s="150">
        <f>E65+H65+K65</f>
        <v>9</v>
      </c>
      <c r="O65" s="151" t="s">
        <v>17</v>
      </c>
      <c r="P65" s="152">
        <f>G65+J65+M65</f>
        <v>13</v>
      </c>
      <c r="Q65" s="150">
        <f>SUM(AG65:AI65)</f>
        <v>0</v>
      </c>
      <c r="R65" s="151" t="s">
        <v>17</v>
      </c>
      <c r="S65" s="152">
        <f>SUM(AJ65:AL65)</f>
        <v>2</v>
      </c>
      <c r="T65" s="153">
        <f>IF(Q65&gt;S65,1,0)</f>
        <v>0</v>
      </c>
      <c r="U65" s="154">
        <f>IF(S65&gt;Q65,1,0)</f>
        <v>1</v>
      </c>
      <c r="V65" s="91"/>
      <c r="AG65" s="108">
        <f>IF(E65&gt;G65,1,0)</f>
        <v>0</v>
      </c>
      <c r="AH65" s="108">
        <f>IF(H65&gt;J65,1,0)</f>
        <v>0</v>
      </c>
      <c r="AI65" s="108">
        <f>IF(K65+M65&gt;0,IF(K65&gt;M65,1,0),0)</f>
        <v>0</v>
      </c>
      <c r="AJ65" s="108">
        <f>IF(G65&gt;E65,1,0)</f>
        <v>1</v>
      </c>
      <c r="AK65" s="108">
        <f>IF(J65&gt;H65,1,0)</f>
        <v>1</v>
      </c>
      <c r="AL65" s="108">
        <f>IF(K65+M65&gt;0,IF(M65&gt;K65,1,0),0)</f>
        <v>0</v>
      </c>
    </row>
    <row r="66" spans="2:38" ht="24.75" customHeight="1">
      <c r="B66" s="608" t="s">
        <v>65</v>
      </c>
      <c r="C66" s="140" t="s">
        <v>194</v>
      </c>
      <c r="D66" s="139" t="s">
        <v>89</v>
      </c>
      <c r="E66" s="635">
        <v>6</v>
      </c>
      <c r="F66" s="594" t="s">
        <v>17</v>
      </c>
      <c r="G66" s="628">
        <v>2</v>
      </c>
      <c r="H66" s="621">
        <v>3</v>
      </c>
      <c r="I66" s="594" t="s">
        <v>17</v>
      </c>
      <c r="J66" s="628">
        <v>6</v>
      </c>
      <c r="K66" s="644">
        <v>3</v>
      </c>
      <c r="L66" s="646" t="s">
        <v>17</v>
      </c>
      <c r="M66" s="640">
        <v>6</v>
      </c>
      <c r="N66" s="598">
        <f>E66+H66+K66</f>
        <v>12</v>
      </c>
      <c r="O66" s="600" t="s">
        <v>17</v>
      </c>
      <c r="P66" s="602">
        <f>G66+J66+M66</f>
        <v>14</v>
      </c>
      <c r="Q66" s="598">
        <f>SUM(AG66:AI66)</f>
        <v>1</v>
      </c>
      <c r="R66" s="600" t="s">
        <v>17</v>
      </c>
      <c r="S66" s="602">
        <f>SUM(AJ66:AL66)</f>
        <v>2</v>
      </c>
      <c r="T66" s="604">
        <f>IF(Q66&gt;S66,1,0)</f>
        <v>0</v>
      </c>
      <c r="U66" s="596">
        <f>IF(S66&gt;Q66,1,0)</f>
        <v>1</v>
      </c>
      <c r="V66" s="111"/>
      <c r="AG66" s="108">
        <f>IF(E66&gt;G66,1,0)</f>
        <v>1</v>
      </c>
      <c r="AH66" s="108">
        <f>IF(H66&gt;J66,1,0)</f>
        <v>0</v>
      </c>
      <c r="AI66" s="108">
        <f>IF(K66+M66&gt;0,IF(K66&gt;M66,1,0),0)</f>
        <v>0</v>
      </c>
      <c r="AJ66" s="108">
        <f>IF(G66&gt;E66,1,0)</f>
        <v>0</v>
      </c>
      <c r="AK66" s="108">
        <f>IF(J66&gt;H66,1,0)</f>
        <v>1</v>
      </c>
      <c r="AL66" s="108">
        <f>IF(K66+M66&gt;0,IF(M66&gt;K66,1,0),0)</f>
        <v>1</v>
      </c>
    </row>
    <row r="67" spans="2:22" ht="24.75" customHeight="1">
      <c r="B67" s="609"/>
      <c r="C67" s="141" t="s">
        <v>195</v>
      </c>
      <c r="D67" s="129" t="s">
        <v>91</v>
      </c>
      <c r="E67" s="636"/>
      <c r="F67" s="595"/>
      <c r="G67" s="629"/>
      <c r="H67" s="622"/>
      <c r="I67" s="595"/>
      <c r="J67" s="629"/>
      <c r="K67" s="645"/>
      <c r="L67" s="647"/>
      <c r="M67" s="641"/>
      <c r="N67" s="599"/>
      <c r="O67" s="601"/>
      <c r="P67" s="603"/>
      <c r="Q67" s="599"/>
      <c r="R67" s="601"/>
      <c r="S67" s="603"/>
      <c r="T67" s="605"/>
      <c r="U67" s="597"/>
      <c r="V67" s="111"/>
    </row>
    <row r="68" spans="2:22" ht="24.75" customHeight="1">
      <c r="B68" s="114"/>
      <c r="C68" s="155" t="s">
        <v>69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7">
        <f>SUM(N64:N67)</f>
        <v>23</v>
      </c>
      <c r="O68" s="151" t="s">
        <v>17</v>
      </c>
      <c r="P68" s="158">
        <f>SUM(P64:P67)</f>
        <v>39</v>
      </c>
      <c r="Q68" s="157">
        <f>SUM(Q64:Q67)</f>
        <v>1</v>
      </c>
      <c r="R68" s="159" t="s">
        <v>17</v>
      </c>
      <c r="S68" s="158">
        <f>SUM(S64:S67)</f>
        <v>6</v>
      </c>
      <c r="T68" s="153">
        <f>SUM(T64:T67)</f>
        <v>0</v>
      </c>
      <c r="U68" s="154">
        <f>SUM(U64:U67)</f>
        <v>3</v>
      </c>
      <c r="V68" s="91"/>
    </row>
    <row r="69" spans="2:27" ht="24.75" customHeight="1">
      <c r="B69" s="114"/>
      <c r="C69" s="266" t="s">
        <v>70</v>
      </c>
      <c r="D69" s="267" t="str">
        <f>IF(T68&gt;U68,D59,IF(U68&gt;T68,D60,IF(U68+T68=0," ","CHYBA ZADÁNÍ")))</f>
        <v>Výškovice  B</v>
      </c>
      <c r="E69" s="155"/>
      <c r="F69" s="155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266"/>
      <c r="V69" s="118"/>
      <c r="AA69" s="119"/>
    </row>
    <row r="70" spans="2:22" ht="15">
      <c r="B70" s="114"/>
      <c r="C70" s="3" t="s">
        <v>71</v>
      </c>
      <c r="G70" s="120"/>
      <c r="H70" s="120"/>
      <c r="I70" s="120"/>
      <c r="J70" s="120"/>
      <c r="K70" s="120"/>
      <c r="L70" s="120"/>
      <c r="M70" s="120"/>
      <c r="N70" s="118"/>
      <c r="O70" s="118"/>
      <c r="Q70" s="121"/>
      <c r="R70" s="121"/>
      <c r="S70" s="120"/>
      <c r="T70" s="120"/>
      <c r="U70" s="120"/>
      <c r="V70" s="118"/>
    </row>
    <row r="71" spans="10:20" ht="15">
      <c r="J71" s="2" t="s">
        <v>54</v>
      </c>
      <c r="K71" s="2"/>
      <c r="L71" s="2"/>
      <c r="T71" s="2" t="s">
        <v>57</v>
      </c>
    </row>
    <row r="72" spans="3:21" ht="15">
      <c r="C72" s="75" t="s">
        <v>72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</row>
    <row r="73" spans="3:21" ht="15"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3:21" ht="15"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</row>
    <row r="75" spans="3:21" ht="15"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</row>
    <row r="76" spans="2:21" ht="26.25">
      <c r="B76" s="90"/>
      <c r="C76" s="90"/>
      <c r="D76" s="90"/>
      <c r="E76" s="90"/>
      <c r="F76" s="122" t="s">
        <v>39</v>
      </c>
      <c r="G76" s="90"/>
      <c r="H76" s="123"/>
      <c r="I76" s="123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630" t="s">
        <v>42</v>
      </c>
      <c r="Q78" s="630"/>
      <c r="R78" s="73"/>
      <c r="S78" s="73"/>
      <c r="T78" s="631">
        <f>'Rozlosování-přehled'!$N$1</f>
        <v>2012</v>
      </c>
      <c r="U78" s="631"/>
      <c r="X78" s="74" t="s">
        <v>0</v>
      </c>
    </row>
    <row r="79" spans="3:32" ht="18.75">
      <c r="C79" s="75" t="s">
        <v>43</v>
      </c>
      <c r="D79" s="124"/>
      <c r="N79" s="77">
        <v>4</v>
      </c>
      <c r="P79" s="632" t="str">
        <f>IF(N79=1,P81,IF(N79=2,P82,IF(N79=3,P83,IF(N79=4,P84,IF(N79=5,P85,IF(N79=6,P86," "))))))</f>
        <v>VETERÁNI   I.</v>
      </c>
      <c r="Q79" s="633"/>
      <c r="R79" s="633"/>
      <c r="S79" s="633"/>
      <c r="T79" s="633"/>
      <c r="U79" s="634"/>
      <c r="W79" s="78" t="s">
        <v>1</v>
      </c>
      <c r="X79" s="75" t="s">
        <v>2</v>
      </c>
      <c r="AA79" s="1" t="s">
        <v>44</v>
      </c>
      <c r="AB79" s="362" t="s">
        <v>177</v>
      </c>
      <c r="AC79" s="362" t="s">
        <v>178</v>
      </c>
      <c r="AD79" s="1" t="s">
        <v>45</v>
      </c>
      <c r="AE79" s="1" t="s">
        <v>46</v>
      </c>
      <c r="AF79" s="1" t="s">
        <v>47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2" ht="15.75" customHeight="1">
      <c r="C81" s="75" t="s">
        <v>48</v>
      </c>
      <c r="D81" s="125" t="s">
        <v>56</v>
      </c>
      <c r="E81" s="82"/>
      <c r="F81" s="82"/>
      <c r="N81" s="83">
        <v>1</v>
      </c>
      <c r="P81" s="627" t="s">
        <v>49</v>
      </c>
      <c r="Q81" s="627"/>
      <c r="R81" s="627"/>
      <c r="S81" s="627"/>
      <c r="T81" s="627"/>
      <c r="U81" s="627"/>
      <c r="W81" s="84">
        <v>1</v>
      </c>
      <c r="X81" s="85" t="str">
        <f aca="true" t="shared" si="7" ref="X81:X88">IF($N$29=1,AA81,IF($N$29=2,AB81,IF($N$29=3,AC81,IF($N$29=4,AD81,IF($N$29=5,AE81," ")))))</f>
        <v>Krmelín</v>
      </c>
      <c r="AA81" s="1">
        <f aca="true" t="shared" si="8" ref="AA81:AE88">AA6</f>
        <v>0</v>
      </c>
      <c r="AB81" s="1">
        <f t="shared" si="8"/>
        <v>0</v>
      </c>
      <c r="AC81" s="1">
        <f>AC6</f>
        <v>0</v>
      </c>
      <c r="AD81" s="1" t="str">
        <f t="shared" si="8"/>
        <v>Krmelín</v>
      </c>
      <c r="AE81" s="1">
        <f t="shared" si="8"/>
        <v>0</v>
      </c>
      <c r="AF81" s="1">
        <f aca="true" t="shared" si="9" ref="AF81:AF88">AF6</f>
        <v>0</v>
      </c>
    </row>
    <row r="82" spans="3:32" ht="15" customHeight="1">
      <c r="C82" s="75" t="s">
        <v>51</v>
      </c>
      <c r="D82" s="238">
        <v>41059</v>
      </c>
      <c r="E82" s="87"/>
      <c r="F82" s="87"/>
      <c r="N82" s="83">
        <v>2</v>
      </c>
      <c r="P82" s="626" t="s">
        <v>179</v>
      </c>
      <c r="Q82" s="627"/>
      <c r="R82" s="627"/>
      <c r="S82" s="627"/>
      <c r="T82" s="627"/>
      <c r="U82" s="627"/>
      <c r="W82" s="84">
        <v>2</v>
      </c>
      <c r="X82" s="85" t="str">
        <f t="shared" si="7"/>
        <v>Trnávka</v>
      </c>
      <c r="AA82" s="1">
        <f t="shared" si="8"/>
        <v>0</v>
      </c>
      <c r="AB82" s="1">
        <f t="shared" si="8"/>
        <v>0</v>
      </c>
      <c r="AC82" s="1">
        <f t="shared" si="8"/>
        <v>0</v>
      </c>
      <c r="AD82" s="1" t="str">
        <f t="shared" si="8"/>
        <v>Trnávka</v>
      </c>
      <c r="AE82" s="1">
        <f t="shared" si="8"/>
        <v>0</v>
      </c>
      <c r="AF82" s="1">
        <f t="shared" si="9"/>
        <v>0</v>
      </c>
    </row>
    <row r="83" spans="3:32" ht="15">
      <c r="C83" s="75"/>
      <c r="N83" s="83">
        <v>3</v>
      </c>
      <c r="P83" s="626" t="s">
        <v>180</v>
      </c>
      <c r="Q83" s="627"/>
      <c r="R83" s="627"/>
      <c r="S83" s="627"/>
      <c r="T83" s="627"/>
      <c r="U83" s="627"/>
      <c r="W83" s="84">
        <v>3</v>
      </c>
      <c r="X83" s="85" t="str">
        <f t="shared" si="7"/>
        <v>Stará Bělá  B</v>
      </c>
      <c r="AA83" s="1">
        <f t="shared" si="8"/>
        <v>0</v>
      </c>
      <c r="AB83" s="1">
        <f t="shared" si="8"/>
        <v>0</v>
      </c>
      <c r="AC83" s="1">
        <f t="shared" si="8"/>
        <v>0</v>
      </c>
      <c r="AD83" s="1" t="str">
        <f t="shared" si="8"/>
        <v>Stará Bělá  B</v>
      </c>
      <c r="AE83" s="1">
        <f t="shared" si="8"/>
        <v>0</v>
      </c>
      <c r="AF83" s="1">
        <f t="shared" si="9"/>
        <v>0</v>
      </c>
    </row>
    <row r="84" spans="2:32" ht="18.75">
      <c r="B84" s="88">
        <v>2</v>
      </c>
      <c r="C84" s="71" t="s">
        <v>54</v>
      </c>
      <c r="D84" s="618" t="str">
        <f>IF(B84=1,X81,IF(B84=2,X82,IF(B84=3,X83,IF(B84=4,X84,IF(B84=5,X85,IF(B84=6,X86,IF(B84=7,X87,IF(B84=8,X88," "))))))))</f>
        <v>Trnávka</v>
      </c>
      <c r="E84" s="619"/>
      <c r="F84" s="619"/>
      <c r="G84" s="619"/>
      <c r="H84" s="619"/>
      <c r="I84" s="620"/>
      <c r="N84" s="83">
        <v>4</v>
      </c>
      <c r="P84" s="590" t="s">
        <v>52</v>
      </c>
      <c r="Q84" s="590"/>
      <c r="R84" s="590"/>
      <c r="S84" s="590"/>
      <c r="T84" s="590"/>
      <c r="U84" s="590"/>
      <c r="W84" s="84">
        <v>4</v>
      </c>
      <c r="X84" s="85" t="str">
        <f t="shared" si="7"/>
        <v>Výškovice  B</v>
      </c>
      <c r="AA84" s="1">
        <f t="shared" si="8"/>
        <v>0</v>
      </c>
      <c r="AB84" s="1">
        <f t="shared" si="8"/>
        <v>0</v>
      </c>
      <c r="AC84" s="1">
        <f t="shared" si="8"/>
        <v>0</v>
      </c>
      <c r="AD84" s="1" t="str">
        <f t="shared" si="8"/>
        <v>Výškovice  B</v>
      </c>
      <c r="AE84" s="1">
        <f t="shared" si="8"/>
        <v>0</v>
      </c>
      <c r="AF84" s="1">
        <f t="shared" si="9"/>
        <v>0</v>
      </c>
    </row>
    <row r="85" spans="2:32" ht="18.75">
      <c r="B85" s="88">
        <v>3</v>
      </c>
      <c r="C85" s="71" t="s">
        <v>57</v>
      </c>
      <c r="D85" s="618" t="str">
        <f>IF(B85=1,X81,IF(B85=2,X82,IF(B85=3,X83,IF(B85=4,X84,IF(B85=5,X85,IF(B85=6,X86,IF(B85=7,X87,IF(B85=8,X88," "))))))))</f>
        <v>Stará Bělá  B</v>
      </c>
      <c r="E85" s="619"/>
      <c r="F85" s="619"/>
      <c r="G85" s="619"/>
      <c r="H85" s="619"/>
      <c r="I85" s="620"/>
      <c r="N85" s="83">
        <v>5</v>
      </c>
      <c r="P85" s="590" t="s">
        <v>55</v>
      </c>
      <c r="Q85" s="590"/>
      <c r="R85" s="590"/>
      <c r="S85" s="590"/>
      <c r="T85" s="590"/>
      <c r="U85" s="590"/>
      <c r="W85" s="84">
        <v>5</v>
      </c>
      <c r="X85" s="85" t="str">
        <f t="shared" si="7"/>
        <v>Nová Bělá</v>
      </c>
      <c r="AA85" s="1">
        <f t="shared" si="8"/>
        <v>0</v>
      </c>
      <c r="AB85" s="1">
        <f t="shared" si="8"/>
        <v>0</v>
      </c>
      <c r="AC85" s="1">
        <f t="shared" si="8"/>
        <v>0</v>
      </c>
      <c r="AD85" s="1" t="str">
        <f t="shared" si="8"/>
        <v>Nová Bělá</v>
      </c>
      <c r="AE85" s="1">
        <f t="shared" si="8"/>
        <v>0</v>
      </c>
      <c r="AF85" s="1">
        <f t="shared" si="9"/>
        <v>0</v>
      </c>
    </row>
    <row r="86" spans="14:32" ht="15">
      <c r="N86" s="83">
        <v>6</v>
      </c>
      <c r="P86" s="590" t="s">
        <v>58</v>
      </c>
      <c r="Q86" s="590"/>
      <c r="R86" s="590"/>
      <c r="S86" s="590"/>
      <c r="T86" s="590"/>
      <c r="U86" s="590"/>
      <c r="W86" s="84">
        <v>6</v>
      </c>
      <c r="X86" s="85" t="str">
        <f t="shared" si="7"/>
        <v>Výškovice  C</v>
      </c>
      <c r="AA86" s="1">
        <f t="shared" si="8"/>
        <v>0</v>
      </c>
      <c r="AB86" s="1">
        <f t="shared" si="8"/>
        <v>0</v>
      </c>
      <c r="AC86" s="1">
        <f t="shared" si="8"/>
        <v>0</v>
      </c>
      <c r="AD86" s="1" t="str">
        <f t="shared" si="8"/>
        <v>Výškovice  C</v>
      </c>
      <c r="AE86" s="1">
        <f t="shared" si="8"/>
        <v>0</v>
      </c>
      <c r="AF86" s="1">
        <f t="shared" si="9"/>
        <v>0</v>
      </c>
    </row>
    <row r="87" spans="3:32" ht="15">
      <c r="C87" s="89" t="s">
        <v>60</v>
      </c>
      <c r="D87" s="90"/>
      <c r="E87" s="623" t="s">
        <v>61</v>
      </c>
      <c r="F87" s="624"/>
      <c r="G87" s="624"/>
      <c r="H87" s="624"/>
      <c r="I87" s="624"/>
      <c r="J87" s="624"/>
      <c r="K87" s="624"/>
      <c r="L87" s="624"/>
      <c r="M87" s="624"/>
      <c r="N87" s="624" t="s">
        <v>62</v>
      </c>
      <c r="O87" s="624"/>
      <c r="P87" s="624"/>
      <c r="Q87" s="624"/>
      <c r="R87" s="624"/>
      <c r="S87" s="624"/>
      <c r="T87" s="624"/>
      <c r="U87" s="624"/>
      <c r="V87" s="91"/>
      <c r="W87" s="84">
        <v>7</v>
      </c>
      <c r="X87" s="85" t="str">
        <f t="shared" si="7"/>
        <v>Stará Bělá  A</v>
      </c>
      <c r="AA87" s="1">
        <f t="shared" si="8"/>
        <v>0</v>
      </c>
      <c r="AB87" s="1">
        <f t="shared" si="8"/>
        <v>0</v>
      </c>
      <c r="AC87" s="1">
        <f t="shared" si="8"/>
        <v>0</v>
      </c>
      <c r="AD87" s="1" t="str">
        <f t="shared" si="8"/>
        <v>Stará Bělá  A</v>
      </c>
      <c r="AE87" s="1">
        <f t="shared" si="8"/>
        <v>0</v>
      </c>
      <c r="AF87" s="1">
        <f t="shared" si="9"/>
        <v>0</v>
      </c>
    </row>
    <row r="88" spans="2:38" ht="15">
      <c r="B88" s="93"/>
      <c r="C88" s="94" t="s">
        <v>7</v>
      </c>
      <c r="D88" s="95" t="s">
        <v>8</v>
      </c>
      <c r="E88" s="625" t="s">
        <v>63</v>
      </c>
      <c r="F88" s="592"/>
      <c r="G88" s="593"/>
      <c r="H88" s="591" t="s">
        <v>64</v>
      </c>
      <c r="I88" s="592"/>
      <c r="J88" s="593" t="s">
        <v>64</v>
      </c>
      <c r="K88" s="591" t="s">
        <v>65</v>
      </c>
      <c r="L88" s="592"/>
      <c r="M88" s="592" t="s">
        <v>65</v>
      </c>
      <c r="N88" s="591" t="s">
        <v>66</v>
      </c>
      <c r="O88" s="592"/>
      <c r="P88" s="593"/>
      <c r="Q88" s="591" t="s">
        <v>67</v>
      </c>
      <c r="R88" s="592"/>
      <c r="S88" s="593"/>
      <c r="T88" s="96" t="s">
        <v>68</v>
      </c>
      <c r="U88" s="97"/>
      <c r="V88" s="98"/>
      <c r="W88" s="84">
        <v>8</v>
      </c>
      <c r="X88" s="85" t="str">
        <f t="shared" si="7"/>
        <v>Výškovice  A</v>
      </c>
      <c r="AA88" s="1">
        <f t="shared" si="8"/>
        <v>0</v>
      </c>
      <c r="AB88" s="1">
        <f t="shared" si="8"/>
        <v>0</v>
      </c>
      <c r="AC88" s="1">
        <f t="shared" si="8"/>
        <v>0</v>
      </c>
      <c r="AD88" s="1" t="str">
        <f t="shared" si="8"/>
        <v>Výškovice  A</v>
      </c>
      <c r="AE88" s="1">
        <f t="shared" si="8"/>
        <v>0</v>
      </c>
      <c r="AF88" s="1">
        <f t="shared" si="9"/>
        <v>0</v>
      </c>
      <c r="AG88" s="4" t="s">
        <v>63</v>
      </c>
      <c r="AH88" s="4" t="s">
        <v>64</v>
      </c>
      <c r="AI88" s="4" t="s">
        <v>65</v>
      </c>
      <c r="AJ88" s="4" t="s">
        <v>63</v>
      </c>
      <c r="AK88" s="4" t="s">
        <v>64</v>
      </c>
      <c r="AL88" s="4" t="s">
        <v>65</v>
      </c>
    </row>
    <row r="89" spans="2:38" ht="24.75" customHeight="1">
      <c r="B89" s="99" t="s">
        <v>63</v>
      </c>
      <c r="C89" s="100" t="s">
        <v>257</v>
      </c>
      <c r="D89" s="109" t="s">
        <v>261</v>
      </c>
      <c r="E89" s="101">
        <v>4</v>
      </c>
      <c r="F89" s="102" t="s">
        <v>17</v>
      </c>
      <c r="G89" s="103">
        <v>6</v>
      </c>
      <c r="H89" s="104">
        <v>4</v>
      </c>
      <c r="I89" s="102" t="s">
        <v>17</v>
      </c>
      <c r="J89" s="103">
        <v>6</v>
      </c>
      <c r="K89" s="251"/>
      <c r="L89" s="249" t="s">
        <v>17</v>
      </c>
      <c r="M89" s="264"/>
      <c r="N89" s="150">
        <f>E89+H89+K89</f>
        <v>8</v>
      </c>
      <c r="O89" s="151" t="s">
        <v>17</v>
      </c>
      <c r="P89" s="152">
        <f>G89+J89+M89</f>
        <v>12</v>
      </c>
      <c r="Q89" s="150">
        <f>SUM(AG89:AI89)</f>
        <v>0</v>
      </c>
      <c r="R89" s="151" t="s">
        <v>17</v>
      </c>
      <c r="S89" s="152">
        <f>SUM(AJ89:AL89)</f>
        <v>2</v>
      </c>
      <c r="T89" s="153">
        <f>IF(Q89&gt;S89,1,0)</f>
        <v>0</v>
      </c>
      <c r="U89" s="154">
        <f>IF(S89&gt;Q89,1,0)</f>
        <v>1</v>
      </c>
      <c r="V89" s="91"/>
      <c r="X89" s="107"/>
      <c r="AG89" s="108">
        <f>IF(E89&gt;G89,1,0)</f>
        <v>0</v>
      </c>
      <c r="AH89" s="108">
        <f>IF(H89&gt;J89,1,0)</f>
        <v>0</v>
      </c>
      <c r="AI89" s="108">
        <f>IF(K89+M89&gt;0,IF(K89&gt;M89,1,0),0)</f>
        <v>0</v>
      </c>
      <c r="AJ89" s="108">
        <f>IF(G89&gt;E89,1,0)</f>
        <v>1</v>
      </c>
      <c r="AK89" s="108">
        <f>IF(J89&gt;H89,1,0)</f>
        <v>1</v>
      </c>
      <c r="AL89" s="108">
        <f>IF(K89+M89&gt;0,IF(M89&gt;K89,1,0),0)</f>
        <v>0</v>
      </c>
    </row>
    <row r="90" spans="2:38" ht="24.75" customHeight="1">
      <c r="B90" s="99" t="s">
        <v>64</v>
      </c>
      <c r="C90" s="110" t="s">
        <v>258</v>
      </c>
      <c r="D90" s="100" t="s">
        <v>111</v>
      </c>
      <c r="E90" s="101">
        <v>2</v>
      </c>
      <c r="F90" s="102" t="s">
        <v>17</v>
      </c>
      <c r="G90" s="103">
        <v>6</v>
      </c>
      <c r="H90" s="104">
        <v>1</v>
      </c>
      <c r="I90" s="102" t="s">
        <v>17</v>
      </c>
      <c r="J90" s="103">
        <v>6</v>
      </c>
      <c r="K90" s="251"/>
      <c r="L90" s="249" t="s">
        <v>17</v>
      </c>
      <c r="M90" s="264"/>
      <c r="N90" s="150">
        <f>E90+H90+K90</f>
        <v>3</v>
      </c>
      <c r="O90" s="151" t="s">
        <v>17</v>
      </c>
      <c r="P90" s="152">
        <f>G90+J90+M90</f>
        <v>12</v>
      </c>
      <c r="Q90" s="150">
        <f>SUM(AG90:AI90)</f>
        <v>0</v>
      </c>
      <c r="R90" s="151" t="s">
        <v>17</v>
      </c>
      <c r="S90" s="152">
        <f>SUM(AJ90:AL90)</f>
        <v>2</v>
      </c>
      <c r="T90" s="153">
        <f>IF(Q90&gt;S90,1,0)</f>
        <v>0</v>
      </c>
      <c r="U90" s="154">
        <f>IF(S90&gt;Q90,1,0)</f>
        <v>1</v>
      </c>
      <c r="V90" s="91"/>
      <c r="AG90" s="108">
        <f>IF(E90&gt;G90,1,0)</f>
        <v>0</v>
      </c>
      <c r="AH90" s="108">
        <f>IF(H90&gt;J90,1,0)</f>
        <v>0</v>
      </c>
      <c r="AI90" s="108">
        <f>IF(K90+M90&gt;0,IF(K90&gt;M90,1,0),0)</f>
        <v>0</v>
      </c>
      <c r="AJ90" s="108">
        <f>IF(G90&gt;E90,1,0)</f>
        <v>1</v>
      </c>
      <c r="AK90" s="108">
        <f>IF(J90&gt;H90,1,0)</f>
        <v>1</v>
      </c>
      <c r="AL90" s="108">
        <f>IF(K90+M90&gt;0,IF(M90&gt;K90,1,0),0)</f>
        <v>0</v>
      </c>
    </row>
    <row r="91" spans="2:38" ht="24.75" customHeight="1">
      <c r="B91" s="608" t="s">
        <v>65</v>
      </c>
      <c r="C91" s="110" t="s">
        <v>258</v>
      </c>
      <c r="D91" s="109" t="s">
        <v>110</v>
      </c>
      <c r="E91" s="635">
        <v>2</v>
      </c>
      <c r="F91" s="594" t="s">
        <v>17</v>
      </c>
      <c r="G91" s="628">
        <v>6</v>
      </c>
      <c r="H91" s="621">
        <v>1</v>
      </c>
      <c r="I91" s="594" t="s">
        <v>17</v>
      </c>
      <c r="J91" s="628">
        <v>6</v>
      </c>
      <c r="K91" s="644"/>
      <c r="L91" s="646" t="s">
        <v>17</v>
      </c>
      <c r="M91" s="640"/>
      <c r="N91" s="598">
        <f>E91+H91+K91</f>
        <v>3</v>
      </c>
      <c r="O91" s="600" t="s">
        <v>17</v>
      </c>
      <c r="P91" s="602">
        <f>G91+J91+M91</f>
        <v>12</v>
      </c>
      <c r="Q91" s="598">
        <f>SUM(AG91:AI91)</f>
        <v>0</v>
      </c>
      <c r="R91" s="600" t="s">
        <v>17</v>
      </c>
      <c r="S91" s="602">
        <f>SUM(AJ91:AL91)</f>
        <v>2</v>
      </c>
      <c r="T91" s="604">
        <f>IF(Q91&gt;S91,1,0)</f>
        <v>0</v>
      </c>
      <c r="U91" s="596">
        <f>IF(S91&gt;Q91,1,0)</f>
        <v>1</v>
      </c>
      <c r="V91" s="111"/>
      <c r="AG91" s="108">
        <f>IF(E91&gt;G91,1,0)</f>
        <v>0</v>
      </c>
      <c r="AH91" s="108">
        <f>IF(H91&gt;J91,1,0)</f>
        <v>0</v>
      </c>
      <c r="AI91" s="108">
        <f>IF(K91+M91&gt;0,IF(K91&gt;M91,1,0),0)</f>
        <v>0</v>
      </c>
      <c r="AJ91" s="108">
        <f>IF(G91&gt;E91,1,0)</f>
        <v>1</v>
      </c>
      <c r="AK91" s="108">
        <f>IF(J91&gt;H91,1,0)</f>
        <v>1</v>
      </c>
      <c r="AL91" s="108">
        <f>IF(K91+M91&gt;0,IF(M91&gt;K91,1,0),0)</f>
        <v>0</v>
      </c>
    </row>
    <row r="92" spans="2:22" ht="24.75" customHeight="1">
      <c r="B92" s="609"/>
      <c r="C92" s="112" t="s">
        <v>259</v>
      </c>
      <c r="D92" s="113" t="s">
        <v>260</v>
      </c>
      <c r="E92" s="636"/>
      <c r="F92" s="595"/>
      <c r="G92" s="650"/>
      <c r="H92" s="622"/>
      <c r="I92" s="595"/>
      <c r="J92" s="650"/>
      <c r="K92" s="645"/>
      <c r="L92" s="647"/>
      <c r="M92" s="641"/>
      <c r="N92" s="599"/>
      <c r="O92" s="601"/>
      <c r="P92" s="603"/>
      <c r="Q92" s="599"/>
      <c r="R92" s="601"/>
      <c r="S92" s="603"/>
      <c r="T92" s="605"/>
      <c r="U92" s="597"/>
      <c r="V92" s="111"/>
    </row>
    <row r="93" spans="2:22" ht="24.75" customHeight="1">
      <c r="B93" s="114"/>
      <c r="C93" s="155" t="s">
        <v>69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7">
        <f>SUM(N89:N92)</f>
        <v>14</v>
      </c>
      <c r="O93" s="151" t="s">
        <v>17</v>
      </c>
      <c r="P93" s="158">
        <f>SUM(P89:P92)</f>
        <v>36</v>
      </c>
      <c r="Q93" s="157">
        <f>SUM(Q89:Q92)</f>
        <v>0</v>
      </c>
      <c r="R93" s="159" t="s">
        <v>17</v>
      </c>
      <c r="S93" s="158">
        <f>SUM(S89:S92)</f>
        <v>6</v>
      </c>
      <c r="T93" s="153">
        <f>SUM(T89:T92)</f>
        <v>0</v>
      </c>
      <c r="U93" s="154">
        <f>SUM(U89:U92)</f>
        <v>3</v>
      </c>
      <c r="V93" s="91"/>
    </row>
    <row r="94" spans="2:22" ht="24.75" customHeight="1">
      <c r="B94" s="114"/>
      <c r="C94" s="266" t="s">
        <v>70</v>
      </c>
      <c r="D94" s="267" t="str">
        <f>IF(T93&gt;U93,D84,IF(U93&gt;T93,D85,IF(U93+T93=0," ","CHYBA ZADÁNÍ")))</f>
        <v>Stará Bělá  B</v>
      </c>
      <c r="E94" s="155"/>
      <c r="F94" s="155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266"/>
      <c r="V94" s="118"/>
    </row>
    <row r="95" spans="2:22" ht="24.75" customHeight="1">
      <c r="B95" s="114"/>
      <c r="C95" s="3" t="s">
        <v>71</v>
      </c>
      <c r="G95" s="120"/>
      <c r="H95" s="120"/>
      <c r="I95" s="120"/>
      <c r="J95" s="120"/>
      <c r="K95" s="120"/>
      <c r="L95" s="120"/>
      <c r="M95" s="120"/>
      <c r="N95" s="118"/>
      <c r="O95" s="118"/>
      <c r="Q95" s="121"/>
      <c r="R95" s="121"/>
      <c r="S95" s="120"/>
      <c r="T95" s="120"/>
      <c r="U95" s="120"/>
      <c r="V95" s="118"/>
    </row>
    <row r="96" spans="3:21" ht="15">
      <c r="C96" s="121"/>
      <c r="D96" s="121"/>
      <c r="E96" s="121"/>
      <c r="F96" s="121"/>
      <c r="G96" s="121"/>
      <c r="H96" s="121"/>
      <c r="I96" s="121"/>
      <c r="J96" s="126" t="s">
        <v>54</v>
      </c>
      <c r="K96" s="126"/>
      <c r="L96" s="126"/>
      <c r="M96" s="121"/>
      <c r="N96" s="121"/>
      <c r="O96" s="121"/>
      <c r="P96" s="121"/>
      <c r="Q96" s="121"/>
      <c r="R96" s="121"/>
      <c r="S96" s="121"/>
      <c r="T96" s="126" t="s">
        <v>57</v>
      </c>
      <c r="U96" s="121"/>
    </row>
    <row r="97" spans="3:21" ht="15">
      <c r="C97" s="127" t="s">
        <v>72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</sheetData>
  <sheetProtection selectLockedCells="1"/>
  <mergeCells count="144">
    <mergeCell ref="M91:M92"/>
    <mergeCell ref="E88:G88"/>
    <mergeCell ref="H88:J88"/>
    <mergeCell ref="K88:M88"/>
    <mergeCell ref="H91:H92"/>
    <mergeCell ref="L91:L92"/>
    <mergeCell ref="J91:J92"/>
    <mergeCell ref="I91:I92"/>
    <mergeCell ref="K91:K92"/>
    <mergeCell ref="B91:B92"/>
    <mergeCell ref="E91:E92"/>
    <mergeCell ref="F91:F92"/>
    <mergeCell ref="G91:G92"/>
    <mergeCell ref="O91:O92"/>
    <mergeCell ref="N88:P88"/>
    <mergeCell ref="P91:P92"/>
    <mergeCell ref="U91:U92"/>
    <mergeCell ref="Q91:Q92"/>
    <mergeCell ref="R91:R92"/>
    <mergeCell ref="P83:U83"/>
    <mergeCell ref="S91:S92"/>
    <mergeCell ref="P84:U84"/>
    <mergeCell ref="D85:I85"/>
    <mergeCell ref="P85:U85"/>
    <mergeCell ref="E87:M87"/>
    <mergeCell ref="N87:U87"/>
    <mergeCell ref="Q88:S88"/>
    <mergeCell ref="T91:T92"/>
    <mergeCell ref="N91:N92"/>
    <mergeCell ref="D84:I84"/>
    <mergeCell ref="P66:P67"/>
    <mergeCell ref="I66:I67"/>
    <mergeCell ref="K66:K67"/>
    <mergeCell ref="L66:L67"/>
    <mergeCell ref="H66:H67"/>
    <mergeCell ref="P82:U82"/>
    <mergeCell ref="P78:Q78"/>
    <mergeCell ref="T78:U78"/>
    <mergeCell ref="P79:U79"/>
    <mergeCell ref="H63:J63"/>
    <mergeCell ref="K63:M63"/>
    <mergeCell ref="J66:J67"/>
    <mergeCell ref="P81:U81"/>
    <mergeCell ref="U66:U67"/>
    <mergeCell ref="Q66:Q67"/>
    <mergeCell ref="R66:R67"/>
    <mergeCell ref="S66:S67"/>
    <mergeCell ref="T66:T67"/>
    <mergeCell ref="M66:M67"/>
    <mergeCell ref="N66:N67"/>
    <mergeCell ref="O66:O67"/>
    <mergeCell ref="B66:B67"/>
    <mergeCell ref="E66:E67"/>
    <mergeCell ref="F66:F67"/>
    <mergeCell ref="G66:G67"/>
    <mergeCell ref="N63:P63"/>
    <mergeCell ref="P58:U58"/>
    <mergeCell ref="D59:I59"/>
    <mergeCell ref="P59:U59"/>
    <mergeCell ref="D60:I60"/>
    <mergeCell ref="P60:U60"/>
    <mergeCell ref="N62:U62"/>
    <mergeCell ref="Q63:S63"/>
    <mergeCell ref="E62:M62"/>
    <mergeCell ref="E63:G63"/>
    <mergeCell ref="T53:U53"/>
    <mergeCell ref="P54:U54"/>
    <mergeCell ref="P56:U56"/>
    <mergeCell ref="P57:U57"/>
    <mergeCell ref="U41:U42"/>
    <mergeCell ref="N41:N42"/>
    <mergeCell ref="O41:O42"/>
    <mergeCell ref="P41:P42"/>
    <mergeCell ref="Q41:Q42"/>
    <mergeCell ref="R41:R42"/>
    <mergeCell ref="B41:B42"/>
    <mergeCell ref="E41:E42"/>
    <mergeCell ref="F41:F42"/>
    <mergeCell ref="G41:G42"/>
    <mergeCell ref="M41:M42"/>
    <mergeCell ref="H41:H42"/>
    <mergeCell ref="I41:I42"/>
    <mergeCell ref="J41:J42"/>
    <mergeCell ref="K41:K42"/>
    <mergeCell ref="L41:L42"/>
    <mergeCell ref="P34:U34"/>
    <mergeCell ref="N38:P38"/>
    <mergeCell ref="H38:J38"/>
    <mergeCell ref="K38:M38"/>
    <mergeCell ref="D34:I34"/>
    <mergeCell ref="O16:O17"/>
    <mergeCell ref="E38:G38"/>
    <mergeCell ref="D10:I10"/>
    <mergeCell ref="L16:L17"/>
    <mergeCell ref="E12:M12"/>
    <mergeCell ref="N12:U12"/>
    <mergeCell ref="E37:M37"/>
    <mergeCell ref="N37:U37"/>
    <mergeCell ref="D35:I35"/>
    <mergeCell ref="P33:U33"/>
    <mergeCell ref="H13:J13"/>
    <mergeCell ref="H16:H17"/>
    <mergeCell ref="I16:I17"/>
    <mergeCell ref="N16:N17"/>
    <mergeCell ref="T3:U3"/>
    <mergeCell ref="P3:Q3"/>
    <mergeCell ref="P4:U4"/>
    <mergeCell ref="T16:T17"/>
    <mergeCell ref="U16:U17"/>
    <mergeCell ref="N13:P13"/>
    <mergeCell ref="P16:P17"/>
    <mergeCell ref="P6:U6"/>
    <mergeCell ref="P10:U10"/>
    <mergeCell ref="P9:U9"/>
    <mergeCell ref="B16:B17"/>
    <mergeCell ref="M16:M17"/>
    <mergeCell ref="D9:I9"/>
    <mergeCell ref="K13:M13"/>
    <mergeCell ref="G16:G17"/>
    <mergeCell ref="J16:J17"/>
    <mergeCell ref="K16:K17"/>
    <mergeCell ref="F16:F17"/>
    <mergeCell ref="E16:E17"/>
    <mergeCell ref="E13:G13"/>
    <mergeCell ref="P8:U8"/>
    <mergeCell ref="P7:U7"/>
    <mergeCell ref="P29:U29"/>
    <mergeCell ref="S41:S42"/>
    <mergeCell ref="T41:T42"/>
    <mergeCell ref="Q13:S13"/>
    <mergeCell ref="P28:Q28"/>
    <mergeCell ref="T28:U28"/>
    <mergeCell ref="S16:S17"/>
    <mergeCell ref="R16:R17"/>
    <mergeCell ref="P11:U11"/>
    <mergeCell ref="P36:U36"/>
    <mergeCell ref="P61:U61"/>
    <mergeCell ref="P86:U86"/>
    <mergeCell ref="P53:Q53"/>
    <mergeCell ref="Q16:Q17"/>
    <mergeCell ref="P35:U35"/>
    <mergeCell ref="Q38:S38"/>
    <mergeCell ref="P31:U31"/>
    <mergeCell ref="P32:U32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60">
      <selection activeCell="C64" sqref="C64:C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9" t="s">
        <v>39</v>
      </c>
      <c r="H1" s="70"/>
      <c r="I1" s="70"/>
    </row>
    <row r="2" spans="6:9" ht="4.5" customHeight="1">
      <c r="F2" s="69"/>
      <c r="H2" s="70"/>
      <c r="I2" s="70"/>
    </row>
    <row r="3" spans="3:24" ht="21">
      <c r="C3" s="71" t="s">
        <v>40</v>
      </c>
      <c r="D3" s="72" t="s">
        <v>41</v>
      </c>
      <c r="E3" s="71"/>
      <c r="F3" s="71"/>
      <c r="G3" s="71"/>
      <c r="H3" s="71"/>
      <c r="I3" s="71"/>
      <c r="J3" s="71"/>
      <c r="K3" s="71"/>
      <c r="L3" s="71"/>
      <c r="P3" s="630" t="s">
        <v>42</v>
      </c>
      <c r="Q3" s="630"/>
      <c r="R3" s="73"/>
      <c r="S3" s="73"/>
      <c r="T3" s="631">
        <f>'Rozlosování-přehled'!$N$1</f>
        <v>2012</v>
      </c>
      <c r="U3" s="631"/>
      <c r="X3" s="74" t="s">
        <v>0</v>
      </c>
    </row>
    <row r="4" spans="3:32" ht="18.75">
      <c r="C4" s="75" t="s">
        <v>43</v>
      </c>
      <c r="D4" s="76"/>
      <c r="N4" s="77">
        <v>4</v>
      </c>
      <c r="P4" s="632" t="str">
        <f>IF(N4=1,P6,IF(N4=2,P7,IF(N4=3,P8,IF(N4=4,P9,IF(N4=5,P10,IF(N4=6,P11," "))))))</f>
        <v>VETERÁNI   I.</v>
      </c>
      <c r="Q4" s="633"/>
      <c r="R4" s="633"/>
      <c r="S4" s="633"/>
      <c r="T4" s="633"/>
      <c r="U4" s="634"/>
      <c r="W4" s="78" t="s">
        <v>1</v>
      </c>
      <c r="X4" s="79" t="s">
        <v>2</v>
      </c>
      <c r="AA4" s="1" t="s">
        <v>44</v>
      </c>
      <c r="AB4" s="362" t="s">
        <v>177</v>
      </c>
      <c r="AC4" s="362" t="s">
        <v>178</v>
      </c>
      <c r="AD4" s="1" t="s">
        <v>45</v>
      </c>
      <c r="AE4" s="1" t="s">
        <v>46</v>
      </c>
      <c r="AF4" s="1" t="s">
        <v>47</v>
      </c>
    </row>
    <row r="5" spans="3:21" ht="9" customHeight="1">
      <c r="C5" s="75"/>
      <c r="D5" s="80"/>
      <c r="E5" s="80"/>
      <c r="F5" s="80"/>
      <c r="G5" s="75"/>
      <c r="H5" s="75"/>
      <c r="I5" s="75"/>
      <c r="J5" s="80"/>
      <c r="K5" s="80"/>
      <c r="L5" s="80"/>
      <c r="M5" s="75"/>
      <c r="N5" s="75"/>
      <c r="O5" s="75"/>
      <c r="P5" s="81"/>
      <c r="Q5" s="81"/>
      <c r="R5" s="81"/>
      <c r="S5" s="75"/>
      <c r="T5" s="75"/>
      <c r="U5" s="80"/>
    </row>
    <row r="6" spans="3:32" ht="14.25" customHeight="1">
      <c r="C6" s="75" t="s">
        <v>48</v>
      </c>
      <c r="D6" s="671" t="s">
        <v>160</v>
      </c>
      <c r="E6" s="672"/>
      <c r="F6" s="672"/>
      <c r="G6" s="672"/>
      <c r="H6" s="672"/>
      <c r="I6" s="673"/>
      <c r="N6" s="83">
        <v>1</v>
      </c>
      <c r="P6" s="627" t="s">
        <v>49</v>
      </c>
      <c r="Q6" s="627"/>
      <c r="R6" s="627"/>
      <c r="S6" s="627"/>
      <c r="T6" s="627"/>
      <c r="U6" s="627"/>
      <c r="W6" s="84">
        <v>1</v>
      </c>
      <c r="X6" s="85" t="str">
        <f aca="true" t="shared" si="0" ref="X6:X13">IF($N$4=1,AA6,IF($N$4=2,AB6,IF($N$4=3,AC6,IF($N$4=4,AD6,IF($N$4=5,AE6," ")))))</f>
        <v>Krmelín</v>
      </c>
      <c r="AA6" s="1">
        <f>'1.V1'!AA81</f>
        <v>0</v>
      </c>
      <c r="AB6" s="1">
        <f>'1.V1'!AB81</f>
        <v>0</v>
      </c>
      <c r="AC6" s="1">
        <f>'1.V1'!AC81</f>
        <v>0</v>
      </c>
      <c r="AD6" s="1" t="str">
        <f>'1.V1'!AD81</f>
        <v>Krmelín</v>
      </c>
      <c r="AE6" s="1">
        <f>'1.V1'!AE81</f>
        <v>0</v>
      </c>
      <c r="AF6" s="1">
        <f>'1.V1'!AF81</f>
        <v>0</v>
      </c>
    </row>
    <row r="7" spans="3:32" ht="16.5" customHeight="1">
      <c r="C7" s="75" t="s">
        <v>51</v>
      </c>
      <c r="D7" s="238">
        <v>41066</v>
      </c>
      <c r="E7" s="87"/>
      <c r="F7" s="87"/>
      <c r="N7" s="83">
        <v>2</v>
      </c>
      <c r="P7" s="626" t="s">
        <v>179</v>
      </c>
      <c r="Q7" s="627"/>
      <c r="R7" s="627"/>
      <c r="S7" s="627"/>
      <c r="T7" s="627"/>
      <c r="U7" s="627"/>
      <c r="W7" s="84">
        <v>2</v>
      </c>
      <c r="X7" s="85" t="str">
        <f t="shared" si="0"/>
        <v>Trnávka</v>
      </c>
      <c r="AA7" s="1">
        <f>'1.V1'!AA82</f>
        <v>0</v>
      </c>
      <c r="AB7" s="1">
        <f>'1.V1'!AB82</f>
        <v>0</v>
      </c>
      <c r="AC7" s="1">
        <f>'1.V1'!AC82</f>
        <v>0</v>
      </c>
      <c r="AD7" s="1" t="str">
        <f>'1.V1'!AD82</f>
        <v>Trnávka</v>
      </c>
      <c r="AE7" s="1">
        <f>'1.V1'!AE82</f>
        <v>0</v>
      </c>
      <c r="AF7" s="1">
        <f>'1.V1'!AF82</f>
        <v>0</v>
      </c>
    </row>
    <row r="8" spans="3:32" ht="15" customHeight="1">
      <c r="C8" s="75"/>
      <c r="N8" s="83">
        <v>3</v>
      </c>
      <c r="P8" s="626" t="s">
        <v>180</v>
      </c>
      <c r="Q8" s="627"/>
      <c r="R8" s="627"/>
      <c r="S8" s="627"/>
      <c r="T8" s="627"/>
      <c r="U8" s="627"/>
      <c r="W8" s="84">
        <v>3</v>
      </c>
      <c r="X8" s="85" t="str">
        <f t="shared" si="0"/>
        <v>Stará Bělá  B</v>
      </c>
      <c r="AA8" s="1">
        <f>'1.V1'!AA83</f>
        <v>0</v>
      </c>
      <c r="AB8" s="1">
        <f>'1.V1'!AB83</f>
        <v>0</v>
      </c>
      <c r="AC8" s="1">
        <f>'1.V1'!AC83</f>
        <v>0</v>
      </c>
      <c r="AD8" s="1" t="str">
        <f>'1.V1'!AD83</f>
        <v>Stará Bělá  B</v>
      </c>
      <c r="AE8" s="1">
        <f>'1.V1'!AE83</f>
        <v>0</v>
      </c>
      <c r="AF8" s="1">
        <f>'1.V1'!AF83</f>
        <v>0</v>
      </c>
    </row>
    <row r="9" spans="2:32" ht="18.75">
      <c r="B9" s="88">
        <v>3</v>
      </c>
      <c r="C9" s="71" t="s">
        <v>54</v>
      </c>
      <c r="D9" s="637" t="str">
        <f>IF(B9=1,X6,IF(B9=2,X7,IF(B9=3,X8,IF(B9=4,X9,IF(B9=5,X10,IF(B9=6,X11,IF(B9=7,X12,IF(B9=8,X13," "))))))))</f>
        <v>Stará Bělá  B</v>
      </c>
      <c r="E9" s="638"/>
      <c r="F9" s="638"/>
      <c r="G9" s="638"/>
      <c r="H9" s="638"/>
      <c r="I9" s="639"/>
      <c r="N9" s="83">
        <v>4</v>
      </c>
      <c r="P9" s="590" t="s">
        <v>52</v>
      </c>
      <c r="Q9" s="590"/>
      <c r="R9" s="590"/>
      <c r="S9" s="590"/>
      <c r="T9" s="590"/>
      <c r="U9" s="590"/>
      <c r="W9" s="84">
        <v>4</v>
      </c>
      <c r="X9" s="85" t="str">
        <f t="shared" si="0"/>
        <v>Výškovice  B</v>
      </c>
      <c r="AA9" s="1">
        <f>'1.V1'!AA84</f>
        <v>0</v>
      </c>
      <c r="AB9" s="1">
        <f>'1.V1'!AB84</f>
        <v>0</v>
      </c>
      <c r="AC9" s="1">
        <f>'1.V1'!AC84</f>
        <v>0</v>
      </c>
      <c r="AD9" s="1" t="str">
        <f>'1.V1'!AD84</f>
        <v>Výškovice  B</v>
      </c>
      <c r="AE9" s="1">
        <f>'1.V1'!AE84</f>
        <v>0</v>
      </c>
      <c r="AF9" s="1">
        <f>'1.V1'!AF84</f>
        <v>0</v>
      </c>
    </row>
    <row r="10" spans="2:32" ht="19.5" customHeight="1">
      <c r="B10" s="88">
        <v>8</v>
      </c>
      <c r="C10" s="71" t="s">
        <v>57</v>
      </c>
      <c r="D10" s="637" t="str">
        <f>IF(B10=1,X6,IF(B10=2,X7,IF(B10=3,X8,IF(B10=4,X9,IF(B10=5,X10,IF(B10=6,X11,IF(B10=7,X12,IF(B10=8,X13," "))))))))</f>
        <v>Výškovice  A</v>
      </c>
      <c r="E10" s="638"/>
      <c r="F10" s="638"/>
      <c r="G10" s="638"/>
      <c r="H10" s="638"/>
      <c r="I10" s="639"/>
      <c r="N10" s="83">
        <v>5</v>
      </c>
      <c r="P10" s="590" t="s">
        <v>55</v>
      </c>
      <c r="Q10" s="590"/>
      <c r="R10" s="590"/>
      <c r="S10" s="590"/>
      <c r="T10" s="590"/>
      <c r="U10" s="590"/>
      <c r="W10" s="84">
        <v>5</v>
      </c>
      <c r="X10" s="85" t="str">
        <f t="shared" si="0"/>
        <v>Nová Bělá</v>
      </c>
      <c r="AA10" s="1">
        <f>'1.V1'!AA85</f>
        <v>0</v>
      </c>
      <c r="AB10" s="1">
        <f>'1.V1'!AB85</f>
        <v>0</v>
      </c>
      <c r="AC10" s="1">
        <f>'1.V1'!AC85</f>
        <v>0</v>
      </c>
      <c r="AD10" s="1" t="str">
        <f>'1.V1'!AD85</f>
        <v>Nová Bělá</v>
      </c>
      <c r="AE10" s="1">
        <f>'1.V1'!AE85</f>
        <v>0</v>
      </c>
      <c r="AF10" s="1">
        <f>'1.V1'!AF85</f>
        <v>0</v>
      </c>
    </row>
    <row r="11" spans="14:32" ht="15.75" customHeight="1">
      <c r="N11" s="83">
        <v>6</v>
      </c>
      <c r="P11" s="590" t="s">
        <v>58</v>
      </c>
      <c r="Q11" s="590"/>
      <c r="R11" s="590"/>
      <c r="S11" s="590"/>
      <c r="T11" s="590"/>
      <c r="U11" s="590"/>
      <c r="W11" s="84">
        <v>6</v>
      </c>
      <c r="X11" s="85" t="str">
        <f t="shared" si="0"/>
        <v>Výškovice  C</v>
      </c>
      <c r="AA11" s="1">
        <f>'1.V1'!AA86</f>
        <v>0</v>
      </c>
      <c r="AB11" s="1">
        <f>'1.V1'!AB86</f>
        <v>0</v>
      </c>
      <c r="AC11" s="1">
        <f>'1.V1'!AC86</f>
        <v>0</v>
      </c>
      <c r="AD11" s="1" t="str">
        <f>'1.V1'!AD86</f>
        <v>Výškovice  C</v>
      </c>
      <c r="AE11" s="1">
        <f>'1.V1'!AE86</f>
        <v>0</v>
      </c>
      <c r="AF11" s="1">
        <f>'1.V1'!AF86</f>
        <v>0</v>
      </c>
    </row>
    <row r="12" spans="3:38" ht="15">
      <c r="C12" s="89" t="s">
        <v>60</v>
      </c>
      <c r="D12" s="90"/>
      <c r="E12" s="623" t="s">
        <v>61</v>
      </c>
      <c r="F12" s="624"/>
      <c r="G12" s="624"/>
      <c r="H12" s="624"/>
      <c r="I12" s="624"/>
      <c r="J12" s="624"/>
      <c r="K12" s="624"/>
      <c r="L12" s="624"/>
      <c r="M12" s="624"/>
      <c r="N12" s="624" t="s">
        <v>62</v>
      </c>
      <c r="O12" s="624"/>
      <c r="P12" s="624"/>
      <c r="Q12" s="624"/>
      <c r="R12" s="624"/>
      <c r="S12" s="624"/>
      <c r="T12" s="624"/>
      <c r="U12" s="624"/>
      <c r="V12" s="91"/>
      <c r="W12" s="84">
        <v>7</v>
      </c>
      <c r="X12" s="85" t="str">
        <f t="shared" si="0"/>
        <v>Stará Bělá  A</v>
      </c>
      <c r="AA12" s="1">
        <f>'1.V1'!AA87</f>
        <v>0</v>
      </c>
      <c r="AB12" s="1">
        <f>'1.V1'!AB87</f>
        <v>0</v>
      </c>
      <c r="AC12" s="1">
        <f>'1.V1'!AC87</f>
        <v>0</v>
      </c>
      <c r="AD12" s="1" t="str">
        <f>'1.V1'!AD87</f>
        <v>Stará Bělá  A</v>
      </c>
      <c r="AE12" s="1">
        <f>'1.V1'!AE87</f>
        <v>0</v>
      </c>
      <c r="AF12" s="1">
        <f>'1.V1'!AF87</f>
        <v>0</v>
      </c>
      <c r="AG12" s="75"/>
      <c r="AH12" s="92"/>
      <c r="AI12" s="92"/>
      <c r="AJ12" s="74" t="s">
        <v>0</v>
      </c>
      <c r="AK12" s="92"/>
      <c r="AL12" s="92"/>
    </row>
    <row r="13" spans="2:38" ht="21" customHeight="1">
      <c r="B13" s="93"/>
      <c r="C13" s="94" t="s">
        <v>7</v>
      </c>
      <c r="D13" s="95" t="s">
        <v>8</v>
      </c>
      <c r="E13" s="625" t="s">
        <v>63</v>
      </c>
      <c r="F13" s="592"/>
      <c r="G13" s="593"/>
      <c r="H13" s="591" t="s">
        <v>64</v>
      </c>
      <c r="I13" s="592"/>
      <c r="J13" s="593" t="s">
        <v>64</v>
      </c>
      <c r="K13" s="591" t="s">
        <v>65</v>
      </c>
      <c r="L13" s="592"/>
      <c r="M13" s="592" t="s">
        <v>65</v>
      </c>
      <c r="N13" s="591" t="s">
        <v>66</v>
      </c>
      <c r="O13" s="592"/>
      <c r="P13" s="593"/>
      <c r="Q13" s="591" t="s">
        <v>67</v>
      </c>
      <c r="R13" s="592"/>
      <c r="S13" s="593"/>
      <c r="T13" s="96" t="s">
        <v>68</v>
      </c>
      <c r="U13" s="97"/>
      <c r="V13" s="98"/>
      <c r="W13" s="84">
        <v>8</v>
      </c>
      <c r="X13" s="85" t="str">
        <f t="shared" si="0"/>
        <v>Výškovice  A</v>
      </c>
      <c r="AA13" s="1">
        <f>'1.V1'!AA88</f>
        <v>0</v>
      </c>
      <c r="AB13" s="1">
        <f>'1.V1'!AB88</f>
        <v>0</v>
      </c>
      <c r="AC13" s="1">
        <f>'1.V1'!AC88</f>
        <v>0</v>
      </c>
      <c r="AD13" s="1" t="str">
        <f>'1.V1'!AD88</f>
        <v>Výškovice  A</v>
      </c>
      <c r="AE13" s="1">
        <f>'1.V1'!AE88</f>
        <v>0</v>
      </c>
      <c r="AF13" s="1">
        <f>'1.V1'!AF88</f>
        <v>0</v>
      </c>
      <c r="AG13" s="4" t="s">
        <v>63</v>
      </c>
      <c r="AH13" s="4" t="s">
        <v>64</v>
      </c>
      <c r="AI13" s="4" t="s">
        <v>65</v>
      </c>
      <c r="AJ13" s="4" t="s">
        <v>63</v>
      </c>
      <c r="AK13" s="4" t="s">
        <v>64</v>
      </c>
      <c r="AL13" s="4" t="s">
        <v>65</v>
      </c>
    </row>
    <row r="14" spans="2:38" ht="24.75" customHeight="1">
      <c r="B14" s="99" t="s">
        <v>63</v>
      </c>
      <c r="C14" s="129" t="s">
        <v>111</v>
      </c>
      <c r="D14" s="139" t="s">
        <v>266</v>
      </c>
      <c r="E14" s="131">
        <v>3</v>
      </c>
      <c r="F14" s="132" t="s">
        <v>17</v>
      </c>
      <c r="G14" s="274">
        <v>6</v>
      </c>
      <c r="H14" s="275">
        <v>2</v>
      </c>
      <c r="I14" s="276" t="s">
        <v>17</v>
      </c>
      <c r="J14" s="133">
        <v>6</v>
      </c>
      <c r="K14" s="134"/>
      <c r="L14" s="132" t="s">
        <v>17</v>
      </c>
      <c r="M14" s="135"/>
      <c r="N14" s="136">
        <f>E14+H14+K14</f>
        <v>5</v>
      </c>
      <c r="O14" s="137" t="s">
        <v>17</v>
      </c>
      <c r="P14" s="138">
        <f>G14+J14+M14</f>
        <v>12</v>
      </c>
      <c r="Q14" s="136">
        <f>SUM(AG14:AI14)</f>
        <v>0</v>
      </c>
      <c r="R14" s="137" t="s">
        <v>17</v>
      </c>
      <c r="S14" s="138">
        <f>SUM(AJ14:AL14)</f>
        <v>2</v>
      </c>
      <c r="T14" s="105">
        <f>IF(Q14&gt;S14,1,0)</f>
        <v>0</v>
      </c>
      <c r="U14" s="106">
        <f>IF(S14&gt;Q14,1,0)</f>
        <v>1</v>
      </c>
      <c r="V14" s="91"/>
      <c r="X14" s="76"/>
      <c r="AG14" s="108">
        <f>IF(E14&gt;G14,1,0)</f>
        <v>0</v>
      </c>
      <c r="AH14" s="108">
        <f>IF(H14&gt;J14,1,0)</f>
        <v>0</v>
      </c>
      <c r="AI14" s="108">
        <f>IF(K14+M14&gt;0,IF(K14&gt;M14,1,0),0)</f>
        <v>0</v>
      </c>
      <c r="AJ14" s="108">
        <f>IF(G14&gt;E14,1,0)</f>
        <v>1</v>
      </c>
      <c r="AK14" s="108">
        <f>IF(J14&gt;H14,1,0)</f>
        <v>1</v>
      </c>
      <c r="AL14" s="108">
        <f>IF(K14+M14&gt;0,IF(M14&gt;K14,1,0),0)</f>
        <v>0</v>
      </c>
    </row>
    <row r="15" spans="2:38" ht="24" customHeight="1">
      <c r="B15" s="99" t="s">
        <v>64</v>
      </c>
      <c r="C15" s="140" t="s">
        <v>162</v>
      </c>
      <c r="D15" s="129" t="s">
        <v>267</v>
      </c>
      <c r="E15" s="131">
        <v>0</v>
      </c>
      <c r="F15" s="132" t="s">
        <v>17</v>
      </c>
      <c r="G15" s="274">
        <v>6</v>
      </c>
      <c r="H15" s="275">
        <v>0</v>
      </c>
      <c r="I15" s="276" t="s">
        <v>17</v>
      </c>
      <c r="J15" s="133">
        <v>6</v>
      </c>
      <c r="K15" s="134"/>
      <c r="L15" s="132" t="s">
        <v>17</v>
      </c>
      <c r="M15" s="135"/>
      <c r="N15" s="136">
        <f>E15+H15+K15</f>
        <v>0</v>
      </c>
      <c r="O15" s="137" t="s">
        <v>17</v>
      </c>
      <c r="P15" s="138">
        <f>G15+J15+M15</f>
        <v>12</v>
      </c>
      <c r="Q15" s="136">
        <f>SUM(AG15:AI15)</f>
        <v>0</v>
      </c>
      <c r="R15" s="137" t="s">
        <v>17</v>
      </c>
      <c r="S15" s="138">
        <f>SUM(AJ15:AL15)</f>
        <v>2</v>
      </c>
      <c r="T15" s="105">
        <f>IF(Q15&gt;S15,1,0)</f>
        <v>0</v>
      </c>
      <c r="U15" s="106">
        <f>IF(S15&gt;Q15,1,0)</f>
        <v>1</v>
      </c>
      <c r="V15" s="91"/>
      <c r="X15" s="76" t="s">
        <v>263</v>
      </c>
      <c r="AG15" s="108">
        <f>IF(E15&gt;G15,1,0)</f>
        <v>0</v>
      </c>
      <c r="AH15" s="108">
        <f>IF(H15&gt;J15,1,0)</f>
        <v>0</v>
      </c>
      <c r="AI15" s="108">
        <f>IF(K15+M15&gt;0,IF(K15&gt;M15,1,0),0)</f>
        <v>0</v>
      </c>
      <c r="AJ15" s="108">
        <f>IF(G15&gt;E15,1,0)</f>
        <v>1</v>
      </c>
      <c r="AK15" s="108">
        <f>IF(J15&gt;H15,1,0)</f>
        <v>1</v>
      </c>
      <c r="AL15" s="108">
        <f>IF(K15+M15&gt;0,IF(M15&gt;K15,1,0),0)</f>
        <v>0</v>
      </c>
    </row>
    <row r="16" spans="2:38" ht="20.25" customHeight="1">
      <c r="B16" s="608" t="s">
        <v>65</v>
      </c>
      <c r="C16" s="140" t="s">
        <v>110</v>
      </c>
      <c r="D16" s="139" t="s">
        <v>266</v>
      </c>
      <c r="E16" s="610">
        <v>0</v>
      </c>
      <c r="F16" s="612" t="s">
        <v>17</v>
      </c>
      <c r="G16" s="674">
        <v>6</v>
      </c>
      <c r="H16" s="677">
        <v>0</v>
      </c>
      <c r="I16" s="679" t="s">
        <v>17</v>
      </c>
      <c r="J16" s="614">
        <v>6</v>
      </c>
      <c r="K16" s="616"/>
      <c r="L16" s="612" t="s">
        <v>17</v>
      </c>
      <c r="M16" s="669"/>
      <c r="N16" s="667">
        <f>E16+H16+K16</f>
        <v>0</v>
      </c>
      <c r="O16" s="661" t="s">
        <v>17</v>
      </c>
      <c r="P16" s="663">
        <f>G16+J16+M16</f>
        <v>12</v>
      </c>
      <c r="Q16" s="667">
        <f>SUM(AG16:AI16)</f>
        <v>0</v>
      </c>
      <c r="R16" s="661" t="s">
        <v>17</v>
      </c>
      <c r="S16" s="663">
        <f>SUM(AJ16:AL16)</f>
        <v>2</v>
      </c>
      <c r="T16" s="665">
        <f>IF(Q16&gt;S16,1,0)</f>
        <v>0</v>
      </c>
      <c r="U16" s="659">
        <f>IF(S16&gt;Q16,1,0)</f>
        <v>1</v>
      </c>
      <c r="V16" s="111"/>
      <c r="AG16" s="108">
        <f>IF(E16&gt;G16,1,0)</f>
        <v>0</v>
      </c>
      <c r="AH16" s="108">
        <f>IF(H16&gt;J16,1,0)</f>
        <v>0</v>
      </c>
      <c r="AI16" s="108">
        <f>IF(K16+M16&gt;0,IF(K16&gt;M16,1,0),0)</f>
        <v>0</v>
      </c>
      <c r="AJ16" s="108">
        <f>IF(G16&gt;E16,1,0)</f>
        <v>1</v>
      </c>
      <c r="AK16" s="108">
        <f>IF(J16&gt;H16,1,0)</f>
        <v>1</v>
      </c>
      <c r="AL16" s="108">
        <f>IF(K16+M16&gt;0,IF(M16&gt;K16,1,0),0)</f>
        <v>0</v>
      </c>
    </row>
    <row r="17" spans="2:24" ht="21" customHeight="1">
      <c r="B17" s="609"/>
      <c r="C17" s="141" t="s">
        <v>162</v>
      </c>
      <c r="D17" s="142" t="s">
        <v>267</v>
      </c>
      <c r="E17" s="611"/>
      <c r="F17" s="613"/>
      <c r="G17" s="675"/>
      <c r="H17" s="678"/>
      <c r="I17" s="680"/>
      <c r="J17" s="676"/>
      <c r="K17" s="617"/>
      <c r="L17" s="613"/>
      <c r="M17" s="670"/>
      <c r="N17" s="668"/>
      <c r="O17" s="662"/>
      <c r="P17" s="664"/>
      <c r="Q17" s="668"/>
      <c r="R17" s="662"/>
      <c r="S17" s="664"/>
      <c r="T17" s="666"/>
      <c r="U17" s="660"/>
      <c r="V17" s="111"/>
      <c r="X17" s="76" t="s">
        <v>263</v>
      </c>
    </row>
    <row r="18" spans="2:22" ht="23.25" customHeight="1">
      <c r="B18" s="114"/>
      <c r="C18" s="143" t="s">
        <v>69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>
        <f>SUM(N14:N17)</f>
        <v>5</v>
      </c>
      <c r="O18" s="137" t="s">
        <v>17</v>
      </c>
      <c r="P18" s="146">
        <f>SUM(P14:P17)</f>
        <v>36</v>
      </c>
      <c r="Q18" s="145">
        <f>SUM(Q14:Q17)</f>
        <v>0</v>
      </c>
      <c r="R18" s="147" t="s">
        <v>17</v>
      </c>
      <c r="S18" s="146">
        <f>SUM(S14:S17)</f>
        <v>6</v>
      </c>
      <c r="T18" s="105">
        <f>SUM(T14:T17)</f>
        <v>0</v>
      </c>
      <c r="U18" s="106">
        <f>SUM(U14:U17)</f>
        <v>3</v>
      </c>
      <c r="V18" s="91"/>
    </row>
    <row r="19" spans="2:27" ht="21" customHeight="1">
      <c r="B19" s="114"/>
      <c r="C19" s="3" t="s">
        <v>70</v>
      </c>
      <c r="D19" s="117" t="str">
        <f>IF(T18&gt;U18,D9,IF(U18&gt;T18,D10,IF(U18+T18=0," ","CHYBA ZADÁNÍ")))</f>
        <v>Výškovice  A</v>
      </c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3"/>
      <c r="V19" s="118"/>
      <c r="AA19" s="119"/>
    </row>
    <row r="20" spans="2:22" ht="19.5" customHeight="1">
      <c r="B20" s="114"/>
      <c r="C20" s="3" t="s">
        <v>71</v>
      </c>
      <c r="G20" s="120"/>
      <c r="H20" s="120"/>
      <c r="I20" s="120"/>
      <c r="J20" s="120"/>
      <c r="K20" s="120"/>
      <c r="L20" s="120"/>
      <c r="M20" s="120"/>
      <c r="N20" s="118"/>
      <c r="O20" s="118"/>
      <c r="Q20" s="121"/>
      <c r="R20" s="121"/>
      <c r="S20" s="120"/>
      <c r="T20" s="120"/>
      <c r="U20" s="120"/>
      <c r="V20" s="118"/>
    </row>
    <row r="21" spans="10:20" ht="15">
      <c r="J21" s="2" t="s">
        <v>54</v>
      </c>
      <c r="K21" s="2"/>
      <c r="L21" s="2"/>
      <c r="T21" s="2" t="s">
        <v>57</v>
      </c>
    </row>
    <row r="22" spans="3:21" ht="15">
      <c r="C22" s="75" t="s">
        <v>72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3:21" ht="15"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3:21" ht="15"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3:21" ht="15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28.5" customHeight="1">
      <c r="B26" s="90"/>
      <c r="C26" s="90"/>
      <c r="D26" s="90"/>
      <c r="E26" s="90"/>
      <c r="F26" s="122" t="s">
        <v>39</v>
      </c>
      <c r="G26" s="90"/>
      <c r="H26" s="123"/>
      <c r="I26" s="123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6:9" ht="8.25" customHeight="1">
      <c r="F27" s="69"/>
      <c r="H27" s="70"/>
      <c r="I27" s="70"/>
    </row>
    <row r="28" spans="3:24" ht="21">
      <c r="C28" s="71" t="s">
        <v>40</v>
      </c>
      <c r="D28" s="72" t="s">
        <v>41</v>
      </c>
      <c r="E28" s="71"/>
      <c r="F28" s="71"/>
      <c r="G28" s="71"/>
      <c r="H28" s="71"/>
      <c r="I28" s="71"/>
      <c r="J28" s="71"/>
      <c r="K28" s="71"/>
      <c r="L28" s="71"/>
      <c r="P28" s="630" t="s">
        <v>42</v>
      </c>
      <c r="Q28" s="630"/>
      <c r="R28" s="73"/>
      <c r="S28" s="73"/>
      <c r="T28" s="631">
        <f>'Rozlosování-přehled'!$N$1</f>
        <v>2012</v>
      </c>
      <c r="U28" s="631"/>
      <c r="X28" s="74" t="s">
        <v>0</v>
      </c>
    </row>
    <row r="29" spans="3:32" ht="18.75">
      <c r="C29" s="75" t="s">
        <v>43</v>
      </c>
      <c r="D29" s="124"/>
      <c r="N29" s="77">
        <v>4</v>
      </c>
      <c r="P29" s="632" t="str">
        <f>IF(N29=1,P31,IF(N29=2,P32,IF(N29=3,P33,IF(N29=4,P34,IF(N29=5,P35,IF(N29=6,P36," "))))))</f>
        <v>VETERÁNI   I.</v>
      </c>
      <c r="Q29" s="633"/>
      <c r="R29" s="633"/>
      <c r="S29" s="633"/>
      <c r="T29" s="633"/>
      <c r="U29" s="634"/>
      <c r="W29" s="78" t="s">
        <v>1</v>
      </c>
      <c r="X29" s="75" t="s">
        <v>2</v>
      </c>
      <c r="AA29" s="1" t="s">
        <v>44</v>
      </c>
      <c r="AB29" s="362" t="s">
        <v>177</v>
      </c>
      <c r="AC29" s="362" t="s">
        <v>178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5"/>
      <c r="D30" s="80"/>
      <c r="E30" s="80"/>
      <c r="F30" s="80"/>
      <c r="G30" s="75"/>
      <c r="H30" s="75"/>
      <c r="I30" s="75"/>
      <c r="J30" s="80"/>
      <c r="K30" s="80"/>
      <c r="L30" s="80"/>
      <c r="M30" s="75"/>
      <c r="N30" s="75"/>
      <c r="O30" s="75"/>
      <c r="P30" s="81"/>
      <c r="Q30" s="81"/>
      <c r="R30" s="81"/>
      <c r="S30" s="75"/>
      <c r="T30" s="75"/>
      <c r="U30" s="80"/>
    </row>
    <row r="31" spans="3:32" ht="15.75" customHeight="1">
      <c r="C31" s="75" t="s">
        <v>48</v>
      </c>
      <c r="D31" s="238" t="s">
        <v>182</v>
      </c>
      <c r="E31" s="82"/>
      <c r="F31" s="82"/>
      <c r="N31" s="83">
        <v>1</v>
      </c>
      <c r="P31" s="627" t="s">
        <v>49</v>
      </c>
      <c r="Q31" s="627"/>
      <c r="R31" s="627"/>
      <c r="S31" s="627"/>
      <c r="T31" s="627"/>
      <c r="U31" s="627"/>
      <c r="W31" s="84">
        <v>1</v>
      </c>
      <c r="X31" s="85" t="str">
        <f aca="true" t="shared" si="1" ref="X31:X38">IF($N$29=1,AA31,IF($N$29=2,AB31,IF($N$29=3,AC31,IF($N$29=4,AD31,IF($N$29=5,AE31," ")))))</f>
        <v>Krmelín</v>
      </c>
      <c r="AA31" s="1">
        <f aca="true" t="shared" si="2" ref="AA31:AE38">AA6</f>
        <v>0</v>
      </c>
      <c r="AB31" s="1">
        <f t="shared" si="2"/>
        <v>0</v>
      </c>
      <c r="AC31" s="1">
        <f>AC6</f>
        <v>0</v>
      </c>
      <c r="AD31" s="1" t="str">
        <f t="shared" si="2"/>
        <v>Krmelín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75" t="s">
        <v>51</v>
      </c>
      <c r="D32" s="238">
        <v>41066</v>
      </c>
      <c r="E32" s="87"/>
      <c r="F32" s="87"/>
      <c r="N32" s="83">
        <v>2</v>
      </c>
      <c r="P32" s="626" t="s">
        <v>179</v>
      </c>
      <c r="Q32" s="627"/>
      <c r="R32" s="627"/>
      <c r="S32" s="627"/>
      <c r="T32" s="627"/>
      <c r="U32" s="627"/>
      <c r="W32" s="84">
        <v>2</v>
      </c>
      <c r="X32" s="85" t="str">
        <f t="shared" si="1"/>
        <v>Trnávka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 t="str">
        <f t="shared" si="2"/>
        <v>Trnávka</v>
      </c>
      <c r="AE32" s="1">
        <f t="shared" si="2"/>
        <v>0</v>
      </c>
      <c r="AF32" s="1">
        <f t="shared" si="3"/>
        <v>0</v>
      </c>
    </row>
    <row r="33" spans="3:32" ht="15">
      <c r="C33" s="75"/>
      <c r="N33" s="83">
        <v>3</v>
      </c>
      <c r="P33" s="626" t="s">
        <v>180</v>
      </c>
      <c r="Q33" s="627"/>
      <c r="R33" s="627"/>
      <c r="S33" s="627"/>
      <c r="T33" s="627"/>
      <c r="U33" s="627"/>
      <c r="W33" s="84">
        <v>3</v>
      </c>
      <c r="X33" s="85" t="str">
        <f t="shared" si="1"/>
        <v>Stará Bělá  B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 t="str">
        <f t="shared" si="2"/>
        <v>Stará Bělá  B</v>
      </c>
      <c r="AE33" s="1">
        <f t="shared" si="2"/>
        <v>0</v>
      </c>
      <c r="AF33" s="1">
        <f t="shared" si="3"/>
        <v>0</v>
      </c>
    </row>
    <row r="34" spans="2:32" ht="18.75">
      <c r="B34" s="88">
        <v>4</v>
      </c>
      <c r="C34" s="71" t="s">
        <v>54</v>
      </c>
      <c r="D34" s="618" t="str">
        <f>IF(B34=1,X31,IF(B34=2,X32,IF(B34=3,X33,IF(B34=4,X34,IF(B34=5,X35,IF(B34=6,X36,IF(B34=7,X37,IF(B34=8,X38," "))))))))</f>
        <v>Výškovice  B</v>
      </c>
      <c r="E34" s="619"/>
      <c r="F34" s="619"/>
      <c r="G34" s="619"/>
      <c r="H34" s="619"/>
      <c r="I34" s="620"/>
      <c r="N34" s="83">
        <v>4</v>
      </c>
      <c r="P34" s="590" t="s">
        <v>52</v>
      </c>
      <c r="Q34" s="590"/>
      <c r="R34" s="590"/>
      <c r="S34" s="590"/>
      <c r="T34" s="590"/>
      <c r="U34" s="590"/>
      <c r="W34" s="84">
        <v>4</v>
      </c>
      <c r="X34" s="85" t="str">
        <f t="shared" si="1"/>
        <v>Výškovice  B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 t="str">
        <f t="shared" si="2"/>
        <v>Výškovice  B</v>
      </c>
      <c r="AE34" s="1">
        <f t="shared" si="2"/>
        <v>0</v>
      </c>
      <c r="AF34" s="1">
        <f t="shared" si="3"/>
        <v>0</v>
      </c>
    </row>
    <row r="35" spans="2:32" ht="18.75">
      <c r="B35" s="88">
        <v>2</v>
      </c>
      <c r="C35" s="71" t="s">
        <v>57</v>
      </c>
      <c r="D35" s="618" t="str">
        <f>IF(B35=1,X31,IF(B35=2,X32,IF(B35=3,X33,IF(B35=4,X34,IF(B35=5,X35,IF(B35=6,X36,IF(B35=7,X37,IF(B35=8,X38," "))))))))</f>
        <v>Trnávka</v>
      </c>
      <c r="E35" s="619"/>
      <c r="F35" s="619"/>
      <c r="G35" s="619"/>
      <c r="H35" s="619"/>
      <c r="I35" s="620"/>
      <c r="N35" s="83">
        <v>5</v>
      </c>
      <c r="P35" s="590" t="s">
        <v>55</v>
      </c>
      <c r="Q35" s="590"/>
      <c r="R35" s="590"/>
      <c r="S35" s="590"/>
      <c r="T35" s="590"/>
      <c r="U35" s="590"/>
      <c r="W35" s="84">
        <v>5</v>
      </c>
      <c r="X35" s="85" t="str">
        <f t="shared" si="1"/>
        <v>Nová Bělá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 t="str">
        <f t="shared" si="2"/>
        <v>Nová Bělá</v>
      </c>
      <c r="AE35" s="1">
        <f t="shared" si="2"/>
        <v>0</v>
      </c>
      <c r="AF35" s="1">
        <f t="shared" si="3"/>
        <v>0</v>
      </c>
    </row>
    <row r="36" spans="14:32" ht="15">
      <c r="N36" s="83">
        <v>6</v>
      </c>
      <c r="P36" s="590" t="s">
        <v>58</v>
      </c>
      <c r="Q36" s="590"/>
      <c r="R36" s="590"/>
      <c r="S36" s="590"/>
      <c r="T36" s="590"/>
      <c r="U36" s="590"/>
      <c r="W36" s="84">
        <v>6</v>
      </c>
      <c r="X36" s="85" t="str">
        <f t="shared" si="1"/>
        <v>Výškovice  C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 t="str">
        <f t="shared" si="2"/>
        <v>Výškovice  C</v>
      </c>
      <c r="AE36" s="1">
        <f t="shared" si="2"/>
        <v>0</v>
      </c>
      <c r="AF36" s="1">
        <f t="shared" si="3"/>
        <v>0</v>
      </c>
    </row>
    <row r="37" spans="3:32" ht="15">
      <c r="C37" s="89" t="s">
        <v>60</v>
      </c>
      <c r="D37" s="90"/>
      <c r="E37" s="623" t="s">
        <v>61</v>
      </c>
      <c r="F37" s="624"/>
      <c r="G37" s="624"/>
      <c r="H37" s="624"/>
      <c r="I37" s="624"/>
      <c r="J37" s="624"/>
      <c r="K37" s="624"/>
      <c r="L37" s="624"/>
      <c r="M37" s="624"/>
      <c r="N37" s="624" t="s">
        <v>62</v>
      </c>
      <c r="O37" s="624"/>
      <c r="P37" s="624"/>
      <c r="Q37" s="624"/>
      <c r="R37" s="624"/>
      <c r="S37" s="624"/>
      <c r="T37" s="624"/>
      <c r="U37" s="624"/>
      <c r="V37" s="91"/>
      <c r="W37" s="84">
        <v>7</v>
      </c>
      <c r="X37" s="85" t="str">
        <f t="shared" si="1"/>
        <v>Stará Bělá  A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 t="str">
        <f t="shared" si="2"/>
        <v>Stará Bělá  A</v>
      </c>
      <c r="AE37" s="1">
        <f t="shared" si="2"/>
        <v>0</v>
      </c>
      <c r="AF37" s="1">
        <f t="shared" si="3"/>
        <v>0</v>
      </c>
    </row>
    <row r="38" spans="2:38" ht="15">
      <c r="B38" s="93"/>
      <c r="C38" s="94" t="s">
        <v>7</v>
      </c>
      <c r="D38" s="95" t="s">
        <v>8</v>
      </c>
      <c r="E38" s="625" t="s">
        <v>63</v>
      </c>
      <c r="F38" s="592"/>
      <c r="G38" s="593"/>
      <c r="H38" s="591" t="s">
        <v>64</v>
      </c>
      <c r="I38" s="592"/>
      <c r="J38" s="593" t="s">
        <v>64</v>
      </c>
      <c r="K38" s="591" t="s">
        <v>65</v>
      </c>
      <c r="L38" s="592"/>
      <c r="M38" s="592" t="s">
        <v>65</v>
      </c>
      <c r="N38" s="591" t="s">
        <v>66</v>
      </c>
      <c r="O38" s="592"/>
      <c r="P38" s="593"/>
      <c r="Q38" s="591" t="s">
        <v>67</v>
      </c>
      <c r="R38" s="592"/>
      <c r="S38" s="593"/>
      <c r="T38" s="96" t="s">
        <v>68</v>
      </c>
      <c r="U38" s="97"/>
      <c r="V38" s="98"/>
      <c r="W38" s="84">
        <v>8</v>
      </c>
      <c r="X38" s="85" t="str">
        <f t="shared" si="1"/>
        <v>Výškovice  A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 t="str">
        <f t="shared" si="2"/>
        <v>Výškovice  A</v>
      </c>
      <c r="AE38" s="1">
        <f t="shared" si="2"/>
        <v>0</v>
      </c>
      <c r="AF38" s="1">
        <f t="shared" si="3"/>
        <v>0</v>
      </c>
      <c r="AG38" s="4" t="s">
        <v>63</v>
      </c>
      <c r="AH38" s="4" t="s">
        <v>64</v>
      </c>
      <c r="AI38" s="4" t="s">
        <v>65</v>
      </c>
      <c r="AJ38" s="4" t="s">
        <v>63</v>
      </c>
      <c r="AK38" s="4" t="s">
        <v>64</v>
      </c>
      <c r="AL38" s="4" t="s">
        <v>65</v>
      </c>
    </row>
    <row r="39" spans="2:38" ht="24.75" customHeight="1">
      <c r="B39" s="99" t="s">
        <v>63</v>
      </c>
      <c r="C39" s="129" t="s">
        <v>89</v>
      </c>
      <c r="D39" s="252" t="s">
        <v>264</v>
      </c>
      <c r="E39" s="248">
        <v>6</v>
      </c>
      <c r="F39" s="249" t="s">
        <v>17</v>
      </c>
      <c r="G39" s="250">
        <v>1</v>
      </c>
      <c r="H39" s="251">
        <v>6</v>
      </c>
      <c r="I39" s="249" t="s">
        <v>17</v>
      </c>
      <c r="J39" s="250">
        <v>3</v>
      </c>
      <c r="K39" s="134"/>
      <c r="L39" s="132" t="s">
        <v>17</v>
      </c>
      <c r="M39" s="135"/>
      <c r="N39" s="136">
        <f>E39+H39+K39</f>
        <v>12</v>
      </c>
      <c r="O39" s="137" t="s">
        <v>17</v>
      </c>
      <c r="P39" s="138">
        <f>G39+J39+M39</f>
        <v>4</v>
      </c>
      <c r="Q39" s="136">
        <f>SUM(AG39:AI39)</f>
        <v>2</v>
      </c>
      <c r="R39" s="137" t="s">
        <v>17</v>
      </c>
      <c r="S39" s="138">
        <f>SUM(AJ39:AL39)</f>
        <v>0</v>
      </c>
      <c r="T39" s="105">
        <f>IF(Q39&gt;S39,1,0)</f>
        <v>1</v>
      </c>
      <c r="U39" s="106">
        <f>IF(S39&gt;Q39,1,0)</f>
        <v>0</v>
      </c>
      <c r="V39" s="91"/>
      <c r="X39" s="107"/>
      <c r="AG39" s="108">
        <f>IF(E39&gt;G39,1,0)</f>
        <v>1</v>
      </c>
      <c r="AH39" s="108">
        <f>IF(H39&gt;J39,1,0)</f>
        <v>1</v>
      </c>
      <c r="AI39" s="108">
        <f>IF(K39+M39&gt;0,IF(K39&gt;M39,1,0),0)</f>
        <v>0</v>
      </c>
      <c r="AJ39" s="108">
        <f>IF(G39&gt;E39,1,0)</f>
        <v>0</v>
      </c>
      <c r="AK39" s="108">
        <f>IF(J39&gt;H39,1,0)</f>
        <v>0</v>
      </c>
      <c r="AL39" s="108">
        <f>IF(K39+M39&gt;0,IF(M39&gt;K39,1,0),0)</f>
        <v>0</v>
      </c>
    </row>
    <row r="40" spans="2:38" ht="24.75" customHeight="1">
      <c r="B40" s="99" t="s">
        <v>64</v>
      </c>
      <c r="C40" s="140" t="s">
        <v>91</v>
      </c>
      <c r="D40" s="246" t="s">
        <v>233</v>
      </c>
      <c r="E40" s="248">
        <v>6</v>
      </c>
      <c r="F40" s="249" t="s">
        <v>17</v>
      </c>
      <c r="G40" s="250">
        <v>3</v>
      </c>
      <c r="H40" s="251">
        <v>6</v>
      </c>
      <c r="I40" s="249" t="s">
        <v>17</v>
      </c>
      <c r="J40" s="250">
        <v>1</v>
      </c>
      <c r="K40" s="134"/>
      <c r="L40" s="132" t="s">
        <v>17</v>
      </c>
      <c r="M40" s="135"/>
      <c r="N40" s="136">
        <f>E40+H40+K40</f>
        <v>12</v>
      </c>
      <c r="O40" s="137" t="s">
        <v>17</v>
      </c>
      <c r="P40" s="138">
        <f>G40+J40+M40</f>
        <v>4</v>
      </c>
      <c r="Q40" s="136">
        <f>SUM(AG40:AI40)</f>
        <v>2</v>
      </c>
      <c r="R40" s="137" t="s">
        <v>17</v>
      </c>
      <c r="S40" s="138">
        <f>SUM(AJ40:AL40)</f>
        <v>0</v>
      </c>
      <c r="T40" s="105">
        <f>IF(Q40&gt;S40,1,0)</f>
        <v>1</v>
      </c>
      <c r="U40" s="106">
        <f>IF(S40&gt;Q40,1,0)</f>
        <v>0</v>
      </c>
      <c r="V40" s="91"/>
      <c r="AG40" s="108">
        <f>IF(E40&gt;G40,1,0)</f>
        <v>1</v>
      </c>
      <c r="AH40" s="108">
        <f>IF(H40&gt;J40,1,0)</f>
        <v>1</v>
      </c>
      <c r="AI40" s="108">
        <f>IF(K40+M40&gt;0,IF(K40&gt;M40,1,0),0)</f>
        <v>0</v>
      </c>
      <c r="AJ40" s="108">
        <f>IF(G40&gt;E40,1,0)</f>
        <v>0</v>
      </c>
      <c r="AK40" s="108">
        <f>IF(J40&gt;H40,1,0)</f>
        <v>0</v>
      </c>
      <c r="AL40" s="108">
        <f>IF(K40+M40&gt;0,IF(M40&gt;K40,1,0),0)</f>
        <v>0</v>
      </c>
    </row>
    <row r="41" spans="2:38" ht="24.75" customHeight="1">
      <c r="B41" s="608" t="s">
        <v>65</v>
      </c>
      <c r="C41" s="129" t="s">
        <v>89</v>
      </c>
      <c r="D41" s="252" t="s">
        <v>264</v>
      </c>
      <c r="E41" s="648">
        <v>6</v>
      </c>
      <c r="F41" s="646" t="s">
        <v>17</v>
      </c>
      <c r="G41" s="642">
        <v>2</v>
      </c>
      <c r="H41" s="644">
        <v>6</v>
      </c>
      <c r="I41" s="646" t="s">
        <v>17</v>
      </c>
      <c r="J41" s="642">
        <v>1</v>
      </c>
      <c r="K41" s="616"/>
      <c r="L41" s="612" t="s">
        <v>17</v>
      </c>
      <c r="M41" s="669"/>
      <c r="N41" s="667">
        <f>E41+H41+K41</f>
        <v>12</v>
      </c>
      <c r="O41" s="661" t="s">
        <v>17</v>
      </c>
      <c r="P41" s="663">
        <f>G41+J41+M41</f>
        <v>3</v>
      </c>
      <c r="Q41" s="667">
        <f>SUM(AG41:AI41)</f>
        <v>2</v>
      </c>
      <c r="R41" s="661" t="s">
        <v>17</v>
      </c>
      <c r="S41" s="663">
        <f>SUM(AJ41:AL41)</f>
        <v>0</v>
      </c>
      <c r="T41" s="665">
        <f>IF(Q41&gt;S41,1,0)</f>
        <v>1</v>
      </c>
      <c r="U41" s="659">
        <f>IF(S41&gt;Q41,1,0)</f>
        <v>0</v>
      </c>
      <c r="V41" s="111"/>
      <c r="AG41" s="108">
        <f>IF(E41&gt;G41,1,0)</f>
        <v>1</v>
      </c>
      <c r="AH41" s="108">
        <f>IF(H41&gt;J41,1,0)</f>
        <v>1</v>
      </c>
      <c r="AI41" s="108">
        <f>IF(K41+M41&gt;0,IF(K41&gt;M41,1,0),0)</f>
        <v>0</v>
      </c>
      <c r="AJ41" s="108">
        <f>IF(G41&gt;E41,1,0)</f>
        <v>0</v>
      </c>
      <c r="AK41" s="108">
        <f>IF(J41&gt;H41,1,0)</f>
        <v>0</v>
      </c>
      <c r="AL41" s="108">
        <f>IF(K41+M41&gt;0,IF(M41&gt;K41,1,0),0)</f>
        <v>0</v>
      </c>
    </row>
    <row r="42" spans="2:22" ht="24.75" customHeight="1">
      <c r="B42" s="609"/>
      <c r="C42" s="140" t="s">
        <v>90</v>
      </c>
      <c r="D42" s="255" t="s">
        <v>233</v>
      </c>
      <c r="E42" s="649"/>
      <c r="F42" s="647"/>
      <c r="G42" s="643"/>
      <c r="H42" s="645"/>
      <c r="I42" s="647"/>
      <c r="J42" s="643"/>
      <c r="K42" s="617"/>
      <c r="L42" s="613"/>
      <c r="M42" s="670"/>
      <c r="N42" s="668"/>
      <c r="O42" s="662"/>
      <c r="P42" s="664"/>
      <c r="Q42" s="668"/>
      <c r="R42" s="662"/>
      <c r="S42" s="664"/>
      <c r="T42" s="666"/>
      <c r="U42" s="660"/>
      <c r="V42" s="111"/>
    </row>
    <row r="43" spans="2:22" ht="24.75" customHeight="1">
      <c r="B43" s="114"/>
      <c r="C43" s="143" t="s">
        <v>69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>
        <f>SUM(N39:N42)</f>
        <v>36</v>
      </c>
      <c r="O43" s="137" t="s">
        <v>17</v>
      </c>
      <c r="P43" s="146">
        <f>SUM(P39:P42)</f>
        <v>11</v>
      </c>
      <c r="Q43" s="145">
        <f>SUM(Q39:Q42)</f>
        <v>6</v>
      </c>
      <c r="R43" s="147" t="s">
        <v>17</v>
      </c>
      <c r="S43" s="146">
        <f>SUM(S39:S42)</f>
        <v>0</v>
      </c>
      <c r="T43" s="105">
        <f>SUM(T39:T42)</f>
        <v>3</v>
      </c>
      <c r="U43" s="106">
        <f>SUM(U39:U42)</f>
        <v>0</v>
      </c>
      <c r="V43" s="91"/>
    </row>
    <row r="44" spans="2:22" ht="24.75" customHeight="1">
      <c r="B44" s="114"/>
      <c r="C44" s="163" t="s">
        <v>70</v>
      </c>
      <c r="D44" s="162" t="str">
        <f>IF(T43&gt;U43,D34,IF(U43&gt;T43,D35,IF(U43+T43=0," ","CHYBA ZADÁNÍ")))</f>
        <v>Výškovice  B</v>
      </c>
      <c r="E44" s="143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63"/>
      <c r="V44" s="118"/>
    </row>
    <row r="45" spans="2:22" ht="15">
      <c r="B45" s="114"/>
      <c r="C45" s="3" t="s">
        <v>71</v>
      </c>
      <c r="G45" s="120"/>
      <c r="H45" s="120"/>
      <c r="I45" s="120"/>
      <c r="J45" s="120"/>
      <c r="K45" s="120"/>
      <c r="L45" s="120"/>
      <c r="M45" s="120"/>
      <c r="N45" s="118"/>
      <c r="O45" s="118"/>
      <c r="Q45" s="121"/>
      <c r="R45" s="121"/>
      <c r="S45" s="120"/>
      <c r="T45" s="120"/>
      <c r="U45" s="120"/>
      <c r="V45" s="118"/>
    </row>
    <row r="46" spans="3:21" ht="15">
      <c r="C46" s="121"/>
      <c r="D46" s="121"/>
      <c r="E46" s="121"/>
      <c r="F46" s="121"/>
      <c r="G46" s="121"/>
      <c r="H46" s="121"/>
      <c r="I46" s="121"/>
      <c r="J46" s="126" t="s">
        <v>54</v>
      </c>
      <c r="K46" s="126"/>
      <c r="L46" s="126"/>
      <c r="M46" s="121"/>
      <c r="N46" s="121"/>
      <c r="O46" s="121"/>
      <c r="P46" s="121"/>
      <c r="Q46" s="121"/>
      <c r="R46" s="121"/>
      <c r="S46" s="121"/>
      <c r="T46" s="126" t="s">
        <v>57</v>
      </c>
      <c r="U46" s="121"/>
    </row>
    <row r="47" spans="3:21" ht="15">
      <c r="C47" s="127" t="s">
        <v>72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3:21" ht="15">
      <c r="C48" s="121"/>
      <c r="D48" s="12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spans="3:21" ht="15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</row>
    <row r="50" spans="3:21" ht="1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6:9" ht="26.25">
      <c r="F51" s="69" t="s">
        <v>39</v>
      </c>
      <c r="H51" s="70"/>
      <c r="I51" s="70"/>
    </row>
    <row r="52" spans="6:9" ht="26.25">
      <c r="F52" s="69"/>
      <c r="H52" s="70"/>
      <c r="I52" s="70"/>
    </row>
    <row r="53" spans="3:24" ht="21">
      <c r="C53" s="71" t="s">
        <v>40</v>
      </c>
      <c r="D53" s="72" t="s">
        <v>41</v>
      </c>
      <c r="E53" s="71"/>
      <c r="F53" s="71"/>
      <c r="G53" s="71"/>
      <c r="H53" s="71"/>
      <c r="I53" s="71"/>
      <c r="J53" s="71"/>
      <c r="K53" s="71"/>
      <c r="L53" s="71"/>
      <c r="P53" s="630" t="s">
        <v>42</v>
      </c>
      <c r="Q53" s="630"/>
      <c r="R53" s="73"/>
      <c r="S53" s="73"/>
      <c r="T53" s="631">
        <f>'Rozlosování-přehled'!$N$1</f>
        <v>2012</v>
      </c>
      <c r="U53" s="631"/>
      <c r="X53" s="74" t="s">
        <v>0</v>
      </c>
    </row>
    <row r="54" spans="3:32" ht="18.75">
      <c r="C54" s="75" t="s">
        <v>43</v>
      </c>
      <c r="D54" s="76"/>
      <c r="N54" s="77">
        <v>4</v>
      </c>
      <c r="P54" s="632" t="str">
        <f>IF(N54=1,P56,IF(N54=2,P57,IF(N54=3,P58,IF(N54=4,P59,IF(N54=5,P60,IF(N54=6,P61," "))))))</f>
        <v>VETERÁNI   I.</v>
      </c>
      <c r="Q54" s="633"/>
      <c r="R54" s="633"/>
      <c r="S54" s="633"/>
      <c r="T54" s="633"/>
      <c r="U54" s="634"/>
      <c r="W54" s="78" t="s">
        <v>1</v>
      </c>
      <c r="X54" s="79" t="s">
        <v>2</v>
      </c>
      <c r="AA54" s="1" t="s">
        <v>44</v>
      </c>
      <c r="AB54" s="362" t="s">
        <v>177</v>
      </c>
      <c r="AC54" s="362" t="s">
        <v>178</v>
      </c>
      <c r="AD54" s="1" t="s">
        <v>45</v>
      </c>
      <c r="AE54" s="1" t="s">
        <v>46</v>
      </c>
      <c r="AF54" s="1" t="s">
        <v>47</v>
      </c>
    </row>
    <row r="55" spans="3:21" ht="15">
      <c r="C55" s="75"/>
      <c r="D55" s="80"/>
      <c r="E55" s="80"/>
      <c r="F55" s="80"/>
      <c r="G55" s="75"/>
      <c r="H55" s="75"/>
      <c r="I55" s="75"/>
      <c r="J55" s="80"/>
      <c r="K55" s="80"/>
      <c r="L55" s="80"/>
      <c r="M55" s="75"/>
      <c r="N55" s="75"/>
      <c r="O55" s="75"/>
      <c r="P55" s="81"/>
      <c r="Q55" s="81"/>
      <c r="R55" s="81"/>
      <c r="S55" s="75"/>
      <c r="T55" s="75"/>
      <c r="U55" s="80"/>
    </row>
    <row r="56" spans="3:32" ht="15.75" customHeight="1">
      <c r="C56" s="75" t="s">
        <v>48</v>
      </c>
      <c r="D56" s="125" t="s">
        <v>53</v>
      </c>
      <c r="E56" s="125"/>
      <c r="F56" s="125"/>
      <c r="G56" s="125"/>
      <c r="H56" s="125"/>
      <c r="I56" s="125"/>
      <c r="N56" s="83">
        <v>1</v>
      </c>
      <c r="P56" s="627" t="s">
        <v>49</v>
      </c>
      <c r="Q56" s="627"/>
      <c r="R56" s="627"/>
      <c r="S56" s="627"/>
      <c r="T56" s="627"/>
      <c r="U56" s="627"/>
      <c r="W56" s="84">
        <v>1</v>
      </c>
      <c r="X56" s="85" t="str">
        <f aca="true" t="shared" si="4" ref="X56:X63">IF($N$4=1,AA56,IF($N$4=2,AB56,IF($N$4=3,AC56,IF($N$4=4,AD56,IF($N$4=5,AE56," ")))))</f>
        <v>Krmelín</v>
      </c>
      <c r="AA56" s="1">
        <f aca="true" t="shared" si="5" ref="AA56:AE63">AA6</f>
        <v>0</v>
      </c>
      <c r="AB56" s="1">
        <f t="shared" si="5"/>
        <v>0</v>
      </c>
      <c r="AC56" s="1">
        <f>AC6</f>
        <v>0</v>
      </c>
      <c r="AD56" s="1" t="str">
        <f t="shared" si="5"/>
        <v>Krmelín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75" t="s">
        <v>51</v>
      </c>
      <c r="D57" s="238">
        <v>41066</v>
      </c>
      <c r="E57" s="86"/>
      <c r="F57" s="86"/>
      <c r="G57" s="86"/>
      <c r="H57" s="86"/>
      <c r="I57" s="86"/>
      <c r="N57" s="83">
        <v>2</v>
      </c>
      <c r="P57" s="626" t="s">
        <v>179</v>
      </c>
      <c r="Q57" s="627"/>
      <c r="R57" s="627"/>
      <c r="S57" s="627"/>
      <c r="T57" s="627"/>
      <c r="U57" s="627"/>
      <c r="W57" s="84">
        <v>2</v>
      </c>
      <c r="X57" s="85" t="str">
        <f t="shared" si="4"/>
        <v>Trnávka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 t="str">
        <f t="shared" si="5"/>
        <v>Trnávka</v>
      </c>
      <c r="AE57" s="1">
        <f t="shared" si="5"/>
        <v>0</v>
      </c>
      <c r="AF57" s="1">
        <f t="shared" si="6"/>
        <v>0</v>
      </c>
    </row>
    <row r="58" spans="3:32" ht="15">
      <c r="C58" s="75"/>
      <c r="N58" s="83">
        <v>3</v>
      </c>
      <c r="P58" s="626" t="s">
        <v>180</v>
      </c>
      <c r="Q58" s="627"/>
      <c r="R58" s="627"/>
      <c r="S58" s="627"/>
      <c r="T58" s="627"/>
      <c r="U58" s="627"/>
      <c r="W58" s="84">
        <v>3</v>
      </c>
      <c r="X58" s="85" t="str">
        <f t="shared" si="4"/>
        <v>Stará Bělá  B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 t="str">
        <f t="shared" si="5"/>
        <v>Stará Bělá  B</v>
      </c>
      <c r="AE58" s="1">
        <f t="shared" si="5"/>
        <v>0</v>
      </c>
      <c r="AF58" s="1">
        <f t="shared" si="6"/>
        <v>0</v>
      </c>
    </row>
    <row r="59" spans="2:32" ht="18.75">
      <c r="B59" s="88">
        <v>5</v>
      </c>
      <c r="C59" s="71" t="s">
        <v>54</v>
      </c>
      <c r="D59" s="637" t="str">
        <f>IF(B59=1,X56,IF(B59=2,X57,IF(B59=3,X58,IF(B59=4,X59,IF(B59=5,X60,IF(B59=6,X61,IF(B59=7,X62,IF(B59=8,X63," "))))))))</f>
        <v>Nová Bělá</v>
      </c>
      <c r="E59" s="638"/>
      <c r="F59" s="638"/>
      <c r="G59" s="638"/>
      <c r="H59" s="638"/>
      <c r="I59" s="639"/>
      <c r="N59" s="83">
        <v>4</v>
      </c>
      <c r="P59" s="590" t="s">
        <v>52</v>
      </c>
      <c r="Q59" s="590"/>
      <c r="R59" s="590"/>
      <c r="S59" s="590"/>
      <c r="T59" s="590"/>
      <c r="U59" s="590"/>
      <c r="W59" s="84">
        <v>4</v>
      </c>
      <c r="X59" s="85" t="str">
        <f t="shared" si="4"/>
        <v>Výškovice  B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 t="str">
        <f t="shared" si="5"/>
        <v>Výškovice  B</v>
      </c>
      <c r="AE59" s="1">
        <f t="shared" si="5"/>
        <v>0</v>
      </c>
      <c r="AF59" s="1">
        <f t="shared" si="6"/>
        <v>0</v>
      </c>
    </row>
    <row r="60" spans="2:32" ht="18.75">
      <c r="B60" s="88">
        <v>1</v>
      </c>
      <c r="C60" s="71" t="s">
        <v>57</v>
      </c>
      <c r="D60" s="637" t="str">
        <f>IF(B60=1,X56,IF(B60=2,X57,IF(B60=3,X58,IF(B60=4,X59,IF(B60=5,X60,IF(B60=6,X61,IF(B60=7,X62,IF(B60=8,X63," "))))))))</f>
        <v>Krmelín</v>
      </c>
      <c r="E60" s="638"/>
      <c r="F60" s="638"/>
      <c r="G60" s="638"/>
      <c r="H60" s="638"/>
      <c r="I60" s="639"/>
      <c r="N60" s="83">
        <v>5</v>
      </c>
      <c r="P60" s="590" t="s">
        <v>55</v>
      </c>
      <c r="Q60" s="590"/>
      <c r="R60" s="590"/>
      <c r="S60" s="590"/>
      <c r="T60" s="590"/>
      <c r="U60" s="590"/>
      <c r="W60" s="84">
        <v>5</v>
      </c>
      <c r="X60" s="85" t="str">
        <f t="shared" si="4"/>
        <v>Nová Bělá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 t="str">
        <f t="shared" si="5"/>
        <v>Nová Bělá</v>
      </c>
      <c r="AE60" s="1">
        <f t="shared" si="5"/>
        <v>0</v>
      </c>
      <c r="AF60" s="1">
        <f t="shared" si="6"/>
        <v>0</v>
      </c>
    </row>
    <row r="61" spans="14:32" ht="15">
      <c r="N61" s="83">
        <v>6</v>
      </c>
      <c r="P61" s="590" t="s">
        <v>58</v>
      </c>
      <c r="Q61" s="590"/>
      <c r="R61" s="590"/>
      <c r="S61" s="590"/>
      <c r="T61" s="590"/>
      <c r="U61" s="590"/>
      <c r="W61" s="84">
        <v>6</v>
      </c>
      <c r="X61" s="85" t="str">
        <f t="shared" si="4"/>
        <v>Výškovice  C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 t="str">
        <f t="shared" si="5"/>
        <v>Výškovice  C</v>
      </c>
      <c r="AE61" s="1">
        <f t="shared" si="5"/>
        <v>0</v>
      </c>
      <c r="AF61" s="1">
        <f t="shared" si="6"/>
        <v>0</v>
      </c>
    </row>
    <row r="62" spans="3:38" ht="15">
      <c r="C62" s="89" t="s">
        <v>60</v>
      </c>
      <c r="D62" s="90"/>
      <c r="E62" s="623" t="s">
        <v>61</v>
      </c>
      <c r="F62" s="624"/>
      <c r="G62" s="624"/>
      <c r="H62" s="624"/>
      <c r="I62" s="624"/>
      <c r="J62" s="624"/>
      <c r="K62" s="624"/>
      <c r="L62" s="624"/>
      <c r="M62" s="624"/>
      <c r="N62" s="624" t="s">
        <v>62</v>
      </c>
      <c r="O62" s="624"/>
      <c r="P62" s="624"/>
      <c r="Q62" s="624"/>
      <c r="R62" s="624"/>
      <c r="S62" s="624"/>
      <c r="T62" s="624"/>
      <c r="U62" s="624"/>
      <c r="V62" s="91"/>
      <c r="W62" s="84">
        <v>7</v>
      </c>
      <c r="X62" s="85" t="str">
        <f t="shared" si="4"/>
        <v>Stará Bělá  A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 t="str">
        <f t="shared" si="5"/>
        <v>Stará Bělá  A</v>
      </c>
      <c r="AE62" s="1">
        <f t="shared" si="5"/>
        <v>0</v>
      </c>
      <c r="AF62" s="1">
        <f t="shared" si="6"/>
        <v>0</v>
      </c>
      <c r="AG62" s="75"/>
      <c r="AH62" s="92"/>
      <c r="AI62" s="92"/>
      <c r="AJ62" s="74" t="s">
        <v>0</v>
      </c>
      <c r="AK62" s="92"/>
      <c r="AL62" s="92"/>
    </row>
    <row r="63" spans="2:38" ht="15">
      <c r="B63" s="93"/>
      <c r="C63" s="94" t="s">
        <v>7</v>
      </c>
      <c r="D63" s="95" t="s">
        <v>8</v>
      </c>
      <c r="E63" s="625" t="s">
        <v>63</v>
      </c>
      <c r="F63" s="592"/>
      <c r="G63" s="593"/>
      <c r="H63" s="591" t="s">
        <v>64</v>
      </c>
      <c r="I63" s="592"/>
      <c r="J63" s="593" t="s">
        <v>64</v>
      </c>
      <c r="K63" s="591" t="s">
        <v>65</v>
      </c>
      <c r="L63" s="592"/>
      <c r="M63" s="592" t="s">
        <v>65</v>
      </c>
      <c r="N63" s="591" t="s">
        <v>66</v>
      </c>
      <c r="O63" s="592"/>
      <c r="P63" s="593"/>
      <c r="Q63" s="591" t="s">
        <v>67</v>
      </c>
      <c r="R63" s="592"/>
      <c r="S63" s="593"/>
      <c r="T63" s="96" t="s">
        <v>68</v>
      </c>
      <c r="U63" s="97"/>
      <c r="V63" s="98"/>
      <c r="W63" s="84">
        <v>8</v>
      </c>
      <c r="X63" s="85" t="str">
        <f t="shared" si="4"/>
        <v>Výškovice  A</v>
      </c>
      <c r="AA63" s="1">
        <f t="shared" si="5"/>
        <v>0</v>
      </c>
      <c r="AB63" s="1">
        <f t="shared" si="5"/>
        <v>0</v>
      </c>
      <c r="AC63" s="1">
        <f t="shared" si="5"/>
        <v>0</v>
      </c>
      <c r="AD63" s="1" t="str">
        <f t="shared" si="5"/>
        <v>Výškovice  A</v>
      </c>
      <c r="AE63" s="1">
        <f t="shared" si="5"/>
        <v>0</v>
      </c>
      <c r="AF63" s="1">
        <f t="shared" si="6"/>
        <v>0</v>
      </c>
      <c r="AG63" s="4" t="s">
        <v>63</v>
      </c>
      <c r="AH63" s="4" t="s">
        <v>64</v>
      </c>
      <c r="AI63" s="4" t="s">
        <v>65</v>
      </c>
      <c r="AJ63" s="4" t="s">
        <v>63</v>
      </c>
      <c r="AK63" s="4" t="s">
        <v>64</v>
      </c>
      <c r="AL63" s="4" t="s">
        <v>65</v>
      </c>
    </row>
    <row r="64" spans="2:38" ht="24.75" customHeight="1">
      <c r="B64" s="99" t="s">
        <v>63</v>
      </c>
      <c r="C64" s="246" t="s">
        <v>183</v>
      </c>
      <c r="D64" s="252" t="s">
        <v>190</v>
      </c>
      <c r="E64" s="248">
        <v>6</v>
      </c>
      <c r="F64" s="249" t="s">
        <v>17</v>
      </c>
      <c r="G64" s="250">
        <v>4</v>
      </c>
      <c r="H64" s="251">
        <v>6</v>
      </c>
      <c r="I64" s="249" t="s">
        <v>17</v>
      </c>
      <c r="J64" s="250">
        <v>1</v>
      </c>
      <c r="K64" s="134"/>
      <c r="L64" s="132" t="s">
        <v>17</v>
      </c>
      <c r="M64" s="135"/>
      <c r="N64" s="136">
        <f>E64+H64+K64</f>
        <v>12</v>
      </c>
      <c r="O64" s="137" t="s">
        <v>17</v>
      </c>
      <c r="P64" s="138">
        <f>G64+J64+M64</f>
        <v>5</v>
      </c>
      <c r="Q64" s="136">
        <f>SUM(AG64:AI64)</f>
        <v>2</v>
      </c>
      <c r="R64" s="137" t="s">
        <v>17</v>
      </c>
      <c r="S64" s="138">
        <f>SUM(AJ64:AL64)</f>
        <v>0</v>
      </c>
      <c r="T64" s="105">
        <f>IF(Q64&gt;S64,1,0)</f>
        <v>1</v>
      </c>
      <c r="U64" s="106">
        <f>IF(S64&gt;Q64,1,0)</f>
        <v>0</v>
      </c>
      <c r="V64" s="91"/>
      <c r="X64" s="107"/>
      <c r="AG64" s="108">
        <f>IF(E64&gt;G64,1,0)</f>
        <v>1</v>
      </c>
      <c r="AH64" s="108">
        <f>IF(H64&gt;J64,1,0)</f>
        <v>1</v>
      </c>
      <c r="AI64" s="108">
        <f>IF(K64+M64&gt;0,IF(K64&gt;M64,1,0),0)</f>
        <v>0</v>
      </c>
      <c r="AJ64" s="108">
        <f>IF(G64&gt;E64,1,0)</f>
        <v>0</v>
      </c>
      <c r="AK64" s="108">
        <f>IF(J64&gt;H64,1,0)</f>
        <v>0</v>
      </c>
      <c r="AL64" s="108">
        <f>IF(K64+M64&gt;0,IF(M64&gt;K64,1,0),0)</f>
        <v>0</v>
      </c>
    </row>
    <row r="65" spans="2:38" ht="24.75" customHeight="1">
      <c r="B65" s="99" t="s">
        <v>64</v>
      </c>
      <c r="C65" s="253" t="s">
        <v>159</v>
      </c>
      <c r="D65" s="246" t="s">
        <v>192</v>
      </c>
      <c r="E65" s="248">
        <v>6</v>
      </c>
      <c r="F65" s="249" t="s">
        <v>17</v>
      </c>
      <c r="G65" s="250">
        <v>1</v>
      </c>
      <c r="H65" s="251">
        <v>6</v>
      </c>
      <c r="I65" s="249" t="s">
        <v>17</v>
      </c>
      <c r="J65" s="250">
        <v>3</v>
      </c>
      <c r="K65" s="134"/>
      <c r="L65" s="132" t="s">
        <v>17</v>
      </c>
      <c r="M65" s="135"/>
      <c r="N65" s="136">
        <f>E65+H65+K65</f>
        <v>12</v>
      </c>
      <c r="O65" s="137" t="s">
        <v>17</v>
      </c>
      <c r="P65" s="138">
        <f>G65+J65+M65</f>
        <v>4</v>
      </c>
      <c r="Q65" s="136">
        <f>SUM(AG65:AI65)</f>
        <v>2</v>
      </c>
      <c r="R65" s="137" t="s">
        <v>17</v>
      </c>
      <c r="S65" s="138">
        <f>SUM(AJ65:AL65)</f>
        <v>0</v>
      </c>
      <c r="T65" s="105">
        <f>IF(Q65&gt;S65,1,0)</f>
        <v>1</v>
      </c>
      <c r="U65" s="106">
        <f>IF(S65&gt;Q65,1,0)</f>
        <v>0</v>
      </c>
      <c r="V65" s="91"/>
      <c r="AG65" s="108">
        <f>IF(E65&gt;G65,1,0)</f>
        <v>1</v>
      </c>
      <c r="AH65" s="108">
        <f>IF(H65&gt;J65,1,0)</f>
        <v>1</v>
      </c>
      <c r="AI65" s="108">
        <f>IF(K65+M65&gt;0,IF(K65&gt;M65,1,0),0)</f>
        <v>0</v>
      </c>
      <c r="AJ65" s="108">
        <f>IF(G65&gt;E65,1,0)</f>
        <v>0</v>
      </c>
      <c r="AK65" s="108">
        <f>IF(J65&gt;H65,1,0)</f>
        <v>0</v>
      </c>
      <c r="AL65" s="108">
        <f>IF(K65+M65&gt;0,IF(M65&gt;K65,1,0),0)</f>
        <v>0</v>
      </c>
    </row>
    <row r="66" spans="2:38" ht="24.75" customHeight="1">
      <c r="B66" s="608" t="s">
        <v>65</v>
      </c>
      <c r="C66" s="253" t="s">
        <v>183</v>
      </c>
      <c r="D66" s="252" t="s">
        <v>194</v>
      </c>
      <c r="E66" s="648">
        <v>6</v>
      </c>
      <c r="F66" s="646" t="s">
        <v>17</v>
      </c>
      <c r="G66" s="642">
        <v>1</v>
      </c>
      <c r="H66" s="644">
        <v>6</v>
      </c>
      <c r="I66" s="646" t="s">
        <v>17</v>
      </c>
      <c r="J66" s="642">
        <v>7</v>
      </c>
      <c r="K66" s="616">
        <v>3</v>
      </c>
      <c r="L66" s="612" t="s">
        <v>17</v>
      </c>
      <c r="M66" s="669">
        <v>6</v>
      </c>
      <c r="N66" s="667">
        <f>E66+H66+K66</f>
        <v>15</v>
      </c>
      <c r="O66" s="661" t="s">
        <v>17</v>
      </c>
      <c r="P66" s="663">
        <f>G66+J66+M66</f>
        <v>14</v>
      </c>
      <c r="Q66" s="667">
        <f>SUM(AG66:AI66)</f>
        <v>1</v>
      </c>
      <c r="R66" s="661" t="s">
        <v>17</v>
      </c>
      <c r="S66" s="663">
        <f>SUM(AJ66:AL66)</f>
        <v>2</v>
      </c>
      <c r="T66" s="665">
        <f>IF(Q66&gt;S66,1,0)</f>
        <v>0</v>
      </c>
      <c r="U66" s="659">
        <f>IF(S66&gt;Q66,1,0)</f>
        <v>1</v>
      </c>
      <c r="V66" s="111"/>
      <c r="AG66" s="108">
        <f>IF(E66&gt;G66,1,0)</f>
        <v>1</v>
      </c>
      <c r="AH66" s="108">
        <f>IF(H66&gt;J66,1,0)</f>
        <v>0</v>
      </c>
      <c r="AI66" s="108">
        <f>IF(K66+M66&gt;0,IF(K66&gt;M66,1,0),0)</f>
        <v>0</v>
      </c>
      <c r="AJ66" s="108">
        <f>IF(G66&gt;E66,1,0)</f>
        <v>0</v>
      </c>
      <c r="AK66" s="108">
        <f>IF(J66&gt;H66,1,0)</f>
        <v>1</v>
      </c>
      <c r="AL66" s="108">
        <f>IF(K66+M66&gt;0,IF(M66&gt;K66,1,0),0)</f>
        <v>1</v>
      </c>
    </row>
    <row r="67" spans="2:22" ht="24.75" customHeight="1">
      <c r="B67" s="609"/>
      <c r="C67" s="254" t="s">
        <v>159</v>
      </c>
      <c r="D67" s="255" t="s">
        <v>190</v>
      </c>
      <c r="E67" s="649"/>
      <c r="F67" s="647"/>
      <c r="G67" s="643"/>
      <c r="H67" s="645"/>
      <c r="I67" s="647"/>
      <c r="J67" s="643"/>
      <c r="K67" s="617"/>
      <c r="L67" s="613"/>
      <c r="M67" s="670"/>
      <c r="N67" s="668"/>
      <c r="O67" s="662"/>
      <c r="P67" s="664"/>
      <c r="Q67" s="668"/>
      <c r="R67" s="662"/>
      <c r="S67" s="664"/>
      <c r="T67" s="666"/>
      <c r="U67" s="660"/>
      <c r="V67" s="111"/>
    </row>
    <row r="68" spans="2:22" ht="24.75" customHeight="1">
      <c r="B68" s="114"/>
      <c r="C68" s="143" t="s">
        <v>69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5">
        <f>SUM(N64:N67)</f>
        <v>39</v>
      </c>
      <c r="O68" s="137" t="s">
        <v>17</v>
      </c>
      <c r="P68" s="146">
        <f>SUM(P64:P67)</f>
        <v>23</v>
      </c>
      <c r="Q68" s="145">
        <f>SUM(Q64:Q67)</f>
        <v>5</v>
      </c>
      <c r="R68" s="147" t="s">
        <v>17</v>
      </c>
      <c r="S68" s="146">
        <f>SUM(S64:S67)</f>
        <v>2</v>
      </c>
      <c r="T68" s="105">
        <f>SUM(T64:T67)</f>
        <v>2</v>
      </c>
      <c r="U68" s="106">
        <f>SUM(U64:U67)</f>
        <v>1</v>
      </c>
      <c r="V68" s="91"/>
    </row>
    <row r="69" spans="2:27" ht="24.75" customHeight="1">
      <c r="B69" s="114"/>
      <c r="C69" s="3" t="s">
        <v>70</v>
      </c>
      <c r="D69" s="117" t="str">
        <f>IF(T68&gt;U68,D59,IF(U68&gt;T68,D60,IF(U68+T68=0," ","CHYBA ZADÁNÍ")))</f>
        <v>Nová Bělá</v>
      </c>
      <c r="E69" s="115"/>
      <c r="F69" s="115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3"/>
      <c r="V69" s="118"/>
      <c r="AA69" s="119"/>
    </row>
    <row r="70" spans="2:22" ht="15">
      <c r="B70" s="114"/>
      <c r="C70" s="3" t="s">
        <v>71</v>
      </c>
      <c r="G70" s="120"/>
      <c r="H70" s="120"/>
      <c r="I70" s="120"/>
      <c r="J70" s="120"/>
      <c r="K70" s="120"/>
      <c r="L70" s="120"/>
      <c r="M70" s="120"/>
      <c r="N70" s="118"/>
      <c r="O70" s="118"/>
      <c r="Q70" s="121"/>
      <c r="R70" s="121"/>
      <c r="S70" s="120"/>
      <c r="T70" s="120"/>
      <c r="U70" s="120"/>
      <c r="V70" s="118"/>
    </row>
    <row r="71" spans="10:20" ht="15">
      <c r="J71" s="2" t="s">
        <v>54</v>
      </c>
      <c r="K71" s="2"/>
      <c r="L71" s="2"/>
      <c r="T71" s="2" t="s">
        <v>57</v>
      </c>
    </row>
    <row r="72" spans="3:21" ht="15">
      <c r="C72" s="75" t="s">
        <v>72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</row>
    <row r="73" spans="3:21" ht="15"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</row>
    <row r="74" spans="3:21" ht="15"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</row>
    <row r="75" spans="3:21" ht="15"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</row>
    <row r="76" spans="2:21" ht="26.25">
      <c r="B76" s="90"/>
      <c r="C76" s="90"/>
      <c r="D76" s="90"/>
      <c r="E76" s="90"/>
      <c r="F76" s="122" t="s">
        <v>39</v>
      </c>
      <c r="G76" s="90"/>
      <c r="H76" s="123"/>
      <c r="I76" s="123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6:9" ht="26.25">
      <c r="F77" s="69"/>
      <c r="H77" s="70"/>
      <c r="I77" s="70"/>
    </row>
    <row r="78" spans="3:24" ht="21">
      <c r="C78" s="71" t="s">
        <v>40</v>
      </c>
      <c r="D78" s="72" t="s">
        <v>41</v>
      </c>
      <c r="E78" s="71"/>
      <c r="F78" s="71"/>
      <c r="G78" s="71"/>
      <c r="H78" s="71"/>
      <c r="I78" s="71"/>
      <c r="J78" s="71"/>
      <c r="K78" s="71"/>
      <c r="L78" s="71"/>
      <c r="P78" s="630" t="s">
        <v>42</v>
      </c>
      <c r="Q78" s="630"/>
      <c r="R78" s="73"/>
      <c r="S78" s="73"/>
      <c r="T78" s="631">
        <f>'Rozlosování-přehled'!$N$1</f>
        <v>2012</v>
      </c>
      <c r="U78" s="631"/>
      <c r="X78" s="74" t="s">
        <v>0</v>
      </c>
    </row>
    <row r="79" spans="3:32" ht="18.75">
      <c r="C79" s="75" t="s">
        <v>43</v>
      </c>
      <c r="D79" s="124"/>
      <c r="N79" s="77">
        <v>4</v>
      </c>
      <c r="P79" s="632" t="str">
        <f>IF(N79=1,P81,IF(N79=2,P82,IF(N79=3,P83,IF(N79=4,P84,IF(N79=5,P85,IF(N79=6,P86," "))))))</f>
        <v>VETERÁNI   I.</v>
      </c>
      <c r="Q79" s="633"/>
      <c r="R79" s="633"/>
      <c r="S79" s="633"/>
      <c r="T79" s="633"/>
      <c r="U79" s="634"/>
      <c r="W79" s="78" t="s">
        <v>1</v>
      </c>
      <c r="X79" s="75" t="s">
        <v>2</v>
      </c>
      <c r="AA79" s="1" t="s">
        <v>44</v>
      </c>
      <c r="AB79" s="362" t="s">
        <v>177</v>
      </c>
      <c r="AC79" s="362" t="s">
        <v>178</v>
      </c>
      <c r="AD79" s="1" t="s">
        <v>45</v>
      </c>
      <c r="AE79" s="1" t="s">
        <v>46</v>
      </c>
      <c r="AF79" s="1" t="s">
        <v>47</v>
      </c>
    </row>
    <row r="80" spans="3:21" ht="15">
      <c r="C80" s="75"/>
      <c r="D80" s="80"/>
      <c r="E80" s="80"/>
      <c r="F80" s="80"/>
      <c r="G80" s="75"/>
      <c r="H80" s="75"/>
      <c r="I80" s="75"/>
      <c r="J80" s="80"/>
      <c r="K80" s="80"/>
      <c r="L80" s="80"/>
      <c r="M80" s="75"/>
      <c r="N80" s="75"/>
      <c r="O80" s="75"/>
      <c r="P80" s="81"/>
      <c r="Q80" s="81"/>
      <c r="R80" s="81"/>
      <c r="S80" s="75"/>
      <c r="T80" s="75"/>
      <c r="U80" s="80"/>
    </row>
    <row r="81" spans="3:32" ht="15.75" customHeight="1">
      <c r="C81" s="75" t="s">
        <v>48</v>
      </c>
      <c r="D81" s="238" t="s">
        <v>182</v>
      </c>
      <c r="E81" s="82"/>
      <c r="F81" s="82"/>
      <c r="N81" s="83">
        <v>1</v>
      </c>
      <c r="P81" s="627" t="s">
        <v>49</v>
      </c>
      <c r="Q81" s="627"/>
      <c r="R81" s="627"/>
      <c r="S81" s="627"/>
      <c r="T81" s="627"/>
      <c r="U81" s="627"/>
      <c r="W81" s="84">
        <v>1</v>
      </c>
      <c r="X81" s="85" t="str">
        <f aca="true" t="shared" si="7" ref="X81:X88">IF($N$29=1,AA81,IF($N$29=2,AB81,IF($N$29=3,AC81,IF($N$29=4,AD81,IF($N$29=5,AE81," ")))))</f>
        <v>Krmelín</v>
      </c>
      <c r="AA81" s="1">
        <f aca="true" t="shared" si="8" ref="AA81:AE88">AA6</f>
        <v>0</v>
      </c>
      <c r="AB81" s="1">
        <f t="shared" si="8"/>
        <v>0</v>
      </c>
      <c r="AC81" s="1">
        <f>AC6</f>
        <v>0</v>
      </c>
      <c r="AD81" s="1" t="str">
        <f t="shared" si="8"/>
        <v>Krmelín</v>
      </c>
      <c r="AE81" s="1">
        <f t="shared" si="8"/>
        <v>0</v>
      </c>
      <c r="AF81" s="1">
        <f aca="true" t="shared" si="9" ref="AF81:AF88">AF6</f>
        <v>0</v>
      </c>
    </row>
    <row r="82" spans="3:32" ht="15" customHeight="1">
      <c r="C82" s="75" t="s">
        <v>51</v>
      </c>
      <c r="D82" s="238">
        <v>41066</v>
      </c>
      <c r="E82" s="87"/>
      <c r="F82" s="87"/>
      <c r="N82" s="83">
        <v>2</v>
      </c>
      <c r="P82" s="626" t="s">
        <v>179</v>
      </c>
      <c r="Q82" s="627"/>
      <c r="R82" s="627"/>
      <c r="S82" s="627"/>
      <c r="T82" s="627"/>
      <c r="U82" s="627"/>
      <c r="W82" s="84">
        <v>2</v>
      </c>
      <c r="X82" s="85" t="str">
        <f t="shared" si="7"/>
        <v>Trnávka</v>
      </c>
      <c r="AA82" s="1">
        <f t="shared" si="8"/>
        <v>0</v>
      </c>
      <c r="AB82" s="1">
        <f t="shared" si="8"/>
        <v>0</v>
      </c>
      <c r="AC82" s="1">
        <f t="shared" si="8"/>
        <v>0</v>
      </c>
      <c r="AD82" s="1" t="str">
        <f t="shared" si="8"/>
        <v>Trnávka</v>
      </c>
      <c r="AE82" s="1">
        <f t="shared" si="8"/>
        <v>0</v>
      </c>
      <c r="AF82" s="1">
        <f t="shared" si="9"/>
        <v>0</v>
      </c>
    </row>
    <row r="83" spans="3:32" ht="15">
      <c r="C83" s="75"/>
      <c r="N83" s="83">
        <v>3</v>
      </c>
      <c r="P83" s="626" t="s">
        <v>180</v>
      </c>
      <c r="Q83" s="627"/>
      <c r="R83" s="627"/>
      <c r="S83" s="627"/>
      <c r="T83" s="627"/>
      <c r="U83" s="627"/>
      <c r="W83" s="84">
        <v>3</v>
      </c>
      <c r="X83" s="85" t="str">
        <f t="shared" si="7"/>
        <v>Stará Bělá  B</v>
      </c>
      <c r="AA83" s="1">
        <f t="shared" si="8"/>
        <v>0</v>
      </c>
      <c r="AB83" s="1">
        <f t="shared" si="8"/>
        <v>0</v>
      </c>
      <c r="AC83" s="1">
        <f t="shared" si="8"/>
        <v>0</v>
      </c>
      <c r="AD83" s="1" t="str">
        <f t="shared" si="8"/>
        <v>Stará Bělá  B</v>
      </c>
      <c r="AE83" s="1">
        <f t="shared" si="8"/>
        <v>0</v>
      </c>
      <c r="AF83" s="1">
        <f t="shared" si="9"/>
        <v>0</v>
      </c>
    </row>
    <row r="84" spans="2:32" ht="18.75">
      <c r="B84" s="88">
        <v>6</v>
      </c>
      <c r="C84" s="71" t="s">
        <v>54</v>
      </c>
      <c r="D84" s="618" t="str">
        <f>IF(B84=1,X81,IF(B84=2,X82,IF(B84=3,X83,IF(B84=4,X84,IF(B84=5,X85,IF(B84=6,X86,IF(B84=7,X87,IF(B84=8,X88," "))))))))</f>
        <v>Výškovice  C</v>
      </c>
      <c r="E84" s="619"/>
      <c r="F84" s="619"/>
      <c r="G84" s="619"/>
      <c r="H84" s="619"/>
      <c r="I84" s="620"/>
      <c r="N84" s="83">
        <v>4</v>
      </c>
      <c r="P84" s="590" t="s">
        <v>52</v>
      </c>
      <c r="Q84" s="590"/>
      <c r="R84" s="590"/>
      <c r="S84" s="590"/>
      <c r="T84" s="590"/>
      <c r="U84" s="590"/>
      <c r="W84" s="84">
        <v>4</v>
      </c>
      <c r="X84" s="85" t="str">
        <f t="shared" si="7"/>
        <v>Výškovice  B</v>
      </c>
      <c r="AA84" s="1">
        <f t="shared" si="8"/>
        <v>0</v>
      </c>
      <c r="AB84" s="1">
        <f t="shared" si="8"/>
        <v>0</v>
      </c>
      <c r="AC84" s="1">
        <f t="shared" si="8"/>
        <v>0</v>
      </c>
      <c r="AD84" s="1" t="str">
        <f t="shared" si="8"/>
        <v>Výškovice  B</v>
      </c>
      <c r="AE84" s="1">
        <f t="shared" si="8"/>
        <v>0</v>
      </c>
      <c r="AF84" s="1">
        <f t="shared" si="9"/>
        <v>0</v>
      </c>
    </row>
    <row r="85" spans="2:32" ht="18.75">
      <c r="B85" s="88">
        <v>7</v>
      </c>
      <c r="C85" s="71" t="s">
        <v>57</v>
      </c>
      <c r="D85" s="618" t="str">
        <f>IF(B85=1,X81,IF(B85=2,X82,IF(B85=3,X83,IF(B85=4,X84,IF(B85=5,X85,IF(B85=6,X86,IF(B85=7,X87,IF(B85=8,X88," "))))))))</f>
        <v>Stará Bělá  A</v>
      </c>
      <c r="E85" s="619"/>
      <c r="F85" s="619"/>
      <c r="G85" s="619"/>
      <c r="H85" s="619"/>
      <c r="I85" s="620"/>
      <c r="N85" s="83">
        <v>5</v>
      </c>
      <c r="P85" s="590" t="s">
        <v>55</v>
      </c>
      <c r="Q85" s="590"/>
      <c r="R85" s="590"/>
      <c r="S85" s="590"/>
      <c r="T85" s="590"/>
      <c r="U85" s="590"/>
      <c r="W85" s="84">
        <v>5</v>
      </c>
      <c r="X85" s="85" t="str">
        <f t="shared" si="7"/>
        <v>Nová Bělá</v>
      </c>
      <c r="AA85" s="1">
        <f t="shared" si="8"/>
        <v>0</v>
      </c>
      <c r="AB85" s="1">
        <f t="shared" si="8"/>
        <v>0</v>
      </c>
      <c r="AC85" s="1">
        <f t="shared" si="8"/>
        <v>0</v>
      </c>
      <c r="AD85" s="1" t="str">
        <f t="shared" si="8"/>
        <v>Nová Bělá</v>
      </c>
      <c r="AE85" s="1">
        <f t="shared" si="8"/>
        <v>0</v>
      </c>
      <c r="AF85" s="1">
        <f t="shared" si="9"/>
        <v>0</v>
      </c>
    </row>
    <row r="86" spans="14:32" ht="15">
      <c r="N86" s="83">
        <v>6</v>
      </c>
      <c r="P86" s="590" t="s">
        <v>58</v>
      </c>
      <c r="Q86" s="590"/>
      <c r="R86" s="590"/>
      <c r="S86" s="590"/>
      <c r="T86" s="590"/>
      <c r="U86" s="590"/>
      <c r="W86" s="84">
        <v>6</v>
      </c>
      <c r="X86" s="85" t="str">
        <f t="shared" si="7"/>
        <v>Výškovice  C</v>
      </c>
      <c r="AA86" s="1">
        <f t="shared" si="8"/>
        <v>0</v>
      </c>
      <c r="AB86" s="1">
        <f t="shared" si="8"/>
        <v>0</v>
      </c>
      <c r="AC86" s="1">
        <f t="shared" si="8"/>
        <v>0</v>
      </c>
      <c r="AD86" s="1" t="str">
        <f t="shared" si="8"/>
        <v>Výškovice  C</v>
      </c>
      <c r="AE86" s="1">
        <f t="shared" si="8"/>
        <v>0</v>
      </c>
      <c r="AF86" s="1">
        <f t="shared" si="9"/>
        <v>0</v>
      </c>
    </row>
    <row r="87" spans="3:32" ht="15">
      <c r="C87" s="89" t="s">
        <v>60</v>
      </c>
      <c r="D87" s="90"/>
      <c r="E87" s="623" t="s">
        <v>61</v>
      </c>
      <c r="F87" s="624"/>
      <c r="G87" s="624"/>
      <c r="H87" s="624"/>
      <c r="I87" s="624"/>
      <c r="J87" s="624"/>
      <c r="K87" s="624"/>
      <c r="L87" s="624"/>
      <c r="M87" s="624"/>
      <c r="N87" s="624" t="s">
        <v>62</v>
      </c>
      <c r="O87" s="624"/>
      <c r="P87" s="624"/>
      <c r="Q87" s="624"/>
      <c r="R87" s="624"/>
      <c r="S87" s="624"/>
      <c r="T87" s="624"/>
      <c r="U87" s="624"/>
      <c r="V87" s="91"/>
      <c r="W87" s="84">
        <v>7</v>
      </c>
      <c r="X87" s="85" t="str">
        <f t="shared" si="7"/>
        <v>Stará Bělá  A</v>
      </c>
      <c r="AA87" s="1">
        <f t="shared" si="8"/>
        <v>0</v>
      </c>
      <c r="AB87" s="1">
        <f t="shared" si="8"/>
        <v>0</v>
      </c>
      <c r="AC87" s="1">
        <f t="shared" si="8"/>
        <v>0</v>
      </c>
      <c r="AD87" s="1" t="str">
        <f t="shared" si="8"/>
        <v>Stará Bělá  A</v>
      </c>
      <c r="AE87" s="1">
        <f t="shared" si="8"/>
        <v>0</v>
      </c>
      <c r="AF87" s="1">
        <f t="shared" si="9"/>
        <v>0</v>
      </c>
    </row>
    <row r="88" spans="2:38" ht="15">
      <c r="B88" s="93"/>
      <c r="C88" s="94" t="s">
        <v>7</v>
      </c>
      <c r="D88" s="95" t="s">
        <v>8</v>
      </c>
      <c r="E88" s="625" t="s">
        <v>63</v>
      </c>
      <c r="F88" s="592"/>
      <c r="G88" s="593"/>
      <c r="H88" s="591" t="s">
        <v>64</v>
      </c>
      <c r="I88" s="592"/>
      <c r="J88" s="593" t="s">
        <v>64</v>
      </c>
      <c r="K88" s="591" t="s">
        <v>65</v>
      </c>
      <c r="L88" s="592"/>
      <c r="M88" s="592" t="s">
        <v>65</v>
      </c>
      <c r="N88" s="591" t="s">
        <v>66</v>
      </c>
      <c r="O88" s="592"/>
      <c r="P88" s="593"/>
      <c r="Q88" s="591" t="s">
        <v>67</v>
      </c>
      <c r="R88" s="592"/>
      <c r="S88" s="593"/>
      <c r="T88" s="96" t="s">
        <v>68</v>
      </c>
      <c r="U88" s="97"/>
      <c r="V88" s="98"/>
      <c r="W88" s="84">
        <v>8</v>
      </c>
      <c r="X88" s="85" t="str">
        <f t="shared" si="7"/>
        <v>Výškovice  A</v>
      </c>
      <c r="AA88" s="1">
        <f t="shared" si="8"/>
        <v>0</v>
      </c>
      <c r="AB88" s="1">
        <f t="shared" si="8"/>
        <v>0</v>
      </c>
      <c r="AC88" s="1">
        <f t="shared" si="8"/>
        <v>0</v>
      </c>
      <c r="AD88" s="1" t="str">
        <f t="shared" si="8"/>
        <v>Výškovice  A</v>
      </c>
      <c r="AE88" s="1">
        <f t="shared" si="8"/>
        <v>0</v>
      </c>
      <c r="AF88" s="1">
        <f t="shared" si="9"/>
        <v>0</v>
      </c>
      <c r="AG88" s="4" t="s">
        <v>63</v>
      </c>
      <c r="AH88" s="4" t="s">
        <v>64</v>
      </c>
      <c r="AI88" s="4" t="s">
        <v>65</v>
      </c>
      <c r="AJ88" s="4" t="s">
        <v>63</v>
      </c>
      <c r="AK88" s="4" t="s">
        <v>64</v>
      </c>
      <c r="AL88" s="4" t="s">
        <v>65</v>
      </c>
    </row>
    <row r="89" spans="2:38" ht="24.75" customHeight="1">
      <c r="B89" s="99" t="s">
        <v>63</v>
      </c>
      <c r="C89" s="246" t="s">
        <v>184</v>
      </c>
      <c r="D89" s="252" t="s">
        <v>104</v>
      </c>
      <c r="E89" s="248">
        <v>3</v>
      </c>
      <c r="F89" s="249" t="s">
        <v>17</v>
      </c>
      <c r="G89" s="250">
        <v>6</v>
      </c>
      <c r="H89" s="251">
        <v>2</v>
      </c>
      <c r="I89" s="249" t="s">
        <v>17</v>
      </c>
      <c r="J89" s="250">
        <v>6</v>
      </c>
      <c r="K89" s="134"/>
      <c r="L89" s="132" t="s">
        <v>17</v>
      </c>
      <c r="M89" s="135"/>
      <c r="N89" s="136">
        <f>E89+H89+K89</f>
        <v>5</v>
      </c>
      <c r="O89" s="137" t="s">
        <v>17</v>
      </c>
      <c r="P89" s="138">
        <f>G89+J89+M89</f>
        <v>12</v>
      </c>
      <c r="Q89" s="136">
        <f>SUM(AG89:AI89)</f>
        <v>0</v>
      </c>
      <c r="R89" s="137" t="s">
        <v>17</v>
      </c>
      <c r="S89" s="138">
        <f>SUM(AJ89:AL89)</f>
        <v>2</v>
      </c>
      <c r="T89" s="105">
        <f>IF(Q89&gt;S89,1,0)</f>
        <v>0</v>
      </c>
      <c r="U89" s="106">
        <f>IF(S89&gt;Q89,1,0)</f>
        <v>1</v>
      </c>
      <c r="V89" s="91"/>
      <c r="X89" s="107"/>
      <c r="AG89" s="108">
        <f>IF(E89&gt;G89,1,0)</f>
        <v>0</v>
      </c>
      <c r="AH89" s="108">
        <f>IF(H89&gt;J89,1,0)</f>
        <v>0</v>
      </c>
      <c r="AI89" s="108">
        <f>IF(K89+M89&gt;0,IF(K89&gt;M89,1,0),0)</f>
        <v>0</v>
      </c>
      <c r="AJ89" s="108">
        <f>IF(G89&gt;E89,1,0)</f>
        <v>1</v>
      </c>
      <c r="AK89" s="108">
        <f>IF(J89&gt;H89,1,0)</f>
        <v>1</v>
      </c>
      <c r="AL89" s="108">
        <f>IF(K89+M89&gt;0,IF(M89&gt;K89,1,0),0)</f>
        <v>0</v>
      </c>
    </row>
    <row r="90" spans="2:38" ht="24.75" customHeight="1">
      <c r="B90" s="99" t="s">
        <v>64</v>
      </c>
      <c r="C90" s="253" t="s">
        <v>112</v>
      </c>
      <c r="D90" s="246" t="s">
        <v>265</v>
      </c>
      <c r="E90" s="248">
        <v>6</v>
      </c>
      <c r="F90" s="249" t="s">
        <v>17</v>
      </c>
      <c r="G90" s="250">
        <v>3</v>
      </c>
      <c r="H90" s="251">
        <v>6</v>
      </c>
      <c r="I90" s="249" t="s">
        <v>17</v>
      </c>
      <c r="J90" s="250">
        <v>2</v>
      </c>
      <c r="K90" s="134"/>
      <c r="L90" s="132" t="s">
        <v>17</v>
      </c>
      <c r="M90" s="135"/>
      <c r="N90" s="136">
        <f>E90+H90+K90</f>
        <v>12</v>
      </c>
      <c r="O90" s="137" t="s">
        <v>17</v>
      </c>
      <c r="P90" s="138">
        <f>G90+J90+M90</f>
        <v>5</v>
      </c>
      <c r="Q90" s="136">
        <f>SUM(AG90:AI90)</f>
        <v>2</v>
      </c>
      <c r="R90" s="137" t="s">
        <v>17</v>
      </c>
      <c r="S90" s="138">
        <f>SUM(AJ90:AL90)</f>
        <v>0</v>
      </c>
      <c r="T90" s="105">
        <f>IF(Q90&gt;S90,1,0)</f>
        <v>1</v>
      </c>
      <c r="U90" s="106">
        <f>IF(S90&gt;Q90,1,0)</f>
        <v>0</v>
      </c>
      <c r="V90" s="91"/>
      <c r="AG90" s="108">
        <f>IF(E90&gt;G90,1,0)</f>
        <v>1</v>
      </c>
      <c r="AH90" s="108">
        <f>IF(H90&gt;J90,1,0)</f>
        <v>1</v>
      </c>
      <c r="AI90" s="108">
        <f>IF(K90+M90&gt;0,IF(K90&gt;M90,1,0),0)</f>
        <v>0</v>
      </c>
      <c r="AJ90" s="108">
        <f>IF(G90&gt;E90,1,0)</f>
        <v>0</v>
      </c>
      <c r="AK90" s="108">
        <f>IF(J90&gt;H90,1,0)</f>
        <v>0</v>
      </c>
      <c r="AL90" s="108">
        <f>IF(K90+M90&gt;0,IF(M90&gt;K90,1,0),0)</f>
        <v>0</v>
      </c>
    </row>
    <row r="91" spans="2:38" ht="24.75" customHeight="1">
      <c r="B91" s="608" t="s">
        <v>65</v>
      </c>
      <c r="C91" s="253" t="s">
        <v>184</v>
      </c>
      <c r="D91" s="252" t="s">
        <v>104</v>
      </c>
      <c r="E91" s="648">
        <v>2</v>
      </c>
      <c r="F91" s="646" t="s">
        <v>17</v>
      </c>
      <c r="G91" s="642">
        <v>6</v>
      </c>
      <c r="H91" s="644">
        <v>4</v>
      </c>
      <c r="I91" s="646" t="s">
        <v>17</v>
      </c>
      <c r="J91" s="642">
        <v>6</v>
      </c>
      <c r="K91" s="616"/>
      <c r="L91" s="612" t="s">
        <v>17</v>
      </c>
      <c r="M91" s="669"/>
      <c r="N91" s="667">
        <f>E91+H91+K91</f>
        <v>6</v>
      </c>
      <c r="O91" s="661" t="s">
        <v>17</v>
      </c>
      <c r="P91" s="663">
        <f>G91+J91+M91</f>
        <v>12</v>
      </c>
      <c r="Q91" s="667">
        <f>SUM(AG91:AI91)</f>
        <v>0</v>
      </c>
      <c r="R91" s="661" t="s">
        <v>17</v>
      </c>
      <c r="S91" s="663">
        <f>SUM(AJ91:AL91)</f>
        <v>2</v>
      </c>
      <c r="T91" s="665">
        <f>IF(Q91&gt;S91,1,0)</f>
        <v>0</v>
      </c>
      <c r="U91" s="659">
        <f>IF(S91&gt;Q91,1,0)</f>
        <v>1</v>
      </c>
      <c r="V91" s="111"/>
      <c r="AG91" s="108">
        <f>IF(E91&gt;G91,1,0)</f>
        <v>0</v>
      </c>
      <c r="AH91" s="108">
        <f>IF(H91&gt;J91,1,0)</f>
        <v>0</v>
      </c>
      <c r="AI91" s="108">
        <f>IF(K91+M91&gt;0,IF(K91&gt;M91,1,0),0)</f>
        <v>0</v>
      </c>
      <c r="AJ91" s="108">
        <f>IF(G91&gt;E91,1,0)</f>
        <v>1</v>
      </c>
      <c r="AK91" s="108">
        <f>IF(J91&gt;H91,1,0)</f>
        <v>1</v>
      </c>
      <c r="AL91" s="108">
        <f>IF(K91+M91&gt;0,IF(M91&gt;K91,1,0),0)</f>
        <v>0</v>
      </c>
    </row>
    <row r="92" spans="2:22" ht="24.75" customHeight="1">
      <c r="B92" s="609"/>
      <c r="C92" s="254" t="s">
        <v>105</v>
      </c>
      <c r="D92" s="255" t="s">
        <v>265</v>
      </c>
      <c r="E92" s="649"/>
      <c r="F92" s="647"/>
      <c r="G92" s="643"/>
      <c r="H92" s="645"/>
      <c r="I92" s="647"/>
      <c r="J92" s="643"/>
      <c r="K92" s="617"/>
      <c r="L92" s="613"/>
      <c r="M92" s="670"/>
      <c r="N92" s="668"/>
      <c r="O92" s="662"/>
      <c r="P92" s="664"/>
      <c r="Q92" s="668"/>
      <c r="R92" s="662"/>
      <c r="S92" s="664"/>
      <c r="T92" s="666"/>
      <c r="U92" s="660"/>
      <c r="V92" s="111"/>
    </row>
    <row r="93" spans="2:22" ht="24.75" customHeight="1">
      <c r="B93" s="114"/>
      <c r="C93" s="143" t="s">
        <v>69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5">
        <f>SUM(N89:N92)</f>
        <v>23</v>
      </c>
      <c r="O93" s="137" t="s">
        <v>17</v>
      </c>
      <c r="P93" s="146">
        <f>SUM(P89:P92)</f>
        <v>29</v>
      </c>
      <c r="Q93" s="145">
        <f>SUM(Q89:Q92)</f>
        <v>2</v>
      </c>
      <c r="R93" s="147" t="s">
        <v>17</v>
      </c>
      <c r="S93" s="146">
        <f>SUM(S89:S92)</f>
        <v>4</v>
      </c>
      <c r="T93" s="105">
        <f>SUM(T89:T92)</f>
        <v>1</v>
      </c>
      <c r="U93" s="106">
        <f>SUM(U89:U92)</f>
        <v>2</v>
      </c>
      <c r="V93" s="91"/>
    </row>
    <row r="94" spans="2:22" ht="24.75" customHeight="1">
      <c r="B94" s="114"/>
      <c r="C94" s="163" t="s">
        <v>70</v>
      </c>
      <c r="D94" s="162" t="str">
        <f>IF(T93&gt;U93,D84,IF(U93&gt;T93,D85,IF(U93+T93=0," ","CHYBA ZADÁNÍ")))</f>
        <v>Stará Bělá  A</v>
      </c>
      <c r="E94" s="143"/>
      <c r="F94" s="143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63"/>
      <c r="V94" s="118"/>
    </row>
    <row r="95" spans="2:22" ht="24.75" customHeight="1">
      <c r="B95" s="114"/>
      <c r="C95" s="3" t="s">
        <v>71</v>
      </c>
      <c r="G95" s="120"/>
      <c r="H95" s="120"/>
      <c r="I95" s="120"/>
      <c r="J95" s="120"/>
      <c r="K95" s="120"/>
      <c r="L95" s="120"/>
      <c r="M95" s="120"/>
      <c r="N95" s="118"/>
      <c r="O95" s="118"/>
      <c r="Q95" s="121"/>
      <c r="R95" s="121"/>
      <c r="S95" s="120"/>
      <c r="T95" s="120"/>
      <c r="U95" s="120"/>
      <c r="V95" s="118"/>
    </row>
    <row r="96" spans="3:21" ht="15">
      <c r="C96" s="121"/>
      <c r="D96" s="121"/>
      <c r="E96" s="121"/>
      <c r="F96" s="121"/>
      <c r="G96" s="121"/>
      <c r="H96" s="121"/>
      <c r="I96" s="121"/>
      <c r="J96" s="126" t="s">
        <v>54</v>
      </c>
      <c r="K96" s="126"/>
      <c r="L96" s="126"/>
      <c r="M96" s="121"/>
      <c r="N96" s="121"/>
      <c r="O96" s="121"/>
      <c r="P96" s="121"/>
      <c r="Q96" s="121"/>
      <c r="R96" s="121"/>
      <c r="S96" s="121"/>
      <c r="T96" s="126" t="s">
        <v>57</v>
      </c>
      <c r="U96" s="121"/>
    </row>
    <row r="97" spans="3:21" ht="15">
      <c r="C97" s="127" t="s">
        <v>72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</sheetData>
  <sheetProtection selectLockedCells="1"/>
  <mergeCells count="145">
    <mergeCell ref="E16:E17"/>
    <mergeCell ref="N13:P13"/>
    <mergeCell ref="H16:H17"/>
    <mergeCell ref="I16:I17"/>
    <mergeCell ref="N16:N17"/>
    <mergeCell ref="K16:K17"/>
    <mergeCell ref="L16:L17"/>
    <mergeCell ref="M16:M17"/>
    <mergeCell ref="H13:J13"/>
    <mergeCell ref="F16:F17"/>
    <mergeCell ref="K13:M13"/>
    <mergeCell ref="D9:I9"/>
    <mergeCell ref="D10:I10"/>
    <mergeCell ref="E12:M12"/>
    <mergeCell ref="E13:G13"/>
    <mergeCell ref="P7:U7"/>
    <mergeCell ref="P10:U10"/>
    <mergeCell ref="P9:U9"/>
    <mergeCell ref="N12:U12"/>
    <mergeCell ref="P11:U11"/>
    <mergeCell ref="S16:S17"/>
    <mergeCell ref="R16:R17"/>
    <mergeCell ref="P28:Q28"/>
    <mergeCell ref="T3:U3"/>
    <mergeCell ref="P3:Q3"/>
    <mergeCell ref="P4:U4"/>
    <mergeCell ref="P6:U6"/>
    <mergeCell ref="P8:U8"/>
    <mergeCell ref="Q13:S13"/>
    <mergeCell ref="T28:U28"/>
    <mergeCell ref="P29:U29"/>
    <mergeCell ref="B16:B17"/>
    <mergeCell ref="P34:U34"/>
    <mergeCell ref="O16:O17"/>
    <mergeCell ref="G16:G17"/>
    <mergeCell ref="J16:J17"/>
    <mergeCell ref="P16:P17"/>
    <mergeCell ref="T16:T17"/>
    <mergeCell ref="U16:U17"/>
    <mergeCell ref="Q16:Q17"/>
    <mergeCell ref="D34:I34"/>
    <mergeCell ref="D35:I35"/>
    <mergeCell ref="E37:M37"/>
    <mergeCell ref="N37:U37"/>
    <mergeCell ref="P36:U36"/>
    <mergeCell ref="H41:H42"/>
    <mergeCell ref="I41:I42"/>
    <mergeCell ref="J41:J42"/>
    <mergeCell ref="Q38:S38"/>
    <mergeCell ref="K41:K42"/>
    <mergeCell ref="L41:L42"/>
    <mergeCell ref="M41:M42"/>
    <mergeCell ref="E38:G38"/>
    <mergeCell ref="H38:J38"/>
    <mergeCell ref="K38:M38"/>
    <mergeCell ref="N38:P38"/>
    <mergeCell ref="P31:U31"/>
    <mergeCell ref="P32:U32"/>
    <mergeCell ref="P33:U33"/>
    <mergeCell ref="P35:U35"/>
    <mergeCell ref="B41:B42"/>
    <mergeCell ref="E41:E42"/>
    <mergeCell ref="F41:F42"/>
    <mergeCell ref="G41:G42"/>
    <mergeCell ref="U41:U42"/>
    <mergeCell ref="N41:N42"/>
    <mergeCell ref="O41:O42"/>
    <mergeCell ref="P41:P42"/>
    <mergeCell ref="Q41:Q42"/>
    <mergeCell ref="R41:R42"/>
    <mergeCell ref="S41:S42"/>
    <mergeCell ref="T41:T42"/>
    <mergeCell ref="I66:I67"/>
    <mergeCell ref="K66:K67"/>
    <mergeCell ref="P53:Q53"/>
    <mergeCell ref="T53:U53"/>
    <mergeCell ref="P54:U54"/>
    <mergeCell ref="P56:U56"/>
    <mergeCell ref="D59:I59"/>
    <mergeCell ref="P59:U59"/>
    <mergeCell ref="L66:L67"/>
    <mergeCell ref="D60:I60"/>
    <mergeCell ref="P57:U57"/>
    <mergeCell ref="P58:U58"/>
    <mergeCell ref="P61:U61"/>
    <mergeCell ref="B66:B67"/>
    <mergeCell ref="E66:E67"/>
    <mergeCell ref="F66:F67"/>
    <mergeCell ref="G66:G67"/>
    <mergeCell ref="H66:H67"/>
    <mergeCell ref="P60:U60"/>
    <mergeCell ref="Q63:S63"/>
    <mergeCell ref="N62:U62"/>
    <mergeCell ref="K63:M63"/>
    <mergeCell ref="N63:P63"/>
    <mergeCell ref="E63:G63"/>
    <mergeCell ref="H63:J63"/>
    <mergeCell ref="E62:M62"/>
    <mergeCell ref="P83:U83"/>
    <mergeCell ref="D84:I84"/>
    <mergeCell ref="P84:U84"/>
    <mergeCell ref="M66:M67"/>
    <mergeCell ref="N66:N67"/>
    <mergeCell ref="O66:O67"/>
    <mergeCell ref="P66:P67"/>
    <mergeCell ref="J66:J67"/>
    <mergeCell ref="P81:U81"/>
    <mergeCell ref="P78:Q78"/>
    <mergeCell ref="K88:M88"/>
    <mergeCell ref="N88:P88"/>
    <mergeCell ref="U66:U67"/>
    <mergeCell ref="R66:R67"/>
    <mergeCell ref="S66:S67"/>
    <mergeCell ref="T66:T67"/>
    <mergeCell ref="Q66:Q67"/>
    <mergeCell ref="P82:U82"/>
    <mergeCell ref="T78:U78"/>
    <mergeCell ref="P79:U79"/>
    <mergeCell ref="M91:M92"/>
    <mergeCell ref="P91:P92"/>
    <mergeCell ref="D85:I85"/>
    <mergeCell ref="P85:U85"/>
    <mergeCell ref="J91:J92"/>
    <mergeCell ref="K91:K92"/>
    <mergeCell ref="E87:M87"/>
    <mergeCell ref="N87:U87"/>
    <mergeCell ref="E88:G88"/>
    <mergeCell ref="H88:J88"/>
    <mergeCell ref="L91:L92"/>
    <mergeCell ref="B91:B92"/>
    <mergeCell ref="E91:E92"/>
    <mergeCell ref="F91:F92"/>
    <mergeCell ref="G91:G92"/>
    <mergeCell ref="H91:H92"/>
    <mergeCell ref="I91:I92"/>
    <mergeCell ref="P86:U86"/>
    <mergeCell ref="D6:I6"/>
    <mergeCell ref="N91:N92"/>
    <mergeCell ref="O91:O92"/>
    <mergeCell ref="U91:U92"/>
    <mergeCell ref="Q91:Q92"/>
    <mergeCell ref="R91:R92"/>
    <mergeCell ref="S91:S92"/>
    <mergeCell ref="T91:T92"/>
    <mergeCell ref="Q88:S88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Knápek</cp:lastModifiedBy>
  <cp:lastPrinted>2012-04-20T08:56:13Z</cp:lastPrinted>
  <dcterms:created xsi:type="dcterms:W3CDTF">2009-04-19T05:45:52Z</dcterms:created>
  <dcterms:modified xsi:type="dcterms:W3CDTF">2012-10-20T06:15:20Z</dcterms:modified>
  <cp:category/>
  <cp:version/>
  <cp:contentType/>
  <cp:contentStatus/>
</cp:coreProperties>
</file>