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030" windowHeight="8580" activeTab="0"/>
  </bookViews>
  <sheets>
    <sheet name="Tabulky" sheetId="1" r:id="rId1"/>
    <sheet name="Utkání-výsledky" sheetId="2" r:id="rId2"/>
    <sheet name="Rozlosování-přehled" sheetId="3" r:id="rId3"/>
    <sheet name="Hráči" sheetId="4" r:id="rId4"/>
    <sheet name="1.M1" sheetId="5" r:id="rId5"/>
    <sheet name="2.M1" sheetId="6" r:id="rId6"/>
    <sheet name="3.M1" sheetId="7" r:id="rId7"/>
    <sheet name="4.M1" sheetId="8" r:id="rId8"/>
    <sheet name="5.M1" sheetId="9" r:id="rId9"/>
    <sheet name="6.M1" sheetId="10" r:id="rId10"/>
    <sheet name="7.M1" sheetId="11" r:id="rId11"/>
    <sheet name="1.M2" sheetId="12" r:id="rId12"/>
    <sheet name="2.M2" sheetId="13" r:id="rId13"/>
    <sheet name="3.M2" sheetId="14" r:id="rId14"/>
    <sheet name="4.M2" sheetId="15" r:id="rId15"/>
    <sheet name="5.M2" sheetId="16" r:id="rId16"/>
  </sheets>
  <definedNames>
    <definedName name="_xlnm.Print_Area" localSheetId="4">'1.M1'!$A$1:$U$50</definedName>
    <definedName name="_xlnm.Print_Area" localSheetId="11">'1.M2'!$A$1:$U$49</definedName>
    <definedName name="_xlnm.Print_Area" localSheetId="5">'2.M1'!$A$1:$U$50</definedName>
    <definedName name="_xlnm.Print_Area" localSheetId="12">'2.M2'!$A$1:$U$49</definedName>
    <definedName name="_xlnm.Print_Area" localSheetId="6">'3.M1'!$A$1:$U$50</definedName>
    <definedName name="_xlnm.Print_Area" localSheetId="13">'3.M2'!$A$1:$U$49</definedName>
    <definedName name="_xlnm.Print_Area" localSheetId="7">'4.M1'!$A$1:$U$50</definedName>
    <definedName name="_xlnm.Print_Area" localSheetId="14">'4.M2'!$A$1:$U$49</definedName>
    <definedName name="_xlnm.Print_Area" localSheetId="8">'5.M1'!$A$1:$U$50</definedName>
    <definedName name="_xlnm.Print_Area" localSheetId="15">'5.M2'!$A$1:$U$49</definedName>
    <definedName name="_xlnm.Print_Area" localSheetId="9">'6.M1'!$A$1:$U$50</definedName>
    <definedName name="_xlnm.Print_Area" localSheetId="10">'7.M1'!$A$1:$U$50</definedName>
    <definedName name="_xlnm.Print_Area" localSheetId="3">'Hráči'!$A$1:$AE$33</definedName>
    <definedName name="_xlnm.Print_Area" localSheetId="2">'Rozlosování-přehled'!$B$1:$N$34</definedName>
    <definedName name="_xlnm.Print_Area" localSheetId="0">'Tabulky'!$A$1:$AE$22</definedName>
    <definedName name="_xlnm.Print_Area" localSheetId="1">'Utkání-výsledky'!$A$1:$AA$82</definedName>
  </definedNames>
  <calcPr fullCalcOnLoad="1"/>
</workbook>
</file>

<file path=xl/comments10.xml><?xml version="1.0" encoding="utf-8"?>
<comments xmlns="http://schemas.openxmlformats.org/spreadsheetml/2006/main">
  <authors>
    <author>knapek</author>
  </authors>
  <commentList>
    <comment ref="N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N2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B3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5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5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7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8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</commentList>
</comments>
</file>

<file path=xl/comments11.xml><?xml version="1.0" encoding="utf-8"?>
<comments xmlns="http://schemas.openxmlformats.org/spreadsheetml/2006/main">
  <authors>
    <author>knapek</author>
  </authors>
  <commentList>
    <comment ref="N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N2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B3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5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5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7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8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</commentList>
</comments>
</file>

<file path=xl/comments12.xml><?xml version="1.0" encoding="utf-8"?>
<comments xmlns="http://schemas.openxmlformats.org/spreadsheetml/2006/main">
  <authors>
    <author>knapek</author>
  </authors>
  <commentList>
    <comment ref="N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2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3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</commentList>
</comments>
</file>

<file path=xl/comments13.xml><?xml version="1.0" encoding="utf-8"?>
<comments xmlns="http://schemas.openxmlformats.org/spreadsheetml/2006/main">
  <authors>
    <author>knapek</author>
  </authors>
  <commentList>
    <comment ref="N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2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3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</commentList>
</comments>
</file>

<file path=xl/comments14.xml><?xml version="1.0" encoding="utf-8"?>
<comments xmlns="http://schemas.openxmlformats.org/spreadsheetml/2006/main">
  <authors>
    <author>knapek</author>
  </authors>
  <commentList>
    <comment ref="N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2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3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</commentList>
</comments>
</file>

<file path=xl/comments15.xml><?xml version="1.0" encoding="utf-8"?>
<comments xmlns="http://schemas.openxmlformats.org/spreadsheetml/2006/main">
  <authors>
    <author>knapek</author>
  </authors>
  <commentList>
    <comment ref="N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2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3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</commentList>
</comments>
</file>

<file path=xl/comments16.xml><?xml version="1.0" encoding="utf-8"?>
<comments xmlns="http://schemas.openxmlformats.org/spreadsheetml/2006/main">
  <authors>
    <author>knapek</author>
  </authors>
  <commentList>
    <comment ref="N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2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3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</commentList>
</comments>
</file>

<file path=xl/comments2.xml><?xml version="1.0" encoding="utf-8"?>
<comments xmlns="http://schemas.openxmlformats.org/spreadsheetml/2006/main">
  <authors>
    <author>knapek</author>
  </authors>
  <commentList>
    <comment ref="D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kod-číslo družstva, které se má v rozpisu zvýraznit</t>
        </r>
      </text>
    </comment>
    <comment ref="D46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kod-číslo družstva, které se má v rozpisu zvýraznit</t>
        </r>
      </text>
    </comment>
  </commentList>
</comments>
</file>

<file path=xl/comments5.xml><?xml version="1.0" encoding="utf-8"?>
<comments xmlns="http://schemas.openxmlformats.org/spreadsheetml/2006/main">
  <authors>
    <author>knapek</author>
  </authors>
  <commentList>
    <comment ref="N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N2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3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5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5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7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8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B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</commentList>
</comments>
</file>

<file path=xl/comments6.xml><?xml version="1.0" encoding="utf-8"?>
<comments xmlns="http://schemas.openxmlformats.org/spreadsheetml/2006/main">
  <authors>
    <author>knapek</author>
  </authors>
  <commentList>
    <comment ref="N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N2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B3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5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5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7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8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</commentList>
</comments>
</file>

<file path=xl/comments7.xml><?xml version="1.0" encoding="utf-8"?>
<comments xmlns="http://schemas.openxmlformats.org/spreadsheetml/2006/main">
  <authors>
    <author>knapek</author>
  </authors>
  <commentList>
    <comment ref="N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N2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B3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5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5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7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8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</commentList>
</comments>
</file>

<file path=xl/comments8.xml><?xml version="1.0" encoding="utf-8"?>
<comments xmlns="http://schemas.openxmlformats.org/spreadsheetml/2006/main">
  <authors>
    <author>knapek</author>
  </authors>
  <commentList>
    <comment ref="N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N2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B3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5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5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7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8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</commentList>
</comments>
</file>

<file path=xl/comments9.xml><?xml version="1.0" encoding="utf-8"?>
<comments xmlns="http://schemas.openxmlformats.org/spreadsheetml/2006/main">
  <authors>
    <author>knapek</author>
  </authors>
  <commentList>
    <comment ref="N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N2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B3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5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5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7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8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</commentList>
</comments>
</file>

<file path=xl/sharedStrings.xml><?xml version="1.0" encoding="utf-8"?>
<sst xmlns="http://schemas.openxmlformats.org/spreadsheetml/2006/main" count="4304" uniqueCount="327">
  <si>
    <t>MUŽI  I. tř.</t>
  </si>
  <si>
    <t>NEZASAHOVAT</t>
  </si>
  <si>
    <t>Kód</t>
  </si>
  <si>
    <t>SOUPIS  DRUŽSTEV</t>
  </si>
  <si>
    <t>Rozpis</t>
  </si>
  <si>
    <t>Koho zvýraznit:</t>
  </si>
  <si>
    <t xml:space="preserve">  BODY</t>
  </si>
  <si>
    <t>1.kolo.</t>
  </si>
  <si>
    <t>Domácí</t>
  </si>
  <si>
    <t>Hosté</t>
  </si>
  <si>
    <t>Výsledek</t>
  </si>
  <si>
    <t>D</t>
  </si>
  <si>
    <t>H</t>
  </si>
  <si>
    <t>Poznámka</t>
  </si>
  <si>
    <t>2.kolo.</t>
  </si>
  <si>
    <t>1.kolo</t>
  </si>
  <si>
    <t>Hrabová</t>
  </si>
  <si>
    <t>3.kolo.</t>
  </si>
  <si>
    <t>-</t>
  </si>
  <si>
    <t>:</t>
  </si>
  <si>
    <t>4.kolo.</t>
  </si>
  <si>
    <t>5.kolo.</t>
  </si>
  <si>
    <t>6.kolo.</t>
  </si>
  <si>
    <t>Výškovice  B</t>
  </si>
  <si>
    <t>7.kolo.</t>
  </si>
  <si>
    <t>2.kolo</t>
  </si>
  <si>
    <t>Brušperk A</t>
  </si>
  <si>
    <t>3.kolo</t>
  </si>
  <si>
    <t>4.kolo</t>
  </si>
  <si>
    <t>5.kolo</t>
  </si>
  <si>
    <t>6.kolo</t>
  </si>
  <si>
    <t>7.kolo</t>
  </si>
  <si>
    <t>MUŽI  II. tř.</t>
  </si>
  <si>
    <t>Brušperk B</t>
  </si>
  <si>
    <t>Výškovice  A</t>
  </si>
  <si>
    <t>Proskovice</t>
  </si>
  <si>
    <t>Koho  zvýraznit</t>
  </si>
  <si>
    <t>Body</t>
  </si>
  <si>
    <t>Skóre</t>
  </si>
  <si>
    <t>Pořadí</t>
  </si>
  <si>
    <t>M</t>
  </si>
  <si>
    <t>U</t>
  </si>
  <si>
    <t>ŽI</t>
  </si>
  <si>
    <t>I.tř.</t>
  </si>
  <si>
    <t>II.tř.</t>
  </si>
  <si>
    <t xml:space="preserve"> </t>
  </si>
  <si>
    <t>body</t>
  </si>
  <si>
    <t>ZÁPIS  O  UTKÁNÍ</t>
  </si>
  <si>
    <t>SOUTĚŽ:</t>
  </si>
  <si>
    <t>TENIS -  MÉNĚPOČETNÁ  DRUŽSTVA</t>
  </si>
  <si>
    <t>ROK</t>
  </si>
  <si>
    <t>KATEGORIE:</t>
  </si>
  <si>
    <t>Muži I.</t>
  </si>
  <si>
    <t>Muži II.</t>
  </si>
  <si>
    <t>Veterání I.</t>
  </si>
  <si>
    <t>Veterání II.</t>
  </si>
  <si>
    <t>Ženy</t>
  </si>
  <si>
    <t>Místo utkání:</t>
  </si>
  <si>
    <t>MUŽI  I.</t>
  </si>
  <si>
    <t>Krmelín</t>
  </si>
  <si>
    <t>Datum:</t>
  </si>
  <si>
    <t>MUŽI  II.</t>
  </si>
  <si>
    <t>VETERÁNI   I.</t>
  </si>
  <si>
    <t>Domácí:</t>
  </si>
  <si>
    <t>VETERÁNI   II.</t>
  </si>
  <si>
    <t>Vratimov</t>
  </si>
  <si>
    <t>Hosté:</t>
  </si>
  <si>
    <t>ŽENY</t>
  </si>
  <si>
    <t xml:space="preserve">                                Jméno hráče</t>
  </si>
  <si>
    <t>Výsledky  setů</t>
  </si>
  <si>
    <t>Výsledky utkání</t>
  </si>
  <si>
    <t>1.</t>
  </si>
  <si>
    <t>2.</t>
  </si>
  <si>
    <t>3.</t>
  </si>
  <si>
    <t>Hry</t>
  </si>
  <si>
    <t>Sety</t>
  </si>
  <si>
    <t xml:space="preserve">     Body</t>
  </si>
  <si>
    <t>Výsledek CELKEM:</t>
  </si>
  <si>
    <t>Vítěz:</t>
  </si>
  <si>
    <t>Podpisy</t>
  </si>
  <si>
    <t>Připomínky:</t>
  </si>
  <si>
    <t>Rozehrané utkání</t>
  </si>
  <si>
    <t>MUŽI  I.tř.</t>
  </si>
  <si>
    <t xml:space="preserve">Rozlosování soutěže méněpočetných tenisových družstev r.   </t>
  </si>
  <si>
    <t>MUŽI  II.tř.</t>
  </si>
  <si>
    <t xml:space="preserve">Rozlosování soutěže MPD v tenise na  r.    </t>
  </si>
  <si>
    <t>TABULKA  SOUTĚŽE  -  MUŽI   I. tř.  -  r.</t>
  </si>
  <si>
    <t>Výškovice A</t>
  </si>
  <si>
    <t>Výškovice B</t>
  </si>
  <si>
    <t>N.Bělá  B</t>
  </si>
  <si>
    <t xml:space="preserve">Stará Bělá  </t>
  </si>
  <si>
    <t>Hukvaldy</t>
  </si>
  <si>
    <t>Nová Bělá  A</t>
  </si>
  <si>
    <t xml:space="preserve">Šefl Jiří </t>
  </si>
  <si>
    <t>Weiss</t>
  </si>
  <si>
    <t>Šebesta Pavel</t>
  </si>
  <si>
    <t>Ševčík Petr</t>
  </si>
  <si>
    <t>Šebesta Milan</t>
  </si>
  <si>
    <t>vzor formátu před soutěží</t>
  </si>
  <si>
    <t>KOLO</t>
  </si>
  <si>
    <t>Celk</t>
  </si>
  <si>
    <t>Vít.</t>
  </si>
  <si>
    <t>Por.</t>
  </si>
  <si>
    <t>SETY</t>
  </si>
  <si>
    <t>Úspěšnost</t>
  </si>
  <si>
    <t>MUŽI  I.třída - ÚSPĚŠNOST  HRÁČŮ</t>
  </si>
  <si>
    <t>Balcar</t>
  </si>
  <si>
    <t>Lyčka</t>
  </si>
  <si>
    <t>Palkovský</t>
  </si>
  <si>
    <t>Široký</t>
  </si>
  <si>
    <t>Franek</t>
  </si>
  <si>
    <t>MUŽI  II.třída - ÚSPĚŠNOST  HRÁČŮ</t>
  </si>
  <si>
    <t>N.Bělá  A</t>
  </si>
  <si>
    <t>Ertel</t>
  </si>
  <si>
    <t>Šindel</t>
  </si>
  <si>
    <t>Kudela</t>
  </si>
  <si>
    <t>Myška</t>
  </si>
  <si>
    <t xml:space="preserve">Strakoš </t>
  </si>
  <si>
    <t xml:space="preserve">Šplichal </t>
  </si>
  <si>
    <t>Folta Petr</t>
  </si>
  <si>
    <t>Popule</t>
  </si>
  <si>
    <t>gamy a sety-odhad ( není zápis)</t>
  </si>
  <si>
    <t>Celk.výsledek 2:1 správný(potvrdily obě družstva)</t>
  </si>
  <si>
    <t>správně</t>
  </si>
  <si>
    <t>Dojczán</t>
  </si>
  <si>
    <t>6-FIN</t>
  </si>
  <si>
    <t>Millerský Tomáš</t>
  </si>
  <si>
    <t>Folta Robin</t>
  </si>
  <si>
    <t>4.</t>
  </si>
  <si>
    <t>5.</t>
  </si>
  <si>
    <t>Millerský Lukáš</t>
  </si>
  <si>
    <t>7-FIN</t>
  </si>
  <si>
    <t>6.</t>
  </si>
  <si>
    <t>Sestup do II.tř.</t>
  </si>
  <si>
    <t>7.</t>
  </si>
  <si>
    <t>8.</t>
  </si>
  <si>
    <t>Jméno</t>
  </si>
  <si>
    <t>Družstvo</t>
  </si>
  <si>
    <t>Úspěšnost zápasy</t>
  </si>
  <si>
    <t>Úspěšnost sety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</si>
  <si>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</si>
  <si>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</si>
  <si>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</si>
  <si>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</si>
  <si>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</si>
  <si>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</si>
  <si>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</si>
  <si>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</si>
  <si>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</si>
  <si>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</si>
  <si>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</si>
  <si>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</si>
  <si>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</si>
  <si>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</si>
  <si>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</si>
  <si>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 xml:space="preserve">   Zápasy</t>
  </si>
  <si>
    <t>7.5.</t>
  </si>
  <si>
    <t>14.5.</t>
  </si>
  <si>
    <t>21.5.</t>
  </si>
  <si>
    <t>28.5.</t>
  </si>
  <si>
    <t>4.6.</t>
  </si>
  <si>
    <t>11.6.</t>
  </si>
  <si>
    <t>18.6.</t>
  </si>
  <si>
    <t>Výškovice C</t>
  </si>
  <si>
    <t>TK Mexiko</t>
  </si>
  <si>
    <t>POSTUP do I.tř.</t>
  </si>
  <si>
    <t xml:space="preserve">Proskovice  </t>
  </si>
  <si>
    <t>Výškovice  C</t>
  </si>
  <si>
    <t>POZOR:</t>
  </si>
  <si>
    <t>VÝŠKOVICE  C   -   Hrací den NEDĚLE ,   9,00 hod.</t>
  </si>
  <si>
    <t>TABULKA  SOUTĚŽE  -  MUŽI   II. tř.  -  r.</t>
  </si>
  <si>
    <t>2 družstva</t>
  </si>
  <si>
    <t>Výškovice  C  -  hrací den neděle  9,00 hod.</t>
  </si>
  <si>
    <t>POZNÁMKA:</t>
  </si>
  <si>
    <t>Oproti losování byly vyměněny čísla mezi družstvy Krmelína (vylosováno č.1)</t>
  </si>
  <si>
    <t>a Nové Bělé A ( vylosováno č.5) z důvodu, aby družstvo Nová Bělá A</t>
  </si>
  <si>
    <t>a Nová Bělá B (I.tř.) hrála střídavě domácí zápasy a nenastala</t>
  </si>
  <si>
    <t>kolize 2 zápasů v jednom  termínu.</t>
  </si>
  <si>
    <t>Nová Bělá  B</t>
  </si>
  <si>
    <t>Postupují družstve na 1-4. místě po základní části:</t>
  </si>
  <si>
    <t>1. zápas</t>
  </si>
  <si>
    <t>2. zápas</t>
  </si>
  <si>
    <t>Semifinále:</t>
  </si>
  <si>
    <t xml:space="preserve">J.Lyčka </t>
  </si>
  <si>
    <t xml:space="preserve">J.Šplíchal </t>
  </si>
  <si>
    <t xml:space="preserve">P. Popule </t>
  </si>
  <si>
    <t xml:space="preserve">O. Strakoš </t>
  </si>
  <si>
    <t xml:space="preserve">J. Kosa </t>
  </si>
  <si>
    <t>oficiální</t>
  </si>
  <si>
    <t>Mlýnek</t>
  </si>
  <si>
    <t>Kavala</t>
  </si>
  <si>
    <t>Blažek</t>
  </si>
  <si>
    <t>Zaoral</t>
  </si>
  <si>
    <t>Jokl</t>
  </si>
  <si>
    <t>Šefl Jiří</t>
  </si>
  <si>
    <t>Brušperk</t>
  </si>
  <si>
    <t>Vicher Petr</t>
  </si>
  <si>
    <t>MORAVEC Aleš</t>
  </si>
  <si>
    <t>BALCAR Tomáš</t>
  </si>
  <si>
    <t>ŠULÁK Rostislav</t>
  </si>
  <si>
    <t>PALKOVSKÝ Pavel</t>
  </si>
  <si>
    <t>Široký Petr</t>
  </si>
  <si>
    <t>Ertel Lukáš</t>
  </si>
  <si>
    <t>Lyčka Jaroslav</t>
  </si>
  <si>
    <t>Boček Tomáš</t>
  </si>
  <si>
    <t>Osyčka Jaromír</t>
  </si>
  <si>
    <t>Kocián Radim</t>
  </si>
  <si>
    <t>Robin Folta</t>
  </si>
  <si>
    <t>Franěk Luboš</t>
  </si>
  <si>
    <t>Petr Folta</t>
  </si>
  <si>
    <t>NADSTAVBA:  PLAY-OFF</t>
  </si>
  <si>
    <t>Nová Bělá</t>
  </si>
  <si>
    <t>Kudela Lukáš</t>
  </si>
  <si>
    <t>Blažek Kamil</t>
  </si>
  <si>
    <t>Myška Vojtěch</t>
  </si>
  <si>
    <t>Kavala Aleš</t>
  </si>
  <si>
    <t>Blazek</t>
  </si>
  <si>
    <t>BRUSPERK</t>
  </si>
  <si>
    <t>BALCAR</t>
  </si>
  <si>
    <t>SEBESTA MILAN</t>
  </si>
  <si>
    <t>PALKOVSKY</t>
  </si>
  <si>
    <t>SEBESTA PAVEL</t>
  </si>
  <si>
    <t>Milerský Tomáš</t>
  </si>
  <si>
    <t>Milerský Lukáš</t>
  </si>
  <si>
    <t>Dojczan Michal</t>
  </si>
  <si>
    <t>Jiří Šefl</t>
  </si>
  <si>
    <t>Petr Ševčík</t>
  </si>
  <si>
    <t>Petr Vichr</t>
  </si>
  <si>
    <t>Pavel Ševčík</t>
  </si>
  <si>
    <t>21.5,2011</t>
  </si>
  <si>
    <t>Kunz Martin</t>
  </si>
  <si>
    <t>Janša Vladimír</t>
  </si>
  <si>
    <t xml:space="preserve"> Lyčka Jaroslav</t>
  </si>
  <si>
    <t>Janša vladimír</t>
  </si>
  <si>
    <t>Mlýnek Roman</t>
  </si>
  <si>
    <t>Moravec Aleš</t>
  </si>
  <si>
    <t xml:space="preserve">Dostál Radim </t>
  </si>
  <si>
    <t>Šulák Rostislav</t>
  </si>
  <si>
    <t>Dostál Radim</t>
  </si>
  <si>
    <t xml:space="preserve">Hukvaldy </t>
  </si>
  <si>
    <t xml:space="preserve">Strakos Ondřej </t>
  </si>
  <si>
    <t xml:space="preserve">Ivo Jokl </t>
  </si>
  <si>
    <t xml:space="preserve">Martin Honzík </t>
  </si>
  <si>
    <t xml:space="preserve">Lukáš Ertel </t>
  </si>
  <si>
    <t xml:space="preserve">Jan Kosa </t>
  </si>
  <si>
    <t>Honzík</t>
  </si>
  <si>
    <t>Jokl Ivo</t>
  </si>
  <si>
    <t>Šťástka Roman</t>
  </si>
  <si>
    <t>Lindovský Bohdan</t>
  </si>
  <si>
    <t>Novotný Jiří</t>
  </si>
  <si>
    <t>Šefl</t>
  </si>
  <si>
    <t>Palička David</t>
  </si>
  <si>
    <t>Výškovice</t>
  </si>
  <si>
    <t>Ivo Jokl</t>
  </si>
  <si>
    <t>Tomáš Boček</t>
  </si>
  <si>
    <t>Osyčka</t>
  </si>
  <si>
    <t>Mexiko</t>
  </si>
  <si>
    <t>29.5.2011</t>
  </si>
  <si>
    <t>Šulák</t>
  </si>
  <si>
    <t>Moravec</t>
  </si>
  <si>
    <t>Lindovský</t>
  </si>
  <si>
    <t>Ševčík Pavel</t>
  </si>
  <si>
    <t>skreč</t>
  </si>
  <si>
    <t xml:space="preserve">Jakub Zaoral  </t>
  </si>
  <si>
    <t xml:space="preserve">Jiří Šplíchal </t>
  </si>
  <si>
    <t xml:space="preserve">Roman Mlýnek </t>
  </si>
  <si>
    <t>N.Bělá</t>
  </si>
  <si>
    <t>Patkolo L.</t>
  </si>
  <si>
    <t>Patkolo</t>
  </si>
  <si>
    <t>Šefl Jirí</t>
  </si>
  <si>
    <t>Hrabec Jan</t>
  </si>
  <si>
    <t>Smetana</t>
  </si>
  <si>
    <t>Weiss Martin</t>
  </si>
  <si>
    <t>Lyčka Daniel</t>
  </si>
  <si>
    <t>Novotný</t>
  </si>
  <si>
    <t>Šťástka</t>
  </si>
  <si>
    <t>Strakoš Ondřej</t>
  </si>
  <si>
    <t>Šplíchal Jiří</t>
  </si>
  <si>
    <t>Ščastka Roman</t>
  </si>
  <si>
    <t>Mex</t>
  </si>
  <si>
    <t>Pros</t>
  </si>
  <si>
    <t>Výšk</t>
  </si>
  <si>
    <t>0:3</t>
  </si>
  <si>
    <t>2:1</t>
  </si>
  <si>
    <t>3:0</t>
  </si>
  <si>
    <t>1:2</t>
  </si>
  <si>
    <t>2:4</t>
  </si>
  <si>
    <t>4:2</t>
  </si>
  <si>
    <t>3:3</t>
  </si>
  <si>
    <t>Mikrotabulka</t>
  </si>
  <si>
    <t>Šťastka Roman</t>
  </si>
  <si>
    <t>Dostál</t>
  </si>
  <si>
    <t>Kocián</t>
  </si>
  <si>
    <t>Dojcsan</t>
  </si>
  <si>
    <t>Kosa</t>
  </si>
  <si>
    <t>Strakoš</t>
  </si>
  <si>
    <t>Schrebenský</t>
  </si>
  <si>
    <t>Hořínek</t>
  </si>
  <si>
    <t>Stará Bělá</t>
  </si>
  <si>
    <t>Hořének</t>
  </si>
  <si>
    <t>SEMIFINÁLE</t>
  </si>
  <si>
    <t>Ales Kavala - Tomas Milersky 6:2, 6:3</t>
  </si>
  <si>
    <t>Roman Mlynek - Lukas Milersky 2:6, 6:2, 6:0</t>
  </si>
  <si>
    <t>Jakub Zaoral, Kamil Blazek - Lukas Milersky, Tomas Milersky 6:1, 6:3</t>
  </si>
  <si>
    <t>Tomas Milrersky - Roman Mlynek 6:1, 6:4</t>
  </si>
  <si>
    <t>Lukas Milersky - Jakub Zaoral 6:3, 7:6</t>
  </si>
  <si>
    <t>Lukas Milersky, Tomas Milersky - Kamil Blazek, Jakub Zaoral 4:6, 6:3, 6:3</t>
  </si>
  <si>
    <t>supertibreak o postup</t>
  </si>
  <si>
    <t>Vyskovice - Mexiko 5:10</t>
  </si>
  <si>
    <t>38:17             +21</t>
  </si>
  <si>
    <t>41:26             +15</t>
  </si>
  <si>
    <t>Postupuje:  MEXIKO</t>
  </si>
  <si>
    <t>Postupuje:  PROSKOVICE</t>
  </si>
  <si>
    <t>Ertel – Osyčka 0:2 (4:6, 5:7)</t>
  </si>
  <si>
    <t>Šindel – Lyčka 0:2 (6:7, 4:6)</t>
  </si>
  <si>
    <t>Ertel, Šindel – Osyčka, Lyčka 0:2 (0:6, 1:6)</t>
  </si>
  <si>
    <t>Osyčka – Jokl 1:2 (6:0, 6:7, 3:6)</t>
  </si>
  <si>
    <t>Lyčka – Boček 2:0 (6:2, 6:3)</t>
  </si>
  <si>
    <t>Osyčka, Lyčka – Jokl, Boček 2:0 (6:1, 6:3)</t>
  </si>
  <si>
    <t>Sláma</t>
  </si>
  <si>
    <t>FINÁLE.</t>
  </si>
  <si>
    <t>Petr Vicher</t>
  </si>
  <si>
    <t>Palkovský Pavel</t>
  </si>
  <si>
    <t>Balcar Tomáš</t>
  </si>
  <si>
    <t>sety</t>
  </si>
  <si>
    <t>gamy</t>
  </si>
  <si>
    <t>sestup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</si>
</sst>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#"/>
    <numFmt numFmtId="165" formatCode="d/m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-405]d\.\ mmmm\ yyyy"/>
  </numFmts>
  <fonts count="6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Calibri"/>
      <family val="2"/>
    </font>
    <font>
      <b/>
      <sz val="12"/>
      <name val="Arial CE"/>
      <family val="0"/>
    </font>
    <font>
      <b/>
      <sz val="16"/>
      <color indexed="62"/>
      <name val="Arial CE"/>
      <family val="0"/>
    </font>
    <font>
      <b/>
      <sz val="9"/>
      <color indexed="62"/>
      <name val="Calibri"/>
      <family val="2"/>
    </font>
    <font>
      <sz val="9"/>
      <color indexed="8"/>
      <name val="Calibri"/>
      <family val="2"/>
    </font>
    <font>
      <b/>
      <sz val="12"/>
      <color indexed="62"/>
      <name val="Arial CE"/>
      <family val="0"/>
    </font>
    <font>
      <b/>
      <sz val="10"/>
      <color indexed="62"/>
      <name val="Calibri"/>
      <family val="2"/>
    </font>
    <font>
      <b/>
      <sz val="10"/>
      <name val="Arial CE"/>
      <family val="0"/>
    </font>
    <font>
      <b/>
      <sz val="11"/>
      <color indexed="6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7"/>
      <color indexed="8"/>
      <name val="Calibri"/>
      <family val="2"/>
    </font>
    <font>
      <b/>
      <sz val="10"/>
      <name val="Tahoma"/>
      <family val="2"/>
    </font>
    <font>
      <sz val="10"/>
      <name val="Tahoma"/>
      <family val="2"/>
    </font>
    <font>
      <b/>
      <sz val="12"/>
      <color indexed="62"/>
      <name val="Calibri"/>
      <family val="2"/>
    </font>
    <font>
      <b/>
      <sz val="14"/>
      <name val="Arial CE"/>
      <family val="0"/>
    </font>
    <font>
      <b/>
      <sz val="11"/>
      <name val="Arial CE"/>
      <family val="0"/>
    </font>
    <font>
      <sz val="12"/>
      <name val="Arial CE"/>
      <family val="0"/>
    </font>
    <font>
      <b/>
      <sz val="18"/>
      <color indexed="12"/>
      <name val="Arial CE"/>
      <family val="2"/>
    </font>
    <font>
      <sz val="10"/>
      <color indexed="12"/>
      <name val="Arial CE"/>
      <family val="2"/>
    </font>
    <font>
      <b/>
      <sz val="18"/>
      <name val="Arial CE"/>
      <family val="2"/>
    </font>
    <font>
      <b/>
      <sz val="9"/>
      <color indexed="8"/>
      <name val="Calibri"/>
      <family val="2"/>
    </font>
    <font>
      <b/>
      <sz val="9"/>
      <name val="Arial CE"/>
      <family val="2"/>
    </font>
    <font>
      <b/>
      <sz val="16"/>
      <name val="Arial CE"/>
      <family val="2"/>
    </font>
    <font>
      <b/>
      <sz val="20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Arial"/>
      <family val="2"/>
    </font>
    <font>
      <b/>
      <sz val="11"/>
      <name val="Arial"/>
      <family val="2"/>
    </font>
    <font>
      <sz val="8"/>
      <color indexed="8"/>
      <name val="Calibri"/>
      <family val="2"/>
    </font>
    <font>
      <sz val="14"/>
      <color indexed="8"/>
      <name val="Calibri"/>
      <family val="2"/>
    </font>
    <font>
      <b/>
      <sz val="12"/>
      <name val="Arial"/>
      <family val="2"/>
    </font>
    <font>
      <b/>
      <sz val="15"/>
      <name val="Arial CE"/>
      <family val="2"/>
    </font>
    <font>
      <sz val="15"/>
      <name val="Arial CE"/>
      <family val="2"/>
    </font>
    <font>
      <b/>
      <sz val="10"/>
      <name val="Arial"/>
      <family val="2"/>
    </font>
    <font>
      <sz val="11"/>
      <name val="Arial CE"/>
      <family val="0"/>
    </font>
    <font>
      <b/>
      <sz val="14"/>
      <color indexed="10"/>
      <name val="Calibri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 CE"/>
      <family val="0"/>
    </font>
    <font>
      <sz val="14"/>
      <name val="Arial CE"/>
      <family val="0"/>
    </font>
    <font>
      <sz val="8"/>
      <name val="Arial"/>
      <family val="0"/>
    </font>
    <font>
      <sz val="10.5"/>
      <color indexed="8"/>
      <name val="Arial"/>
      <family val="2"/>
    </font>
    <font>
      <b/>
      <sz val="10.5"/>
      <color indexed="8"/>
      <name val="Arial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/>
      <top/>
      <bottom/>
    </border>
    <border>
      <left/>
      <right/>
      <top/>
      <bottom style="dotted"/>
    </border>
    <border>
      <left/>
      <right style="thin"/>
      <top/>
      <bottom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/>
      <top style="thin"/>
      <bottom style="dotted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/>
      <top style="dotted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/>
      <top style="dotted"/>
      <bottom style="thin"/>
    </border>
    <border>
      <left style="thin"/>
      <right style="dotted"/>
      <top/>
      <bottom/>
    </border>
    <border>
      <left style="thin"/>
      <right style="thin"/>
      <top/>
      <bottom style="thin"/>
    </border>
    <border>
      <left style="thin"/>
      <right/>
      <top style="thin"/>
      <bottom style="hair"/>
    </border>
    <border>
      <left style="medium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medium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thin"/>
    </border>
    <border>
      <left style="medium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/>
      <top style="hair"/>
      <bottom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/>
      <right/>
      <top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 style="thin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/>
      <right/>
      <top style="thin"/>
      <bottom style="thin"/>
    </border>
    <border>
      <left/>
      <right/>
      <top style="thin"/>
      <bottom style="dotted"/>
    </border>
    <border>
      <left style="thin"/>
      <right style="hair"/>
      <top style="thin"/>
      <bottom style="dotted"/>
    </border>
    <border>
      <left style="hair"/>
      <right style="thin"/>
      <top style="thin"/>
      <bottom style="dotted"/>
    </border>
    <border>
      <left style="thin"/>
      <right style="hair"/>
      <top style="dotted"/>
      <bottom style="dotted"/>
    </border>
    <border>
      <left style="hair"/>
      <right style="thin"/>
      <top style="dotted"/>
      <bottom style="dotted"/>
    </border>
    <border>
      <left style="thin"/>
      <right style="hair"/>
      <top style="dotted"/>
      <bottom style="thin"/>
    </border>
    <border>
      <left style="hair"/>
      <right style="thin"/>
      <top style="dotted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 style="hair"/>
      <right style="hair"/>
      <top style="thin"/>
      <bottom style="hair"/>
    </border>
    <border>
      <left style="dotted"/>
      <right style="thin"/>
      <top style="dotted"/>
      <bottom style="dotted"/>
    </border>
    <border>
      <left style="dotted"/>
      <right style="thin"/>
      <top style="thin"/>
      <bottom style="dotted"/>
    </border>
    <border>
      <left style="dotted"/>
      <right style="thin"/>
      <top style="dotted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>
        <color indexed="63"/>
      </left>
      <right style="dotted"/>
      <top style="thin"/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medium"/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>
        <color indexed="63"/>
      </left>
      <right style="dotted"/>
      <top style="dotted"/>
      <bottom style="thin"/>
    </border>
    <border>
      <left style="thin"/>
      <right/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/>
      <top style="dotted"/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dotted"/>
      <right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dotted"/>
      <right/>
      <top style="dotted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/>
      <right style="thin"/>
      <top/>
      <bottom style="dotted"/>
    </border>
    <border>
      <left style="thin"/>
      <right style="dotted"/>
      <top style="thin"/>
      <bottom style="hair"/>
    </border>
    <border>
      <left style="dotted"/>
      <right style="dotted"/>
      <top style="thin"/>
      <bottom style="hair"/>
    </border>
    <border>
      <left style="thin"/>
      <right style="dotted"/>
      <top style="hair"/>
      <bottom style="hair"/>
    </border>
    <border>
      <left style="dotted"/>
      <right style="dotted"/>
      <top style="hair"/>
      <bottom style="hair"/>
    </border>
    <border>
      <left style="thin"/>
      <right style="thin"/>
      <top style="hair"/>
      <bottom style="hair"/>
    </border>
    <border>
      <left style="thin"/>
      <right style="dotted"/>
      <top style="hair"/>
      <bottom style="thin"/>
    </border>
    <border>
      <left style="dotted"/>
      <right style="dotted"/>
      <top style="hair"/>
      <bottom style="thin"/>
    </border>
    <border>
      <left style="thin"/>
      <right style="thin"/>
      <top style="hair"/>
      <bottom style="thin"/>
    </border>
    <border>
      <left style="thin">
        <color indexed="8"/>
      </left>
      <right style="medium"/>
      <top style="thin"/>
      <bottom style="thin">
        <color indexed="8"/>
      </bottom>
    </border>
    <border>
      <left style="medium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hair">
        <color indexed="8"/>
      </bottom>
    </border>
    <border>
      <left style="medium"/>
      <right style="hair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/>
      <right style="thin"/>
      <top style="dotted"/>
      <bottom style="thin"/>
    </border>
    <border>
      <left/>
      <right style="thin"/>
      <top style="dotted"/>
      <bottom style="dotted"/>
    </border>
    <border>
      <left/>
      <right style="thin"/>
      <top style="thin"/>
      <bottom style="dotted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dotted"/>
      <bottom style="medium"/>
    </border>
    <border>
      <left style="hair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medium"/>
      <bottom style="medium"/>
    </border>
    <border>
      <left style="medium"/>
      <right style="hair"/>
      <top style="thin"/>
      <bottom/>
    </border>
    <border>
      <left style="medium"/>
      <right style="hair"/>
      <top/>
      <bottom style="thin"/>
    </border>
    <border>
      <left style="hair"/>
      <right style="hair"/>
      <top style="thin"/>
      <bottom/>
    </border>
    <border>
      <left style="hair"/>
      <right style="hair"/>
      <top/>
      <bottom style="thin"/>
    </border>
    <border>
      <left style="hair"/>
      <right style="thin"/>
      <top style="thin"/>
      <bottom/>
    </border>
    <border>
      <left style="hair"/>
      <right style="thin"/>
      <top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medium"/>
      <right/>
      <top style="thin"/>
      <bottom style="thin"/>
    </border>
    <border>
      <left style="hair"/>
      <right/>
      <top style="thin"/>
      <bottom/>
    </border>
    <border>
      <left style="hair"/>
      <right/>
      <top/>
      <bottom style="thin"/>
    </border>
    <border>
      <left/>
      <right/>
      <top/>
      <bottom style="thin"/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18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746">
    <xf numFmtId="0" fontId="0" fillId="0" borderId="0" xfId="0" applyAlignment="1">
      <alignment/>
    </xf>
    <xf numFmtId="0" fontId="1" fillId="0" borderId="0" xfId="49">
      <alignment/>
      <protection/>
    </xf>
    <xf numFmtId="0" fontId="22" fillId="0" borderId="0" xfId="49" applyFont="1" applyAlignment="1">
      <alignment horizontal="center"/>
      <protection/>
    </xf>
    <xf numFmtId="0" fontId="24" fillId="0" borderId="0" xfId="49" applyFont="1" applyAlignment="1">
      <alignment horizontal="center"/>
      <protection/>
    </xf>
    <xf numFmtId="0" fontId="25" fillId="0" borderId="0" xfId="49" applyFont="1" applyAlignment="1">
      <alignment horizontal="center"/>
      <protection/>
    </xf>
    <xf numFmtId="0" fontId="1" fillId="0" borderId="0" xfId="49" applyAlignment="1">
      <alignment horizontal="center"/>
      <protection/>
    </xf>
    <xf numFmtId="0" fontId="28" fillId="0" borderId="10" xfId="49" applyFont="1" applyBorder="1">
      <alignment/>
      <protection/>
    </xf>
    <xf numFmtId="0" fontId="3" fillId="0" borderId="11" xfId="49" applyFont="1" applyBorder="1">
      <alignment/>
      <protection/>
    </xf>
    <xf numFmtId="0" fontId="1" fillId="0" borderId="10" xfId="49" applyBorder="1">
      <alignment/>
      <protection/>
    </xf>
    <xf numFmtId="0" fontId="1" fillId="24" borderId="0" xfId="49" applyFill="1" applyAlignment="1">
      <alignment horizontal="center"/>
      <protection/>
    </xf>
    <xf numFmtId="0" fontId="1" fillId="7" borderId="0" xfId="49" applyFill="1" applyAlignment="1">
      <alignment horizontal="center"/>
      <protection/>
    </xf>
    <xf numFmtId="0" fontId="29" fillId="0" borderId="11" xfId="49" applyFont="1" applyBorder="1">
      <alignment/>
      <protection/>
    </xf>
    <xf numFmtId="0" fontId="30" fillId="0" borderId="12" xfId="49" applyFont="1" applyBorder="1" applyAlignment="1">
      <alignment horizontal="center"/>
      <protection/>
    </xf>
    <xf numFmtId="0" fontId="30" fillId="0" borderId="13" xfId="49" applyFont="1" applyBorder="1" applyAlignment="1">
      <alignment horizontal="center"/>
      <protection/>
    </xf>
    <xf numFmtId="0" fontId="30" fillId="0" borderId="14" xfId="49" applyFont="1" applyBorder="1" applyAlignment="1">
      <alignment horizontal="center"/>
      <protection/>
    </xf>
    <xf numFmtId="0" fontId="30" fillId="0" borderId="15" xfId="49" applyFont="1" applyBorder="1" applyAlignment="1">
      <alignment horizontal="center"/>
      <protection/>
    </xf>
    <xf numFmtId="0" fontId="30" fillId="0" borderId="16" xfId="49" applyFont="1" applyBorder="1" applyAlignment="1">
      <alignment horizontal="center"/>
      <protection/>
    </xf>
    <xf numFmtId="0" fontId="30" fillId="0" borderId="10" xfId="49" applyFont="1" applyBorder="1" applyAlignment="1">
      <alignment horizontal="center"/>
      <protection/>
    </xf>
    <xf numFmtId="0" fontId="30" fillId="0" borderId="17" xfId="49" applyFont="1" applyBorder="1">
      <alignment/>
      <protection/>
    </xf>
    <xf numFmtId="0" fontId="29" fillId="0" borderId="18" xfId="49" applyFont="1" applyBorder="1">
      <alignment/>
      <protection/>
    </xf>
    <xf numFmtId="0" fontId="29" fillId="0" borderId="0" xfId="49" applyFont="1" applyBorder="1">
      <alignment/>
      <protection/>
    </xf>
    <xf numFmtId="0" fontId="29" fillId="0" borderId="19" xfId="49" applyFont="1" applyBorder="1">
      <alignment/>
      <protection/>
    </xf>
    <xf numFmtId="165" fontId="1" fillId="0" borderId="17" xfId="49" applyNumberFormat="1" applyFont="1" applyBorder="1" applyAlignment="1">
      <alignment horizontal="center"/>
      <protection/>
    </xf>
    <xf numFmtId="0" fontId="29" fillId="0" borderId="20" xfId="49" applyNumberFormat="1" applyFont="1" applyBorder="1" applyAlignment="1">
      <alignment horizontal="left"/>
      <protection/>
    </xf>
    <xf numFmtId="49" fontId="29" fillId="0" borderId="21" xfId="49" applyNumberFormat="1" applyFont="1" applyBorder="1" applyAlignment="1">
      <alignment horizontal="center"/>
      <protection/>
    </xf>
    <xf numFmtId="0" fontId="29" fillId="0" borderId="22" xfId="49" applyNumberFormat="1" applyFont="1" applyBorder="1" applyAlignment="1">
      <alignment horizontal="left"/>
      <protection/>
    </xf>
    <xf numFmtId="165" fontId="30" fillId="0" borderId="17" xfId="49" applyNumberFormat="1" applyFont="1" applyBorder="1">
      <alignment/>
      <protection/>
    </xf>
    <xf numFmtId="0" fontId="29" fillId="0" borderId="23" xfId="49" applyNumberFormat="1" applyFont="1" applyBorder="1" applyAlignment="1">
      <alignment horizontal="left"/>
      <protection/>
    </xf>
    <xf numFmtId="49" fontId="29" fillId="0" borderId="24" xfId="49" applyNumberFormat="1" applyFont="1" applyBorder="1" applyAlignment="1">
      <alignment horizontal="center"/>
      <protection/>
    </xf>
    <xf numFmtId="0" fontId="29" fillId="0" borderId="25" xfId="49" applyNumberFormat="1" applyFont="1" applyBorder="1" applyAlignment="1">
      <alignment horizontal="left"/>
      <protection/>
    </xf>
    <xf numFmtId="0" fontId="29" fillId="0" borderId="26" xfId="49" applyNumberFormat="1" applyFont="1" applyBorder="1" applyAlignment="1">
      <alignment horizontal="left"/>
      <protection/>
    </xf>
    <xf numFmtId="49" fontId="29" fillId="0" borderId="27" xfId="49" applyNumberFormat="1" applyFont="1" applyBorder="1" applyAlignment="1">
      <alignment horizontal="center"/>
      <protection/>
    </xf>
    <xf numFmtId="0" fontId="29" fillId="0" borderId="28" xfId="49" applyNumberFormat="1" applyFont="1" applyBorder="1" applyAlignment="1">
      <alignment horizontal="left"/>
      <protection/>
    </xf>
    <xf numFmtId="0" fontId="30" fillId="0" borderId="29" xfId="49" applyFont="1" applyBorder="1">
      <alignment/>
      <protection/>
    </xf>
    <xf numFmtId="3" fontId="29" fillId="0" borderId="18" xfId="49" applyNumberFormat="1" applyFont="1" applyBorder="1" applyAlignment="1">
      <alignment horizontal="center"/>
      <protection/>
    </xf>
    <xf numFmtId="0" fontId="29" fillId="0" borderId="18" xfId="49" applyFont="1" applyBorder="1" applyAlignment="1">
      <alignment horizontal="center"/>
      <protection/>
    </xf>
    <xf numFmtId="49" fontId="1" fillId="0" borderId="0" xfId="49" applyNumberFormat="1" applyAlignment="1">
      <alignment horizontal="center"/>
      <protection/>
    </xf>
    <xf numFmtId="49" fontId="1" fillId="0" borderId="0" xfId="49" applyNumberFormat="1">
      <alignment/>
      <protection/>
    </xf>
    <xf numFmtId="165" fontId="30" fillId="0" borderId="30" xfId="49" applyNumberFormat="1" applyFont="1" applyBorder="1">
      <alignment/>
      <protection/>
    </xf>
    <xf numFmtId="0" fontId="1" fillId="0" borderId="0" xfId="49" applyNumberFormat="1">
      <alignment/>
      <protection/>
    </xf>
    <xf numFmtId="3" fontId="1" fillId="0" borderId="0" xfId="49" applyNumberFormat="1">
      <alignment/>
      <protection/>
    </xf>
    <xf numFmtId="0" fontId="12" fillId="0" borderId="0" xfId="47">
      <alignment/>
      <protection/>
    </xf>
    <xf numFmtId="0" fontId="35" fillId="0" borderId="0" xfId="47" applyFont="1" applyAlignment="1">
      <alignment horizontal="center"/>
      <protection/>
    </xf>
    <xf numFmtId="0" fontId="36" fillId="0" borderId="31" xfId="47" applyFont="1" applyBorder="1">
      <alignment/>
      <protection/>
    </xf>
    <xf numFmtId="0" fontId="27" fillId="0" borderId="32" xfId="47" applyFont="1" applyFill="1" applyBorder="1">
      <alignment/>
      <protection/>
    </xf>
    <xf numFmtId="0" fontId="27" fillId="0" borderId="33" xfId="47" applyFont="1" applyFill="1" applyBorder="1" applyAlignment="1">
      <alignment horizontal="center"/>
      <protection/>
    </xf>
    <xf numFmtId="0" fontId="27" fillId="0" borderId="34" xfId="47" applyFont="1" applyFill="1" applyBorder="1">
      <alignment/>
      <protection/>
    </xf>
    <xf numFmtId="0" fontId="27" fillId="0" borderId="35" xfId="47" applyFont="1" applyFill="1" applyBorder="1">
      <alignment/>
      <protection/>
    </xf>
    <xf numFmtId="0" fontId="36" fillId="0" borderId="0" xfId="47" applyFont="1" applyAlignment="1">
      <alignment horizontal="center"/>
      <protection/>
    </xf>
    <xf numFmtId="0" fontId="36" fillId="0" borderId="0" xfId="47" applyFont="1">
      <alignment/>
      <protection/>
    </xf>
    <xf numFmtId="0" fontId="36" fillId="0" borderId="36" xfId="47" applyFont="1" applyBorder="1">
      <alignment/>
      <protection/>
    </xf>
    <xf numFmtId="0" fontId="27" fillId="0" borderId="37" xfId="47" applyFont="1" applyFill="1" applyBorder="1">
      <alignment/>
      <protection/>
    </xf>
    <xf numFmtId="0" fontId="27" fillId="0" borderId="38" xfId="47" applyFont="1" applyFill="1" applyBorder="1">
      <alignment/>
      <protection/>
    </xf>
    <xf numFmtId="0" fontId="27" fillId="0" borderId="39" xfId="47" applyFont="1" applyFill="1" applyBorder="1">
      <alignment/>
      <protection/>
    </xf>
    <xf numFmtId="0" fontId="27" fillId="0" borderId="40" xfId="47" applyFont="1" applyFill="1" applyBorder="1">
      <alignment/>
      <protection/>
    </xf>
    <xf numFmtId="0" fontId="36" fillId="0" borderId="41" xfId="47" applyFont="1" applyBorder="1">
      <alignment/>
      <protection/>
    </xf>
    <xf numFmtId="0" fontId="27" fillId="0" borderId="42" xfId="47" applyFont="1" applyFill="1" applyBorder="1">
      <alignment/>
      <protection/>
    </xf>
    <xf numFmtId="0" fontId="27" fillId="0" borderId="43" xfId="47" applyFont="1" applyFill="1" applyBorder="1" applyAlignment="1">
      <alignment horizontal="center"/>
      <protection/>
    </xf>
    <xf numFmtId="0" fontId="27" fillId="0" borderId="44" xfId="47" applyFont="1" applyFill="1" applyBorder="1">
      <alignment/>
      <protection/>
    </xf>
    <xf numFmtId="0" fontId="27" fillId="0" borderId="45" xfId="47" applyFont="1" applyFill="1" applyBorder="1">
      <alignment/>
      <protection/>
    </xf>
    <xf numFmtId="0" fontId="36" fillId="0" borderId="46" xfId="47" applyFont="1" applyBorder="1">
      <alignment/>
      <protection/>
    </xf>
    <xf numFmtId="0" fontId="27" fillId="0" borderId="47" xfId="47" applyFont="1" applyFill="1" applyBorder="1">
      <alignment/>
      <protection/>
    </xf>
    <xf numFmtId="0" fontId="27" fillId="0" borderId="48" xfId="47" applyFont="1" applyFill="1" applyBorder="1" applyAlignment="1">
      <alignment horizontal="center"/>
      <protection/>
    </xf>
    <xf numFmtId="0" fontId="27" fillId="0" borderId="49" xfId="47" applyFont="1" applyFill="1" applyBorder="1">
      <alignment/>
      <protection/>
    </xf>
    <xf numFmtId="0" fontId="27" fillId="0" borderId="50" xfId="47" applyFont="1" applyFill="1" applyBorder="1">
      <alignment/>
      <protection/>
    </xf>
    <xf numFmtId="0" fontId="27" fillId="0" borderId="51" xfId="47" applyFont="1" applyFill="1" applyBorder="1">
      <alignment/>
      <protection/>
    </xf>
    <xf numFmtId="0" fontId="27" fillId="0" borderId="52" xfId="47" applyFont="1" applyFill="1" applyBorder="1">
      <alignment/>
      <protection/>
    </xf>
    <xf numFmtId="0" fontId="27" fillId="24" borderId="0" xfId="47" applyFont="1" applyFill="1" applyAlignment="1">
      <alignment horizontal="center" wrapText="1"/>
      <protection/>
    </xf>
    <xf numFmtId="0" fontId="37" fillId="2" borderId="53" xfId="47" applyFont="1" applyFill="1" applyBorder="1" applyAlignment="1">
      <alignment horizontal="center"/>
      <protection/>
    </xf>
    <xf numFmtId="0" fontId="34" fillId="0" borderId="0" xfId="49" applyFont="1" applyBorder="1">
      <alignment/>
      <protection/>
    </xf>
    <xf numFmtId="16" fontId="36" fillId="0" borderId="31" xfId="47" applyNumberFormat="1" applyFont="1" applyBorder="1">
      <alignment/>
      <protection/>
    </xf>
    <xf numFmtId="0" fontId="38" fillId="0" borderId="0" xfId="47" applyFont="1">
      <alignment/>
      <protection/>
    </xf>
    <xf numFmtId="0" fontId="39" fillId="0" borderId="0" xfId="47" applyFont="1">
      <alignment/>
      <protection/>
    </xf>
    <xf numFmtId="0" fontId="12" fillId="0" borderId="54" xfId="47" applyBorder="1">
      <alignment/>
      <protection/>
    </xf>
    <xf numFmtId="0" fontId="12" fillId="0" borderId="55" xfId="47" applyBorder="1">
      <alignment/>
      <protection/>
    </xf>
    <xf numFmtId="0" fontId="21" fillId="0" borderId="54" xfId="47" applyFont="1" applyFill="1" applyBorder="1" applyAlignment="1">
      <alignment textRotation="90"/>
      <protection/>
    </xf>
    <xf numFmtId="0" fontId="35" fillId="0" borderId="56" xfId="47" applyFont="1" applyBorder="1" applyAlignment="1">
      <alignment horizontal="center" textRotation="90"/>
      <protection/>
    </xf>
    <xf numFmtId="0" fontId="35" fillId="0" borderId="54" xfId="47" applyFont="1" applyBorder="1" applyAlignment="1">
      <alignment horizontal="center" textRotation="90"/>
      <protection/>
    </xf>
    <xf numFmtId="0" fontId="35" fillId="0" borderId="56" xfId="47" applyFont="1" applyBorder="1" applyAlignment="1">
      <alignment textRotation="90"/>
      <protection/>
    </xf>
    <xf numFmtId="0" fontId="1" fillId="0" borderId="0" xfId="49" applyFont="1">
      <alignment/>
      <protection/>
    </xf>
    <xf numFmtId="3" fontId="27" fillId="24" borderId="53" xfId="49" applyNumberFormat="1" applyFont="1" applyFill="1" applyBorder="1" applyAlignment="1" applyProtection="1">
      <alignment horizontal="center"/>
      <protection locked="0"/>
    </xf>
    <xf numFmtId="0" fontId="37" fillId="2" borderId="53" xfId="47" applyFont="1" applyFill="1" applyBorder="1" applyAlignment="1" applyProtection="1">
      <alignment horizontal="center"/>
      <protection locked="0"/>
    </xf>
    <xf numFmtId="0" fontId="35" fillId="24" borderId="0" xfId="47" applyNumberFormat="1" applyFont="1" applyFill="1" applyBorder="1" applyAlignment="1">
      <alignment horizontal="center" vertical="center"/>
      <protection/>
    </xf>
    <xf numFmtId="3" fontId="21" fillId="24" borderId="0" xfId="47" applyNumberFormat="1" applyFont="1" applyFill="1" applyBorder="1" applyAlignment="1">
      <alignment horizontal="center" vertical="center"/>
      <protection/>
    </xf>
    <xf numFmtId="0" fontId="21" fillId="24" borderId="0" xfId="47" applyNumberFormat="1" applyFont="1" applyFill="1" applyBorder="1" applyAlignment="1">
      <alignment horizontal="center" vertical="center"/>
      <protection/>
    </xf>
    <xf numFmtId="0" fontId="35" fillId="0" borderId="54" xfId="47" applyNumberFormat="1" applyFont="1" applyFill="1" applyBorder="1" applyAlignment="1">
      <alignment horizontal="center" textRotation="90"/>
      <protection/>
    </xf>
    <xf numFmtId="0" fontId="21" fillId="0" borderId="57" xfId="47" applyNumberFormat="1" applyFont="1" applyFill="1" applyBorder="1" applyAlignment="1">
      <alignment horizontal="center" textRotation="90"/>
      <protection/>
    </xf>
    <xf numFmtId="0" fontId="21" fillId="0" borderId="58" xfId="47" applyNumberFormat="1" applyFont="1" applyBorder="1" applyAlignment="1">
      <alignment textRotation="90"/>
      <protection/>
    </xf>
    <xf numFmtId="0" fontId="21" fillId="0" borderId="59" xfId="47" applyNumberFormat="1" applyFont="1" applyBorder="1" applyAlignment="1">
      <alignment textRotation="90"/>
      <protection/>
    </xf>
    <xf numFmtId="0" fontId="35" fillId="24" borderId="0" xfId="47" applyNumberFormat="1" applyFont="1" applyFill="1" applyBorder="1" applyAlignment="1">
      <alignment horizontal="center" textRotation="90"/>
      <protection/>
    </xf>
    <xf numFmtId="0" fontId="21" fillId="24" borderId="0" xfId="47" applyNumberFormat="1" applyFont="1" applyFill="1" applyBorder="1" applyAlignment="1">
      <alignment horizontal="center" textRotation="90"/>
      <protection/>
    </xf>
    <xf numFmtId="0" fontId="21" fillId="24" borderId="0" xfId="47" applyNumberFormat="1" applyFont="1" applyFill="1" applyBorder="1" applyAlignment="1">
      <alignment textRotation="90"/>
      <protection/>
    </xf>
    <xf numFmtId="3" fontId="43" fillId="0" borderId="60" xfId="47" applyNumberFormat="1" applyFont="1" applyFill="1" applyBorder="1" applyAlignment="1">
      <alignment horizontal="center" vertical="center"/>
      <protection/>
    </xf>
    <xf numFmtId="0" fontId="43" fillId="0" borderId="61" xfId="47" applyFont="1" applyFill="1" applyBorder="1" applyAlignment="1">
      <alignment horizontal="center" vertical="center"/>
      <protection/>
    </xf>
    <xf numFmtId="3" fontId="43" fillId="0" borderId="62" xfId="47" applyNumberFormat="1" applyFont="1" applyFill="1" applyBorder="1" applyAlignment="1">
      <alignment horizontal="center" vertical="center"/>
      <protection/>
    </xf>
    <xf numFmtId="3" fontId="43" fillId="0" borderId="63" xfId="47" applyNumberFormat="1" applyFont="1" applyFill="1" applyBorder="1" applyAlignment="1">
      <alignment horizontal="center" vertical="center"/>
      <protection/>
    </xf>
    <xf numFmtId="0" fontId="43" fillId="0" borderId="64" xfId="47" applyFont="1" applyFill="1" applyBorder="1" applyAlignment="1">
      <alignment horizontal="center" vertical="center"/>
      <protection/>
    </xf>
    <xf numFmtId="3" fontId="43" fillId="0" borderId="65" xfId="47" applyNumberFormat="1" applyFont="1" applyFill="1" applyBorder="1" applyAlignment="1">
      <alignment horizontal="center" vertical="center"/>
      <protection/>
    </xf>
    <xf numFmtId="3" fontId="43" fillId="0" borderId="64" xfId="47" applyNumberFormat="1" applyFont="1" applyFill="1" applyBorder="1" applyAlignment="1">
      <alignment horizontal="center" vertical="center"/>
      <protection/>
    </xf>
    <xf numFmtId="0" fontId="43" fillId="0" borderId="66" xfId="47" applyNumberFormat="1" applyFont="1" applyFill="1" applyBorder="1" applyAlignment="1">
      <alignment horizontal="center" vertical="center"/>
      <protection/>
    </xf>
    <xf numFmtId="3" fontId="43" fillId="0" borderId="67" xfId="47" applyNumberFormat="1" applyFont="1" applyFill="1" applyBorder="1" applyAlignment="1">
      <alignment horizontal="center" vertical="center"/>
      <protection/>
    </xf>
    <xf numFmtId="0" fontId="43" fillId="0" borderId="64" xfId="47" applyNumberFormat="1" applyFont="1" applyBorder="1" applyAlignment="1">
      <alignment horizontal="center" vertical="center"/>
      <protection/>
    </xf>
    <xf numFmtId="0" fontId="44" fillId="0" borderId="0" xfId="49" applyFont="1" applyAlignment="1">
      <alignment horizontal="center"/>
      <protection/>
    </xf>
    <xf numFmtId="0" fontId="45" fillId="0" borderId="0" xfId="49" applyFont="1" applyAlignment="1">
      <alignment horizontal="center"/>
      <protection/>
    </xf>
    <xf numFmtId="0" fontId="46" fillId="0" borderId="0" xfId="49" applyFont="1">
      <alignment/>
      <protection/>
    </xf>
    <xf numFmtId="0" fontId="47" fillId="0" borderId="0" xfId="49" applyFont="1">
      <alignment/>
      <protection/>
    </xf>
    <xf numFmtId="0" fontId="30" fillId="0" borderId="0" xfId="49" applyFont="1">
      <alignment/>
      <protection/>
    </xf>
    <xf numFmtId="0" fontId="28" fillId="0" borderId="0" xfId="49" applyFont="1" applyAlignment="1">
      <alignment horizontal="center"/>
      <protection/>
    </xf>
    <xf numFmtId="0" fontId="3" fillId="0" borderId="0" xfId="49" applyFont="1">
      <alignment/>
      <protection/>
    </xf>
    <xf numFmtId="0" fontId="1" fillId="0" borderId="0" xfId="49" applyFont="1" applyAlignment="1">
      <alignment horizontal="left"/>
      <protection/>
    </xf>
    <xf numFmtId="0" fontId="1" fillId="0" borderId="53" xfId="49" applyBorder="1" applyAlignment="1" applyProtection="1">
      <alignment horizontal="center"/>
      <protection locked="0"/>
    </xf>
    <xf numFmtId="0" fontId="48" fillId="0" borderId="0" xfId="49" applyFont="1" applyAlignment="1">
      <alignment horizontal="center"/>
      <protection/>
    </xf>
    <xf numFmtId="0" fontId="49" fillId="0" borderId="0" xfId="49" applyFont="1">
      <alignment/>
      <protection/>
    </xf>
    <xf numFmtId="0" fontId="3" fillId="0" borderId="0" xfId="49" applyFont="1" applyAlignment="1">
      <alignment horizontal="right"/>
      <protection/>
    </xf>
    <xf numFmtId="0" fontId="3" fillId="0" borderId="0" xfId="49" applyFont="1" applyAlignment="1">
      <alignment horizontal="center"/>
      <protection/>
    </xf>
    <xf numFmtId="0" fontId="30" fillId="0" borderId="0" xfId="49" applyFont="1" applyBorder="1">
      <alignment/>
      <protection/>
    </xf>
    <xf numFmtId="0" fontId="1" fillId="0" borderId="0" xfId="49" applyFont="1" applyAlignment="1">
      <alignment horizontal="center"/>
      <protection/>
    </xf>
    <xf numFmtId="0" fontId="1" fillId="25" borderId="0" xfId="49" applyFill="1">
      <alignment/>
      <protection/>
    </xf>
    <xf numFmtId="0" fontId="50" fillId="25" borderId="0" xfId="49" applyNumberFormat="1" applyFont="1" applyFill="1">
      <alignment/>
      <protection/>
    </xf>
    <xf numFmtId="14" fontId="1" fillId="0" borderId="68" xfId="49" applyNumberFormat="1" applyBorder="1" applyAlignment="1" applyProtection="1">
      <alignment horizontal="left"/>
      <protection locked="0"/>
    </xf>
    <xf numFmtId="14" fontId="1" fillId="0" borderId="0" xfId="49" applyNumberFormat="1" applyBorder="1" applyAlignment="1">
      <alignment horizontal="left"/>
      <protection/>
    </xf>
    <xf numFmtId="0" fontId="1" fillId="0" borderId="53" xfId="49" applyBorder="1" applyProtection="1">
      <alignment/>
      <protection locked="0"/>
    </xf>
    <xf numFmtId="0" fontId="1" fillId="0" borderId="69" xfId="49" applyBorder="1">
      <alignment/>
      <protection/>
    </xf>
    <xf numFmtId="0" fontId="1" fillId="0" borderId="70" xfId="49" applyBorder="1">
      <alignment/>
      <protection/>
    </xf>
    <xf numFmtId="0" fontId="1" fillId="0" borderId="0" xfId="49" applyBorder="1" applyAlignment="1">
      <alignment horizontal="center"/>
      <protection/>
    </xf>
    <xf numFmtId="0" fontId="28" fillId="0" borderId="0" xfId="49" applyFont="1">
      <alignment/>
      <protection/>
    </xf>
    <xf numFmtId="0" fontId="1" fillId="0" borderId="71" xfId="49" applyBorder="1">
      <alignment/>
      <protection/>
    </xf>
    <xf numFmtId="0" fontId="3" fillId="0" borderId="53" xfId="49" applyFont="1" applyBorder="1" applyAlignment="1">
      <alignment horizontal="center"/>
      <protection/>
    </xf>
    <xf numFmtId="0" fontId="3" fillId="0" borderId="11" xfId="49" applyFont="1" applyBorder="1" applyAlignment="1">
      <alignment horizontal="center"/>
      <protection/>
    </xf>
    <xf numFmtId="0" fontId="3" fillId="0" borderId="53" xfId="49" applyFont="1" applyBorder="1" applyAlignment="1">
      <alignment horizontal="left"/>
      <protection/>
    </xf>
    <xf numFmtId="0" fontId="3" fillId="0" borderId="53" xfId="49" applyFont="1" applyBorder="1">
      <alignment/>
      <protection/>
    </xf>
    <xf numFmtId="0" fontId="3" fillId="0" borderId="0" xfId="49" applyFont="1" applyBorder="1">
      <alignment/>
      <protection/>
    </xf>
    <xf numFmtId="0" fontId="1" fillId="0" borderId="53" xfId="49" applyBorder="1">
      <alignment/>
      <protection/>
    </xf>
    <xf numFmtId="0" fontId="1" fillId="0" borderId="53" xfId="49" applyFont="1" applyBorder="1" applyProtection="1">
      <alignment/>
      <protection locked="0"/>
    </xf>
    <xf numFmtId="0" fontId="1" fillId="0" borderId="72" xfId="49" applyBorder="1" applyAlignment="1" applyProtection="1">
      <alignment horizontal="center"/>
      <protection locked="0"/>
    </xf>
    <xf numFmtId="0" fontId="3" fillId="0" borderId="73" xfId="49" applyFont="1" applyBorder="1" applyAlignment="1">
      <alignment horizontal="center"/>
      <protection/>
    </xf>
    <xf numFmtId="3" fontId="1" fillId="0" borderId="16" xfId="49" applyNumberFormat="1" applyBorder="1" applyAlignment="1" applyProtection="1">
      <alignment horizontal="center"/>
      <protection locked="0"/>
    </xf>
    <xf numFmtId="0" fontId="1" fillId="0" borderId="15" xfId="49" applyBorder="1" applyAlignment="1" applyProtection="1">
      <alignment horizontal="center"/>
      <protection locked="0"/>
    </xf>
    <xf numFmtId="3" fontId="1" fillId="0" borderId="74" xfId="49" applyNumberFormat="1" applyBorder="1" applyAlignment="1" applyProtection="1">
      <alignment horizontal="center"/>
      <protection locked="0"/>
    </xf>
    <xf numFmtId="0" fontId="1" fillId="7" borderId="15" xfId="49" applyFill="1" applyBorder="1" applyAlignment="1">
      <alignment horizontal="center"/>
      <protection/>
    </xf>
    <xf numFmtId="0" fontId="3" fillId="7" borderId="73" xfId="49" applyFont="1" applyFill="1" applyBorder="1" applyAlignment="1">
      <alignment horizontal="center"/>
      <protection/>
    </xf>
    <xf numFmtId="3" fontId="1" fillId="7" borderId="16" xfId="49" applyNumberFormat="1" applyFill="1" applyBorder="1" applyAlignment="1">
      <alignment horizontal="center"/>
      <protection/>
    </xf>
    <xf numFmtId="0" fontId="30" fillId="7" borderId="15" xfId="49" applyFont="1" applyFill="1" applyBorder="1" applyAlignment="1">
      <alignment horizontal="center"/>
      <protection/>
    </xf>
    <xf numFmtId="0" fontId="30" fillId="7" borderId="16" xfId="49" applyFont="1" applyFill="1" applyBorder="1" applyAlignment="1">
      <alignment horizontal="center"/>
      <protection/>
    </xf>
    <xf numFmtId="0" fontId="1" fillId="0" borderId="0" xfId="49" applyAlignment="1">
      <alignment horizontal="left"/>
      <protection/>
    </xf>
    <xf numFmtId="0" fontId="0" fillId="24" borderId="0" xfId="49" applyFont="1" applyFill="1">
      <alignment/>
      <protection/>
    </xf>
    <xf numFmtId="0" fontId="1" fillId="0" borderId="31" xfId="49" applyFont="1" applyBorder="1" applyProtection="1">
      <alignment/>
      <protection locked="0"/>
    </xf>
    <xf numFmtId="0" fontId="1" fillId="0" borderId="75" xfId="49" applyFont="1" applyBorder="1" applyProtection="1">
      <alignment/>
      <protection locked="0"/>
    </xf>
    <xf numFmtId="0" fontId="1" fillId="0" borderId="0" xfId="49" applyBorder="1" applyAlignment="1">
      <alignment horizontal="center" vertical="center"/>
      <protection/>
    </xf>
    <xf numFmtId="0" fontId="1" fillId="0" borderId="76" xfId="49" applyFont="1" applyBorder="1" applyProtection="1">
      <alignment/>
      <protection locked="0"/>
    </xf>
    <xf numFmtId="0" fontId="1" fillId="0" borderId="46" xfId="49" applyFont="1" applyBorder="1" applyProtection="1">
      <alignment/>
      <protection locked="0"/>
    </xf>
    <xf numFmtId="0" fontId="1" fillId="0" borderId="11" xfId="49" applyBorder="1">
      <alignment/>
      <protection/>
    </xf>
    <xf numFmtId="0" fontId="3" fillId="0" borderId="77" xfId="49" applyFont="1" applyBorder="1">
      <alignment/>
      <protection/>
    </xf>
    <xf numFmtId="0" fontId="1" fillId="0" borderId="77" xfId="49" applyBorder="1">
      <alignment/>
      <protection/>
    </xf>
    <xf numFmtId="3" fontId="1" fillId="7" borderId="15" xfId="49" applyNumberFormat="1" applyFill="1" applyBorder="1" applyAlignment="1">
      <alignment horizontal="center" vertical="center"/>
      <protection/>
    </xf>
    <xf numFmtId="3" fontId="1" fillId="7" borderId="16" xfId="49" applyNumberFormat="1" applyFill="1" applyBorder="1" applyAlignment="1">
      <alignment horizontal="center" vertical="center"/>
      <protection/>
    </xf>
    <xf numFmtId="0" fontId="3" fillId="7" borderId="73" xfId="49" applyFont="1" applyFill="1" applyBorder="1" applyAlignment="1">
      <alignment horizontal="center" vertical="center"/>
      <protection/>
    </xf>
    <xf numFmtId="0" fontId="51" fillId="7" borderId="11" xfId="49" applyFont="1" applyFill="1" applyBorder="1">
      <alignment/>
      <protection/>
    </xf>
    <xf numFmtId="0" fontId="1" fillId="0" borderId="0" xfId="49" applyBorder="1">
      <alignment/>
      <protection/>
    </xf>
    <xf numFmtId="0" fontId="29" fillId="0" borderId="0" xfId="49" applyFont="1">
      <alignment/>
      <protection/>
    </xf>
    <xf numFmtId="0" fontId="1" fillId="0" borderId="78" xfId="49" applyBorder="1" applyProtection="1">
      <alignment/>
      <protection locked="0"/>
    </xf>
    <xf numFmtId="0" fontId="1" fillId="0" borderId="0" xfId="49" applyProtection="1">
      <alignment/>
      <protection locked="0"/>
    </xf>
    <xf numFmtId="0" fontId="44" fillId="0" borderId="70" xfId="49" applyFont="1" applyBorder="1" applyAlignment="1">
      <alignment horizontal="center"/>
      <protection/>
    </xf>
    <xf numFmtId="0" fontId="45" fillId="0" borderId="70" xfId="49" applyFont="1" applyBorder="1" applyAlignment="1">
      <alignment horizontal="center"/>
      <protection/>
    </xf>
    <xf numFmtId="0" fontId="1" fillId="0" borderId="0" xfId="49" applyFont="1" applyAlignment="1" applyProtection="1">
      <alignment horizontal="left"/>
      <protection locked="0"/>
    </xf>
    <xf numFmtId="0" fontId="30" fillId="0" borderId="68" xfId="49" applyFont="1" applyBorder="1" applyProtection="1">
      <alignment/>
      <protection locked="0"/>
    </xf>
    <xf numFmtId="0" fontId="1" fillId="0" borderId="0" xfId="49" applyAlignment="1" applyProtection="1">
      <alignment horizontal="center"/>
      <protection locked="0"/>
    </xf>
    <xf numFmtId="0" fontId="3" fillId="0" borderId="0" xfId="49" applyFont="1" applyProtection="1">
      <alignment/>
      <protection locked="0"/>
    </xf>
    <xf numFmtId="0" fontId="1" fillId="0" borderId="0" xfId="49" applyFont="1" applyProtection="1">
      <alignment/>
      <protection locked="0"/>
    </xf>
    <xf numFmtId="3" fontId="43" fillId="0" borderId="66" xfId="47" applyNumberFormat="1" applyFont="1" applyFill="1" applyBorder="1">
      <alignment/>
      <protection/>
    </xf>
    <xf numFmtId="3" fontId="43" fillId="0" borderId="65" xfId="47" applyNumberFormat="1" applyFont="1" applyFill="1" applyBorder="1" applyAlignment="1">
      <alignment horizontal="center"/>
      <protection/>
    </xf>
    <xf numFmtId="3" fontId="43" fillId="0" borderId="67" xfId="47" applyNumberFormat="1" applyFont="1" applyFill="1" applyBorder="1">
      <alignment/>
      <protection/>
    </xf>
    <xf numFmtId="0" fontId="29" fillId="0" borderId="53" xfId="49" applyFont="1" applyBorder="1" applyProtection="1">
      <alignment/>
      <protection locked="0"/>
    </xf>
    <xf numFmtId="0" fontId="29" fillId="0" borderId="11" xfId="49" applyFont="1" applyBorder="1" applyProtection="1">
      <alignment/>
      <protection locked="0"/>
    </xf>
    <xf numFmtId="0" fontId="29" fillId="0" borderId="72" xfId="49" applyFont="1" applyBorder="1" applyAlignment="1" applyProtection="1">
      <alignment horizontal="center"/>
      <protection locked="0"/>
    </xf>
    <xf numFmtId="0" fontId="30" fillId="0" borderId="73" xfId="49" applyFont="1" applyBorder="1" applyAlignment="1">
      <alignment horizontal="center"/>
      <protection/>
    </xf>
    <xf numFmtId="3" fontId="29" fillId="0" borderId="16" xfId="49" applyNumberFormat="1" applyFont="1" applyBorder="1" applyAlignment="1" applyProtection="1">
      <alignment horizontal="center"/>
      <protection locked="0"/>
    </xf>
    <xf numFmtId="0" fontId="29" fillId="0" borderId="15" xfId="49" applyFont="1" applyBorder="1" applyAlignment="1" applyProtection="1">
      <alignment horizontal="center"/>
      <protection locked="0"/>
    </xf>
    <xf numFmtId="3" fontId="29" fillId="0" borderId="74" xfId="49" applyNumberFormat="1" applyFont="1" applyBorder="1" applyAlignment="1" applyProtection="1">
      <alignment horizontal="center"/>
      <protection locked="0"/>
    </xf>
    <xf numFmtId="0" fontId="29" fillId="7" borderId="15" xfId="49" applyFont="1" applyFill="1" applyBorder="1" applyAlignment="1">
      <alignment horizontal="center"/>
      <protection/>
    </xf>
    <xf numFmtId="0" fontId="30" fillId="7" borderId="73" xfId="49" applyFont="1" applyFill="1" applyBorder="1" applyAlignment="1">
      <alignment horizontal="center"/>
      <protection/>
    </xf>
    <xf numFmtId="3" fontId="29" fillId="7" borderId="16" xfId="49" applyNumberFormat="1" applyFont="1" applyFill="1" applyBorder="1" applyAlignment="1">
      <alignment horizontal="center"/>
      <protection/>
    </xf>
    <xf numFmtId="0" fontId="29" fillId="0" borderId="31" xfId="49" applyFont="1" applyBorder="1" applyProtection="1">
      <alignment/>
      <protection locked="0"/>
    </xf>
    <xf numFmtId="0" fontId="29" fillId="0" borderId="75" xfId="49" applyFont="1" applyBorder="1" applyProtection="1">
      <alignment/>
      <protection locked="0"/>
    </xf>
    <xf numFmtId="0" fontId="29" fillId="0" borderId="76" xfId="49" applyFont="1" applyBorder="1" applyProtection="1">
      <alignment/>
      <protection locked="0"/>
    </xf>
    <xf numFmtId="0" fontId="29" fillId="0" borderId="46" xfId="49" applyFont="1" applyBorder="1" applyProtection="1">
      <alignment/>
      <protection locked="0"/>
    </xf>
    <xf numFmtId="0" fontId="30" fillId="0" borderId="77" xfId="49" applyFont="1" applyBorder="1">
      <alignment/>
      <protection/>
    </xf>
    <xf numFmtId="0" fontId="29" fillId="0" borderId="77" xfId="49" applyFont="1" applyBorder="1">
      <alignment/>
      <protection/>
    </xf>
    <xf numFmtId="3" fontId="29" fillId="7" borderId="15" xfId="49" applyNumberFormat="1" applyFont="1" applyFill="1" applyBorder="1" applyAlignment="1">
      <alignment horizontal="center" vertical="center"/>
      <protection/>
    </xf>
    <xf numFmtId="3" fontId="29" fillId="7" borderId="16" xfId="49" applyNumberFormat="1" applyFont="1" applyFill="1" applyBorder="1" applyAlignment="1">
      <alignment horizontal="center" vertical="center"/>
      <protection/>
    </xf>
    <xf numFmtId="0" fontId="30" fillId="7" borderId="73" xfId="49" applyFont="1" applyFill="1" applyBorder="1" applyAlignment="1">
      <alignment horizontal="center" vertical="center"/>
      <protection/>
    </xf>
    <xf numFmtId="3" fontId="52" fillId="0" borderId="79" xfId="49" applyNumberFormat="1" applyFont="1" applyBorder="1" applyAlignment="1">
      <alignment horizontal="center"/>
      <protection/>
    </xf>
    <xf numFmtId="3" fontId="52" fillId="0" borderId="80" xfId="49" applyNumberFormat="1" applyFont="1" applyBorder="1" applyAlignment="1">
      <alignment horizontal="center"/>
      <protection/>
    </xf>
    <xf numFmtId="3" fontId="52" fillId="0" borderId="81" xfId="49" applyNumberFormat="1" applyFont="1" applyBorder="1" applyAlignment="1">
      <alignment horizontal="center"/>
      <protection/>
    </xf>
    <xf numFmtId="3" fontId="52" fillId="0" borderId="82" xfId="49" applyNumberFormat="1" applyFont="1" applyBorder="1" applyAlignment="1">
      <alignment horizontal="center"/>
      <protection/>
    </xf>
    <xf numFmtId="3" fontId="52" fillId="0" borderId="83" xfId="49" applyNumberFormat="1" applyFont="1" applyBorder="1" applyAlignment="1">
      <alignment horizontal="center"/>
      <protection/>
    </xf>
    <xf numFmtId="3" fontId="52" fillId="0" borderId="84" xfId="49" applyNumberFormat="1" applyFont="1" applyBorder="1" applyAlignment="1">
      <alignment horizontal="center"/>
      <protection/>
    </xf>
    <xf numFmtId="3" fontId="52" fillId="0" borderId="18" xfId="49" applyNumberFormat="1" applyFont="1" applyBorder="1" applyAlignment="1">
      <alignment horizontal="center"/>
      <protection/>
    </xf>
    <xf numFmtId="0" fontId="29" fillId="0" borderId="68" xfId="49" applyFont="1" applyBorder="1" applyProtection="1">
      <alignment/>
      <protection locked="0"/>
    </xf>
    <xf numFmtId="0" fontId="30" fillId="0" borderId="21" xfId="49" applyFont="1" applyBorder="1" applyAlignment="1">
      <alignment horizontal="center"/>
      <protection/>
    </xf>
    <xf numFmtId="0" fontId="30" fillId="0" borderId="24" xfId="49" applyFont="1" applyBorder="1" applyAlignment="1">
      <alignment horizontal="center"/>
      <protection/>
    </xf>
    <xf numFmtId="0" fontId="30" fillId="0" borderId="27" xfId="49" applyFont="1" applyBorder="1" applyAlignment="1">
      <alignment horizontal="center"/>
      <protection/>
    </xf>
    <xf numFmtId="3" fontId="30" fillId="0" borderId="18" xfId="49" applyNumberFormat="1" applyFont="1" applyBorder="1" applyAlignment="1">
      <alignment horizontal="center"/>
      <protection/>
    </xf>
    <xf numFmtId="0" fontId="30" fillId="0" borderId="18" xfId="49" applyFont="1" applyBorder="1" applyAlignment="1">
      <alignment horizontal="center"/>
      <protection/>
    </xf>
    <xf numFmtId="0" fontId="53" fillId="7" borderId="15" xfId="49" applyFont="1" applyFill="1" applyBorder="1" applyAlignment="1">
      <alignment horizontal="center"/>
      <protection/>
    </xf>
    <xf numFmtId="0" fontId="46" fillId="7" borderId="73" xfId="49" applyFont="1" applyFill="1" applyBorder="1" applyAlignment="1">
      <alignment horizontal="center"/>
      <protection/>
    </xf>
    <xf numFmtId="3" fontId="53" fillId="7" borderId="16" xfId="49" applyNumberFormat="1" applyFont="1" applyFill="1" applyBorder="1" applyAlignment="1">
      <alignment horizontal="center"/>
      <protection/>
    </xf>
    <xf numFmtId="0" fontId="46" fillId="7" borderId="15" xfId="49" applyFont="1" applyFill="1" applyBorder="1" applyAlignment="1">
      <alignment horizontal="center"/>
      <protection/>
    </xf>
    <xf numFmtId="0" fontId="46" fillId="7" borderId="16" xfId="49" applyFont="1" applyFill="1" applyBorder="1" applyAlignment="1">
      <alignment horizontal="center"/>
      <protection/>
    </xf>
    <xf numFmtId="0" fontId="46" fillId="0" borderId="77" xfId="49" applyFont="1" applyBorder="1">
      <alignment/>
      <protection/>
    </xf>
    <xf numFmtId="0" fontId="53" fillId="0" borderId="77" xfId="49" applyFont="1" applyBorder="1">
      <alignment/>
      <protection/>
    </xf>
    <xf numFmtId="3" fontId="53" fillId="7" borderId="15" xfId="49" applyNumberFormat="1" applyFont="1" applyFill="1" applyBorder="1" applyAlignment="1">
      <alignment horizontal="center" vertical="center"/>
      <protection/>
    </xf>
    <xf numFmtId="3" fontId="53" fillId="7" borderId="16" xfId="49" applyNumberFormat="1" applyFont="1" applyFill="1" applyBorder="1" applyAlignment="1">
      <alignment horizontal="center" vertical="center"/>
      <protection/>
    </xf>
    <xf numFmtId="0" fontId="46" fillId="7" borderId="73" xfId="49" applyFont="1" applyFill="1" applyBorder="1" applyAlignment="1">
      <alignment horizontal="center" vertical="center"/>
      <protection/>
    </xf>
    <xf numFmtId="0" fontId="29" fillId="7" borderId="15" xfId="49" applyFont="1" applyFill="1" applyBorder="1" applyAlignment="1">
      <alignment horizontal="center"/>
      <protection/>
    </xf>
    <xf numFmtId="3" fontId="29" fillId="7" borderId="16" xfId="49" applyNumberFormat="1" applyFont="1" applyFill="1" applyBorder="1" applyAlignment="1">
      <alignment horizontal="center"/>
      <protection/>
    </xf>
    <xf numFmtId="0" fontId="29" fillId="0" borderId="77" xfId="49" applyFont="1" applyBorder="1">
      <alignment/>
      <protection/>
    </xf>
    <xf numFmtId="3" fontId="29" fillId="7" borderId="15" xfId="49" applyNumberFormat="1" applyFont="1" applyFill="1" applyBorder="1" applyAlignment="1">
      <alignment horizontal="center" vertical="center"/>
      <protection/>
    </xf>
    <xf numFmtId="3" fontId="29" fillId="7" borderId="16" xfId="49" applyNumberFormat="1" applyFont="1" applyFill="1" applyBorder="1" applyAlignment="1">
      <alignment horizontal="center" vertical="center"/>
      <protection/>
    </xf>
    <xf numFmtId="0" fontId="29" fillId="0" borderId="10" xfId="49" applyFont="1" applyBorder="1">
      <alignment/>
      <protection/>
    </xf>
    <xf numFmtId="0" fontId="54" fillId="7" borderId="11" xfId="49" applyFont="1" applyFill="1" applyBorder="1">
      <alignment/>
      <protection/>
    </xf>
    <xf numFmtId="0" fontId="29" fillId="0" borderId="10" xfId="49" applyFont="1" applyBorder="1">
      <alignment/>
      <protection/>
    </xf>
    <xf numFmtId="0" fontId="43" fillId="0" borderId="85" xfId="47" applyFont="1" applyBorder="1" applyAlignment="1">
      <alignment horizontal="center" vertical="center"/>
      <protection/>
    </xf>
    <xf numFmtId="0" fontId="55" fillId="0" borderId="86" xfId="47" applyFont="1" applyBorder="1" applyAlignment="1">
      <alignment vertical="center"/>
      <protection/>
    </xf>
    <xf numFmtId="0" fontId="56" fillId="0" borderId="55" xfId="47" applyFont="1" applyBorder="1">
      <alignment/>
      <protection/>
    </xf>
    <xf numFmtId="3" fontId="43" fillId="25" borderId="64" xfId="47" applyNumberFormat="1" applyFont="1" applyFill="1" applyBorder="1" applyAlignment="1">
      <alignment horizontal="center" vertical="center"/>
      <protection/>
    </xf>
    <xf numFmtId="0" fontId="43" fillId="25" borderId="64" xfId="47" applyFont="1" applyFill="1" applyBorder="1" applyAlignment="1">
      <alignment horizontal="center" vertical="center"/>
      <protection/>
    </xf>
    <xf numFmtId="3" fontId="43" fillId="25" borderId="65" xfId="47" applyNumberFormat="1" applyFont="1" applyFill="1" applyBorder="1" applyAlignment="1">
      <alignment horizontal="center" vertical="center"/>
      <protection/>
    </xf>
    <xf numFmtId="0" fontId="43" fillId="25" borderId="66" xfId="47" applyNumberFormat="1" applyFont="1" applyFill="1" applyBorder="1" applyAlignment="1">
      <alignment horizontal="center" vertical="center"/>
      <protection/>
    </xf>
    <xf numFmtId="3" fontId="43" fillId="25" borderId="67" xfId="47" applyNumberFormat="1" applyFont="1" applyFill="1" applyBorder="1" applyAlignment="1">
      <alignment horizontal="center" vertical="center"/>
      <protection/>
    </xf>
    <xf numFmtId="0" fontId="43" fillId="25" borderId="64" xfId="47" applyNumberFormat="1" applyFont="1" applyFill="1" applyBorder="1" applyAlignment="1">
      <alignment horizontal="center" vertical="center"/>
      <protection/>
    </xf>
    <xf numFmtId="0" fontId="35" fillId="0" borderId="0" xfId="47" applyFont="1" applyAlignment="1">
      <alignment horizontal="right"/>
      <protection/>
    </xf>
    <xf numFmtId="0" fontId="35" fillId="0" borderId="0" xfId="49" applyFont="1" applyAlignment="1">
      <alignment horizontal="center"/>
      <protection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3" fontId="27" fillId="24" borderId="53" xfId="0" applyNumberFormat="1" applyFont="1" applyFill="1" applyBorder="1" applyAlignment="1" applyProtection="1">
      <alignment horizontal="center"/>
      <protection locked="0"/>
    </xf>
    <xf numFmtId="0" fontId="28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0" xfId="0" applyBorder="1" applyAlignment="1">
      <alignment/>
    </xf>
    <xf numFmtId="0" fontId="0" fillId="7" borderId="0" xfId="0" applyFill="1" applyAlignment="1">
      <alignment horizontal="center"/>
    </xf>
    <xf numFmtId="0" fontId="30" fillId="0" borderId="12" xfId="0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30" fillId="0" borderId="14" xfId="0" applyFont="1" applyBorder="1" applyAlignment="1">
      <alignment horizontal="center"/>
    </xf>
    <xf numFmtId="0" fontId="30" fillId="0" borderId="15" xfId="0" applyFont="1" applyBorder="1" applyAlignment="1">
      <alignment horizontal="center"/>
    </xf>
    <xf numFmtId="0" fontId="30" fillId="0" borderId="16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0" fontId="29" fillId="0" borderId="18" xfId="0" applyFont="1" applyBorder="1" applyAlignment="1">
      <alignment/>
    </xf>
    <xf numFmtId="0" fontId="29" fillId="0" borderId="0" xfId="0" applyFont="1" applyBorder="1" applyAlignment="1">
      <alignment/>
    </xf>
    <xf numFmtId="3" fontId="29" fillId="0" borderId="0" xfId="0" applyNumberFormat="1" applyFont="1" applyBorder="1" applyAlignment="1">
      <alignment/>
    </xf>
    <xf numFmtId="0" fontId="29" fillId="0" borderId="19" xfId="0" applyFont="1" applyBorder="1" applyAlignment="1">
      <alignment/>
    </xf>
    <xf numFmtId="3" fontId="29" fillId="0" borderId="18" xfId="0" applyNumberFormat="1" applyFont="1" applyBorder="1" applyAlignment="1">
      <alignment horizontal="center"/>
    </xf>
    <xf numFmtId="0" fontId="29" fillId="0" borderId="18" xfId="0" applyFont="1" applyBorder="1" applyAlignment="1">
      <alignment horizontal="center"/>
    </xf>
    <xf numFmtId="0" fontId="58" fillId="0" borderId="32" xfId="47" applyFont="1" applyFill="1" applyBorder="1">
      <alignment/>
      <protection/>
    </xf>
    <xf numFmtId="0" fontId="58" fillId="0" borderId="37" xfId="47" applyFont="1" applyFill="1" applyBorder="1">
      <alignment/>
      <protection/>
    </xf>
    <xf numFmtId="0" fontId="58" fillId="0" borderId="40" xfId="47" applyFont="1" applyFill="1" applyBorder="1">
      <alignment/>
      <protection/>
    </xf>
    <xf numFmtId="0" fontId="58" fillId="0" borderId="52" xfId="47" applyFont="1" applyFill="1" applyBorder="1">
      <alignment/>
      <protection/>
    </xf>
    <xf numFmtId="0" fontId="58" fillId="0" borderId="87" xfId="47" applyFont="1" applyFill="1" applyBorder="1">
      <alignment/>
      <protection/>
    </xf>
    <xf numFmtId="0" fontId="59" fillId="0" borderId="0" xfId="49" applyFont="1">
      <alignment/>
      <protection/>
    </xf>
    <xf numFmtId="0" fontId="58" fillId="0" borderId="35" xfId="47" applyFont="1" applyFill="1" applyBorder="1">
      <alignment/>
      <protection/>
    </xf>
    <xf numFmtId="0" fontId="58" fillId="0" borderId="88" xfId="47" applyFont="1" applyFill="1" applyBorder="1">
      <alignment/>
      <protection/>
    </xf>
    <xf numFmtId="0" fontId="58" fillId="0" borderId="89" xfId="47" applyFont="1" applyFill="1" applyBorder="1" applyAlignment="1">
      <alignment horizontal="center"/>
      <protection/>
    </xf>
    <xf numFmtId="0" fontId="58" fillId="0" borderId="48" xfId="47" applyFont="1" applyFill="1" applyBorder="1" applyAlignment="1">
      <alignment horizontal="center"/>
      <protection/>
    </xf>
    <xf numFmtId="14" fontId="1" fillId="0" borderId="68" xfId="49" applyNumberFormat="1" applyFont="1" applyBorder="1" applyAlignment="1" applyProtection="1">
      <alignment horizontal="left"/>
      <protection locked="0"/>
    </xf>
    <xf numFmtId="0" fontId="43" fillId="0" borderId="63" xfId="47" applyNumberFormat="1" applyFont="1" applyFill="1" applyBorder="1" applyAlignment="1">
      <alignment horizontal="center" vertical="center"/>
      <protection/>
    </xf>
    <xf numFmtId="0" fontId="43" fillId="0" borderId="62" xfId="47" applyNumberFormat="1" applyFont="1" applyFill="1" applyBorder="1" applyAlignment="1">
      <alignment horizontal="center" vertical="center"/>
      <protection/>
    </xf>
    <xf numFmtId="0" fontId="30" fillId="0" borderId="23" xfId="49" applyNumberFormat="1" applyFont="1" applyBorder="1" applyAlignment="1">
      <alignment horizontal="center"/>
      <protection/>
    </xf>
    <xf numFmtId="0" fontId="30" fillId="0" borderId="90" xfId="49" applyNumberFormat="1" applyFont="1" applyBorder="1" applyAlignment="1">
      <alignment horizontal="center"/>
      <protection/>
    </xf>
    <xf numFmtId="3" fontId="30" fillId="0" borderId="0" xfId="49" applyNumberFormat="1" applyFont="1" applyBorder="1" applyAlignment="1">
      <alignment horizontal="center"/>
      <protection/>
    </xf>
    <xf numFmtId="0" fontId="30" fillId="0" borderId="0" xfId="49" applyFont="1" applyBorder="1" applyAlignment="1">
      <alignment horizontal="center"/>
      <protection/>
    </xf>
    <xf numFmtId="0" fontId="30" fillId="0" borderId="20" xfId="49" applyNumberFormat="1" applyFont="1" applyBorder="1" applyAlignment="1">
      <alignment horizontal="center"/>
      <protection/>
    </xf>
    <xf numFmtId="0" fontId="30" fillId="0" borderId="91" xfId="49" applyNumberFormat="1" applyFont="1" applyBorder="1" applyAlignment="1">
      <alignment horizontal="center"/>
      <protection/>
    </xf>
    <xf numFmtId="0" fontId="30" fillId="0" borderId="26" xfId="49" applyNumberFormat="1" applyFont="1" applyBorder="1" applyAlignment="1">
      <alignment horizontal="center"/>
      <protection/>
    </xf>
    <xf numFmtId="0" fontId="30" fillId="0" borderId="92" xfId="49" applyNumberFormat="1" applyFont="1" applyBorder="1" applyAlignment="1">
      <alignment horizontal="center"/>
      <protection/>
    </xf>
    <xf numFmtId="0" fontId="6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77" xfId="0" applyBorder="1" applyAlignment="1">
      <alignment/>
    </xf>
    <xf numFmtId="0" fontId="57" fillId="0" borderId="93" xfId="0" applyFont="1" applyBorder="1" applyAlignment="1">
      <alignment horizontal="center"/>
    </xf>
    <xf numFmtId="0" fontId="57" fillId="24" borderId="53" xfId="0" applyFont="1" applyFill="1" applyBorder="1" applyAlignment="1">
      <alignment horizontal="center"/>
    </xf>
    <xf numFmtId="0" fontId="57" fillId="0" borderId="94" xfId="0" applyFont="1" applyBorder="1" applyAlignment="1">
      <alignment horizontal="center"/>
    </xf>
    <xf numFmtId="0" fontId="57" fillId="0" borderId="53" xfId="0" applyFont="1" applyBorder="1" applyAlignment="1">
      <alignment horizontal="center" wrapText="1"/>
    </xf>
    <xf numFmtId="0" fontId="57" fillId="0" borderId="20" xfId="0" applyFont="1" applyBorder="1" applyAlignment="1">
      <alignment/>
    </xf>
    <xf numFmtId="0" fontId="51" fillId="0" borderId="21" xfId="0" applyFont="1" applyBorder="1" applyAlignment="1">
      <alignment horizontal="center"/>
    </xf>
    <xf numFmtId="0" fontId="57" fillId="0" borderId="91" xfId="0" applyFont="1" applyBorder="1" applyAlignment="1">
      <alignment/>
    </xf>
    <xf numFmtId="0" fontId="57" fillId="7" borderId="20" xfId="0" applyFont="1" applyFill="1" applyBorder="1" applyAlignment="1">
      <alignment/>
    </xf>
    <xf numFmtId="0" fontId="51" fillId="7" borderId="21" xfId="0" applyFont="1" applyFill="1" applyBorder="1" applyAlignment="1">
      <alignment horizontal="center"/>
    </xf>
    <xf numFmtId="0" fontId="57" fillId="7" borderId="91" xfId="0" applyFont="1" applyFill="1" applyBorder="1" applyAlignment="1">
      <alignment/>
    </xf>
    <xf numFmtId="0" fontId="57" fillId="0" borderId="22" xfId="0" applyFont="1" applyBorder="1" applyAlignment="1">
      <alignment/>
    </xf>
    <xf numFmtId="0" fontId="57" fillId="0" borderId="95" xfId="0" applyFont="1" applyBorder="1" applyAlignment="1">
      <alignment/>
    </xf>
    <xf numFmtId="0" fontId="57" fillId="24" borderId="96" xfId="0" applyFont="1" applyFill="1" applyBorder="1" applyAlignment="1">
      <alignment/>
    </xf>
    <xf numFmtId="0" fontId="57" fillId="0" borderId="97" xfId="0" applyFont="1" applyBorder="1" applyAlignment="1">
      <alignment/>
    </xf>
    <xf numFmtId="0" fontId="57" fillId="7" borderId="98" xfId="0" applyFont="1" applyFill="1" applyBorder="1" applyAlignment="1">
      <alignment horizontal="center"/>
    </xf>
    <xf numFmtId="0" fontId="57" fillId="7" borderId="91" xfId="0" applyFont="1" applyFill="1" applyBorder="1" applyAlignment="1">
      <alignment horizontal="center"/>
    </xf>
    <xf numFmtId="9" fontId="57" fillId="0" borderId="96" xfId="52" applyFont="1" applyFill="1" applyBorder="1" applyAlignment="1">
      <alignment/>
    </xf>
    <xf numFmtId="3" fontId="0" fillId="24" borderId="0" xfId="0" applyNumberFormat="1" applyFill="1" applyAlignment="1">
      <alignment/>
    </xf>
    <xf numFmtId="0" fontId="57" fillId="0" borderId="23" xfId="0" applyFont="1" applyBorder="1" applyAlignment="1">
      <alignment/>
    </xf>
    <xf numFmtId="0" fontId="51" fillId="0" borderId="24" xfId="0" applyFont="1" applyBorder="1" applyAlignment="1">
      <alignment horizontal="center"/>
    </xf>
    <xf numFmtId="0" fontId="57" fillId="0" borderId="90" xfId="0" applyFont="1" applyBorder="1" applyAlignment="1">
      <alignment/>
    </xf>
    <xf numFmtId="0" fontId="57" fillId="7" borderId="23" xfId="0" applyFont="1" applyFill="1" applyBorder="1" applyAlignment="1">
      <alignment/>
    </xf>
    <xf numFmtId="0" fontId="51" fillId="7" borderId="24" xfId="0" applyFont="1" applyFill="1" applyBorder="1" applyAlignment="1">
      <alignment horizontal="center"/>
    </xf>
    <xf numFmtId="0" fontId="57" fillId="7" borderId="90" xfId="0" applyFont="1" applyFill="1" applyBorder="1" applyAlignment="1">
      <alignment/>
    </xf>
    <xf numFmtId="0" fontId="57" fillId="0" borderId="25" xfId="0" applyFont="1" applyBorder="1" applyAlignment="1">
      <alignment/>
    </xf>
    <xf numFmtId="0" fontId="57" fillId="0" borderId="99" xfId="0" applyFont="1" applyBorder="1" applyAlignment="1">
      <alignment/>
    </xf>
    <xf numFmtId="0" fontId="57" fillId="24" borderId="100" xfId="0" applyFont="1" applyFill="1" applyBorder="1" applyAlignment="1">
      <alignment/>
    </xf>
    <xf numFmtId="0" fontId="57" fillId="0" borderId="101" xfId="0" applyFont="1" applyBorder="1" applyAlignment="1">
      <alignment/>
    </xf>
    <xf numFmtId="0" fontId="57" fillId="7" borderId="102" xfId="0" applyFont="1" applyFill="1" applyBorder="1" applyAlignment="1">
      <alignment horizontal="center"/>
    </xf>
    <xf numFmtId="0" fontId="57" fillId="7" borderId="90" xfId="0" applyFont="1" applyFill="1" applyBorder="1" applyAlignment="1">
      <alignment horizontal="center"/>
    </xf>
    <xf numFmtId="9" fontId="57" fillId="0" borderId="100" xfId="52" applyFont="1" applyFill="1" applyBorder="1" applyAlignment="1">
      <alignment/>
    </xf>
    <xf numFmtId="0" fontId="57" fillId="0" borderId="26" xfId="0" applyFont="1" applyBorder="1" applyAlignment="1">
      <alignment/>
    </xf>
    <xf numFmtId="0" fontId="51" fillId="0" borderId="27" xfId="0" applyFont="1" applyBorder="1" applyAlignment="1">
      <alignment horizontal="center"/>
    </xf>
    <xf numFmtId="0" fontId="57" fillId="0" borderId="92" xfId="0" applyFont="1" applyBorder="1" applyAlignment="1">
      <alignment/>
    </xf>
    <xf numFmtId="0" fontId="57" fillId="7" borderId="26" xfId="0" applyFont="1" applyFill="1" applyBorder="1" applyAlignment="1">
      <alignment/>
    </xf>
    <xf numFmtId="0" fontId="51" fillId="7" borderId="27" xfId="0" applyFont="1" applyFill="1" applyBorder="1" applyAlignment="1">
      <alignment horizontal="center"/>
    </xf>
    <xf numFmtId="0" fontId="57" fillId="7" borderId="92" xfId="0" applyFont="1" applyFill="1" applyBorder="1" applyAlignment="1">
      <alignment/>
    </xf>
    <xf numFmtId="0" fontId="57" fillId="0" borderId="28" xfId="0" applyFont="1" applyBorder="1" applyAlignment="1">
      <alignment/>
    </xf>
    <xf numFmtId="0" fontId="57" fillId="0" borderId="103" xfId="0" applyFont="1" applyBorder="1" applyAlignment="1">
      <alignment/>
    </xf>
    <xf numFmtId="0" fontId="57" fillId="24" borderId="104" xfId="0" applyFont="1" applyFill="1" applyBorder="1" applyAlignment="1">
      <alignment/>
    </xf>
    <xf numFmtId="0" fontId="57" fillId="0" borderId="105" xfId="0" applyFont="1" applyBorder="1" applyAlignment="1">
      <alignment/>
    </xf>
    <xf numFmtId="0" fontId="57" fillId="7" borderId="106" xfId="0" applyFont="1" applyFill="1" applyBorder="1" applyAlignment="1">
      <alignment horizontal="center"/>
    </xf>
    <xf numFmtId="0" fontId="57" fillId="7" borderId="92" xfId="0" applyFont="1" applyFill="1" applyBorder="1" applyAlignment="1">
      <alignment horizontal="center"/>
    </xf>
    <xf numFmtId="9" fontId="57" fillId="0" borderId="104" xfId="52" applyFont="1" applyFill="1" applyBorder="1" applyAlignment="1">
      <alignment/>
    </xf>
    <xf numFmtId="0" fontId="61" fillId="0" borderId="107" xfId="0" applyFont="1" applyBorder="1" applyAlignment="1">
      <alignment/>
    </xf>
    <xf numFmtId="0" fontId="61" fillId="0" borderId="108" xfId="0" applyFont="1" applyBorder="1" applyAlignment="1">
      <alignment/>
    </xf>
    <xf numFmtId="0" fontId="61" fillId="0" borderId="109" xfId="0" applyFont="1" applyBorder="1" applyAlignment="1">
      <alignment/>
    </xf>
    <xf numFmtId="0" fontId="0" fillId="0" borderId="0" xfId="0" applyAlignment="1">
      <alignment textRotation="90"/>
    </xf>
    <xf numFmtId="0" fontId="0" fillId="0" borderId="107" xfId="0" applyFont="1" applyBorder="1" applyAlignment="1">
      <alignment/>
    </xf>
    <xf numFmtId="0" fontId="0" fillId="0" borderId="108" xfId="0" applyFont="1" applyBorder="1" applyAlignment="1">
      <alignment/>
    </xf>
    <xf numFmtId="0" fontId="0" fillId="0" borderId="109" xfId="0" applyFont="1" applyBorder="1" applyAlignment="1">
      <alignment/>
    </xf>
    <xf numFmtId="0" fontId="61" fillId="0" borderId="110" xfId="0" applyFont="1" applyBorder="1" applyAlignment="1">
      <alignment/>
    </xf>
    <xf numFmtId="0" fontId="57" fillId="0" borderId="111" xfId="0" applyFont="1" applyBorder="1" applyAlignment="1">
      <alignment/>
    </xf>
    <xf numFmtId="0" fontId="51" fillId="0" borderId="112" xfId="0" applyFont="1" applyBorder="1" applyAlignment="1">
      <alignment horizontal="center"/>
    </xf>
    <xf numFmtId="0" fontId="57" fillId="0" borderId="113" xfId="0" applyFont="1" applyBorder="1" applyAlignment="1">
      <alignment/>
    </xf>
    <xf numFmtId="0" fontId="57" fillId="7" borderId="111" xfId="0" applyFont="1" applyFill="1" applyBorder="1" applyAlignment="1">
      <alignment/>
    </xf>
    <xf numFmtId="0" fontId="51" fillId="7" borderId="112" xfId="0" applyFont="1" applyFill="1" applyBorder="1" applyAlignment="1">
      <alignment horizontal="center"/>
    </xf>
    <xf numFmtId="0" fontId="57" fillId="7" borderId="113" xfId="0" applyFont="1" applyFill="1" applyBorder="1" applyAlignment="1">
      <alignment/>
    </xf>
    <xf numFmtId="0" fontId="57" fillId="0" borderId="114" xfId="0" applyFont="1" applyBorder="1" applyAlignment="1">
      <alignment/>
    </xf>
    <xf numFmtId="0" fontId="30" fillId="0" borderId="115" xfId="49" applyFont="1" applyBorder="1" applyProtection="1">
      <alignment/>
      <protection locked="0"/>
    </xf>
    <xf numFmtId="14" fontId="1" fillId="0" borderId="115" xfId="49" applyNumberFormat="1" applyFont="1" applyBorder="1" applyAlignment="1" applyProtection="1">
      <alignment horizontal="left"/>
      <protection locked="0"/>
    </xf>
    <xf numFmtId="0" fontId="1" fillId="0" borderId="116" xfId="49" applyFont="1" applyBorder="1" applyProtection="1">
      <alignment/>
      <protection locked="0"/>
    </xf>
    <xf numFmtId="0" fontId="1" fillId="0" borderId="117" xfId="49" applyFont="1" applyBorder="1" applyProtection="1">
      <alignment/>
      <protection locked="0"/>
    </xf>
    <xf numFmtId="0" fontId="1" fillId="0" borderId="118" xfId="49" applyBorder="1" applyAlignment="1" applyProtection="1">
      <alignment horizontal="center"/>
      <protection locked="0"/>
    </xf>
    <xf numFmtId="0" fontId="3" fillId="0" borderId="119" xfId="49" applyFont="1" applyBorder="1" applyAlignment="1">
      <alignment horizontal="center"/>
      <protection/>
    </xf>
    <xf numFmtId="3" fontId="1" fillId="0" borderId="120" xfId="49" applyNumberFormat="1" applyBorder="1" applyAlignment="1" applyProtection="1">
      <alignment horizontal="center"/>
      <protection locked="0"/>
    </xf>
    <xf numFmtId="0" fontId="1" fillId="0" borderId="121" xfId="49" applyBorder="1" applyAlignment="1" applyProtection="1">
      <alignment horizontal="center"/>
      <protection locked="0"/>
    </xf>
    <xf numFmtId="3" fontId="1" fillId="0" borderId="122" xfId="49" applyNumberFormat="1" applyBorder="1" applyAlignment="1" applyProtection="1">
      <alignment horizontal="center"/>
      <protection locked="0"/>
    </xf>
    <xf numFmtId="0" fontId="1" fillId="0" borderId="123" xfId="49" applyFont="1" applyBorder="1" applyProtection="1">
      <alignment/>
      <protection locked="0"/>
    </xf>
    <xf numFmtId="0" fontId="1" fillId="0" borderId="124" xfId="49" applyFont="1" applyBorder="1" applyProtection="1">
      <alignment/>
      <protection locked="0"/>
    </xf>
    <xf numFmtId="0" fontId="1" fillId="0" borderId="125" xfId="49" applyFont="1" applyBorder="1" applyProtection="1">
      <alignment/>
      <protection locked="0"/>
    </xf>
    <xf numFmtId="0" fontId="1" fillId="0" borderId="53" xfId="49" applyFont="1" applyBorder="1">
      <alignment/>
      <protection/>
    </xf>
    <xf numFmtId="0" fontId="1" fillId="0" borderId="94" xfId="49" applyFont="1" applyBorder="1" applyProtection="1">
      <alignment/>
      <protection locked="0"/>
    </xf>
    <xf numFmtId="3" fontId="29" fillId="0" borderId="16" xfId="49" applyNumberFormat="1" applyFont="1" applyBorder="1" applyAlignment="1" applyProtection="1">
      <alignment horizontal="center"/>
      <protection locked="0"/>
    </xf>
    <xf numFmtId="0" fontId="29" fillId="0" borderId="15" xfId="49" applyFont="1" applyBorder="1" applyAlignment="1" applyProtection="1">
      <alignment horizontal="center"/>
      <protection locked="0"/>
    </xf>
    <xf numFmtId="0" fontId="30" fillId="0" borderId="73" xfId="49" applyFont="1" applyBorder="1" applyAlignment="1">
      <alignment horizontal="center"/>
      <protection/>
    </xf>
    <xf numFmtId="3" fontId="29" fillId="0" borderId="74" xfId="49" applyNumberFormat="1" applyFont="1" applyBorder="1" applyAlignment="1" applyProtection="1">
      <alignment horizontal="center"/>
      <protection locked="0"/>
    </xf>
    <xf numFmtId="0" fontId="30" fillId="7" borderId="73" xfId="49" applyFont="1" applyFill="1" applyBorder="1" applyAlignment="1">
      <alignment horizontal="center"/>
      <protection/>
    </xf>
    <xf numFmtId="0" fontId="29" fillId="0" borderId="75" xfId="49" applyFont="1" applyBorder="1" applyProtection="1">
      <alignment/>
      <protection locked="0"/>
    </xf>
    <xf numFmtId="0" fontId="29" fillId="0" borderId="53" xfId="49" applyFont="1" applyBorder="1" applyProtection="1">
      <alignment/>
      <protection locked="0"/>
    </xf>
    <xf numFmtId="0" fontId="29" fillId="0" borderId="72" xfId="49" applyFont="1" applyBorder="1" applyAlignment="1" applyProtection="1">
      <alignment horizontal="center"/>
      <protection locked="0"/>
    </xf>
    <xf numFmtId="0" fontId="29" fillId="0" borderId="76" xfId="49" applyFont="1" applyBorder="1" applyProtection="1">
      <alignment/>
      <protection locked="0"/>
    </xf>
    <xf numFmtId="0" fontId="29" fillId="0" borderId="46" xfId="49" applyFont="1" applyBorder="1" applyProtection="1">
      <alignment/>
      <protection locked="0"/>
    </xf>
    <xf numFmtId="0" fontId="61" fillId="0" borderId="126" xfId="0" applyFont="1" applyBorder="1" applyAlignment="1">
      <alignment/>
    </xf>
    <xf numFmtId="0" fontId="57" fillId="0" borderId="127" xfId="0" applyFont="1" applyBorder="1" applyAlignment="1">
      <alignment/>
    </xf>
    <xf numFmtId="0" fontId="51" fillId="0" borderId="128" xfId="0" applyFont="1" applyBorder="1" applyAlignment="1">
      <alignment horizontal="center"/>
    </xf>
    <xf numFmtId="0" fontId="57" fillId="0" borderId="129" xfId="0" applyFont="1" applyBorder="1" applyAlignment="1">
      <alignment/>
    </xf>
    <xf numFmtId="0" fontId="57" fillId="7" borderId="127" xfId="0" applyFont="1" applyFill="1" applyBorder="1" applyAlignment="1">
      <alignment/>
    </xf>
    <xf numFmtId="0" fontId="51" fillId="7" borderId="128" xfId="0" applyFont="1" applyFill="1" applyBorder="1" applyAlignment="1">
      <alignment horizontal="center"/>
    </xf>
    <xf numFmtId="0" fontId="57" fillId="7" borderId="129" xfId="0" applyFont="1" applyFill="1" applyBorder="1" applyAlignment="1">
      <alignment/>
    </xf>
    <xf numFmtId="0" fontId="57" fillId="0" borderId="130" xfId="0" applyFont="1" applyBorder="1" applyAlignment="1">
      <alignment/>
    </xf>
    <xf numFmtId="0" fontId="62" fillId="0" borderId="0" xfId="47" applyFont="1">
      <alignment/>
      <protection/>
    </xf>
    <xf numFmtId="0" fontId="51" fillId="0" borderId="95" xfId="0" applyFont="1" applyBorder="1" applyAlignment="1">
      <alignment/>
    </xf>
    <xf numFmtId="0" fontId="51" fillId="0" borderId="99" xfId="0" applyFont="1" applyBorder="1" applyAlignment="1">
      <alignment/>
    </xf>
    <xf numFmtId="0" fontId="51" fillId="0" borderId="103" xfId="0" applyFont="1" applyBorder="1" applyAlignment="1">
      <alignment/>
    </xf>
    <xf numFmtId="0" fontId="0" fillId="0" borderId="126" xfId="0" applyFont="1" applyBorder="1" applyAlignment="1">
      <alignment/>
    </xf>
    <xf numFmtId="0" fontId="53" fillId="0" borderId="53" xfId="49" applyFont="1" applyBorder="1" applyProtection="1">
      <alignment/>
      <protection locked="0"/>
    </xf>
    <xf numFmtId="0" fontId="53" fillId="0" borderId="72" xfId="49" applyFont="1" applyBorder="1" applyAlignment="1" applyProtection="1">
      <alignment horizontal="center"/>
      <protection locked="0"/>
    </xf>
    <xf numFmtId="0" fontId="46" fillId="0" borderId="73" xfId="49" applyFont="1" applyBorder="1" applyAlignment="1">
      <alignment horizontal="center"/>
      <protection/>
    </xf>
    <xf numFmtId="3" fontId="53" fillId="0" borderId="16" xfId="49" applyNumberFormat="1" applyFont="1" applyBorder="1" applyAlignment="1" applyProtection="1">
      <alignment horizontal="center"/>
      <protection locked="0"/>
    </xf>
    <xf numFmtId="0" fontId="53" fillId="0" borderId="15" xfId="49" applyFont="1" applyBorder="1" applyAlignment="1" applyProtection="1">
      <alignment horizontal="center"/>
      <protection locked="0"/>
    </xf>
    <xf numFmtId="3" fontId="53" fillId="0" borderId="74" xfId="49" applyNumberFormat="1" applyFont="1" applyBorder="1" applyAlignment="1" applyProtection="1">
      <alignment horizontal="center"/>
      <protection locked="0"/>
    </xf>
    <xf numFmtId="0" fontId="53" fillId="0" borderId="31" xfId="49" applyFont="1" applyBorder="1" applyProtection="1">
      <alignment/>
      <protection locked="0"/>
    </xf>
    <xf numFmtId="0" fontId="53" fillId="0" borderId="75" xfId="49" applyFont="1" applyBorder="1" applyProtection="1">
      <alignment/>
      <protection locked="0"/>
    </xf>
    <xf numFmtId="0" fontId="53" fillId="0" borderId="76" xfId="49" applyFont="1" applyBorder="1" applyProtection="1">
      <alignment/>
      <protection locked="0"/>
    </xf>
    <xf numFmtId="0" fontId="53" fillId="0" borderId="46" xfId="49" applyFont="1" applyBorder="1" applyProtection="1">
      <alignment/>
      <protection locked="0"/>
    </xf>
    <xf numFmtId="3" fontId="62" fillId="0" borderId="0" xfId="47" applyNumberFormat="1" applyFont="1">
      <alignment/>
      <protection/>
    </xf>
    <xf numFmtId="0" fontId="43" fillId="24" borderId="0" xfId="47" applyFont="1" applyFill="1" applyBorder="1">
      <alignment/>
      <protection/>
    </xf>
    <xf numFmtId="0" fontId="43" fillId="24" borderId="0" xfId="47" applyFont="1" applyFill="1">
      <alignment/>
      <protection/>
    </xf>
    <xf numFmtId="49" fontId="43" fillId="24" borderId="0" xfId="47" applyNumberFormat="1" applyFont="1" applyFill="1" applyBorder="1" applyAlignment="1">
      <alignment horizontal="left"/>
      <protection/>
    </xf>
    <xf numFmtId="49" fontId="37" fillId="24" borderId="0" xfId="47" applyNumberFormat="1" applyFont="1" applyFill="1" applyBorder="1" applyAlignment="1">
      <alignment horizontal="left"/>
      <protection/>
    </xf>
    <xf numFmtId="0" fontId="12" fillId="24" borderId="0" xfId="47" applyFill="1">
      <alignment/>
      <protection/>
    </xf>
    <xf numFmtId="0" fontId="57" fillId="0" borderId="131" xfId="0" applyFont="1" applyBorder="1" applyAlignment="1">
      <alignment horizontal="center"/>
    </xf>
    <xf numFmtId="0" fontId="57" fillId="24" borderId="132" xfId="0" applyFont="1" applyFill="1" applyBorder="1" applyAlignment="1">
      <alignment horizontal="center"/>
    </xf>
    <xf numFmtId="0" fontId="57" fillId="0" borderId="132" xfId="0" applyFont="1" applyBorder="1" applyAlignment="1">
      <alignment horizontal="center" wrapText="1"/>
    </xf>
    <xf numFmtId="0" fontId="0" fillId="0" borderId="133" xfId="0" applyBorder="1" applyAlignment="1">
      <alignment horizontal="center"/>
    </xf>
    <xf numFmtId="0" fontId="0" fillId="0" borderId="134" xfId="0" applyBorder="1" applyAlignment="1">
      <alignment horizontal="center"/>
    </xf>
    <xf numFmtId="0" fontId="0" fillId="0" borderId="135" xfId="0" applyBorder="1" applyAlignment="1">
      <alignment/>
    </xf>
    <xf numFmtId="10" fontId="0" fillId="0" borderId="135" xfId="0" applyNumberFormat="1" applyBorder="1" applyAlignment="1">
      <alignment/>
    </xf>
    <xf numFmtId="0" fontId="0" fillId="0" borderId="136" xfId="0" applyBorder="1" applyAlignment="1">
      <alignment horizontal="center"/>
    </xf>
    <xf numFmtId="0" fontId="0" fillId="0" borderId="137" xfId="0" applyBorder="1" applyAlignment="1">
      <alignment horizontal="center"/>
    </xf>
    <xf numFmtId="0" fontId="0" fillId="0" borderId="138" xfId="0" applyBorder="1" applyAlignment="1">
      <alignment/>
    </xf>
    <xf numFmtId="10" fontId="0" fillId="0" borderId="138" xfId="0" applyNumberFormat="1" applyBorder="1" applyAlignment="1">
      <alignment/>
    </xf>
    <xf numFmtId="0" fontId="0" fillId="0" borderId="139" xfId="0" applyBorder="1" applyAlignment="1">
      <alignment horizontal="center"/>
    </xf>
    <xf numFmtId="0" fontId="0" fillId="0" borderId="140" xfId="0" applyBorder="1" applyAlignment="1">
      <alignment/>
    </xf>
    <xf numFmtId="0" fontId="58" fillId="0" borderId="0" xfId="47" applyFont="1">
      <alignment/>
      <protection/>
    </xf>
    <xf numFmtId="0" fontId="29" fillId="0" borderId="141" xfId="49" applyFont="1" applyFill="1" applyBorder="1">
      <alignment/>
      <protection/>
    </xf>
    <xf numFmtId="0" fontId="29" fillId="0" borderId="141" xfId="0" applyFont="1" applyFill="1" applyBorder="1" applyAlignment="1">
      <alignment/>
    </xf>
    <xf numFmtId="0" fontId="29" fillId="0" borderId="142" xfId="0" applyNumberFormat="1" applyFont="1" applyBorder="1" applyAlignment="1">
      <alignment horizontal="left"/>
    </xf>
    <xf numFmtId="49" fontId="29" fillId="0" borderId="143" xfId="0" applyNumberFormat="1" applyFont="1" applyBorder="1" applyAlignment="1">
      <alignment horizontal="center"/>
    </xf>
    <xf numFmtId="0" fontId="29" fillId="0" borderId="75" xfId="0" applyNumberFormat="1" applyFont="1" applyBorder="1" applyAlignment="1">
      <alignment horizontal="left"/>
    </xf>
    <xf numFmtId="0" fontId="30" fillId="0" borderId="21" xfId="49" applyFont="1" applyBorder="1" applyAlignment="1">
      <alignment horizontal="center"/>
      <protection/>
    </xf>
    <xf numFmtId="3" fontId="31" fillId="0" borderId="79" xfId="0" applyNumberFormat="1" applyFont="1" applyFill="1" applyBorder="1" applyAlignment="1">
      <alignment horizontal="center"/>
    </xf>
    <xf numFmtId="3" fontId="31" fillId="0" borderId="80" xfId="0" applyNumberFormat="1" applyFont="1" applyFill="1" applyBorder="1" applyAlignment="1">
      <alignment horizontal="center"/>
    </xf>
    <xf numFmtId="0" fontId="29" fillId="0" borderId="144" xfId="0" applyNumberFormat="1" applyFont="1" applyBorder="1" applyAlignment="1">
      <alignment horizontal="left"/>
    </xf>
    <xf numFmtId="49" fontId="29" fillId="0" borderId="145" xfId="0" applyNumberFormat="1" applyFont="1" applyBorder="1" applyAlignment="1">
      <alignment horizontal="center"/>
    </xf>
    <xf numFmtId="0" fontId="29" fillId="0" borderId="146" xfId="0" applyNumberFormat="1" applyFont="1" applyBorder="1" applyAlignment="1">
      <alignment horizontal="left"/>
    </xf>
    <xf numFmtId="0" fontId="30" fillId="0" borderId="24" xfId="49" applyFont="1" applyBorder="1" applyAlignment="1">
      <alignment horizontal="center"/>
      <protection/>
    </xf>
    <xf numFmtId="3" fontId="52" fillId="0" borderId="81" xfId="0" applyNumberFormat="1" applyFont="1" applyFill="1" applyBorder="1" applyAlignment="1">
      <alignment horizontal="center"/>
    </xf>
    <xf numFmtId="3" fontId="52" fillId="0" borderId="82" xfId="0" applyNumberFormat="1" applyFont="1" applyFill="1" applyBorder="1" applyAlignment="1">
      <alignment horizontal="center"/>
    </xf>
    <xf numFmtId="0" fontId="29" fillId="0" borderId="147" xfId="0" applyNumberFormat="1" applyFont="1" applyBorder="1" applyAlignment="1">
      <alignment horizontal="left"/>
    </xf>
    <xf numFmtId="49" fontId="29" fillId="0" borderId="148" xfId="0" applyNumberFormat="1" applyFont="1" applyBorder="1" applyAlignment="1">
      <alignment horizontal="center"/>
    </xf>
    <xf numFmtId="0" fontId="29" fillId="0" borderId="149" xfId="0" applyNumberFormat="1" applyFont="1" applyBorder="1" applyAlignment="1">
      <alignment horizontal="left"/>
    </xf>
    <xf numFmtId="0" fontId="30" fillId="0" borderId="27" xfId="49" applyFont="1" applyBorder="1" applyAlignment="1">
      <alignment horizontal="center"/>
      <protection/>
    </xf>
    <xf numFmtId="3" fontId="31" fillId="0" borderId="83" xfId="0" applyNumberFormat="1" applyFont="1" applyFill="1" applyBorder="1" applyAlignment="1">
      <alignment horizontal="center"/>
    </xf>
    <xf numFmtId="3" fontId="31" fillId="0" borderId="84" xfId="0" applyNumberFormat="1" applyFont="1" applyFill="1" applyBorder="1" applyAlignment="1">
      <alignment horizontal="center"/>
    </xf>
    <xf numFmtId="3" fontId="31" fillId="0" borderId="18" xfId="0" applyNumberFormat="1" applyFont="1" applyFill="1" applyBorder="1" applyAlignment="1">
      <alignment horizontal="center"/>
    </xf>
    <xf numFmtId="0" fontId="1" fillId="0" borderId="141" xfId="0" applyFont="1" applyFill="1" applyBorder="1" applyAlignment="1">
      <alignment/>
    </xf>
    <xf numFmtId="0" fontId="1" fillId="24" borderId="0" xfId="49" applyFill="1">
      <alignment/>
      <protection/>
    </xf>
    <xf numFmtId="0" fontId="1" fillId="0" borderId="0" xfId="49" applyFill="1">
      <alignment/>
      <protection/>
    </xf>
    <xf numFmtId="0" fontId="23" fillId="0" borderId="0" xfId="49" applyFont="1" applyFill="1" applyAlignment="1">
      <alignment horizontal="center"/>
      <protection/>
    </xf>
    <xf numFmtId="0" fontId="26" fillId="0" borderId="0" xfId="49" applyFont="1" applyFill="1">
      <alignment/>
      <protection/>
    </xf>
    <xf numFmtId="0" fontId="41" fillId="0" borderId="0" xfId="49" applyFont="1" applyFill="1" applyAlignment="1">
      <alignment horizontal="left"/>
      <protection/>
    </xf>
    <xf numFmtId="0" fontId="1" fillId="0" borderId="0" xfId="49" applyFill="1" applyAlignment="1">
      <alignment horizontal="center"/>
      <protection/>
    </xf>
    <xf numFmtId="0" fontId="1" fillId="0" borderId="0" xfId="49" applyFill="1" applyProtection="1">
      <alignment/>
      <protection/>
    </xf>
    <xf numFmtId="0" fontId="1" fillId="0" borderId="0" xfId="49" applyFont="1" applyFill="1" applyProtection="1">
      <alignment/>
      <protection/>
    </xf>
    <xf numFmtId="0" fontId="1" fillId="0" borderId="0" xfId="49" applyFont="1" applyFill="1">
      <alignment/>
      <protection/>
    </xf>
    <xf numFmtId="0" fontId="0" fillId="0" borderId="0" xfId="0" applyFill="1" applyAlignment="1">
      <alignment/>
    </xf>
    <xf numFmtId="0" fontId="2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5" fillId="0" borderId="0" xfId="47" applyFont="1">
      <alignment/>
      <protection/>
    </xf>
    <xf numFmtId="3" fontId="43" fillId="0" borderId="66" xfId="47" applyNumberFormat="1" applyFont="1" applyFill="1" applyBorder="1" applyAlignment="1">
      <alignment horizontal="center" vertical="center"/>
      <protection/>
    </xf>
    <xf numFmtId="3" fontId="43" fillId="0" borderId="85" xfId="47" applyNumberFormat="1" applyFont="1" applyFill="1" applyBorder="1" applyAlignment="1">
      <alignment horizontal="center" vertical="center"/>
      <protection/>
    </xf>
    <xf numFmtId="0" fontId="21" fillId="0" borderId="54" xfId="47" applyNumberFormat="1" applyFont="1" applyFill="1" applyBorder="1" applyAlignment="1">
      <alignment horizontal="center" textRotation="90"/>
      <protection/>
    </xf>
    <xf numFmtId="0" fontId="21" fillId="0" borderId="56" xfId="47" applyNumberFormat="1" applyFont="1" applyBorder="1" applyAlignment="1">
      <alignment textRotation="90"/>
      <protection/>
    </xf>
    <xf numFmtId="0" fontId="63" fillId="0" borderId="0" xfId="47" applyFont="1">
      <alignment/>
      <protection/>
    </xf>
    <xf numFmtId="0" fontId="55" fillId="0" borderId="86" xfId="47" applyFont="1" applyFill="1" applyBorder="1" applyAlignment="1">
      <alignment vertical="center"/>
      <protection/>
    </xf>
    <xf numFmtId="0" fontId="43" fillId="0" borderId="85" xfId="47" applyFont="1" applyFill="1" applyBorder="1" applyAlignment="1">
      <alignment horizontal="center" vertical="center"/>
      <protection/>
    </xf>
    <xf numFmtId="0" fontId="55" fillId="25" borderId="86" xfId="47" applyFont="1" applyFill="1" applyBorder="1" applyAlignment="1">
      <alignment vertical="center"/>
      <protection/>
    </xf>
    <xf numFmtId="3" fontId="43" fillId="25" borderId="66" xfId="47" applyNumberFormat="1" applyFont="1" applyFill="1" applyBorder="1" applyAlignment="1">
      <alignment horizontal="center" vertical="center"/>
      <protection/>
    </xf>
    <xf numFmtId="3" fontId="43" fillId="25" borderId="85" xfId="47" applyNumberFormat="1" applyFont="1" applyFill="1" applyBorder="1" applyAlignment="1">
      <alignment horizontal="center" vertical="center"/>
      <protection/>
    </xf>
    <xf numFmtId="0" fontId="40" fillId="24" borderId="0" xfId="47" applyFont="1" applyFill="1">
      <alignment/>
      <protection/>
    </xf>
    <xf numFmtId="0" fontId="1" fillId="0" borderId="150" xfId="49" applyFont="1" applyBorder="1" applyProtection="1">
      <alignment/>
      <protection locked="0"/>
    </xf>
    <xf numFmtId="3" fontId="1" fillId="0" borderId="151" xfId="49" applyNumberFormat="1" applyBorder="1" applyAlignment="1" applyProtection="1">
      <alignment horizontal="center"/>
      <protection locked="0"/>
    </xf>
    <xf numFmtId="0" fontId="1" fillId="0" borderId="152" xfId="49" applyFont="1" applyBorder="1" applyProtection="1">
      <alignment/>
      <protection locked="0"/>
    </xf>
    <xf numFmtId="0" fontId="1" fillId="0" borderId="153" xfId="49" applyBorder="1" applyAlignment="1" applyProtection="1">
      <alignment horizontal="center"/>
      <protection locked="0"/>
    </xf>
    <xf numFmtId="0" fontId="1" fillId="0" borderId="154" xfId="49" applyFont="1" applyBorder="1" applyProtection="1">
      <alignment/>
      <protection locked="0"/>
    </xf>
    <xf numFmtId="0" fontId="29" fillId="0" borderId="154" xfId="49" applyFont="1" applyBorder="1" applyProtection="1">
      <alignment/>
      <protection locked="0"/>
    </xf>
    <xf numFmtId="0" fontId="29" fillId="0" borderId="94" xfId="49" applyFont="1" applyBorder="1" applyProtection="1">
      <alignment/>
      <protection locked="0"/>
    </xf>
    <xf numFmtId="0" fontId="30" fillId="24" borderId="0" xfId="49" applyFont="1" applyFill="1">
      <alignment/>
      <protection/>
    </xf>
    <xf numFmtId="0" fontId="30" fillId="24" borderId="142" xfId="0" applyNumberFormat="1" applyFont="1" applyFill="1" applyBorder="1" applyAlignment="1">
      <alignment horizontal="left"/>
    </xf>
    <xf numFmtId="0" fontId="21" fillId="0" borderId="0" xfId="47" applyFont="1">
      <alignment/>
      <protection/>
    </xf>
    <xf numFmtId="0" fontId="1" fillId="24" borderId="0" xfId="49" applyFont="1" applyFill="1">
      <alignment/>
      <protection/>
    </xf>
    <xf numFmtId="0" fontId="0" fillId="24" borderId="0" xfId="0" applyFill="1" applyAlignment="1">
      <alignment horizontal="center"/>
    </xf>
    <xf numFmtId="0" fontId="0" fillId="24" borderId="0" xfId="0" applyFill="1" applyAlignment="1">
      <alignment/>
    </xf>
    <xf numFmtId="0" fontId="12" fillId="0" borderId="0" xfId="47" applyFont="1">
      <alignment/>
      <protection/>
    </xf>
    <xf numFmtId="0" fontId="27" fillId="0" borderId="0" xfId="47" applyFont="1">
      <alignment/>
      <protection/>
    </xf>
    <xf numFmtId="0" fontId="27" fillId="0" borderId="0" xfId="47" applyFont="1" applyAlignment="1">
      <alignment horizontal="center"/>
      <protection/>
    </xf>
    <xf numFmtId="14" fontId="30" fillId="0" borderId="68" xfId="49" applyNumberFormat="1" applyFont="1" applyBorder="1" applyProtection="1">
      <alignment/>
      <protection locked="0"/>
    </xf>
    <xf numFmtId="0" fontId="1" fillId="24" borderId="155" xfId="0" applyFont="1" applyFill="1" applyBorder="1" applyAlignment="1">
      <alignment/>
    </xf>
    <xf numFmtId="0" fontId="29" fillId="0" borderId="116" xfId="49" applyFont="1" applyBorder="1" applyProtection="1">
      <alignment/>
      <protection locked="0"/>
    </xf>
    <xf numFmtId="0" fontId="29" fillId="0" borderId="150" xfId="49" applyFont="1" applyBorder="1" applyProtection="1">
      <alignment/>
      <protection locked="0"/>
    </xf>
    <xf numFmtId="3" fontId="29" fillId="0" borderId="151" xfId="49" applyNumberFormat="1" applyFont="1" applyBorder="1" applyAlignment="1" applyProtection="1">
      <alignment horizontal="center"/>
      <protection locked="0"/>
    </xf>
    <xf numFmtId="0" fontId="30" fillId="0" borderId="119" xfId="49" applyFont="1" applyBorder="1" applyAlignment="1">
      <alignment horizontal="center"/>
      <protection/>
    </xf>
    <xf numFmtId="3" fontId="29" fillId="0" borderId="120" xfId="49" applyNumberFormat="1" applyFont="1" applyBorder="1" applyAlignment="1" applyProtection="1">
      <alignment horizontal="center"/>
      <protection locked="0"/>
    </xf>
    <xf numFmtId="0" fontId="29" fillId="0" borderId="121" xfId="49" applyFont="1" applyBorder="1" applyAlignment="1" applyProtection="1">
      <alignment horizontal="center"/>
      <protection locked="0"/>
    </xf>
    <xf numFmtId="0" fontId="30" fillId="0" borderId="119" xfId="49" applyFont="1" applyBorder="1" applyAlignment="1">
      <alignment horizontal="center"/>
      <protection/>
    </xf>
    <xf numFmtId="3" fontId="29" fillId="0" borderId="120" xfId="49" applyNumberFormat="1" applyFont="1" applyBorder="1" applyAlignment="1" applyProtection="1">
      <alignment horizontal="center"/>
      <protection locked="0"/>
    </xf>
    <xf numFmtId="0" fontId="29" fillId="0" borderId="121" xfId="49" applyFont="1" applyBorder="1" applyAlignment="1" applyProtection="1">
      <alignment horizontal="center"/>
      <protection locked="0"/>
    </xf>
    <xf numFmtId="3" fontId="29" fillId="0" borderId="122" xfId="49" applyNumberFormat="1" applyFont="1" applyBorder="1" applyAlignment="1" applyProtection="1">
      <alignment horizontal="center"/>
      <protection locked="0"/>
    </xf>
    <xf numFmtId="0" fontId="29" fillId="0" borderId="116" xfId="49" applyFont="1" applyBorder="1" applyProtection="1">
      <alignment/>
      <protection locked="0"/>
    </xf>
    <xf numFmtId="0" fontId="29" fillId="0" borderId="152" xfId="49" applyFont="1" applyBorder="1" applyProtection="1">
      <alignment/>
      <protection locked="0"/>
    </xf>
    <xf numFmtId="0" fontId="29" fillId="0" borderId="153" xfId="49" applyFont="1" applyBorder="1" applyAlignment="1" applyProtection="1">
      <alignment horizontal="center"/>
      <protection locked="0"/>
    </xf>
    <xf numFmtId="3" fontId="29" fillId="0" borderId="122" xfId="49" applyNumberFormat="1" applyFont="1" applyBorder="1" applyAlignment="1" applyProtection="1">
      <alignment horizontal="center"/>
      <protection locked="0"/>
    </xf>
    <xf numFmtId="0" fontId="29" fillId="0" borderId="123" xfId="49" applyFont="1" applyBorder="1" applyProtection="1">
      <alignment/>
      <protection locked="0"/>
    </xf>
    <xf numFmtId="0" fontId="29" fillId="0" borderId="117" xfId="49" applyFont="1" applyBorder="1" applyProtection="1">
      <alignment/>
      <protection locked="0"/>
    </xf>
    <xf numFmtId="0" fontId="29" fillId="0" borderId="124" xfId="49" applyFont="1" applyBorder="1" applyProtection="1">
      <alignment/>
      <protection locked="0"/>
    </xf>
    <xf numFmtId="0" fontId="29" fillId="0" borderId="125" xfId="49" applyFont="1" applyBorder="1" applyProtection="1">
      <alignment/>
      <protection locked="0"/>
    </xf>
    <xf numFmtId="0" fontId="1" fillId="24" borderId="156" xfId="0" applyFont="1" applyFill="1" applyBorder="1" applyAlignment="1">
      <alignment/>
    </xf>
    <xf numFmtId="0" fontId="29" fillId="24" borderId="155" xfId="49" applyFont="1" applyFill="1" applyBorder="1">
      <alignment/>
      <protection/>
    </xf>
    <xf numFmtId="0" fontId="29" fillId="0" borderId="53" xfId="49" applyFont="1" applyBorder="1" applyProtection="1">
      <alignment/>
      <protection locked="0"/>
    </xf>
    <xf numFmtId="0" fontId="29" fillId="0" borderId="31" xfId="49" applyFont="1" applyBorder="1" applyProtection="1">
      <alignment/>
      <protection locked="0"/>
    </xf>
    <xf numFmtId="0" fontId="29" fillId="0" borderId="72" xfId="49" applyFont="1" applyBorder="1" applyAlignment="1" applyProtection="1">
      <alignment horizontal="center"/>
      <protection locked="0"/>
    </xf>
    <xf numFmtId="0" fontId="30" fillId="0" borderId="73" xfId="49" applyFont="1" applyBorder="1" applyAlignment="1">
      <alignment horizontal="center"/>
      <protection/>
    </xf>
    <xf numFmtId="3" fontId="29" fillId="0" borderId="16" xfId="49" applyNumberFormat="1" applyFont="1" applyBorder="1" applyAlignment="1" applyProtection="1">
      <alignment horizontal="center"/>
      <protection locked="0"/>
    </xf>
    <xf numFmtId="0" fontId="29" fillId="0" borderId="15" xfId="49" applyFont="1" applyBorder="1" applyAlignment="1" applyProtection="1">
      <alignment horizontal="center"/>
      <protection locked="0"/>
    </xf>
    <xf numFmtId="3" fontId="29" fillId="0" borderId="74" xfId="49" applyNumberFormat="1" applyFont="1" applyBorder="1" applyAlignment="1" applyProtection="1">
      <alignment horizontal="center"/>
      <protection locked="0"/>
    </xf>
    <xf numFmtId="0" fontId="29" fillId="0" borderId="75" xfId="49" applyFont="1" applyBorder="1" applyProtection="1">
      <alignment/>
      <protection locked="0"/>
    </xf>
    <xf numFmtId="0" fontId="29" fillId="0" borderId="76" xfId="49" applyFont="1" applyBorder="1" applyProtection="1">
      <alignment/>
      <protection locked="0"/>
    </xf>
    <xf numFmtId="0" fontId="29" fillId="0" borderId="46" xfId="49" applyFont="1" applyBorder="1" applyProtection="1">
      <alignment/>
      <protection locked="0"/>
    </xf>
    <xf numFmtId="0" fontId="29" fillId="24" borderId="157" xfId="49" applyFont="1" applyFill="1" applyBorder="1">
      <alignment/>
      <protection/>
    </xf>
    <xf numFmtId="0" fontId="29" fillId="24" borderId="156" xfId="49" applyFont="1" applyFill="1" applyBorder="1">
      <alignment/>
      <protection/>
    </xf>
    <xf numFmtId="0" fontId="1" fillId="24" borderId="157" xfId="0" applyFont="1" applyFill="1" applyBorder="1" applyAlignment="1">
      <alignment/>
    </xf>
    <xf numFmtId="0" fontId="0" fillId="0" borderId="110" xfId="0" applyFont="1" applyBorder="1" applyAlignment="1">
      <alignment/>
    </xf>
    <xf numFmtId="0" fontId="65" fillId="0" borderId="0" xfId="0" applyFont="1" applyAlignment="1">
      <alignment horizontal="left" indent="10"/>
    </xf>
    <xf numFmtId="0" fontId="65" fillId="0" borderId="0" xfId="0" applyFont="1" applyAlignment="1">
      <alignment/>
    </xf>
    <xf numFmtId="0" fontId="21" fillId="0" borderId="0" xfId="47" applyFont="1" applyAlignment="1">
      <alignment horizontal="center"/>
      <protection/>
    </xf>
    <xf numFmtId="0" fontId="58" fillId="24" borderId="0" xfId="47" applyFont="1" applyFill="1">
      <alignment/>
      <protection/>
    </xf>
    <xf numFmtId="49" fontId="58" fillId="0" borderId="0" xfId="47" applyNumberFormat="1" applyFont="1">
      <alignment/>
      <protection/>
    </xf>
    <xf numFmtId="49" fontId="36" fillId="0" borderId="0" xfId="47" applyNumberFormat="1" applyFont="1" applyAlignment="1">
      <alignment horizontal="center"/>
      <protection/>
    </xf>
    <xf numFmtId="0" fontId="27" fillId="0" borderId="0" xfId="47" applyFont="1" applyAlignment="1">
      <alignment horizontal="right"/>
      <protection/>
    </xf>
    <xf numFmtId="0" fontId="27" fillId="0" borderId="0" xfId="47" applyFont="1" applyAlignment="1">
      <alignment horizontal="left"/>
      <protection/>
    </xf>
    <xf numFmtId="0" fontId="65" fillId="0" borderId="0" xfId="0" applyFont="1" applyAlignment="1">
      <alignment horizontal="left"/>
    </xf>
    <xf numFmtId="0" fontId="1" fillId="25" borderId="157" xfId="0" applyFont="1" applyFill="1" applyBorder="1" applyAlignment="1">
      <alignment/>
    </xf>
    <xf numFmtId="0" fontId="65" fillId="0" borderId="0" xfId="0" applyFont="1" applyAlignment="1">
      <alignment/>
    </xf>
    <xf numFmtId="0" fontId="0" fillId="0" borderId="0" xfId="0" applyAlignment="1">
      <alignment/>
    </xf>
    <xf numFmtId="0" fontId="66" fillId="0" borderId="0" xfId="0" applyFont="1" applyAlignment="1">
      <alignment/>
    </xf>
    <xf numFmtId="0" fontId="30" fillId="24" borderId="0" xfId="49" applyFont="1" applyFill="1">
      <alignment/>
      <protection/>
    </xf>
    <xf numFmtId="0" fontId="1" fillId="24" borderId="0" xfId="49" applyFill="1">
      <alignment/>
      <protection/>
    </xf>
    <xf numFmtId="0" fontId="27" fillId="24" borderId="0" xfId="47" applyFont="1" applyFill="1" applyAlignment="1">
      <alignment horizontal="right"/>
      <protection/>
    </xf>
    <xf numFmtId="0" fontId="27" fillId="24" borderId="0" xfId="47" applyFont="1" applyFill="1">
      <alignment/>
      <protection/>
    </xf>
    <xf numFmtId="49" fontId="30" fillId="24" borderId="145" xfId="0" applyNumberFormat="1" applyFont="1" applyFill="1" applyBorder="1" applyAlignment="1">
      <alignment horizontal="center"/>
    </xf>
    <xf numFmtId="0" fontId="1" fillId="25" borderId="155" xfId="0" applyFont="1" applyFill="1" applyBorder="1" applyAlignment="1">
      <alignment/>
    </xf>
    <xf numFmtId="3" fontId="48" fillId="0" borderId="79" xfId="0" applyNumberFormat="1" applyFont="1" applyFill="1" applyBorder="1" applyAlignment="1">
      <alignment horizontal="center"/>
    </xf>
    <xf numFmtId="3" fontId="48" fillId="0" borderId="80" xfId="0" applyNumberFormat="1" applyFont="1" applyFill="1" applyBorder="1" applyAlignment="1">
      <alignment horizontal="center"/>
    </xf>
    <xf numFmtId="3" fontId="48" fillId="0" borderId="83" xfId="0" applyNumberFormat="1" applyFont="1" applyFill="1" applyBorder="1" applyAlignment="1">
      <alignment horizontal="center"/>
    </xf>
    <xf numFmtId="3" fontId="48" fillId="0" borderId="84" xfId="0" applyNumberFormat="1" applyFont="1" applyFill="1" applyBorder="1" applyAlignment="1">
      <alignment horizontal="center"/>
    </xf>
    <xf numFmtId="0" fontId="29" fillId="17" borderId="142" xfId="0" applyNumberFormat="1" applyFont="1" applyFill="1" applyBorder="1" applyAlignment="1">
      <alignment horizontal="left"/>
    </xf>
    <xf numFmtId="0" fontId="29" fillId="17" borderId="147" xfId="0" applyNumberFormat="1" applyFont="1" applyFill="1" applyBorder="1" applyAlignment="1">
      <alignment horizontal="left"/>
    </xf>
    <xf numFmtId="0" fontId="29" fillId="17" borderId="75" xfId="0" applyNumberFormat="1" applyFont="1" applyFill="1" applyBorder="1" applyAlignment="1">
      <alignment horizontal="left"/>
    </xf>
    <xf numFmtId="3" fontId="43" fillId="24" borderId="63" xfId="47" applyNumberFormat="1" applyFont="1" applyFill="1" applyBorder="1" applyAlignment="1">
      <alignment horizontal="center" vertical="center"/>
      <protection/>
    </xf>
    <xf numFmtId="0" fontId="43" fillId="24" borderId="61" xfId="47" applyFont="1" applyFill="1" applyBorder="1" applyAlignment="1">
      <alignment horizontal="center" vertical="center"/>
      <protection/>
    </xf>
    <xf numFmtId="3" fontId="43" fillId="24" borderId="62" xfId="47" applyNumberFormat="1" applyFont="1" applyFill="1" applyBorder="1" applyAlignment="1">
      <alignment horizontal="center" vertical="center"/>
      <protection/>
    </xf>
    <xf numFmtId="3" fontId="43" fillId="24" borderId="64" xfId="47" applyNumberFormat="1" applyFont="1" applyFill="1" applyBorder="1" applyAlignment="1">
      <alignment horizontal="center" vertical="center"/>
      <protection/>
    </xf>
    <xf numFmtId="0" fontId="43" fillId="24" borderId="64" xfId="47" applyFont="1" applyFill="1" applyBorder="1" applyAlignment="1">
      <alignment horizontal="center" vertical="center"/>
      <protection/>
    </xf>
    <xf numFmtId="3" fontId="43" fillId="24" borderId="65" xfId="47" applyNumberFormat="1" applyFont="1" applyFill="1" applyBorder="1" applyAlignment="1">
      <alignment horizontal="center" vertical="center"/>
      <protection/>
    </xf>
    <xf numFmtId="3" fontId="43" fillId="24" borderId="66" xfId="47" applyNumberFormat="1" applyFont="1" applyFill="1" applyBorder="1">
      <alignment/>
      <protection/>
    </xf>
    <xf numFmtId="3" fontId="43" fillId="24" borderId="65" xfId="47" applyNumberFormat="1" applyFont="1" applyFill="1" applyBorder="1" applyAlignment="1">
      <alignment horizontal="center"/>
      <protection/>
    </xf>
    <xf numFmtId="3" fontId="43" fillId="24" borderId="67" xfId="47" applyNumberFormat="1" applyFont="1" applyFill="1" applyBorder="1">
      <alignment/>
      <protection/>
    </xf>
    <xf numFmtId="0" fontId="43" fillId="0" borderId="61" xfId="47" applyFont="1" applyFill="1" applyBorder="1" applyAlignment="1">
      <alignment horizontal="center" vertical="center"/>
      <protection/>
    </xf>
    <xf numFmtId="0" fontId="30" fillId="0" borderId="156" xfId="49" applyFont="1" applyFill="1" applyBorder="1">
      <alignment/>
      <protection/>
    </xf>
    <xf numFmtId="9" fontId="0" fillId="0" borderId="158" xfId="51" applyBorder="1" applyAlignment="1">
      <alignment/>
    </xf>
    <xf numFmtId="10" fontId="0" fillId="0" borderId="140" xfId="0" applyNumberFormat="1" applyBorder="1" applyAlignment="1">
      <alignment/>
    </xf>
    <xf numFmtId="9" fontId="0" fillId="0" borderId="159" xfId="51" applyBorder="1" applyAlignment="1">
      <alignment/>
    </xf>
    <xf numFmtId="0" fontId="61" fillId="0" borderId="160" xfId="0" applyFont="1" applyBorder="1" applyAlignment="1">
      <alignment/>
    </xf>
    <xf numFmtId="9" fontId="0" fillId="0" borderId="161" xfId="51" applyBorder="1" applyAlignment="1">
      <alignment/>
    </xf>
    <xf numFmtId="0" fontId="43" fillId="19" borderId="85" xfId="47" applyFont="1" applyFill="1" applyBorder="1" applyAlignment="1">
      <alignment horizontal="center" vertical="center"/>
      <protection/>
    </xf>
    <xf numFmtId="0" fontId="55" fillId="23" borderId="86" xfId="47" applyFont="1" applyFill="1" applyBorder="1" applyAlignment="1">
      <alignment vertical="center"/>
      <protection/>
    </xf>
    <xf numFmtId="0" fontId="43" fillId="23" borderId="85" xfId="47" applyFont="1" applyFill="1" applyBorder="1" applyAlignment="1">
      <alignment horizontal="center" vertical="center"/>
      <protection/>
    </xf>
    <xf numFmtId="0" fontId="57" fillId="0" borderId="30" xfId="0" applyFont="1" applyBorder="1" applyAlignment="1">
      <alignment vertical="center" textRotation="90"/>
    </xf>
    <xf numFmtId="0" fontId="51" fillId="7" borderId="77" xfId="0" applyFont="1" applyFill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30" fillId="0" borderId="14" xfId="0" applyFont="1" applyBorder="1" applyAlignment="1">
      <alignment horizontal="center"/>
    </xf>
    <xf numFmtId="0" fontId="57" fillId="0" borderId="132" xfId="0" applyFont="1" applyBorder="1" applyAlignment="1">
      <alignment vertical="center" textRotation="90"/>
    </xf>
    <xf numFmtId="0" fontId="57" fillId="0" borderId="162" xfId="0" applyFont="1" applyBorder="1" applyAlignment="1">
      <alignment vertical="center" textRotation="90"/>
    </xf>
    <xf numFmtId="0" fontId="30" fillId="0" borderId="12" xfId="0" applyFont="1" applyBorder="1" applyAlignment="1">
      <alignment horizontal="center"/>
    </xf>
    <xf numFmtId="3" fontId="42" fillId="0" borderId="163" xfId="47" applyNumberFormat="1" applyFont="1" applyFill="1" applyBorder="1" applyAlignment="1">
      <alignment horizontal="center"/>
      <protection/>
    </xf>
    <xf numFmtId="3" fontId="42" fillId="0" borderId="164" xfId="47" applyNumberFormat="1" applyFont="1" applyFill="1" applyBorder="1" applyAlignment="1">
      <alignment horizontal="center"/>
      <protection/>
    </xf>
    <xf numFmtId="0" fontId="40" fillId="2" borderId="54" xfId="47" applyFont="1" applyFill="1" applyBorder="1" applyAlignment="1">
      <alignment horizontal="center" vertical="center"/>
      <protection/>
    </xf>
    <xf numFmtId="0" fontId="40" fillId="2" borderId="58" xfId="47" applyFont="1" applyFill="1" applyBorder="1" applyAlignment="1">
      <alignment horizontal="center" vertical="center"/>
      <protection/>
    </xf>
    <xf numFmtId="0" fontId="40" fillId="2" borderId="56" xfId="47" applyFont="1" applyFill="1" applyBorder="1" applyAlignment="1">
      <alignment horizontal="center" vertical="center"/>
      <protection/>
    </xf>
    <xf numFmtId="0" fontId="40" fillId="2" borderId="66" xfId="47" applyFont="1" applyFill="1" applyBorder="1" applyAlignment="1">
      <alignment horizontal="center" vertical="center"/>
      <protection/>
    </xf>
    <xf numFmtId="0" fontId="40" fillId="2" borderId="64" xfId="47" applyFont="1" applyFill="1" applyBorder="1" applyAlignment="1">
      <alignment horizontal="center" vertical="center"/>
      <protection/>
    </xf>
    <xf numFmtId="0" fontId="40" fillId="2" borderId="85" xfId="47" applyFont="1" applyFill="1" applyBorder="1" applyAlignment="1">
      <alignment horizontal="center" vertical="center"/>
      <protection/>
    </xf>
    <xf numFmtId="3" fontId="42" fillId="0" borderId="165" xfId="47" applyNumberFormat="1" applyFont="1" applyFill="1" applyBorder="1" applyAlignment="1">
      <alignment horizontal="center"/>
      <protection/>
    </xf>
    <xf numFmtId="3" fontId="42" fillId="0" borderId="166" xfId="47" applyNumberFormat="1" applyFont="1" applyFill="1" applyBorder="1" applyAlignment="1">
      <alignment horizontal="center"/>
      <protection/>
    </xf>
    <xf numFmtId="3" fontId="42" fillId="0" borderId="167" xfId="47" applyNumberFormat="1" applyFont="1" applyFill="1" applyBorder="1" applyAlignment="1">
      <alignment horizontal="center"/>
      <protection/>
    </xf>
    <xf numFmtId="3" fontId="42" fillId="0" borderId="168" xfId="47" applyNumberFormat="1" applyFont="1" applyFill="1" applyBorder="1" applyAlignment="1">
      <alignment horizontal="center"/>
      <protection/>
    </xf>
    <xf numFmtId="3" fontId="42" fillId="0" borderId="169" xfId="47" applyNumberFormat="1" applyFont="1" applyFill="1" applyBorder="1" applyAlignment="1">
      <alignment horizontal="center"/>
      <protection/>
    </xf>
    <xf numFmtId="0" fontId="38" fillId="0" borderId="0" xfId="47" applyFont="1" applyAlignment="1">
      <alignment/>
      <protection/>
    </xf>
    <xf numFmtId="0" fontId="57" fillId="0" borderId="0" xfId="0" applyFont="1" applyAlignment="1">
      <alignment/>
    </xf>
    <xf numFmtId="0" fontId="35" fillId="0" borderId="170" xfId="47" applyFont="1" applyBorder="1" applyAlignment="1">
      <alignment horizontal="center" textRotation="90"/>
      <protection/>
    </xf>
    <xf numFmtId="0" fontId="35" fillId="0" borderId="171" xfId="47" applyFont="1" applyBorder="1" applyAlignment="1">
      <alignment horizontal="center" textRotation="90"/>
      <protection/>
    </xf>
    <xf numFmtId="0" fontId="35" fillId="0" borderId="172" xfId="47" applyFont="1" applyBorder="1" applyAlignment="1">
      <alignment horizontal="center" textRotation="90"/>
      <protection/>
    </xf>
    <xf numFmtId="0" fontId="35" fillId="0" borderId="173" xfId="47" applyFont="1" applyBorder="1" applyAlignment="1">
      <alignment horizontal="center" textRotation="90"/>
      <protection/>
    </xf>
    <xf numFmtId="3" fontId="42" fillId="0" borderId="174" xfId="47" applyNumberFormat="1" applyFont="1" applyFill="1" applyBorder="1" applyAlignment="1">
      <alignment horizontal="center"/>
      <protection/>
    </xf>
    <xf numFmtId="0" fontId="35" fillId="0" borderId="175" xfId="47" applyFont="1" applyBorder="1" applyAlignment="1">
      <alignment horizontal="center" textRotation="90"/>
      <protection/>
    </xf>
    <xf numFmtId="0" fontId="30" fillId="0" borderId="12" xfId="49" applyFont="1" applyBorder="1" applyAlignment="1">
      <alignment horizontal="center"/>
      <protection/>
    </xf>
    <xf numFmtId="0" fontId="30" fillId="0" borderId="13" xfId="49" applyFont="1" applyBorder="1" applyAlignment="1">
      <alignment horizontal="center"/>
      <protection/>
    </xf>
    <xf numFmtId="0" fontId="30" fillId="0" borderId="14" xfId="49" applyFont="1" applyBorder="1" applyAlignment="1">
      <alignment horizontal="center"/>
      <protection/>
    </xf>
    <xf numFmtId="0" fontId="51" fillId="7" borderId="10" xfId="0" applyFont="1" applyFill="1" applyBorder="1" applyAlignment="1">
      <alignment horizontal="center"/>
    </xf>
    <xf numFmtId="0" fontId="51" fillId="0" borderId="11" xfId="0" applyFont="1" applyBorder="1" applyAlignment="1">
      <alignment horizontal="center"/>
    </xf>
    <xf numFmtId="0" fontId="51" fillId="0" borderId="77" xfId="0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51" fillId="7" borderId="11" xfId="0" applyFont="1" applyFill="1" applyBorder="1" applyAlignment="1">
      <alignment horizontal="center"/>
    </xf>
    <xf numFmtId="0" fontId="1" fillId="0" borderId="132" xfId="49" applyBorder="1" applyAlignment="1">
      <alignment vertical="center"/>
      <protection/>
    </xf>
    <xf numFmtId="0" fontId="1" fillId="0" borderId="30" xfId="49" applyBorder="1" applyAlignment="1">
      <alignment vertical="center"/>
      <protection/>
    </xf>
    <xf numFmtId="3" fontId="29" fillId="0" borderId="176" xfId="49" applyNumberFormat="1" applyFont="1" applyBorder="1" applyAlignment="1" applyProtection="1">
      <alignment horizontal="center" vertical="center"/>
      <protection locked="0"/>
    </xf>
    <xf numFmtId="3" fontId="29" fillId="0" borderId="177" xfId="49" applyNumberFormat="1" applyFont="1" applyBorder="1" applyAlignment="1" applyProtection="1">
      <alignment horizontal="center" vertical="center"/>
      <protection locked="0"/>
    </xf>
    <xf numFmtId="0" fontId="30" fillId="0" borderId="178" xfId="49" applyFont="1" applyBorder="1" applyAlignment="1">
      <alignment horizontal="center" vertical="center"/>
      <protection/>
    </xf>
    <xf numFmtId="0" fontId="30" fillId="0" borderId="179" xfId="49" applyFont="1" applyBorder="1" applyAlignment="1">
      <alignment horizontal="center" vertical="center"/>
      <protection/>
    </xf>
    <xf numFmtId="3" fontId="29" fillId="0" borderId="180" xfId="49" applyNumberFormat="1" applyFont="1" applyBorder="1" applyAlignment="1" applyProtection="1">
      <alignment horizontal="center" vertical="center"/>
      <protection locked="0"/>
    </xf>
    <xf numFmtId="3" fontId="29" fillId="0" borderId="181" xfId="49" applyNumberFormat="1" applyFont="1" applyBorder="1" applyAlignment="1" applyProtection="1">
      <alignment horizontal="center" vertical="center"/>
      <protection locked="0"/>
    </xf>
    <xf numFmtId="0" fontId="3" fillId="0" borderId="11" xfId="49" applyFont="1" applyBorder="1" applyAlignment="1">
      <alignment horizontal="center"/>
      <protection/>
    </xf>
    <xf numFmtId="0" fontId="3" fillId="0" borderId="77" xfId="49" applyFont="1" applyBorder="1" applyAlignment="1">
      <alignment horizontal="center"/>
      <protection/>
    </xf>
    <xf numFmtId="0" fontId="3" fillId="0" borderId="10" xfId="49" applyFont="1" applyBorder="1" applyAlignment="1">
      <alignment horizontal="center"/>
      <protection/>
    </xf>
    <xf numFmtId="0" fontId="1" fillId="0" borderId="0" xfId="49" applyAlignment="1">
      <alignment horizontal="center"/>
      <protection/>
    </xf>
    <xf numFmtId="3" fontId="29" fillId="0" borderId="182" xfId="49" applyNumberFormat="1" applyFont="1" applyBorder="1" applyAlignment="1" applyProtection="1">
      <alignment horizontal="center" vertical="center"/>
      <protection locked="0"/>
    </xf>
    <xf numFmtId="3" fontId="29" fillId="0" borderId="183" xfId="49" applyNumberFormat="1" applyFont="1" applyBorder="1" applyAlignment="1" applyProtection="1">
      <alignment horizontal="center" vertical="center"/>
      <protection locked="0"/>
    </xf>
    <xf numFmtId="0" fontId="30" fillId="0" borderId="178" xfId="49" applyFont="1" applyBorder="1" applyAlignment="1">
      <alignment horizontal="center" vertical="center"/>
      <protection/>
    </xf>
    <xf numFmtId="0" fontId="30" fillId="0" borderId="179" xfId="49" applyFont="1" applyBorder="1" applyAlignment="1">
      <alignment horizontal="center" vertical="center"/>
      <protection/>
    </xf>
    <xf numFmtId="3" fontId="29" fillId="7" borderId="180" xfId="49" applyNumberFormat="1" applyFont="1" applyFill="1" applyBorder="1" applyAlignment="1">
      <alignment horizontal="center" vertical="center"/>
      <protection/>
    </xf>
    <xf numFmtId="3" fontId="29" fillId="7" borderId="184" xfId="49" applyNumberFormat="1" applyFont="1" applyFill="1" applyBorder="1" applyAlignment="1">
      <alignment horizontal="center" vertical="center"/>
      <protection/>
    </xf>
    <xf numFmtId="0" fontId="30" fillId="7" borderId="180" xfId="49" applyFont="1" applyFill="1" applyBorder="1" applyAlignment="1">
      <alignment horizontal="center" vertical="center"/>
      <protection/>
    </xf>
    <xf numFmtId="0" fontId="30" fillId="7" borderId="184" xfId="49" applyFont="1" applyFill="1" applyBorder="1" applyAlignment="1">
      <alignment horizontal="center" vertical="center"/>
      <protection/>
    </xf>
    <xf numFmtId="3" fontId="29" fillId="7" borderId="182" xfId="49" applyNumberFormat="1" applyFont="1" applyFill="1" applyBorder="1" applyAlignment="1">
      <alignment horizontal="center" vertical="center"/>
      <protection/>
    </xf>
    <xf numFmtId="3" fontId="29" fillId="7" borderId="185" xfId="49" applyNumberFormat="1" applyFont="1" applyFill="1" applyBorder="1" applyAlignment="1">
      <alignment horizontal="center" vertical="center"/>
      <protection/>
    </xf>
    <xf numFmtId="0" fontId="30" fillId="7" borderId="178" xfId="49" applyFont="1" applyFill="1" applyBorder="1" applyAlignment="1">
      <alignment horizontal="center" vertical="center"/>
      <protection/>
    </xf>
    <xf numFmtId="0" fontId="30" fillId="7" borderId="179" xfId="49" applyFont="1" applyFill="1" applyBorder="1" applyAlignment="1">
      <alignment horizontal="center" vertical="center"/>
      <protection/>
    </xf>
    <xf numFmtId="3" fontId="29" fillId="7" borderId="180" xfId="49" applyNumberFormat="1" applyFont="1" applyFill="1" applyBorder="1" applyAlignment="1">
      <alignment horizontal="center" vertical="center"/>
      <protection/>
    </xf>
    <xf numFmtId="3" fontId="29" fillId="7" borderId="184" xfId="49" applyNumberFormat="1" applyFont="1" applyFill="1" applyBorder="1" applyAlignment="1">
      <alignment horizontal="center" vertical="center"/>
      <protection/>
    </xf>
    <xf numFmtId="3" fontId="30" fillId="7" borderId="182" xfId="49" applyNumberFormat="1" applyFont="1" applyFill="1" applyBorder="1" applyAlignment="1">
      <alignment horizontal="center" vertical="center"/>
      <protection/>
    </xf>
    <xf numFmtId="3" fontId="30" fillId="7" borderId="185" xfId="49" applyNumberFormat="1" applyFont="1" applyFill="1" applyBorder="1" applyAlignment="1">
      <alignment horizontal="center" vertical="center"/>
      <protection/>
    </xf>
    <xf numFmtId="0" fontId="3" fillId="0" borderId="186" xfId="49" applyFont="1" applyBorder="1" applyAlignment="1">
      <alignment horizontal="center"/>
      <protection/>
    </xf>
    <xf numFmtId="3" fontId="29" fillId="7" borderId="182" xfId="49" applyNumberFormat="1" applyFont="1" applyFill="1" applyBorder="1" applyAlignment="1">
      <alignment horizontal="center" vertical="center"/>
      <protection/>
    </xf>
    <xf numFmtId="3" fontId="29" fillId="7" borderId="185" xfId="49" applyNumberFormat="1" applyFont="1" applyFill="1" applyBorder="1" applyAlignment="1">
      <alignment horizontal="center" vertical="center"/>
      <protection/>
    </xf>
    <xf numFmtId="0" fontId="30" fillId="7" borderId="178" xfId="49" applyFont="1" applyFill="1" applyBorder="1" applyAlignment="1">
      <alignment horizontal="center" vertical="center"/>
      <protection/>
    </xf>
    <xf numFmtId="0" fontId="30" fillId="7" borderId="179" xfId="49" applyFont="1" applyFill="1" applyBorder="1" applyAlignment="1">
      <alignment horizontal="center" vertical="center"/>
      <protection/>
    </xf>
    <xf numFmtId="3" fontId="29" fillId="0" borderId="180" xfId="49" applyNumberFormat="1" applyFont="1" applyBorder="1" applyAlignment="1" applyProtection="1">
      <alignment horizontal="center" vertical="center"/>
      <protection locked="0"/>
    </xf>
    <xf numFmtId="3" fontId="29" fillId="0" borderId="181" xfId="49" applyNumberFormat="1" applyFont="1" applyBorder="1" applyAlignment="1" applyProtection="1">
      <alignment horizontal="center" vertical="center"/>
      <protection locked="0"/>
    </xf>
    <xf numFmtId="3" fontId="29" fillId="0" borderId="182" xfId="49" applyNumberFormat="1" applyFont="1" applyBorder="1" applyAlignment="1" applyProtection="1">
      <alignment horizontal="center" vertical="center"/>
      <protection locked="0"/>
    </xf>
    <xf numFmtId="3" fontId="29" fillId="0" borderId="185" xfId="49" applyNumberFormat="1" applyFont="1" applyBorder="1" applyAlignment="1" applyProtection="1">
      <alignment horizontal="center" vertical="center"/>
      <protection locked="0"/>
    </xf>
    <xf numFmtId="3" fontId="29" fillId="0" borderId="187" xfId="49" applyNumberFormat="1" applyFont="1" applyBorder="1" applyAlignment="1" applyProtection="1">
      <alignment horizontal="center" vertical="center"/>
      <protection locked="0"/>
    </xf>
    <xf numFmtId="3" fontId="29" fillId="0" borderId="188" xfId="49" applyNumberFormat="1" applyFont="1" applyBorder="1" applyAlignment="1" applyProtection="1">
      <alignment horizontal="center" vertical="center"/>
      <protection locked="0"/>
    </xf>
    <xf numFmtId="0" fontId="46" fillId="7" borderId="11" xfId="49" applyFont="1" applyFill="1" applyBorder="1" applyAlignment="1">
      <alignment horizontal="center"/>
      <protection/>
    </xf>
    <xf numFmtId="0" fontId="46" fillId="7" borderId="77" xfId="49" applyFont="1" applyFill="1" applyBorder="1" applyAlignment="1">
      <alignment horizontal="center"/>
      <protection/>
    </xf>
    <xf numFmtId="0" fontId="46" fillId="7" borderId="10" xfId="49" applyFont="1" applyFill="1" applyBorder="1" applyAlignment="1">
      <alignment horizontal="center"/>
      <protection/>
    </xf>
    <xf numFmtId="0" fontId="1" fillId="0" borderId="0" xfId="49" applyAlignment="1">
      <alignment horizontal="center" wrapText="1"/>
      <protection/>
    </xf>
    <xf numFmtId="0" fontId="30" fillId="0" borderId="189" xfId="49" applyFont="1" applyBorder="1" applyAlignment="1">
      <alignment horizontal="center"/>
      <protection/>
    </xf>
    <xf numFmtId="0" fontId="46" fillId="7" borderId="11" xfId="49" applyFont="1" applyFill="1" applyBorder="1" applyAlignment="1">
      <alignment horizontal="left"/>
      <protection/>
    </xf>
    <xf numFmtId="0" fontId="46" fillId="7" borderId="77" xfId="49" applyFont="1" applyFill="1" applyBorder="1" applyAlignment="1">
      <alignment horizontal="left"/>
      <protection/>
    </xf>
    <xf numFmtId="0" fontId="46" fillId="7" borderId="10" xfId="49" applyFont="1" applyFill="1" applyBorder="1" applyAlignment="1">
      <alignment horizontal="left"/>
      <protection/>
    </xf>
    <xf numFmtId="0" fontId="1" fillId="0" borderId="93" xfId="49" applyBorder="1" applyAlignment="1">
      <alignment horizontal="center"/>
      <protection/>
    </xf>
    <xf numFmtId="0" fontId="1" fillId="0" borderId="53" xfId="49" applyBorder="1" applyAlignment="1">
      <alignment horizontal="center"/>
      <protection/>
    </xf>
    <xf numFmtId="0" fontId="3" fillId="0" borderId="178" xfId="49" applyFont="1" applyBorder="1" applyAlignment="1">
      <alignment horizontal="center" vertical="center"/>
      <protection/>
    </xf>
    <xf numFmtId="0" fontId="3" fillId="0" borderId="179" xfId="49" applyFont="1" applyBorder="1" applyAlignment="1">
      <alignment horizontal="center" vertical="center"/>
      <protection/>
    </xf>
    <xf numFmtId="3" fontId="1" fillId="0" borderId="180" xfId="49" applyNumberFormat="1" applyBorder="1" applyAlignment="1" applyProtection="1">
      <alignment horizontal="center" vertical="center"/>
      <protection locked="0"/>
    </xf>
    <xf numFmtId="3" fontId="1" fillId="0" borderId="184" xfId="49" applyNumberFormat="1" applyBorder="1" applyAlignment="1" applyProtection="1">
      <alignment horizontal="center" vertical="center"/>
      <protection locked="0"/>
    </xf>
    <xf numFmtId="3" fontId="29" fillId="0" borderId="185" xfId="49" applyNumberFormat="1" applyFont="1" applyBorder="1" applyAlignment="1" applyProtection="1">
      <alignment horizontal="center" vertical="center"/>
      <protection locked="0"/>
    </xf>
    <xf numFmtId="0" fontId="46" fillId="0" borderId="189" xfId="49" applyFont="1" applyBorder="1" applyAlignment="1">
      <alignment horizontal="center"/>
      <protection/>
    </xf>
    <xf numFmtId="3" fontId="29" fillId="0" borderId="187" xfId="49" applyNumberFormat="1" applyFont="1" applyBorder="1" applyAlignment="1" applyProtection="1">
      <alignment horizontal="center" vertical="center"/>
      <protection locked="0"/>
    </xf>
    <xf numFmtId="3" fontId="1" fillId="0" borderId="182" xfId="49" applyNumberFormat="1" applyBorder="1" applyAlignment="1" applyProtection="1">
      <alignment horizontal="center" vertical="center"/>
      <protection locked="0"/>
    </xf>
    <xf numFmtId="3" fontId="1" fillId="0" borderId="185" xfId="49" applyNumberFormat="1" applyBorder="1" applyAlignment="1" applyProtection="1">
      <alignment horizontal="center" vertical="center"/>
      <protection locked="0"/>
    </xf>
    <xf numFmtId="3" fontId="1" fillId="0" borderId="190" xfId="49" applyNumberFormat="1" applyBorder="1" applyAlignment="1" applyProtection="1">
      <alignment horizontal="center" vertical="center"/>
      <protection locked="0"/>
    </xf>
    <xf numFmtId="3" fontId="1" fillId="0" borderId="191" xfId="49" applyNumberFormat="1" applyBorder="1" applyAlignment="1" applyProtection="1">
      <alignment horizontal="center" vertical="center"/>
      <protection locked="0"/>
    </xf>
    <xf numFmtId="49" fontId="46" fillId="7" borderId="11" xfId="49" applyNumberFormat="1" applyFont="1" applyFill="1" applyBorder="1" applyAlignment="1">
      <alignment horizontal="left"/>
      <protection/>
    </xf>
    <xf numFmtId="49" fontId="46" fillId="7" borderId="77" xfId="49" applyNumberFormat="1" applyFont="1" applyFill="1" applyBorder="1" applyAlignment="1">
      <alignment horizontal="left"/>
      <protection/>
    </xf>
    <xf numFmtId="49" fontId="46" fillId="7" borderId="10" xfId="49" applyNumberFormat="1" applyFont="1" applyFill="1" applyBorder="1" applyAlignment="1">
      <alignment horizontal="left"/>
      <protection/>
    </xf>
    <xf numFmtId="3" fontId="1" fillId="7" borderId="182" xfId="49" applyNumberFormat="1" applyFill="1" applyBorder="1" applyAlignment="1">
      <alignment horizontal="center" vertical="center"/>
      <protection/>
    </xf>
    <xf numFmtId="3" fontId="1" fillId="7" borderId="185" xfId="49" applyNumberFormat="1" applyFill="1" applyBorder="1" applyAlignment="1">
      <alignment horizontal="center" vertical="center"/>
      <protection/>
    </xf>
    <xf numFmtId="0" fontId="3" fillId="7" borderId="178" xfId="49" applyFont="1" applyFill="1" applyBorder="1" applyAlignment="1">
      <alignment horizontal="center" vertical="center"/>
      <protection/>
    </xf>
    <xf numFmtId="0" fontId="3" fillId="7" borderId="179" xfId="49" applyFont="1" applyFill="1" applyBorder="1" applyAlignment="1">
      <alignment horizontal="center" vertical="center"/>
      <protection/>
    </xf>
    <xf numFmtId="3" fontId="1" fillId="7" borderId="180" xfId="49" applyNumberFormat="1" applyFill="1" applyBorder="1" applyAlignment="1">
      <alignment horizontal="center" vertical="center"/>
      <protection/>
    </xf>
    <xf numFmtId="3" fontId="1" fillId="7" borderId="184" xfId="49" applyNumberFormat="1" applyFill="1" applyBorder="1" applyAlignment="1">
      <alignment horizontal="center" vertical="center"/>
      <protection/>
    </xf>
    <xf numFmtId="3" fontId="1" fillId="0" borderId="118" xfId="49" applyNumberFormat="1" applyBorder="1" applyAlignment="1" applyProtection="1">
      <alignment horizontal="center" vertical="center"/>
      <protection locked="0"/>
    </xf>
    <xf numFmtId="0" fontId="3" fillId="0" borderId="119" xfId="49" applyFont="1" applyBorder="1" applyAlignment="1">
      <alignment horizontal="center" vertical="center"/>
      <protection/>
    </xf>
    <xf numFmtId="3" fontId="1" fillId="0" borderId="120" xfId="49" applyNumberFormat="1" applyBorder="1" applyAlignment="1" applyProtection="1">
      <alignment horizontal="center" vertical="center"/>
      <protection locked="0"/>
    </xf>
    <xf numFmtId="3" fontId="1" fillId="0" borderId="122" xfId="49" applyNumberFormat="1" applyBorder="1" applyAlignment="1" applyProtection="1">
      <alignment horizontal="center" vertical="center"/>
      <protection locked="0"/>
    </xf>
    <xf numFmtId="3" fontId="1" fillId="0" borderId="121" xfId="49" applyNumberFormat="1" applyBorder="1" applyAlignment="1" applyProtection="1">
      <alignment horizontal="center" vertical="center"/>
      <protection locked="0"/>
    </xf>
    <xf numFmtId="0" fontId="30" fillId="0" borderId="178" xfId="49" applyFont="1" applyBorder="1" applyAlignment="1">
      <alignment horizontal="center" vertical="center"/>
      <protection/>
    </xf>
    <xf numFmtId="0" fontId="30" fillId="0" borderId="179" xfId="49" applyFont="1" applyBorder="1" applyAlignment="1">
      <alignment horizontal="center" vertical="center"/>
      <protection/>
    </xf>
    <xf numFmtId="3" fontId="29" fillId="0" borderId="176" xfId="49" applyNumberFormat="1" applyFont="1" applyBorder="1" applyAlignment="1" applyProtection="1">
      <alignment horizontal="center" vertical="center"/>
      <protection locked="0"/>
    </xf>
    <xf numFmtId="3" fontId="29" fillId="0" borderId="177" xfId="49" applyNumberFormat="1" applyFont="1" applyBorder="1" applyAlignment="1" applyProtection="1">
      <alignment horizontal="center" vertical="center"/>
      <protection locked="0"/>
    </xf>
    <xf numFmtId="3" fontId="29" fillId="0" borderId="182" xfId="49" applyNumberFormat="1" applyFont="1" applyBorder="1" applyAlignment="1" applyProtection="1">
      <alignment horizontal="center" vertical="center"/>
      <protection locked="0"/>
    </xf>
    <xf numFmtId="3" fontId="29" fillId="0" borderId="183" xfId="49" applyNumberFormat="1" applyFont="1" applyBorder="1" applyAlignment="1" applyProtection="1">
      <alignment horizontal="center" vertical="center"/>
      <protection locked="0"/>
    </xf>
    <xf numFmtId="3" fontId="29" fillId="0" borderId="187" xfId="49" applyNumberFormat="1" applyFont="1" applyBorder="1" applyAlignment="1" applyProtection="1">
      <alignment horizontal="center" vertical="center"/>
      <protection locked="0"/>
    </xf>
    <xf numFmtId="3" fontId="29" fillId="0" borderId="188" xfId="49" applyNumberFormat="1" applyFont="1" applyBorder="1" applyAlignment="1" applyProtection="1">
      <alignment horizontal="center" vertical="center"/>
      <protection locked="0"/>
    </xf>
    <xf numFmtId="3" fontId="29" fillId="0" borderId="180" xfId="49" applyNumberFormat="1" applyFont="1" applyBorder="1" applyAlignment="1" applyProtection="1">
      <alignment horizontal="center" vertical="center"/>
      <protection locked="0"/>
    </xf>
    <xf numFmtId="3" fontId="29" fillId="0" borderId="181" xfId="49" applyNumberFormat="1" applyFont="1" applyBorder="1" applyAlignment="1" applyProtection="1">
      <alignment horizontal="center" vertical="center"/>
      <protection locked="0"/>
    </xf>
    <xf numFmtId="3" fontId="53" fillId="7" borderId="180" xfId="49" applyNumberFormat="1" applyFont="1" applyFill="1" applyBorder="1" applyAlignment="1">
      <alignment horizontal="center" vertical="center"/>
      <protection/>
    </xf>
    <xf numFmtId="3" fontId="53" fillId="7" borderId="184" xfId="49" applyNumberFormat="1" applyFont="1" applyFill="1" applyBorder="1" applyAlignment="1">
      <alignment horizontal="center" vertical="center"/>
      <protection/>
    </xf>
    <xf numFmtId="0" fontId="46" fillId="7" borderId="178" xfId="49" applyFont="1" applyFill="1" applyBorder="1" applyAlignment="1">
      <alignment horizontal="center" vertical="center"/>
      <protection/>
    </xf>
    <xf numFmtId="0" fontId="46" fillId="7" borderId="179" xfId="49" applyFont="1" applyFill="1" applyBorder="1" applyAlignment="1">
      <alignment horizontal="center" vertical="center"/>
      <protection/>
    </xf>
    <xf numFmtId="3" fontId="1" fillId="0" borderId="187" xfId="49" applyNumberFormat="1" applyBorder="1" applyAlignment="1" applyProtection="1">
      <alignment horizontal="center" vertical="center"/>
      <protection locked="0"/>
    </xf>
    <xf numFmtId="3" fontId="1" fillId="0" borderId="188" xfId="49" applyNumberFormat="1" applyBorder="1" applyAlignment="1" applyProtection="1">
      <alignment horizontal="center" vertical="center"/>
      <protection locked="0"/>
    </xf>
    <xf numFmtId="3" fontId="53" fillId="7" borderId="182" xfId="49" applyNumberFormat="1" applyFont="1" applyFill="1" applyBorder="1" applyAlignment="1">
      <alignment horizontal="center" vertical="center"/>
      <protection/>
    </xf>
    <xf numFmtId="3" fontId="53" fillId="7" borderId="185" xfId="49" applyNumberFormat="1" applyFont="1" applyFill="1" applyBorder="1" applyAlignment="1">
      <alignment horizontal="center" vertical="center"/>
      <protection/>
    </xf>
    <xf numFmtId="3" fontId="46" fillId="7" borderId="182" xfId="49" applyNumberFormat="1" applyFont="1" applyFill="1" applyBorder="1" applyAlignment="1">
      <alignment horizontal="center" vertical="center"/>
      <protection/>
    </xf>
    <xf numFmtId="3" fontId="46" fillId="7" borderId="185" xfId="49" applyNumberFormat="1" applyFont="1" applyFill="1" applyBorder="1" applyAlignment="1">
      <alignment horizontal="center" vertical="center"/>
      <protection/>
    </xf>
    <xf numFmtId="0" fontId="46" fillId="7" borderId="180" xfId="49" applyFont="1" applyFill="1" applyBorder="1" applyAlignment="1">
      <alignment horizontal="center" vertical="center"/>
      <protection/>
    </xf>
    <xf numFmtId="0" fontId="46" fillId="7" borderId="184" xfId="49" applyFont="1" applyFill="1" applyBorder="1" applyAlignment="1">
      <alignment horizontal="center" vertical="center"/>
      <protection/>
    </xf>
    <xf numFmtId="3" fontId="1" fillId="0" borderId="181" xfId="49" applyNumberFormat="1" applyBorder="1" applyAlignment="1" applyProtection="1">
      <alignment horizontal="center" vertical="center"/>
      <protection locked="0"/>
    </xf>
    <xf numFmtId="3" fontId="1" fillId="0" borderId="183" xfId="49" applyNumberFormat="1" applyBorder="1" applyAlignment="1" applyProtection="1">
      <alignment horizontal="center" vertical="center"/>
      <protection locked="0"/>
    </xf>
    <xf numFmtId="3" fontId="1" fillId="0" borderId="176" xfId="49" applyNumberFormat="1" applyBorder="1" applyAlignment="1" applyProtection="1">
      <alignment horizontal="center" vertical="center"/>
      <protection locked="0"/>
    </xf>
    <xf numFmtId="3" fontId="1" fillId="0" borderId="177" xfId="49" applyNumberFormat="1" applyBorder="1" applyAlignment="1" applyProtection="1">
      <alignment horizontal="center" vertical="center"/>
      <protection locked="0"/>
    </xf>
    <xf numFmtId="0" fontId="46" fillId="0" borderId="178" xfId="49" applyFont="1" applyBorder="1" applyAlignment="1">
      <alignment horizontal="center" vertical="center"/>
      <protection/>
    </xf>
    <xf numFmtId="0" fontId="46" fillId="0" borderId="179" xfId="49" applyFont="1" applyBorder="1" applyAlignment="1">
      <alignment horizontal="center" vertical="center"/>
      <protection/>
    </xf>
    <xf numFmtId="3" fontId="53" fillId="0" borderId="180" xfId="49" applyNumberFormat="1" applyFont="1" applyBorder="1" applyAlignment="1" applyProtection="1">
      <alignment horizontal="center" vertical="center"/>
      <protection locked="0"/>
    </xf>
    <xf numFmtId="3" fontId="53" fillId="0" borderId="184" xfId="49" applyNumberFormat="1" applyFont="1" applyBorder="1" applyAlignment="1" applyProtection="1">
      <alignment horizontal="center" vertical="center"/>
      <protection locked="0"/>
    </xf>
    <xf numFmtId="3" fontId="53" fillId="0" borderId="182" xfId="49" applyNumberFormat="1" applyFont="1" applyBorder="1" applyAlignment="1" applyProtection="1">
      <alignment horizontal="center" vertical="center"/>
      <protection locked="0"/>
    </xf>
    <xf numFmtId="3" fontId="53" fillId="0" borderId="185" xfId="49" applyNumberFormat="1" applyFont="1" applyBorder="1" applyAlignment="1" applyProtection="1">
      <alignment horizontal="center" vertical="center"/>
      <protection locked="0"/>
    </xf>
    <xf numFmtId="3" fontId="53" fillId="0" borderId="187" xfId="49" applyNumberFormat="1" applyFont="1" applyBorder="1" applyAlignment="1" applyProtection="1">
      <alignment horizontal="center" vertical="center"/>
      <protection locked="0"/>
    </xf>
    <xf numFmtId="3" fontId="53" fillId="0" borderId="188" xfId="49" applyNumberFormat="1" applyFont="1" applyBorder="1" applyAlignment="1" applyProtection="1">
      <alignment horizontal="center" vertical="center"/>
      <protection locked="0"/>
    </xf>
    <xf numFmtId="3" fontId="53" fillId="0" borderId="190" xfId="49" applyNumberFormat="1" applyFont="1" applyBorder="1" applyAlignment="1" applyProtection="1">
      <alignment horizontal="center" vertical="center"/>
      <protection locked="0"/>
    </xf>
    <xf numFmtId="3" fontId="53" fillId="0" borderId="191" xfId="49" applyNumberFormat="1" applyFont="1" applyBorder="1" applyAlignment="1" applyProtection="1">
      <alignment horizontal="center" vertical="center"/>
      <protection locked="0"/>
    </xf>
    <xf numFmtId="3" fontId="29" fillId="0" borderId="184" xfId="49" applyNumberFormat="1" applyFont="1" applyBorder="1" applyAlignment="1" applyProtection="1">
      <alignment horizontal="center" vertical="center"/>
      <protection locked="0"/>
    </xf>
    <xf numFmtId="3" fontId="29" fillId="0" borderId="190" xfId="49" applyNumberFormat="1" applyFont="1" applyBorder="1" applyAlignment="1" applyProtection="1">
      <alignment horizontal="center" vertical="center"/>
      <protection locked="0"/>
    </xf>
    <xf numFmtId="3" fontId="29" fillId="0" borderId="191" xfId="49" applyNumberFormat="1" applyFont="1" applyBorder="1" applyAlignment="1" applyProtection="1">
      <alignment horizontal="center" vertical="center"/>
      <protection locked="0"/>
    </xf>
    <xf numFmtId="3" fontId="29" fillId="0" borderId="118" xfId="49" applyNumberFormat="1" applyFont="1" applyBorder="1" applyAlignment="1" applyProtection="1">
      <alignment horizontal="center" vertical="center"/>
      <protection locked="0"/>
    </xf>
    <xf numFmtId="3" fontId="29" fillId="0" borderId="118" xfId="49" applyNumberFormat="1" applyFont="1" applyBorder="1" applyAlignment="1" applyProtection="1">
      <alignment horizontal="center" vertical="center"/>
      <protection locked="0"/>
    </xf>
    <xf numFmtId="0" fontId="30" fillId="0" borderId="119" xfId="49" applyFont="1" applyBorder="1" applyAlignment="1">
      <alignment horizontal="center" vertical="center"/>
      <protection/>
    </xf>
    <xf numFmtId="0" fontId="30" fillId="0" borderId="119" xfId="49" applyFont="1" applyBorder="1" applyAlignment="1">
      <alignment horizontal="center" vertical="center"/>
      <protection/>
    </xf>
    <xf numFmtId="3" fontId="29" fillId="0" borderId="120" xfId="49" applyNumberFormat="1" applyFont="1" applyBorder="1" applyAlignment="1" applyProtection="1">
      <alignment horizontal="center" vertical="center"/>
      <protection locked="0"/>
    </xf>
    <xf numFmtId="3" fontId="29" fillId="0" borderId="120" xfId="49" applyNumberFormat="1" applyFont="1" applyBorder="1" applyAlignment="1" applyProtection="1">
      <alignment horizontal="center" vertical="center"/>
      <protection locked="0"/>
    </xf>
    <xf numFmtId="3" fontId="29" fillId="0" borderId="121" xfId="49" applyNumberFormat="1" applyFont="1" applyBorder="1" applyAlignment="1" applyProtection="1">
      <alignment horizontal="center" vertical="center"/>
      <protection locked="0"/>
    </xf>
    <xf numFmtId="3" fontId="29" fillId="0" borderId="121" xfId="49" applyNumberFormat="1" applyFont="1" applyBorder="1" applyAlignment="1" applyProtection="1">
      <alignment horizontal="center" vertical="center"/>
      <protection locked="0"/>
    </xf>
    <xf numFmtId="3" fontId="29" fillId="0" borderId="122" xfId="49" applyNumberFormat="1" applyFont="1" applyBorder="1" applyAlignment="1" applyProtection="1">
      <alignment horizontal="center" vertical="center"/>
      <protection locked="0"/>
    </xf>
    <xf numFmtId="3" fontId="29" fillId="0" borderId="122" xfId="49" applyNumberFormat="1" applyFont="1" applyBorder="1" applyAlignment="1" applyProtection="1">
      <alignment horizontal="center" vertical="center"/>
      <protection locked="0"/>
    </xf>
    <xf numFmtId="3" fontId="29" fillId="0" borderId="177" xfId="49" applyNumberFormat="1" applyFont="1" applyBorder="1" applyAlignment="1" applyProtection="1">
      <alignment horizontal="center" vertical="center"/>
      <protection locked="0"/>
    </xf>
    <xf numFmtId="3" fontId="29" fillId="0" borderId="183" xfId="49" applyNumberFormat="1" applyFont="1" applyBorder="1" applyAlignment="1" applyProtection="1">
      <alignment horizontal="center" vertical="center"/>
      <protection locked="0"/>
    </xf>
    <xf numFmtId="3" fontId="1" fillId="0" borderId="121" xfId="49" applyNumberFormat="1" applyFont="1" applyBorder="1" applyAlignment="1" applyProtection="1">
      <alignment horizontal="center" vertical="center"/>
      <protection locked="0"/>
    </xf>
    <xf numFmtId="3" fontId="1" fillId="0" borderId="182" xfId="49" applyNumberFormat="1" applyFont="1" applyBorder="1" applyAlignment="1" applyProtection="1">
      <alignment horizontal="center" vertical="center"/>
      <protection locked="0"/>
    </xf>
    <xf numFmtId="0" fontId="0" fillId="0" borderId="75" xfId="0" applyBorder="1" applyAlignment="1">
      <alignment horizontal="center"/>
    </xf>
    <xf numFmtId="0" fontId="61" fillId="0" borderId="75" xfId="0" applyFont="1" applyBorder="1" applyAlignment="1">
      <alignment/>
    </xf>
    <xf numFmtId="0" fontId="0" fillId="0" borderId="75" xfId="0" applyBorder="1" applyAlignment="1">
      <alignment/>
    </xf>
    <xf numFmtId="10" fontId="0" fillId="0" borderId="75" xfId="0" applyNumberFormat="1" applyBorder="1" applyAlignment="1">
      <alignment/>
    </xf>
    <xf numFmtId="9" fontId="0" fillId="0" borderId="75" xfId="51" applyBorder="1" applyAlignment="1">
      <alignment/>
    </xf>
    <xf numFmtId="0" fontId="0" fillId="0" borderId="146" xfId="0" applyBorder="1" applyAlignment="1">
      <alignment horizontal="center"/>
    </xf>
    <xf numFmtId="0" fontId="61" fillId="0" borderId="146" xfId="0" applyFont="1" applyBorder="1" applyAlignment="1">
      <alignment/>
    </xf>
    <xf numFmtId="0" fontId="0" fillId="0" borderId="146" xfId="0" applyBorder="1" applyAlignment="1">
      <alignment/>
    </xf>
    <xf numFmtId="10" fontId="0" fillId="0" borderId="146" xfId="0" applyNumberFormat="1" applyBorder="1" applyAlignment="1">
      <alignment/>
    </xf>
    <xf numFmtId="9" fontId="0" fillId="0" borderId="146" xfId="51" applyBorder="1" applyAlignment="1">
      <alignment/>
    </xf>
    <xf numFmtId="0" fontId="0" fillId="0" borderId="146" xfId="0" applyFont="1" applyBorder="1" applyAlignment="1">
      <alignment/>
    </xf>
    <xf numFmtId="0" fontId="57" fillId="0" borderId="146" xfId="0" applyFont="1" applyBorder="1" applyAlignment="1">
      <alignment/>
    </xf>
    <xf numFmtId="0" fontId="57" fillId="24" borderId="146" xfId="0" applyFont="1" applyFill="1" applyBorder="1" applyAlignment="1">
      <alignment/>
    </xf>
    <xf numFmtId="0" fontId="61" fillId="0" borderId="146" xfId="0" applyFont="1" applyBorder="1" applyAlignment="1">
      <alignment/>
    </xf>
    <xf numFmtId="0" fontId="51" fillId="0" borderId="146" xfId="0" applyFont="1" applyBorder="1" applyAlignment="1">
      <alignment/>
    </xf>
    <xf numFmtId="0" fontId="0" fillId="0" borderId="149" xfId="0" applyBorder="1" applyAlignment="1">
      <alignment horizontal="center"/>
    </xf>
    <xf numFmtId="0" fontId="61" fillId="0" borderId="149" xfId="0" applyFont="1" applyBorder="1" applyAlignment="1">
      <alignment/>
    </xf>
    <xf numFmtId="0" fontId="0" fillId="0" borderId="149" xfId="0" applyBorder="1" applyAlignment="1">
      <alignment/>
    </xf>
    <xf numFmtId="0" fontId="57" fillId="0" borderId="149" xfId="0" applyFont="1" applyBorder="1" applyAlignment="1">
      <alignment/>
    </xf>
    <xf numFmtId="0" fontId="57" fillId="24" borderId="149" xfId="0" applyFont="1" applyFill="1" applyBorder="1" applyAlignment="1">
      <alignment/>
    </xf>
    <xf numFmtId="10" fontId="0" fillId="0" borderId="149" xfId="0" applyNumberFormat="1" applyBorder="1" applyAlignment="1">
      <alignment/>
    </xf>
    <xf numFmtId="9" fontId="0" fillId="0" borderId="149" xfId="51" applyBorder="1" applyAlignment="1">
      <alignment/>
    </xf>
    <xf numFmtId="0" fontId="0" fillId="0" borderId="192" xfId="0" applyBorder="1" applyAlignment="1">
      <alignment horizontal="center"/>
    </xf>
    <xf numFmtId="0" fontId="0" fillId="0" borderId="192" xfId="0" applyFont="1" applyBorder="1" applyAlignment="1">
      <alignment/>
    </xf>
    <xf numFmtId="0" fontId="0" fillId="0" borderId="192" xfId="0" applyBorder="1" applyAlignment="1">
      <alignment/>
    </xf>
    <xf numFmtId="0" fontId="57" fillId="0" borderId="192" xfId="0" applyFont="1" applyBorder="1" applyAlignment="1">
      <alignment/>
    </xf>
    <xf numFmtId="0" fontId="57" fillId="24" borderId="192" xfId="0" applyFont="1" applyFill="1" applyBorder="1" applyAlignment="1">
      <alignment/>
    </xf>
    <xf numFmtId="10" fontId="0" fillId="0" borderId="192" xfId="0" applyNumberFormat="1" applyBorder="1" applyAlignment="1">
      <alignment/>
    </xf>
    <xf numFmtId="9" fontId="0" fillId="0" borderId="192" xfId="51" applyBorder="1" applyAlignment="1">
      <alignment/>
    </xf>
    <xf numFmtId="0" fontId="0" fillId="0" borderId="193" xfId="0" applyBorder="1" applyAlignment="1">
      <alignment horizontal="center"/>
    </xf>
    <xf numFmtId="0" fontId="61" fillId="0" borderId="193" xfId="0" applyFont="1" applyBorder="1" applyAlignment="1">
      <alignment/>
    </xf>
    <xf numFmtId="0" fontId="0" fillId="0" borderId="193" xfId="0" applyBorder="1" applyAlignment="1">
      <alignment/>
    </xf>
    <xf numFmtId="0" fontId="57" fillId="0" borderId="193" xfId="0" applyFont="1" applyBorder="1" applyAlignment="1">
      <alignment/>
    </xf>
    <xf numFmtId="0" fontId="57" fillId="24" borderId="193" xfId="0" applyFont="1" applyFill="1" applyBorder="1" applyAlignment="1">
      <alignment/>
    </xf>
    <xf numFmtId="10" fontId="0" fillId="0" borderId="193" xfId="0" applyNumberFormat="1" applyBorder="1" applyAlignment="1">
      <alignment/>
    </xf>
    <xf numFmtId="9" fontId="0" fillId="0" borderId="193" xfId="51" applyBorder="1" applyAlignment="1">
      <alignment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_MPD 2009" xfId="49"/>
    <cellStyle name="Poznámka" xfId="50"/>
    <cellStyle name="Percent" xfId="51"/>
    <cellStyle name="procent 2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dxfs count="29"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b/>
        <i val="0"/>
        <color rgb="FF3333CC"/>
      </font>
    </dxf>
    <dxf>
      <font>
        <b/>
        <i val="0"/>
        <color rgb="FF3333CC"/>
      </font>
    </dxf>
    <dxf>
      <font>
        <b/>
        <i val="0"/>
        <color indexed="62"/>
      </font>
      <fill>
        <patternFill>
          <bgColor indexed="13"/>
        </patternFill>
      </fill>
    </dxf>
    <dxf>
      <font>
        <b/>
        <i val="0"/>
        <color indexed="17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62"/>
      </font>
      <fill>
        <patternFill>
          <bgColor indexed="13"/>
        </patternFill>
      </fill>
    </dxf>
    <dxf>
      <font>
        <b/>
        <i val="0"/>
        <color indexed="17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62"/>
      </font>
      <fill>
        <patternFill>
          <bgColor indexed="13"/>
        </patternFill>
      </fill>
    </dxf>
    <dxf>
      <font>
        <b/>
        <i val="0"/>
        <color indexed="17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62"/>
      </font>
      <fill>
        <patternFill>
          <bgColor indexed="13"/>
        </patternFill>
      </fill>
    </dxf>
    <dxf>
      <font>
        <b/>
        <i val="0"/>
        <color indexed="17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6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J57"/>
  <sheetViews>
    <sheetView tabSelected="1" zoomScalePageLayoutView="0" workbookViewId="0" topLeftCell="A1">
      <selection activeCell="AA37" activeCellId="11" sqref="B27 AA27:AE27 B29 AA29:AE29 B31 AA31:AE31 B33 AA33:AE33 B35 AA35:AE35 B37 AA37:AE37"/>
    </sheetView>
  </sheetViews>
  <sheetFormatPr defaultColWidth="10.421875" defaultRowHeight="12.75"/>
  <cols>
    <col min="1" max="1" width="1.28515625" style="41" customWidth="1"/>
    <col min="2" max="2" width="19.421875" style="41" customWidth="1"/>
    <col min="3" max="3" width="5.421875" style="41" customWidth="1"/>
    <col min="4" max="4" width="2.00390625" style="41" customWidth="1"/>
    <col min="5" max="6" width="5.421875" style="41" customWidth="1"/>
    <col min="7" max="7" width="2.00390625" style="41" customWidth="1"/>
    <col min="8" max="9" width="5.421875" style="41" customWidth="1"/>
    <col min="10" max="10" width="2.00390625" style="41" customWidth="1"/>
    <col min="11" max="12" width="5.421875" style="41" customWidth="1"/>
    <col min="13" max="13" width="2.00390625" style="41" customWidth="1"/>
    <col min="14" max="15" width="5.421875" style="41" customWidth="1"/>
    <col min="16" max="16" width="2.00390625" style="41" customWidth="1"/>
    <col min="17" max="18" width="5.421875" style="41" customWidth="1"/>
    <col min="19" max="19" width="2.00390625" style="41" customWidth="1"/>
    <col min="20" max="21" width="5.421875" style="41" customWidth="1"/>
    <col min="22" max="22" width="2.00390625" style="41" customWidth="1"/>
    <col min="23" max="24" width="5.421875" style="41" customWidth="1"/>
    <col min="25" max="25" width="2.00390625" style="41" customWidth="1"/>
    <col min="26" max="26" width="5.421875" style="41" customWidth="1"/>
    <col min="27" max="27" width="8.28125" style="41" customWidth="1"/>
    <col min="28" max="28" width="5.57421875" style="41" customWidth="1"/>
    <col min="29" max="29" width="1.28515625" style="41" customWidth="1"/>
    <col min="30" max="30" width="6.421875" style="41" customWidth="1"/>
    <col min="31" max="31" width="5.7109375" style="41" customWidth="1"/>
    <col min="32" max="32" width="11.421875" style="41" customWidth="1"/>
    <col min="33" max="33" width="5.421875" style="41" customWidth="1"/>
    <col min="34" max="34" width="2.57421875" style="41" customWidth="1"/>
    <col min="35" max="36" width="5.421875" style="41" customWidth="1"/>
    <col min="37" max="37" width="1.8515625" style="41" customWidth="1"/>
    <col min="38" max="39" width="5.421875" style="41" customWidth="1"/>
    <col min="40" max="40" width="2.28125" style="41" customWidth="1"/>
    <col min="41" max="42" width="5.421875" style="41" customWidth="1"/>
    <col min="43" max="43" width="2.28125" style="41" customWidth="1"/>
    <col min="44" max="45" width="5.421875" style="41" customWidth="1"/>
    <col min="46" max="46" width="2.28125" style="41" customWidth="1"/>
    <col min="47" max="47" width="5.421875" style="41" customWidth="1"/>
    <col min="48" max="48" width="6.57421875" style="41" customWidth="1"/>
    <col min="49" max="49" width="5.00390625" style="41" customWidth="1"/>
    <col min="50" max="50" width="1.7109375" style="41" customWidth="1"/>
    <col min="51" max="51" width="4.421875" style="41" customWidth="1"/>
    <col min="52" max="52" width="7.140625" style="41" customWidth="1"/>
    <col min="53" max="53" width="15.7109375" style="41" customWidth="1"/>
    <col min="54" max="56" width="7.140625" style="41" customWidth="1"/>
    <col min="57" max="57" width="55.28125" style="41" customWidth="1"/>
    <col min="58" max="59" width="5.00390625" style="41" customWidth="1"/>
    <col min="60" max="60" width="3.00390625" style="41" customWidth="1"/>
    <col min="61" max="62" width="4.28125" style="41" customWidth="1"/>
    <col min="63" max="16384" width="10.421875" style="41" customWidth="1"/>
  </cols>
  <sheetData>
    <row r="1" spans="7:28" ht="23.25">
      <c r="G1" s="71" t="s">
        <v>86</v>
      </c>
      <c r="H1" s="71"/>
      <c r="I1" s="71"/>
      <c r="M1" s="72"/>
      <c r="N1" s="72"/>
      <c r="O1" s="72"/>
      <c r="P1" s="72"/>
      <c r="Q1" s="72"/>
      <c r="R1" s="72"/>
      <c r="S1" s="72"/>
      <c r="T1" s="72"/>
      <c r="U1" s="72"/>
      <c r="V1" s="72"/>
      <c r="W1" s="567">
        <f>'Rozlosování-přehled'!L1</f>
        <v>2011</v>
      </c>
      <c r="X1" s="568"/>
      <c r="Y1" s="72"/>
      <c r="Z1" s="72"/>
      <c r="AA1" s="72"/>
      <c r="AB1" s="72"/>
    </row>
    <row r="2" ht="13.5" thickBot="1"/>
    <row r="3" spans="2:58" ht="96.75" customHeight="1" thickBot="1">
      <c r="B3" s="73"/>
      <c r="C3" s="574" t="str">
        <f>B5</f>
        <v>Hrabová</v>
      </c>
      <c r="D3" s="570"/>
      <c r="E3" s="571"/>
      <c r="F3" s="569" t="str">
        <f>B7</f>
        <v>Vratimov</v>
      </c>
      <c r="G3" s="570"/>
      <c r="H3" s="571"/>
      <c r="I3" s="569" t="str">
        <f>B9</f>
        <v>Výškovice A</v>
      </c>
      <c r="J3" s="570"/>
      <c r="K3" s="571"/>
      <c r="L3" s="569" t="str">
        <f>B11</f>
        <v>Brušperk B</v>
      </c>
      <c r="M3" s="570"/>
      <c r="N3" s="571"/>
      <c r="O3" s="569" t="str">
        <f>B13</f>
        <v>Nová Bělá  B</v>
      </c>
      <c r="P3" s="570"/>
      <c r="Q3" s="571"/>
      <c r="R3" s="569" t="str">
        <f>B15</f>
        <v>Výškovice B</v>
      </c>
      <c r="S3" s="570"/>
      <c r="T3" s="571"/>
      <c r="U3" s="569" t="str">
        <f>B17</f>
        <v>Stará Bělá  </v>
      </c>
      <c r="V3" s="570"/>
      <c r="W3" s="571"/>
      <c r="X3" s="569" t="str">
        <f>B19</f>
        <v>Brušperk A</v>
      </c>
      <c r="Y3" s="570"/>
      <c r="Z3" s="572"/>
      <c r="AA3" s="77" t="s">
        <v>37</v>
      </c>
      <c r="AB3" s="569" t="s">
        <v>38</v>
      </c>
      <c r="AC3" s="570"/>
      <c r="AD3" s="571"/>
      <c r="AE3" s="78" t="s">
        <v>39</v>
      </c>
      <c r="AH3" s="465" t="s">
        <v>324</v>
      </c>
      <c r="AN3" s="465" t="s">
        <v>325</v>
      </c>
      <c r="BF3" s="41" t="s">
        <v>46</v>
      </c>
    </row>
    <row r="4" spans="2:31" ht="9.75" customHeight="1">
      <c r="B4" s="74"/>
      <c r="C4" s="556" t="s">
        <v>40</v>
      </c>
      <c r="D4" s="557"/>
      <c r="E4" s="558"/>
      <c r="F4" s="573">
        <f>'Utkání-výsledky'!I15</f>
        <v>2</v>
      </c>
      <c r="G4" s="564"/>
      <c r="H4" s="565"/>
      <c r="I4" s="563">
        <f>'Utkání-výsledky'!J18</f>
        <v>2</v>
      </c>
      <c r="J4" s="564"/>
      <c r="K4" s="565"/>
      <c r="L4" s="563">
        <f>'Utkání-výsledky'!I24</f>
        <v>1</v>
      </c>
      <c r="M4" s="564"/>
      <c r="N4" s="565"/>
      <c r="O4" s="563">
        <f>'Utkání-výsledky'!J29</f>
        <v>1</v>
      </c>
      <c r="P4" s="564"/>
      <c r="Q4" s="565"/>
      <c r="R4" s="563">
        <f>'Utkání-výsledky'!I33</f>
        <v>2</v>
      </c>
      <c r="S4" s="564"/>
      <c r="T4" s="565"/>
      <c r="U4" s="563">
        <f>'Utkání-výsledky'!J40</f>
        <v>1</v>
      </c>
      <c r="V4" s="564"/>
      <c r="W4" s="565"/>
      <c r="X4" s="563">
        <f>'Utkání-výsledky'!I7</f>
        <v>1</v>
      </c>
      <c r="Y4" s="564"/>
      <c r="Z4" s="566"/>
      <c r="AA4" s="75"/>
      <c r="AB4" s="86" t="str">
        <f>IF(BJ4&gt;0,BF4," ")</f>
        <v> </v>
      </c>
      <c r="AC4" s="87" t="s">
        <v>19</v>
      </c>
      <c r="AD4" s="88" t="str">
        <f>IF(BJ4&gt;0,BI4," ")</f>
        <v> </v>
      </c>
      <c r="AE4" s="76"/>
    </row>
    <row r="5" spans="2:62" ht="30" customHeight="1" thickBot="1">
      <c r="B5" s="223" t="str">
        <f>'Utkání-výsledky'!N4</f>
        <v>Hrabová</v>
      </c>
      <c r="C5" s="559"/>
      <c r="D5" s="560"/>
      <c r="E5" s="560"/>
      <c r="F5" s="92">
        <f>'Utkání-výsledky'!F15</f>
        <v>3</v>
      </c>
      <c r="G5" s="93" t="s">
        <v>19</v>
      </c>
      <c r="H5" s="94">
        <f>'Utkání-výsledky'!H15</f>
        <v>0</v>
      </c>
      <c r="I5" s="528">
        <f>'Utkání-výsledky'!H18</f>
        <v>2</v>
      </c>
      <c r="J5" s="529" t="s">
        <v>19</v>
      </c>
      <c r="K5" s="530">
        <f>'Utkání-výsledky'!F18</f>
        <v>1</v>
      </c>
      <c r="L5" s="264">
        <f>'Utkání-výsledky'!F24</f>
        <v>1</v>
      </c>
      <c r="M5" s="93" t="s">
        <v>19</v>
      </c>
      <c r="N5" s="94">
        <f>'Utkání-výsledky'!H24</f>
        <v>2</v>
      </c>
      <c r="O5" s="264">
        <f>'Utkání-výsledky'!H29</f>
        <v>1</v>
      </c>
      <c r="P5" s="93" t="s">
        <v>19</v>
      </c>
      <c r="Q5" s="265">
        <f>'Utkání-výsledky'!F29</f>
        <v>2</v>
      </c>
      <c r="R5" s="95">
        <f>'Utkání-výsledky'!F33</f>
        <v>2</v>
      </c>
      <c r="S5" s="93" t="s">
        <v>19</v>
      </c>
      <c r="T5" s="94">
        <f>'Utkání-výsledky'!H33</f>
        <v>1</v>
      </c>
      <c r="U5" s="528">
        <f>'Utkání-výsledky'!H40</f>
        <v>1</v>
      </c>
      <c r="V5" s="529" t="s">
        <v>19</v>
      </c>
      <c r="W5" s="530">
        <f>'Utkání-výsledky'!F40</f>
        <v>2</v>
      </c>
      <c r="X5" s="95">
        <f>'Utkání-výsledky'!F7</f>
        <v>1</v>
      </c>
      <c r="Y5" s="93" t="s">
        <v>19</v>
      </c>
      <c r="Z5" s="94">
        <f>'Utkání-výsledky'!H7</f>
        <v>2</v>
      </c>
      <c r="AA5" s="99">
        <f aca="true" t="shared" si="0" ref="AA5:AA19">IF(BJ5&gt;0,BF5," ")</f>
        <v>10</v>
      </c>
      <c r="AB5" s="100">
        <f>IF(BJ5&gt;0,BG5," ")</f>
        <v>11</v>
      </c>
      <c r="AC5" s="101" t="s">
        <v>19</v>
      </c>
      <c r="AD5" s="97">
        <f aca="true" t="shared" si="1" ref="AD5:AD19">IF(BJ5&gt;0,BI5," ")</f>
        <v>10</v>
      </c>
      <c r="AE5" s="222" t="s">
        <v>132</v>
      </c>
      <c r="AG5" s="464">
        <v>3</v>
      </c>
      <c r="AH5" s="93" t="s">
        <v>19</v>
      </c>
      <c r="AI5" s="464">
        <v>3</v>
      </c>
      <c r="AM5" s="464">
        <v>76</v>
      </c>
      <c r="AN5" s="537" t="s">
        <v>19</v>
      </c>
      <c r="AO5" s="464">
        <v>79</v>
      </c>
      <c r="AP5" s="464"/>
      <c r="AQ5" s="464">
        <f>AM5-AO5</f>
        <v>-3</v>
      </c>
      <c r="BF5" s="82">
        <f>SUM(F4:Z4)</f>
        <v>10</v>
      </c>
      <c r="BG5" s="83">
        <f>SUM(F5,I5,L5,O5,R5,U5,X5)</f>
        <v>11</v>
      </c>
      <c r="BH5" s="84" t="s">
        <v>19</v>
      </c>
      <c r="BI5" s="83">
        <f>SUM(H5,K5,N5,Q5,T5,W5,Z5)</f>
        <v>10</v>
      </c>
      <c r="BJ5" s="83">
        <f>BG5+BI5</f>
        <v>21</v>
      </c>
    </row>
    <row r="6" spans="2:62" ht="9.75" customHeight="1">
      <c r="B6" s="224"/>
      <c r="C6" s="573">
        <f>'Utkání-výsledky'!J15</f>
        <v>1</v>
      </c>
      <c r="D6" s="564"/>
      <c r="E6" s="565"/>
      <c r="F6" s="556" t="s">
        <v>41</v>
      </c>
      <c r="G6" s="557"/>
      <c r="H6" s="558"/>
      <c r="I6" s="563">
        <f>'Utkání-výsledky'!I25</f>
        <v>2</v>
      </c>
      <c r="J6" s="564"/>
      <c r="K6" s="565"/>
      <c r="L6" s="563">
        <f>'Utkání-výsledky'!J28</f>
        <v>2</v>
      </c>
      <c r="M6" s="564"/>
      <c r="N6" s="565"/>
      <c r="O6" s="563">
        <f>'Utkání-výsledky'!I34</f>
        <v>0</v>
      </c>
      <c r="P6" s="564"/>
      <c r="Q6" s="565"/>
      <c r="R6" s="563">
        <f>'Utkání-výsledky'!J39</f>
        <v>1</v>
      </c>
      <c r="S6" s="564"/>
      <c r="T6" s="565"/>
      <c r="U6" s="563">
        <f>'Utkání-výsledky'!I8</f>
        <v>1</v>
      </c>
      <c r="V6" s="564"/>
      <c r="W6" s="565"/>
      <c r="X6" s="563">
        <f>'Utkání-výsledky'!I17</f>
        <v>1</v>
      </c>
      <c r="Y6" s="564"/>
      <c r="Z6" s="566"/>
      <c r="AA6" s="85" t="str">
        <f t="shared" si="0"/>
        <v> </v>
      </c>
      <c r="AB6" s="86" t="str">
        <f>IF(BJ6&gt;0,BF6," ")</f>
        <v> </v>
      </c>
      <c r="AC6" s="87" t="s">
        <v>19</v>
      </c>
      <c r="AD6" s="88" t="str">
        <f t="shared" si="1"/>
        <v> </v>
      </c>
      <c r="AE6" s="76"/>
      <c r="AG6" s="464"/>
      <c r="AI6" s="464"/>
      <c r="AM6" s="464"/>
      <c r="AN6" s="464"/>
      <c r="AO6" s="464"/>
      <c r="AP6" s="464"/>
      <c r="AQ6" s="464"/>
      <c r="BF6" s="89"/>
      <c r="BG6" s="90"/>
      <c r="BH6" s="91"/>
      <c r="BI6" s="91"/>
      <c r="BJ6" s="90"/>
    </row>
    <row r="7" spans="2:62" ht="30" customHeight="1" thickBot="1">
      <c r="B7" s="223" t="str">
        <f>'Utkání-výsledky'!N5</f>
        <v>Vratimov</v>
      </c>
      <c r="C7" s="92">
        <f>H5</f>
        <v>0</v>
      </c>
      <c r="D7" s="93" t="s">
        <v>19</v>
      </c>
      <c r="E7" s="94">
        <f>F5</f>
        <v>3</v>
      </c>
      <c r="F7" s="559"/>
      <c r="G7" s="560" t="s">
        <v>41</v>
      </c>
      <c r="H7" s="561"/>
      <c r="I7" s="92">
        <f>'Utkání-výsledky'!F25</f>
        <v>2</v>
      </c>
      <c r="J7" s="93" t="s">
        <v>19</v>
      </c>
      <c r="K7" s="94">
        <f>'Utkání-výsledky'!H25</f>
        <v>1</v>
      </c>
      <c r="L7" s="95">
        <f>'Utkání-výsledky'!H28</f>
        <v>2</v>
      </c>
      <c r="M7" s="93" t="s">
        <v>19</v>
      </c>
      <c r="N7" s="94">
        <f>'Utkání-výsledky'!F28</f>
        <v>1</v>
      </c>
      <c r="O7" s="95">
        <f>'Utkání-výsledky'!F34</f>
        <v>0</v>
      </c>
      <c r="P7" s="93" t="s">
        <v>19</v>
      </c>
      <c r="Q7" s="94">
        <f>'Utkání-výsledky'!H34</f>
        <v>3</v>
      </c>
      <c r="R7" s="95">
        <f>'Utkání-výsledky'!H39</f>
        <v>1</v>
      </c>
      <c r="S7" s="93" t="s">
        <v>19</v>
      </c>
      <c r="T7" s="94">
        <f>'Utkání-výsledky'!F39</f>
        <v>2</v>
      </c>
      <c r="U7" s="95">
        <f>'Utkání-výsledky'!F8</f>
        <v>1</v>
      </c>
      <c r="V7" s="93" t="s">
        <v>19</v>
      </c>
      <c r="W7" s="94">
        <f>'Utkání-výsledky'!H8</f>
        <v>2</v>
      </c>
      <c r="X7" s="95">
        <f>'Utkání-výsledky'!F17</f>
        <v>1</v>
      </c>
      <c r="Y7" s="93" t="s">
        <v>19</v>
      </c>
      <c r="Z7" s="94">
        <f>'Utkání-výsledky'!H17</f>
        <v>2</v>
      </c>
      <c r="AA7" s="99">
        <f t="shared" si="0"/>
        <v>8</v>
      </c>
      <c r="AB7" s="100">
        <f>IF(BJ7&gt;0,BG7," ")</f>
        <v>7</v>
      </c>
      <c r="AC7" s="101" t="s">
        <v>19</v>
      </c>
      <c r="AD7" s="97">
        <f t="shared" si="1"/>
        <v>14</v>
      </c>
      <c r="AE7" s="544" t="s">
        <v>135</v>
      </c>
      <c r="AF7" s="459" t="s">
        <v>326</v>
      </c>
      <c r="AG7" s="464"/>
      <c r="AI7" s="464"/>
      <c r="AM7" s="464"/>
      <c r="AN7" s="464"/>
      <c r="AO7" s="464"/>
      <c r="AP7" s="464"/>
      <c r="AQ7" s="464"/>
      <c r="BF7" s="82">
        <f>SUM(C6:C6)+SUM(I6:Z6)</f>
        <v>8</v>
      </c>
      <c r="BG7" s="83">
        <f>SUM(C7,I7,L7,O7,R7,U7,X7)</f>
        <v>7</v>
      </c>
      <c r="BH7" s="84" t="s">
        <v>19</v>
      </c>
      <c r="BI7" s="83">
        <f>SUM(E7,K7,N7,Q7,T7,W7,Z7)</f>
        <v>14</v>
      </c>
      <c r="BJ7" s="83">
        <f>BG7+BI7</f>
        <v>21</v>
      </c>
    </row>
    <row r="8" spans="2:62" ht="9.75" customHeight="1">
      <c r="B8" s="224"/>
      <c r="C8" s="562">
        <f>'Utkání-výsledky'!I18</f>
        <v>1</v>
      </c>
      <c r="D8" s="554"/>
      <c r="E8" s="554"/>
      <c r="F8" s="554">
        <f>'Utkání-výsledky'!J25</f>
        <v>1</v>
      </c>
      <c r="G8" s="554"/>
      <c r="H8" s="555"/>
      <c r="I8" s="556" t="s">
        <v>42</v>
      </c>
      <c r="J8" s="557"/>
      <c r="K8" s="558"/>
      <c r="L8" s="563">
        <f>'Utkání-výsledky'!I35</f>
        <v>2</v>
      </c>
      <c r="M8" s="564"/>
      <c r="N8" s="565"/>
      <c r="O8" s="563">
        <f>'Utkání-výsledky'!J38</f>
        <v>1</v>
      </c>
      <c r="P8" s="564"/>
      <c r="Q8" s="565"/>
      <c r="R8" s="563">
        <f>'Utkání-výsledky'!I9</f>
        <v>1</v>
      </c>
      <c r="S8" s="564"/>
      <c r="T8" s="565"/>
      <c r="U8" s="563">
        <f>'Utkání-výsledky'!J14</f>
        <v>2</v>
      </c>
      <c r="V8" s="564"/>
      <c r="W8" s="565"/>
      <c r="X8" s="563">
        <f>'Utkání-výsledky'!I27</f>
        <v>2</v>
      </c>
      <c r="Y8" s="564"/>
      <c r="Z8" s="566"/>
      <c r="AA8" s="85" t="str">
        <f t="shared" si="0"/>
        <v> </v>
      </c>
      <c r="AB8" s="86" t="str">
        <f>IF(BJ8&gt;0,BF8," ")</f>
        <v> </v>
      </c>
      <c r="AC8" s="87" t="s">
        <v>19</v>
      </c>
      <c r="AD8" s="88" t="str">
        <f t="shared" si="1"/>
        <v> </v>
      </c>
      <c r="AE8" s="76"/>
      <c r="AG8" s="464"/>
      <c r="AI8" s="464"/>
      <c r="AM8" s="464"/>
      <c r="AN8" s="464"/>
      <c r="AO8" s="464"/>
      <c r="AP8" s="464"/>
      <c r="AQ8" s="464"/>
      <c r="BF8" s="89"/>
      <c r="BG8" s="90"/>
      <c r="BH8" s="91"/>
      <c r="BI8" s="91"/>
      <c r="BJ8" s="90"/>
    </row>
    <row r="9" spans="2:62" ht="30" customHeight="1" thickBot="1">
      <c r="B9" s="223" t="str">
        <f>'Utkání-výsledky'!N6</f>
        <v>Výškovice A</v>
      </c>
      <c r="C9" s="531">
        <f>K5</f>
        <v>1</v>
      </c>
      <c r="D9" s="532" t="s">
        <v>19</v>
      </c>
      <c r="E9" s="533">
        <f>I5</f>
        <v>2</v>
      </c>
      <c r="F9" s="98">
        <f>K7</f>
        <v>1</v>
      </c>
      <c r="G9" s="96" t="s">
        <v>19</v>
      </c>
      <c r="H9" s="97">
        <f>I7</f>
        <v>2</v>
      </c>
      <c r="I9" s="559"/>
      <c r="J9" s="560" t="s">
        <v>42</v>
      </c>
      <c r="K9" s="561"/>
      <c r="L9" s="92">
        <f>'Utkání-výsledky'!F35</f>
        <v>2</v>
      </c>
      <c r="M9" s="93" t="s">
        <v>19</v>
      </c>
      <c r="N9" s="94">
        <f>'Utkání-výsledky'!H35</f>
        <v>1</v>
      </c>
      <c r="O9" s="95">
        <f>'Utkání-výsledky'!H38</f>
        <v>0</v>
      </c>
      <c r="P9" s="93" t="s">
        <v>19</v>
      </c>
      <c r="Q9" s="94">
        <f>'Utkání-výsledky'!F38</f>
        <v>3</v>
      </c>
      <c r="R9" s="95">
        <f>'Utkání-výsledky'!F9</f>
        <v>0</v>
      </c>
      <c r="S9" s="93" t="s">
        <v>19</v>
      </c>
      <c r="T9" s="94">
        <f>'Utkání-výsledky'!H9</f>
        <v>3</v>
      </c>
      <c r="U9" s="528">
        <f>'Utkání-výsledky'!H14</f>
        <v>2</v>
      </c>
      <c r="V9" s="529" t="s">
        <v>19</v>
      </c>
      <c r="W9" s="530">
        <f>'Utkání-výsledky'!F14</f>
        <v>1</v>
      </c>
      <c r="X9" s="95">
        <f>'Utkání-výsledky'!F27</f>
        <v>2</v>
      </c>
      <c r="Y9" s="93" t="s">
        <v>19</v>
      </c>
      <c r="Z9" s="94">
        <f>'Utkání-výsledky'!H27</f>
        <v>1</v>
      </c>
      <c r="AA9" s="99">
        <f t="shared" si="0"/>
        <v>10</v>
      </c>
      <c r="AB9" s="100">
        <f>IF(BJ9&gt;0,BG9," ")</f>
        <v>8</v>
      </c>
      <c r="AC9" s="101" t="s">
        <v>19</v>
      </c>
      <c r="AD9" s="97">
        <f t="shared" si="1"/>
        <v>13</v>
      </c>
      <c r="AE9" s="222" t="s">
        <v>128</v>
      </c>
      <c r="AG9" s="464">
        <v>3</v>
      </c>
      <c r="AH9" s="93" t="s">
        <v>19</v>
      </c>
      <c r="AI9" s="464">
        <v>3</v>
      </c>
      <c r="AM9" s="464">
        <v>66</v>
      </c>
      <c r="AN9" s="537" t="s">
        <v>19</v>
      </c>
      <c r="AO9" s="464">
        <v>63</v>
      </c>
      <c r="AP9" s="464"/>
      <c r="AQ9" s="464">
        <f>AM9-AO9</f>
        <v>3</v>
      </c>
      <c r="BF9" s="82">
        <f>SUM(C8:F8)+SUM(L8:Z8)</f>
        <v>10</v>
      </c>
      <c r="BG9" s="83">
        <f>SUM(F9,C9,L9,O9,R9,U9,X9)</f>
        <v>8</v>
      </c>
      <c r="BH9" s="84" t="s">
        <v>19</v>
      </c>
      <c r="BI9" s="83">
        <f>SUM(H9,E9,N9,Q9,T9,W9,Z9)</f>
        <v>13</v>
      </c>
      <c r="BJ9" s="83">
        <f>BG9+BI9</f>
        <v>21</v>
      </c>
    </row>
    <row r="10" spans="2:62" ht="9.75" customHeight="1">
      <c r="B10" s="224"/>
      <c r="C10" s="562">
        <f>'Utkání-výsledky'!J24</f>
        <v>2</v>
      </c>
      <c r="D10" s="554"/>
      <c r="E10" s="554"/>
      <c r="F10" s="554">
        <f>'Utkání-výsledky'!I28</f>
        <v>1</v>
      </c>
      <c r="G10" s="554"/>
      <c r="H10" s="554"/>
      <c r="I10" s="554">
        <f>'Utkání-výsledky'!J35</f>
        <v>1</v>
      </c>
      <c r="J10" s="554"/>
      <c r="K10" s="555"/>
      <c r="L10" s="556" t="s">
        <v>43</v>
      </c>
      <c r="M10" s="557"/>
      <c r="N10" s="558"/>
      <c r="O10" s="563">
        <f>'Utkání-výsledky'!I10</f>
        <v>1</v>
      </c>
      <c r="P10" s="564"/>
      <c r="Q10" s="565"/>
      <c r="R10" s="563">
        <f>'Utkání-výsledky'!J13</f>
        <v>1</v>
      </c>
      <c r="S10" s="564"/>
      <c r="T10" s="565"/>
      <c r="U10" s="563">
        <f>'Utkání-výsledky'!I19</f>
        <v>1</v>
      </c>
      <c r="V10" s="564"/>
      <c r="W10" s="565"/>
      <c r="X10" s="563">
        <f>'Utkání-výsledky'!I37</f>
        <v>2</v>
      </c>
      <c r="Y10" s="564"/>
      <c r="Z10" s="566"/>
      <c r="AA10" s="85" t="str">
        <f t="shared" si="0"/>
        <v> </v>
      </c>
      <c r="AB10" s="86" t="str">
        <f>IF(BJ10&gt;0,BF10," ")</f>
        <v> </v>
      </c>
      <c r="AC10" s="87" t="s">
        <v>19</v>
      </c>
      <c r="AD10" s="88" t="str">
        <f t="shared" si="1"/>
        <v> </v>
      </c>
      <c r="AE10" s="76"/>
      <c r="AG10" s="464"/>
      <c r="AI10" s="464"/>
      <c r="AM10" s="464"/>
      <c r="AN10" s="464"/>
      <c r="AO10" s="464"/>
      <c r="AP10" s="464"/>
      <c r="AQ10" s="464"/>
      <c r="BF10" s="89"/>
      <c r="BG10" s="90"/>
      <c r="BH10" s="91"/>
      <c r="BI10" s="91"/>
      <c r="BJ10" s="90"/>
    </row>
    <row r="11" spans="2:62" ht="30" customHeight="1" thickBot="1">
      <c r="B11" s="223" t="str">
        <f>'Utkání-výsledky'!N7</f>
        <v>Brušperk B</v>
      </c>
      <c r="C11" s="169">
        <f>N5</f>
        <v>2</v>
      </c>
      <c r="D11" s="96" t="s">
        <v>19</v>
      </c>
      <c r="E11" s="170">
        <f>L5</f>
        <v>1</v>
      </c>
      <c r="F11" s="171">
        <f>N7</f>
        <v>1</v>
      </c>
      <c r="G11" s="96" t="s">
        <v>19</v>
      </c>
      <c r="H11" s="170">
        <f>L7</f>
        <v>2</v>
      </c>
      <c r="I11" s="98">
        <f>N9</f>
        <v>1</v>
      </c>
      <c r="J11" s="96" t="s">
        <v>19</v>
      </c>
      <c r="K11" s="97">
        <f>L9</f>
        <v>2</v>
      </c>
      <c r="L11" s="559"/>
      <c r="M11" s="560" t="s">
        <v>43</v>
      </c>
      <c r="N11" s="561"/>
      <c r="O11" s="92">
        <f>'Utkání-výsledky'!F10</f>
        <v>0</v>
      </c>
      <c r="P11" s="93" t="s">
        <v>19</v>
      </c>
      <c r="Q11" s="94">
        <f>'Utkání-výsledky'!H10</f>
        <v>3</v>
      </c>
      <c r="R11" s="95">
        <f>'Utkání-výsledky'!H13</f>
        <v>0</v>
      </c>
      <c r="S11" s="93" t="s">
        <v>19</v>
      </c>
      <c r="T11" s="94">
        <f>'Utkání-výsledky'!F13</f>
        <v>3</v>
      </c>
      <c r="U11" s="95">
        <f>'Utkání-výsledky'!F19</f>
        <v>1</v>
      </c>
      <c r="V11" s="93" t="s">
        <v>19</v>
      </c>
      <c r="W11" s="94">
        <f>'Utkání-výsledky'!H19</f>
        <v>2</v>
      </c>
      <c r="X11" s="95">
        <f>'Utkání-výsledky'!F37</f>
        <v>2</v>
      </c>
      <c r="Y11" s="93" t="s">
        <v>19</v>
      </c>
      <c r="Z11" s="94">
        <f>'Utkání-výsledky'!H37</f>
        <v>1</v>
      </c>
      <c r="AA11" s="99">
        <f t="shared" si="0"/>
        <v>9</v>
      </c>
      <c r="AB11" s="100">
        <f>IF(BJ11&gt;0,BG11," ")</f>
        <v>7</v>
      </c>
      <c r="AC11" s="101" t="s">
        <v>19</v>
      </c>
      <c r="AD11" s="97">
        <f t="shared" si="1"/>
        <v>14</v>
      </c>
      <c r="AE11" s="544" t="s">
        <v>134</v>
      </c>
      <c r="AF11" s="459" t="s">
        <v>326</v>
      </c>
      <c r="AG11" s="464"/>
      <c r="AI11" s="464"/>
      <c r="AM11" s="464"/>
      <c r="AN11" s="464"/>
      <c r="AO11" s="464"/>
      <c r="AP11" s="464"/>
      <c r="AQ11" s="464"/>
      <c r="BF11" s="82">
        <f>SUM(C10:I10)+SUM(O10:Z10)</f>
        <v>9</v>
      </c>
      <c r="BG11" s="83">
        <f>SUM(F11,I11,C11,O11,R11,U11,X11)</f>
        <v>7</v>
      </c>
      <c r="BH11" s="84" t="s">
        <v>19</v>
      </c>
      <c r="BI11" s="83">
        <f>SUM(H11,K11,E11,Q11,T11,W11,Z11)</f>
        <v>14</v>
      </c>
      <c r="BJ11" s="83">
        <f>BG11+BI11</f>
        <v>21</v>
      </c>
    </row>
    <row r="12" spans="2:62" ht="9.75" customHeight="1">
      <c r="B12" s="224"/>
      <c r="C12" s="562">
        <f>'Utkání-výsledky'!I29</f>
        <v>2</v>
      </c>
      <c r="D12" s="554"/>
      <c r="E12" s="554"/>
      <c r="F12" s="554">
        <f>'Utkání-výsledky'!J34</f>
        <v>2</v>
      </c>
      <c r="G12" s="554"/>
      <c r="H12" s="554"/>
      <c r="I12" s="554">
        <f>'Utkání-výsledky'!I38</f>
        <v>2</v>
      </c>
      <c r="J12" s="554"/>
      <c r="K12" s="554"/>
      <c r="L12" s="554">
        <f>'Utkání-výsledky'!J10</f>
        <v>2</v>
      </c>
      <c r="M12" s="554"/>
      <c r="N12" s="555"/>
      <c r="O12" s="556">
        <v>2</v>
      </c>
      <c r="P12" s="557"/>
      <c r="Q12" s="558"/>
      <c r="R12" s="563">
        <f>'Utkání-výsledky'!I20</f>
        <v>2</v>
      </c>
      <c r="S12" s="564"/>
      <c r="T12" s="565"/>
      <c r="U12" s="563">
        <f>'Utkání-výsledky'!J23</f>
        <v>2</v>
      </c>
      <c r="V12" s="564"/>
      <c r="W12" s="565"/>
      <c r="X12" s="563">
        <f>'Utkání-výsledky'!J12</f>
        <v>2</v>
      </c>
      <c r="Y12" s="564"/>
      <c r="Z12" s="566"/>
      <c r="AA12" s="85" t="str">
        <f t="shared" si="0"/>
        <v> </v>
      </c>
      <c r="AB12" s="86" t="str">
        <f>IF(BJ12&gt;0,BF12," ")</f>
        <v> </v>
      </c>
      <c r="AC12" s="87" t="s">
        <v>19</v>
      </c>
      <c r="AD12" s="88" t="str">
        <f t="shared" si="1"/>
        <v> </v>
      </c>
      <c r="AE12" s="76"/>
      <c r="AG12" s="464"/>
      <c r="AI12" s="464"/>
      <c r="AM12" s="464"/>
      <c r="AN12" s="464"/>
      <c r="AO12" s="464"/>
      <c r="AP12" s="464"/>
      <c r="AQ12" s="464"/>
      <c r="BF12" s="89"/>
      <c r="BG12" s="90"/>
      <c r="BH12" s="91"/>
      <c r="BI12" s="91"/>
      <c r="BJ12" s="90"/>
    </row>
    <row r="13" spans="2:62" ht="30" customHeight="1" thickBot="1">
      <c r="B13" s="545" t="str">
        <f>'Utkání-výsledky'!N8</f>
        <v>Nová Bělá  B</v>
      </c>
      <c r="C13" s="169">
        <f>Q5</f>
        <v>2</v>
      </c>
      <c r="D13" s="96" t="s">
        <v>19</v>
      </c>
      <c r="E13" s="170">
        <f>O5</f>
        <v>1</v>
      </c>
      <c r="F13" s="171">
        <f>Q7</f>
        <v>3</v>
      </c>
      <c r="G13" s="96" t="s">
        <v>19</v>
      </c>
      <c r="H13" s="170">
        <f>O7</f>
        <v>0</v>
      </c>
      <c r="I13" s="95">
        <f>Q9</f>
        <v>3</v>
      </c>
      <c r="J13" s="93" t="s">
        <v>19</v>
      </c>
      <c r="K13" s="94">
        <f>O9</f>
        <v>0</v>
      </c>
      <c r="L13" s="98">
        <f>Q11</f>
        <v>3</v>
      </c>
      <c r="M13" s="96" t="s">
        <v>19</v>
      </c>
      <c r="N13" s="97">
        <f>O11</f>
        <v>0</v>
      </c>
      <c r="O13" s="559"/>
      <c r="P13" s="560">
        <v>2</v>
      </c>
      <c r="Q13" s="561"/>
      <c r="R13" s="92">
        <f>'Utkání-výsledky'!F20</f>
        <v>3</v>
      </c>
      <c r="S13" s="93" t="s">
        <v>19</v>
      </c>
      <c r="T13" s="94">
        <f>'Utkání-výsledky'!H20</f>
        <v>0</v>
      </c>
      <c r="U13" s="95">
        <f>'Utkání-výsledky'!H23</f>
        <v>3</v>
      </c>
      <c r="V13" s="93" t="s">
        <v>19</v>
      </c>
      <c r="W13" s="94">
        <f>'Utkání-výsledky'!F23</f>
        <v>0</v>
      </c>
      <c r="X13" s="95">
        <f>'Utkání-výsledky'!H12</f>
        <v>2</v>
      </c>
      <c r="Y13" s="93" t="s">
        <v>19</v>
      </c>
      <c r="Z13" s="94">
        <f>'Utkání-výsledky'!F12</f>
        <v>1</v>
      </c>
      <c r="AA13" s="99">
        <f t="shared" si="0"/>
        <v>14</v>
      </c>
      <c r="AB13" s="100">
        <f>IF(BJ13&gt;0,BG13," ")</f>
        <v>19</v>
      </c>
      <c r="AC13" s="101" t="s">
        <v>19</v>
      </c>
      <c r="AD13" s="97">
        <f t="shared" si="1"/>
        <v>2</v>
      </c>
      <c r="AE13" s="546" t="s">
        <v>71</v>
      </c>
      <c r="AG13" s="464"/>
      <c r="AI13" s="464"/>
      <c r="AM13" s="464"/>
      <c r="AN13" s="464"/>
      <c r="AO13" s="464"/>
      <c r="AP13" s="464"/>
      <c r="AQ13" s="464"/>
      <c r="BF13" s="82">
        <f>SUM(C12:L12)+SUM(R12:Z12)</f>
        <v>14</v>
      </c>
      <c r="BG13" s="83">
        <f>SUM(F13,I13,L13,C13,R13,U13,X13)</f>
        <v>19</v>
      </c>
      <c r="BH13" s="84" t="s">
        <v>19</v>
      </c>
      <c r="BI13" s="83">
        <f>SUM(H13,K13,N13,E13,T13,W13,Z13)</f>
        <v>2</v>
      </c>
      <c r="BJ13" s="83">
        <f>BG13+BI13</f>
        <v>21</v>
      </c>
    </row>
    <row r="14" spans="2:62" ht="9.75" customHeight="1">
      <c r="B14" s="224"/>
      <c r="C14" s="562">
        <f>'Utkání-výsledky'!J33</f>
        <v>1</v>
      </c>
      <c r="D14" s="554"/>
      <c r="E14" s="554"/>
      <c r="F14" s="554">
        <f>'Utkání-výsledky'!I39</f>
        <v>2</v>
      </c>
      <c r="G14" s="554"/>
      <c r="H14" s="554"/>
      <c r="I14" s="554">
        <f>'Utkání-výsledky'!J9</f>
        <v>2</v>
      </c>
      <c r="J14" s="554"/>
      <c r="K14" s="554"/>
      <c r="L14" s="554">
        <f>'Utkání-výsledky'!I13</f>
        <v>2</v>
      </c>
      <c r="M14" s="554"/>
      <c r="N14" s="554"/>
      <c r="O14" s="554">
        <f>'Utkání-výsledky'!J20</f>
        <v>1</v>
      </c>
      <c r="P14" s="554"/>
      <c r="Q14" s="555"/>
      <c r="R14" s="556">
        <v>0</v>
      </c>
      <c r="S14" s="557"/>
      <c r="T14" s="558"/>
      <c r="U14" s="563">
        <f>'Utkání-výsledky'!I30</f>
        <v>2</v>
      </c>
      <c r="V14" s="564"/>
      <c r="W14" s="565"/>
      <c r="X14" s="563">
        <f>'Utkání-výsledky'!J22</f>
        <v>1</v>
      </c>
      <c r="Y14" s="564"/>
      <c r="Z14" s="566"/>
      <c r="AA14" s="85" t="str">
        <f t="shared" si="0"/>
        <v> </v>
      </c>
      <c r="AB14" s="86" t="str">
        <f>IF(BJ14&gt;0,BF14," ")</f>
        <v> </v>
      </c>
      <c r="AC14" s="87" t="s">
        <v>19</v>
      </c>
      <c r="AD14" s="88" t="str">
        <f t="shared" si="1"/>
        <v> </v>
      </c>
      <c r="AE14" s="76"/>
      <c r="AG14" s="464"/>
      <c r="AI14" s="464"/>
      <c r="AM14" s="464"/>
      <c r="AN14" s="464"/>
      <c r="AO14" s="464"/>
      <c r="AP14" s="464"/>
      <c r="AQ14" s="464"/>
      <c r="BF14" s="89"/>
      <c r="BG14" s="90"/>
      <c r="BH14" s="91"/>
      <c r="BI14" s="91"/>
      <c r="BJ14" s="90"/>
    </row>
    <row r="15" spans="2:62" ht="30" customHeight="1" thickBot="1">
      <c r="B15" s="223" t="str">
        <f>'Utkání-výsledky'!N9</f>
        <v>Výškovice B</v>
      </c>
      <c r="C15" s="169">
        <f>T5</f>
        <v>1</v>
      </c>
      <c r="D15" s="96" t="s">
        <v>19</v>
      </c>
      <c r="E15" s="170">
        <f>R5</f>
        <v>2</v>
      </c>
      <c r="F15" s="171">
        <f>T7</f>
        <v>2</v>
      </c>
      <c r="G15" s="96" t="s">
        <v>19</v>
      </c>
      <c r="H15" s="170">
        <f>R7</f>
        <v>1</v>
      </c>
      <c r="I15" s="171">
        <f>T9</f>
        <v>3</v>
      </c>
      <c r="J15" s="96" t="s">
        <v>19</v>
      </c>
      <c r="K15" s="170">
        <f>R9</f>
        <v>0</v>
      </c>
      <c r="L15" s="171">
        <f>T11</f>
        <v>3</v>
      </c>
      <c r="M15" s="96" t="s">
        <v>19</v>
      </c>
      <c r="N15" s="170">
        <f>R11</f>
        <v>0</v>
      </c>
      <c r="O15" s="98">
        <f>T13</f>
        <v>0</v>
      </c>
      <c r="P15" s="96" t="s">
        <v>19</v>
      </c>
      <c r="Q15" s="97">
        <f>R13</f>
        <v>3</v>
      </c>
      <c r="R15" s="559"/>
      <c r="S15" s="560">
        <v>0</v>
      </c>
      <c r="T15" s="561"/>
      <c r="U15" s="92">
        <f>'Utkání-výsledky'!F30</f>
        <v>2</v>
      </c>
      <c r="V15" s="93" t="s">
        <v>19</v>
      </c>
      <c r="W15" s="94">
        <f>'Utkání-výsledky'!H30</f>
        <v>1</v>
      </c>
      <c r="X15" s="95">
        <f>'Utkání-výsledky'!H22</f>
        <v>0</v>
      </c>
      <c r="Y15" s="93" t="s">
        <v>19</v>
      </c>
      <c r="Z15" s="94">
        <f>'Utkání-výsledky'!F22</f>
        <v>3</v>
      </c>
      <c r="AA15" s="99">
        <f t="shared" si="0"/>
        <v>11</v>
      </c>
      <c r="AB15" s="100">
        <f>IF(BJ15&gt;0,BG15," ")</f>
        <v>11</v>
      </c>
      <c r="AC15" s="101" t="s">
        <v>19</v>
      </c>
      <c r="AD15" s="97">
        <f t="shared" si="1"/>
        <v>10</v>
      </c>
      <c r="AE15" s="222" t="s">
        <v>73</v>
      </c>
      <c r="AG15" s="464"/>
      <c r="AI15" s="464"/>
      <c r="AM15" s="464"/>
      <c r="AN15" s="464"/>
      <c r="AO15" s="464"/>
      <c r="AP15" s="464"/>
      <c r="AQ15" s="464"/>
      <c r="BF15" s="82">
        <f>SUM(C14:O14)+SUM(U14:Z14)</f>
        <v>11</v>
      </c>
      <c r="BG15" s="83">
        <f>SUM(F15,I15,L15,O15,C15,U15,X15)</f>
        <v>11</v>
      </c>
      <c r="BH15" s="84" t="s">
        <v>19</v>
      </c>
      <c r="BI15" s="83">
        <f>SUM(H15,K15,N15,Q15,E15,W15,Z15)</f>
        <v>10</v>
      </c>
      <c r="BJ15" s="83">
        <f>BG15+BI15</f>
        <v>21</v>
      </c>
    </row>
    <row r="16" spans="2:62" ht="9.75" customHeight="1">
      <c r="B16" s="224"/>
      <c r="C16" s="562">
        <f>'Utkání-výsledky'!I40</f>
        <v>2</v>
      </c>
      <c r="D16" s="554"/>
      <c r="E16" s="554"/>
      <c r="F16" s="554">
        <f>'Utkání-výsledky'!J8</f>
        <v>2</v>
      </c>
      <c r="G16" s="554"/>
      <c r="H16" s="554"/>
      <c r="I16" s="554">
        <f>'Utkání-výsledky'!I14</f>
        <v>1</v>
      </c>
      <c r="J16" s="554"/>
      <c r="K16" s="554"/>
      <c r="L16" s="554">
        <f>'Utkání-výsledky'!J19</f>
        <v>2</v>
      </c>
      <c r="M16" s="554"/>
      <c r="N16" s="554"/>
      <c r="O16" s="554">
        <f>'Utkání-výsledky'!I23</f>
        <v>1</v>
      </c>
      <c r="P16" s="554"/>
      <c r="Q16" s="554"/>
      <c r="R16" s="554">
        <f>'Utkání-výsledky'!J30</f>
        <v>1</v>
      </c>
      <c r="S16" s="554"/>
      <c r="T16" s="555"/>
      <c r="U16" s="556">
        <v>1</v>
      </c>
      <c r="V16" s="557"/>
      <c r="W16" s="558"/>
      <c r="X16" s="563">
        <f>'Utkání-výsledky'!J32</f>
        <v>1</v>
      </c>
      <c r="Y16" s="564"/>
      <c r="Z16" s="566"/>
      <c r="AA16" s="85" t="str">
        <f t="shared" si="0"/>
        <v> </v>
      </c>
      <c r="AB16" s="86" t="str">
        <f>IF(BJ16&gt;0,BF16," ")</f>
        <v> </v>
      </c>
      <c r="AC16" s="87" t="s">
        <v>19</v>
      </c>
      <c r="AD16" s="88" t="str">
        <f t="shared" si="1"/>
        <v> </v>
      </c>
      <c r="AE16" s="76"/>
      <c r="AG16" s="464"/>
      <c r="AI16" s="464"/>
      <c r="AM16" s="464"/>
      <c r="AN16" s="464"/>
      <c r="AO16" s="464"/>
      <c r="AP16" s="464"/>
      <c r="AQ16" s="464"/>
      <c r="BF16" s="89"/>
      <c r="BG16" s="90"/>
      <c r="BH16" s="91"/>
      <c r="BI16" s="91"/>
      <c r="BJ16" s="90"/>
    </row>
    <row r="17" spans="2:62" ht="30" customHeight="1" thickBot="1">
      <c r="B17" s="223" t="str">
        <f>'Utkání-výsledky'!N10</f>
        <v>Stará Bělá  </v>
      </c>
      <c r="C17" s="534">
        <f>W5</f>
        <v>2</v>
      </c>
      <c r="D17" s="532" t="s">
        <v>19</v>
      </c>
      <c r="E17" s="535">
        <f>U5</f>
        <v>1</v>
      </c>
      <c r="F17" s="171">
        <f>W7</f>
        <v>2</v>
      </c>
      <c r="G17" s="96" t="s">
        <v>19</v>
      </c>
      <c r="H17" s="170">
        <f>U7</f>
        <v>1</v>
      </c>
      <c r="I17" s="536">
        <f>W9</f>
        <v>1</v>
      </c>
      <c r="J17" s="532" t="s">
        <v>19</v>
      </c>
      <c r="K17" s="535">
        <f>U9</f>
        <v>2</v>
      </c>
      <c r="L17" s="171">
        <f>W11</f>
        <v>2</v>
      </c>
      <c r="M17" s="96" t="s">
        <v>19</v>
      </c>
      <c r="N17" s="170">
        <f>U11</f>
        <v>1</v>
      </c>
      <c r="O17" s="171">
        <f>W13</f>
        <v>0</v>
      </c>
      <c r="P17" s="96" t="s">
        <v>19</v>
      </c>
      <c r="Q17" s="170">
        <f>U13</f>
        <v>3</v>
      </c>
      <c r="R17" s="98">
        <f>W15</f>
        <v>1</v>
      </c>
      <c r="S17" s="96" t="s">
        <v>19</v>
      </c>
      <c r="T17" s="97">
        <f>U15</f>
        <v>2</v>
      </c>
      <c r="U17" s="559"/>
      <c r="V17" s="560">
        <v>0</v>
      </c>
      <c r="W17" s="561"/>
      <c r="X17" s="92">
        <f>'Utkání-výsledky'!H32</f>
        <v>0</v>
      </c>
      <c r="Y17" s="93" t="s">
        <v>19</v>
      </c>
      <c r="Z17" s="94">
        <f>'Utkání-výsledky'!F32</f>
        <v>3</v>
      </c>
      <c r="AA17" s="99">
        <f t="shared" si="0"/>
        <v>10</v>
      </c>
      <c r="AB17" s="100">
        <f>IF(BJ17&gt;0,BG17," ")</f>
        <v>8</v>
      </c>
      <c r="AC17" s="101" t="s">
        <v>19</v>
      </c>
      <c r="AD17" s="97">
        <f t="shared" si="1"/>
        <v>13</v>
      </c>
      <c r="AE17" s="222" t="s">
        <v>129</v>
      </c>
      <c r="AG17" s="464">
        <v>3</v>
      </c>
      <c r="AH17" s="93" t="s">
        <v>19</v>
      </c>
      <c r="AI17" s="464">
        <v>3</v>
      </c>
      <c r="AM17" s="464">
        <v>72</v>
      </c>
      <c r="AN17" s="537" t="s">
        <v>19</v>
      </c>
      <c r="AO17" s="464">
        <v>72</v>
      </c>
      <c r="AP17" s="464"/>
      <c r="AQ17" s="464">
        <f>AM17-AO17</f>
        <v>0</v>
      </c>
      <c r="BF17" s="82">
        <f>SUM(C16:R16)+SUM(X16:Z16)</f>
        <v>10</v>
      </c>
      <c r="BG17" s="83">
        <f>SUM(F17,I17,L17,O17,R17,C17,X17)</f>
        <v>8</v>
      </c>
      <c r="BH17" s="84" t="s">
        <v>19</v>
      </c>
      <c r="BI17" s="83">
        <f>SUM(H17,K17,N17,Q17,T17,E17,Z17)</f>
        <v>13</v>
      </c>
      <c r="BJ17" s="83">
        <f>BG17+BI17</f>
        <v>21</v>
      </c>
    </row>
    <row r="18" spans="2:62" ht="9.75" customHeight="1">
      <c r="B18" s="224"/>
      <c r="C18" s="562">
        <f>'Utkání-výsledky'!J7</f>
        <v>2</v>
      </c>
      <c r="D18" s="554"/>
      <c r="E18" s="554"/>
      <c r="F18" s="554">
        <f>'Utkání-výsledky'!J17</f>
        <v>2</v>
      </c>
      <c r="G18" s="554"/>
      <c r="H18" s="554"/>
      <c r="I18" s="563">
        <f>'Utkání-výsledky'!J27</f>
        <v>1</v>
      </c>
      <c r="J18" s="564"/>
      <c r="K18" s="565"/>
      <c r="L18" s="563">
        <f>'Utkání-výsledky'!J37</f>
        <v>1</v>
      </c>
      <c r="M18" s="564"/>
      <c r="N18" s="565"/>
      <c r="O18" s="563">
        <f>'Utkání-výsledky'!I12</f>
        <v>1</v>
      </c>
      <c r="P18" s="564"/>
      <c r="Q18" s="565"/>
      <c r="R18" s="554">
        <f>'Utkání-výsledky'!I22</f>
        <v>2</v>
      </c>
      <c r="S18" s="554"/>
      <c r="T18" s="554"/>
      <c r="U18" s="554">
        <f>'Utkání-výsledky'!I32</f>
        <v>2</v>
      </c>
      <c r="V18" s="554"/>
      <c r="W18" s="555"/>
      <c r="X18" s="556">
        <v>1</v>
      </c>
      <c r="Y18" s="557"/>
      <c r="Z18" s="558"/>
      <c r="AA18" s="85" t="str">
        <f t="shared" si="0"/>
        <v> </v>
      </c>
      <c r="AB18" s="86" t="str">
        <f>IF(BJ18&gt;0,BF18," ")</f>
        <v> </v>
      </c>
      <c r="AC18" s="87" t="s">
        <v>19</v>
      </c>
      <c r="AD18" s="88" t="str">
        <f t="shared" si="1"/>
        <v> </v>
      </c>
      <c r="AE18" s="76"/>
      <c r="AF18" s="369"/>
      <c r="AG18" s="369"/>
      <c r="AH18" s="369"/>
      <c r="AI18" s="369"/>
      <c r="AJ18" s="369"/>
      <c r="AK18" s="369"/>
      <c r="AL18" s="369"/>
      <c r="AM18" s="369"/>
      <c r="AN18" s="369"/>
      <c r="AO18" s="369"/>
      <c r="AP18" s="369"/>
      <c r="AQ18" s="369"/>
      <c r="AR18" s="369"/>
      <c r="AS18" s="369"/>
      <c r="AT18" s="369"/>
      <c r="AU18" s="369"/>
      <c r="AV18" s="369"/>
      <c r="AW18" s="369"/>
      <c r="AX18" s="369"/>
      <c r="AY18" s="369"/>
      <c r="AZ18" s="369"/>
      <c r="BA18" s="369"/>
      <c r="BB18" s="369"/>
      <c r="BC18" s="369"/>
      <c r="BD18" s="369"/>
      <c r="BF18" s="89"/>
      <c r="BG18" s="90"/>
      <c r="BH18" s="91"/>
      <c r="BI18" s="91"/>
      <c r="BJ18" s="90"/>
    </row>
    <row r="19" spans="2:62" ht="30" customHeight="1" thickBot="1">
      <c r="B19" s="444" t="str">
        <f>'Utkání-výsledky'!N11</f>
        <v>Brušperk A</v>
      </c>
      <c r="C19" s="225">
        <f>Z5</f>
        <v>2</v>
      </c>
      <c r="D19" s="226" t="s">
        <v>19</v>
      </c>
      <c r="E19" s="227">
        <f>X5</f>
        <v>1</v>
      </c>
      <c r="F19" s="225">
        <f>Z7</f>
        <v>2</v>
      </c>
      <c r="G19" s="226" t="s">
        <v>19</v>
      </c>
      <c r="H19" s="227">
        <f>X7</f>
        <v>1</v>
      </c>
      <c r="I19" s="225">
        <f>Z9</f>
        <v>1</v>
      </c>
      <c r="J19" s="226" t="s">
        <v>19</v>
      </c>
      <c r="K19" s="227">
        <f>X9</f>
        <v>2</v>
      </c>
      <c r="L19" s="225">
        <f>Z11</f>
        <v>1</v>
      </c>
      <c r="M19" s="226" t="s">
        <v>19</v>
      </c>
      <c r="N19" s="227">
        <f>X11</f>
        <v>2</v>
      </c>
      <c r="O19" s="225">
        <f>Z13</f>
        <v>1</v>
      </c>
      <c r="P19" s="226" t="s">
        <v>19</v>
      </c>
      <c r="Q19" s="227">
        <f>X13</f>
        <v>2</v>
      </c>
      <c r="R19" s="225">
        <f>Z15</f>
        <v>3</v>
      </c>
      <c r="S19" s="226" t="s">
        <v>19</v>
      </c>
      <c r="T19" s="227">
        <f>X15</f>
        <v>0</v>
      </c>
      <c r="U19" s="225">
        <f>Z17</f>
        <v>3</v>
      </c>
      <c r="V19" s="226" t="s">
        <v>19</v>
      </c>
      <c r="W19" s="227">
        <f>X17</f>
        <v>0</v>
      </c>
      <c r="X19" s="559"/>
      <c r="Y19" s="560">
        <v>9</v>
      </c>
      <c r="Z19" s="561"/>
      <c r="AA19" s="228">
        <f t="shared" si="0"/>
        <v>11</v>
      </c>
      <c r="AB19" s="229">
        <f>IF(BJ19&gt;0,BG19," ")</f>
        <v>13</v>
      </c>
      <c r="AC19" s="230" t="s">
        <v>19</v>
      </c>
      <c r="AD19" s="227">
        <f t="shared" si="1"/>
        <v>8</v>
      </c>
      <c r="AE19" s="222" t="s">
        <v>72</v>
      </c>
      <c r="AF19" s="369"/>
      <c r="AG19" s="369"/>
      <c r="AH19" s="369"/>
      <c r="AI19" s="369"/>
      <c r="AJ19" s="369"/>
      <c r="AK19" s="369"/>
      <c r="AL19" s="369"/>
      <c r="AM19" s="369"/>
      <c r="AN19" s="369"/>
      <c r="AO19" s="369"/>
      <c r="AP19" s="369"/>
      <c r="AQ19" s="369"/>
      <c r="AR19" s="369"/>
      <c r="AS19" s="369"/>
      <c r="AT19" s="369"/>
      <c r="AU19" s="369"/>
      <c r="AV19" s="369"/>
      <c r="AW19" s="369"/>
      <c r="AX19" s="369"/>
      <c r="AY19" s="384" t="s">
        <v>45</v>
      </c>
      <c r="AZ19" s="369"/>
      <c r="BA19" s="369"/>
      <c r="BB19" s="369"/>
      <c r="BC19" s="369"/>
      <c r="BD19" s="369"/>
      <c r="BF19" s="82">
        <f>SUM(C18:U18)</f>
        <v>11</v>
      </c>
      <c r="BG19" s="83">
        <f>SUM(F19,I19,L19,O19,R19,U19,C19)</f>
        <v>13</v>
      </c>
      <c r="BH19" s="84" t="s">
        <v>19</v>
      </c>
      <c r="BI19" s="83">
        <f>SUM(H19,K19,N19,Q19,T19,W19,E19)</f>
        <v>8</v>
      </c>
      <c r="BJ19" s="83">
        <f>BG19+BI19</f>
        <v>21</v>
      </c>
    </row>
    <row r="21" spans="2:20" ht="23.25">
      <c r="B21" s="385" t="s">
        <v>133</v>
      </c>
      <c r="C21" s="385"/>
      <c r="D21" s="386"/>
      <c r="E21" s="449" t="s">
        <v>171</v>
      </c>
      <c r="F21" s="386"/>
      <c r="G21" s="387"/>
      <c r="H21" s="387"/>
      <c r="I21" s="388"/>
      <c r="J21" s="389"/>
      <c r="K21" s="389"/>
      <c r="L21" s="438" t="str">
        <f>B7</f>
        <v>Vratimov</v>
      </c>
      <c r="M21" s="438"/>
      <c r="N21" s="438"/>
      <c r="O21" s="438"/>
      <c r="P21" s="438"/>
      <c r="Q21" s="438"/>
      <c r="R21" s="438" t="str">
        <f>B11</f>
        <v>Brušperk B</v>
      </c>
      <c r="S21" s="438"/>
      <c r="T21" s="438"/>
    </row>
    <row r="23" spans="7:28" ht="23.25">
      <c r="G23" s="71" t="s">
        <v>170</v>
      </c>
      <c r="H23" s="71"/>
      <c r="I23" s="71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567">
        <f>'Rozlosování-přehled'!L1</f>
        <v>2011</v>
      </c>
      <c r="X23" s="568"/>
      <c r="Y23" s="72"/>
      <c r="Z23" s="72"/>
      <c r="AA23" s="72"/>
      <c r="AB23" s="72"/>
    </row>
    <row r="24" spans="9:21" ht="18.75" thickBot="1">
      <c r="I24" s="438"/>
      <c r="U24" s="438"/>
    </row>
    <row r="25" spans="2:39" ht="100.5" customHeight="1" thickBot="1">
      <c r="B25" s="73"/>
      <c r="C25" s="574" t="str">
        <f>B27</f>
        <v>Nová Bělá  A</v>
      </c>
      <c r="D25" s="570"/>
      <c r="E25" s="571"/>
      <c r="F25" s="569" t="str">
        <f>B29</f>
        <v>TK Mexiko</v>
      </c>
      <c r="G25" s="570"/>
      <c r="H25" s="571"/>
      <c r="I25" s="569" t="str">
        <f>B31</f>
        <v>Proskovice</v>
      </c>
      <c r="J25" s="570"/>
      <c r="K25" s="571"/>
      <c r="L25" s="569" t="str">
        <f>B33</f>
        <v>Hukvaldy</v>
      </c>
      <c r="M25" s="570"/>
      <c r="N25" s="571"/>
      <c r="O25" s="569" t="str">
        <f>B35</f>
        <v>Krmelín</v>
      </c>
      <c r="P25" s="570"/>
      <c r="Q25" s="571"/>
      <c r="R25" s="569" t="str">
        <f>B37</f>
        <v>Výškovice C</v>
      </c>
      <c r="S25" s="570"/>
      <c r="T25" s="571"/>
      <c r="U25" s="569"/>
      <c r="V25" s="570"/>
      <c r="W25" s="571"/>
      <c r="X25" s="569"/>
      <c r="Y25" s="570"/>
      <c r="Z25" s="572"/>
      <c r="AA25" s="77" t="s">
        <v>37</v>
      </c>
      <c r="AB25" s="574" t="s">
        <v>38</v>
      </c>
      <c r="AC25" s="570"/>
      <c r="AD25" s="572"/>
      <c r="AE25" s="78" t="s">
        <v>39</v>
      </c>
      <c r="AM25" s="504" t="s">
        <v>289</v>
      </c>
    </row>
    <row r="26" spans="2:31" ht="9.75" customHeight="1">
      <c r="B26" s="74"/>
      <c r="C26" s="556" t="s">
        <v>40</v>
      </c>
      <c r="D26" s="557"/>
      <c r="E26" s="558"/>
      <c r="F26" s="573">
        <f>'Utkání-výsledky'!I55</f>
        <v>1</v>
      </c>
      <c r="G26" s="564"/>
      <c r="H26" s="565"/>
      <c r="I26" s="563">
        <f>'Utkání-výsledky'!J58</f>
        <v>1</v>
      </c>
      <c r="J26" s="564"/>
      <c r="K26" s="565"/>
      <c r="L26" s="563">
        <f>'Utkání-výsledky'!I62</f>
        <v>1</v>
      </c>
      <c r="M26" s="564"/>
      <c r="N26" s="565"/>
      <c r="O26" s="563">
        <f>'Utkání-výsledky'!J67</f>
        <v>1</v>
      </c>
      <c r="P26" s="564"/>
      <c r="Q26" s="565"/>
      <c r="R26" s="563">
        <f>'Utkání-výsledky'!I49</f>
        <v>1</v>
      </c>
      <c r="S26" s="564"/>
      <c r="T26" s="565"/>
      <c r="U26" s="563"/>
      <c r="V26" s="564"/>
      <c r="W26" s="565"/>
      <c r="X26" s="563"/>
      <c r="Y26" s="564"/>
      <c r="Z26" s="566"/>
      <c r="AA26" s="75"/>
      <c r="AB26" s="86" t="str">
        <f>IF(BJ26&gt;0,BF26," ")</f>
        <v> </v>
      </c>
      <c r="AC26" s="87" t="s">
        <v>19</v>
      </c>
      <c r="AD26" s="88" t="str">
        <f aca="true" t="shared" si="2" ref="AD26:AD37">IF(BJ26&gt;0,BI26," ")</f>
        <v> </v>
      </c>
      <c r="AE26" s="76"/>
    </row>
    <row r="27" spans="2:62" ht="30" customHeight="1" thickBot="1">
      <c r="B27" s="223" t="str">
        <f>'Utkání-výsledky'!N46</f>
        <v>Nová Bělá  A</v>
      </c>
      <c r="C27" s="559"/>
      <c r="D27" s="560"/>
      <c r="E27" s="560"/>
      <c r="F27" s="92">
        <f>'Utkání-výsledky'!F55</f>
        <v>0</v>
      </c>
      <c r="G27" s="93" t="s">
        <v>19</v>
      </c>
      <c r="H27" s="94">
        <f>'Utkání-výsledky'!H55</f>
        <v>3</v>
      </c>
      <c r="I27" s="95">
        <f>'Utkání-výsledky'!H58</f>
        <v>0</v>
      </c>
      <c r="J27" s="93" t="s">
        <v>19</v>
      </c>
      <c r="K27" s="94">
        <f>'Utkání-výsledky'!F58</f>
        <v>3</v>
      </c>
      <c r="L27" s="95">
        <f>'Utkání-výsledky'!F62</f>
        <v>0</v>
      </c>
      <c r="M27" s="93" t="s">
        <v>19</v>
      </c>
      <c r="N27" s="94">
        <f>'Utkání-výsledky'!H62</f>
        <v>3</v>
      </c>
      <c r="O27" s="95">
        <f>'Utkání-výsledky'!H67</f>
        <v>0</v>
      </c>
      <c r="P27" s="93" t="s">
        <v>19</v>
      </c>
      <c r="Q27" s="94">
        <f>'Utkání-výsledky'!F67</f>
        <v>3</v>
      </c>
      <c r="R27" s="95">
        <f>'Utkání-výsledky'!F49</f>
        <v>0</v>
      </c>
      <c r="S27" s="93" t="s">
        <v>19</v>
      </c>
      <c r="T27" s="94">
        <f>'Utkání-výsledky'!H49</f>
        <v>3</v>
      </c>
      <c r="U27" s="95"/>
      <c r="V27" s="93" t="s">
        <v>19</v>
      </c>
      <c r="W27" s="94"/>
      <c r="X27" s="95"/>
      <c r="Y27" s="93" t="s">
        <v>19</v>
      </c>
      <c r="Z27" s="94"/>
      <c r="AA27" s="99">
        <f aca="true" t="shared" si="3" ref="AA27:AA37">IF(BJ27&gt;0,BF27," ")</f>
        <v>5</v>
      </c>
      <c r="AB27" s="100">
        <f>IF(BJ27&gt;0,BG27," ")</f>
        <v>0</v>
      </c>
      <c r="AC27" s="101" t="s">
        <v>19</v>
      </c>
      <c r="AD27" s="97">
        <f t="shared" si="2"/>
        <v>15</v>
      </c>
      <c r="AE27" s="222" t="s">
        <v>132</v>
      </c>
      <c r="AL27" s="463" t="s">
        <v>279</v>
      </c>
      <c r="AM27" s="463" t="s">
        <v>280</v>
      </c>
      <c r="AO27" s="463" t="s">
        <v>281</v>
      </c>
      <c r="BF27" s="82">
        <f>SUM(F26:Z26)</f>
        <v>5</v>
      </c>
      <c r="BG27" s="83">
        <f>SUM(F27,I27,L27,O27,R27,U27,X27)</f>
        <v>0</v>
      </c>
      <c r="BH27" s="84" t="s">
        <v>19</v>
      </c>
      <c r="BI27" s="83">
        <f>SUM(H27,K27,N27,Q27,T27,W27,Z27)</f>
        <v>15</v>
      </c>
      <c r="BJ27" s="83">
        <f>BG27+BI27</f>
        <v>15</v>
      </c>
    </row>
    <row r="28" spans="2:62" ht="9.75" customHeight="1">
      <c r="B28" s="224"/>
      <c r="C28" s="573">
        <f>'Utkání-výsledky'!J55</f>
        <v>2</v>
      </c>
      <c r="D28" s="564"/>
      <c r="E28" s="565"/>
      <c r="F28" s="556" t="s">
        <v>41</v>
      </c>
      <c r="G28" s="557"/>
      <c r="H28" s="558"/>
      <c r="I28" s="563">
        <f>'Utkání-výsledky'!I63</f>
        <v>1</v>
      </c>
      <c r="J28" s="564"/>
      <c r="K28" s="565"/>
      <c r="L28" s="563">
        <f>'Utkání-výsledky'!J66</f>
        <v>2</v>
      </c>
      <c r="M28" s="564"/>
      <c r="N28" s="565"/>
      <c r="O28" s="563">
        <f>'Utkání-výsledky'!I50</f>
        <v>2</v>
      </c>
      <c r="P28" s="564"/>
      <c r="Q28" s="565"/>
      <c r="R28" s="563">
        <f>'Utkání-výsledky'!I57</f>
        <v>2</v>
      </c>
      <c r="S28" s="564"/>
      <c r="T28" s="565"/>
      <c r="U28" s="563"/>
      <c r="V28" s="564"/>
      <c r="W28" s="565"/>
      <c r="X28" s="563"/>
      <c r="Y28" s="564"/>
      <c r="Z28" s="566"/>
      <c r="AA28" s="85" t="str">
        <f t="shared" si="3"/>
        <v> </v>
      </c>
      <c r="AB28" s="86" t="str">
        <f>IF(BJ28&gt;0,BF28," ")</f>
        <v> </v>
      </c>
      <c r="AC28" s="87" t="s">
        <v>19</v>
      </c>
      <c r="AD28" s="88" t="str">
        <f t="shared" si="2"/>
        <v> </v>
      </c>
      <c r="AE28" s="76"/>
      <c r="BF28" s="89"/>
      <c r="BG28" s="90"/>
      <c r="BH28" s="91"/>
      <c r="BI28" s="91"/>
      <c r="BJ28" s="90"/>
    </row>
    <row r="29" spans="2:62" ht="30" customHeight="1" thickBot="1">
      <c r="B29" s="223" t="str">
        <f>'Utkání-výsledky'!N47</f>
        <v>TK Mexiko</v>
      </c>
      <c r="C29" s="92">
        <f>H27</f>
        <v>3</v>
      </c>
      <c r="D29" s="93" t="s">
        <v>19</v>
      </c>
      <c r="E29" s="94">
        <f>F27</f>
        <v>0</v>
      </c>
      <c r="F29" s="559"/>
      <c r="G29" s="560" t="s">
        <v>41</v>
      </c>
      <c r="H29" s="561"/>
      <c r="I29" s="92">
        <f>'Utkání-výsledky'!F63</f>
        <v>0</v>
      </c>
      <c r="J29" s="93" t="s">
        <v>19</v>
      </c>
      <c r="K29" s="94">
        <f>'Utkání-výsledky'!H63</f>
        <v>3</v>
      </c>
      <c r="L29" s="95">
        <f>'Utkání-výsledky'!H66</f>
        <v>3</v>
      </c>
      <c r="M29" s="93" t="s">
        <v>19</v>
      </c>
      <c r="N29" s="94">
        <f>'Utkání-výsledky'!F66</f>
        <v>0</v>
      </c>
      <c r="O29" s="95">
        <f>'Utkání-výsledky'!F50</f>
        <v>3</v>
      </c>
      <c r="P29" s="93" t="s">
        <v>19</v>
      </c>
      <c r="Q29" s="94">
        <f>'Utkání-výsledky'!H50</f>
        <v>0</v>
      </c>
      <c r="R29" s="95">
        <f>'Utkání-výsledky'!F57</f>
        <v>2</v>
      </c>
      <c r="S29" s="93" t="s">
        <v>19</v>
      </c>
      <c r="T29" s="94">
        <f>'Utkání-výsledky'!H57</f>
        <v>1</v>
      </c>
      <c r="U29" s="95"/>
      <c r="V29" s="93" t="s">
        <v>19</v>
      </c>
      <c r="W29" s="94"/>
      <c r="X29" s="95"/>
      <c r="Y29" s="93" t="s">
        <v>19</v>
      </c>
      <c r="Z29" s="94"/>
      <c r="AA29" s="99">
        <f t="shared" si="3"/>
        <v>9</v>
      </c>
      <c r="AB29" s="100">
        <f>IF(BJ29&gt;0,BG29," ")</f>
        <v>11</v>
      </c>
      <c r="AC29" s="101" t="s">
        <v>19</v>
      </c>
      <c r="AD29" s="97">
        <f t="shared" si="2"/>
        <v>4</v>
      </c>
      <c r="AE29" s="222" t="s">
        <v>73</v>
      </c>
      <c r="AF29" s="443"/>
      <c r="AI29" s="49" t="s">
        <v>256</v>
      </c>
      <c r="AJ29" s="403"/>
      <c r="AK29" s="403"/>
      <c r="AL29" s="505"/>
      <c r="AM29" s="506" t="s">
        <v>282</v>
      </c>
      <c r="AN29" s="403"/>
      <c r="AO29" s="506" t="s">
        <v>283</v>
      </c>
      <c r="AP29" s="507" t="s">
        <v>286</v>
      </c>
      <c r="AQ29" s="403"/>
      <c r="AR29" s="48" t="s">
        <v>73</v>
      </c>
      <c r="BF29" s="82">
        <f>SUM(C28:C28)+SUM(I28:Z28)</f>
        <v>9</v>
      </c>
      <c r="BG29" s="83">
        <f>SUM(C29,I29,L29,O29,R29,U29,X29)</f>
        <v>11</v>
      </c>
      <c r="BH29" s="84" t="s">
        <v>19</v>
      </c>
      <c r="BI29" s="83">
        <f>SUM(E29,K29,N29,Q29,T29,W29,Z29)</f>
        <v>4</v>
      </c>
      <c r="BJ29" s="83">
        <f>BG29+BI29</f>
        <v>15</v>
      </c>
    </row>
    <row r="30" spans="2:62" ht="9.75" customHeight="1">
      <c r="B30" s="224"/>
      <c r="C30" s="562">
        <f>'Utkání-výsledky'!I58</f>
        <v>2</v>
      </c>
      <c r="D30" s="554"/>
      <c r="E30" s="554"/>
      <c r="F30" s="554">
        <f>'Utkání-výsledky'!J63</f>
        <v>2</v>
      </c>
      <c r="G30" s="554"/>
      <c r="H30" s="555"/>
      <c r="I30" s="556" t="s">
        <v>42</v>
      </c>
      <c r="J30" s="557"/>
      <c r="K30" s="558"/>
      <c r="L30" s="563">
        <f>'Utkání-výsledky'!I51</f>
        <v>2</v>
      </c>
      <c r="M30" s="564"/>
      <c r="N30" s="565"/>
      <c r="O30" s="563">
        <f>'Utkání-výsledky'!J54</f>
        <v>2</v>
      </c>
      <c r="P30" s="564"/>
      <c r="Q30" s="565"/>
      <c r="R30" s="563">
        <f>'Utkání-výsledky'!I65</f>
        <v>1</v>
      </c>
      <c r="S30" s="564"/>
      <c r="T30" s="565"/>
      <c r="U30" s="563"/>
      <c r="V30" s="564"/>
      <c r="W30" s="565"/>
      <c r="X30" s="563"/>
      <c r="Y30" s="564"/>
      <c r="Z30" s="566"/>
      <c r="AA30" s="85" t="str">
        <f t="shared" si="3"/>
        <v> </v>
      </c>
      <c r="AB30" s="86" t="str">
        <f>IF(BJ30&gt;0,BF30," ")</f>
        <v> </v>
      </c>
      <c r="AC30" s="87" t="s">
        <v>19</v>
      </c>
      <c r="AD30" s="88" t="str">
        <f t="shared" si="2"/>
        <v> </v>
      </c>
      <c r="AE30" s="76"/>
      <c r="AI30" s="49"/>
      <c r="AJ30" s="403"/>
      <c r="AK30" s="403"/>
      <c r="AL30" s="403"/>
      <c r="AM30" s="403"/>
      <c r="AN30" s="403"/>
      <c r="AO30" s="403"/>
      <c r="AP30" s="507"/>
      <c r="AQ30" s="403"/>
      <c r="AR30" s="48"/>
      <c r="BF30" s="89"/>
      <c r="BG30" s="90"/>
      <c r="BH30" s="91"/>
      <c r="BI30" s="91"/>
      <c r="BJ30" s="90"/>
    </row>
    <row r="31" spans="2:62" ht="30" customHeight="1" thickBot="1">
      <c r="B31" s="223" t="str">
        <f>'Utkání-výsledky'!N48</f>
        <v>Proskovice</v>
      </c>
      <c r="C31" s="169">
        <f>K27</f>
        <v>3</v>
      </c>
      <c r="D31" s="96" t="s">
        <v>19</v>
      </c>
      <c r="E31" s="170">
        <f>I27</f>
        <v>0</v>
      </c>
      <c r="F31" s="171">
        <f>K29</f>
        <v>3</v>
      </c>
      <c r="G31" s="96" t="s">
        <v>19</v>
      </c>
      <c r="H31" s="170">
        <f>I29</f>
        <v>0</v>
      </c>
      <c r="I31" s="559"/>
      <c r="J31" s="560" t="s">
        <v>42</v>
      </c>
      <c r="K31" s="561"/>
      <c r="L31" s="92">
        <f>'Utkání-výsledky'!F51</f>
        <v>2</v>
      </c>
      <c r="M31" s="93" t="s">
        <v>19</v>
      </c>
      <c r="N31" s="94">
        <f>'Utkání-výsledky'!H51</f>
        <v>1</v>
      </c>
      <c r="O31" s="95">
        <f>'Utkání-výsledky'!H54</f>
        <v>2</v>
      </c>
      <c r="P31" s="93" t="s">
        <v>19</v>
      </c>
      <c r="Q31" s="94">
        <f>'Utkání-výsledky'!F54</f>
        <v>1</v>
      </c>
      <c r="R31" s="95">
        <f>'Utkání-výsledky'!F65</f>
        <v>1</v>
      </c>
      <c r="S31" s="93" t="s">
        <v>19</v>
      </c>
      <c r="T31" s="94">
        <f>'Utkání-výsledky'!H65</f>
        <v>2</v>
      </c>
      <c r="U31" s="95"/>
      <c r="V31" s="93" t="s">
        <v>19</v>
      </c>
      <c r="W31" s="94"/>
      <c r="X31" s="95"/>
      <c r="Y31" s="93" t="s">
        <v>19</v>
      </c>
      <c r="Z31" s="94"/>
      <c r="AA31" s="99">
        <f t="shared" si="3"/>
        <v>9</v>
      </c>
      <c r="AB31" s="100">
        <f>IF(BJ31&gt;0,BG31," ")</f>
        <v>11</v>
      </c>
      <c r="AC31" s="101" t="s">
        <v>19</v>
      </c>
      <c r="AD31" s="97">
        <f t="shared" si="2"/>
        <v>4</v>
      </c>
      <c r="AE31" s="222" t="s">
        <v>71</v>
      </c>
      <c r="AF31" s="443"/>
      <c r="AI31" s="49" t="s">
        <v>35</v>
      </c>
      <c r="AJ31" s="403"/>
      <c r="AK31" s="403"/>
      <c r="AL31" s="506" t="s">
        <v>284</v>
      </c>
      <c r="AM31" s="505"/>
      <c r="AN31" s="403"/>
      <c r="AO31" s="506" t="s">
        <v>285</v>
      </c>
      <c r="AP31" s="507" t="s">
        <v>287</v>
      </c>
      <c r="AQ31" s="403"/>
      <c r="AR31" s="48" t="s">
        <v>71</v>
      </c>
      <c r="BF31" s="82">
        <f>SUM(C30:F30)+SUM(L30:Z30)</f>
        <v>9</v>
      </c>
      <c r="BG31" s="83">
        <f>SUM(F31,C31,L31,O31,R31,U31,X31)</f>
        <v>11</v>
      </c>
      <c r="BH31" s="84" t="s">
        <v>19</v>
      </c>
      <c r="BI31" s="83">
        <f>SUM(H31,E31,N31,Q31,T31,W31,Z31)</f>
        <v>4</v>
      </c>
      <c r="BJ31" s="83">
        <f>BG31+BI31</f>
        <v>15</v>
      </c>
    </row>
    <row r="32" spans="2:62" ht="9.75" customHeight="1">
      <c r="B32" s="224"/>
      <c r="C32" s="562">
        <f>'Utkání-výsledky'!J62</f>
        <v>2</v>
      </c>
      <c r="D32" s="554"/>
      <c r="E32" s="554"/>
      <c r="F32" s="554">
        <f>'Utkání-výsledky'!I66</f>
        <v>1</v>
      </c>
      <c r="G32" s="554"/>
      <c r="H32" s="554"/>
      <c r="I32" s="554">
        <f>'Utkání-výsledky'!J51</f>
        <v>1</v>
      </c>
      <c r="J32" s="554"/>
      <c r="K32" s="555"/>
      <c r="L32" s="556" t="s">
        <v>44</v>
      </c>
      <c r="M32" s="557"/>
      <c r="N32" s="558"/>
      <c r="O32" s="563">
        <f>'Utkání-výsledky'!I59</f>
        <v>1</v>
      </c>
      <c r="P32" s="564"/>
      <c r="Q32" s="565"/>
      <c r="R32" s="563">
        <f>'Utkání-výsledky'!J53</f>
        <v>1</v>
      </c>
      <c r="S32" s="564"/>
      <c r="T32" s="565"/>
      <c r="U32" s="563"/>
      <c r="V32" s="564"/>
      <c r="W32" s="565"/>
      <c r="X32" s="563"/>
      <c r="Y32" s="564"/>
      <c r="Z32" s="566"/>
      <c r="AA32" s="85" t="str">
        <f t="shared" si="3"/>
        <v> </v>
      </c>
      <c r="AB32" s="86" t="str">
        <f>IF(BJ32&gt;0,BF32," ")</f>
        <v> </v>
      </c>
      <c r="AC32" s="87" t="s">
        <v>19</v>
      </c>
      <c r="AD32" s="88" t="str">
        <f t="shared" si="2"/>
        <v> </v>
      </c>
      <c r="AE32" s="76"/>
      <c r="AI32" s="49"/>
      <c r="AJ32" s="403"/>
      <c r="AK32" s="403"/>
      <c r="AL32" s="403"/>
      <c r="AM32" s="403"/>
      <c r="AN32" s="403"/>
      <c r="AO32" s="403"/>
      <c r="AP32" s="507"/>
      <c r="AQ32" s="403"/>
      <c r="AR32" s="48"/>
      <c r="BF32" s="89"/>
      <c r="BG32" s="90"/>
      <c r="BH32" s="91"/>
      <c r="BI32" s="91"/>
      <c r="BJ32" s="90"/>
    </row>
    <row r="33" spans="2:62" ht="30" customHeight="1" thickBot="1">
      <c r="B33" s="444" t="str">
        <f>'Utkání-výsledky'!N49</f>
        <v>Hukvaldy</v>
      </c>
      <c r="C33" s="169">
        <f>N27</f>
        <v>3</v>
      </c>
      <c r="D33" s="96" t="s">
        <v>19</v>
      </c>
      <c r="E33" s="170">
        <f>L27</f>
        <v>0</v>
      </c>
      <c r="F33" s="171">
        <f>N29</f>
        <v>0</v>
      </c>
      <c r="G33" s="96" t="s">
        <v>19</v>
      </c>
      <c r="H33" s="170">
        <f>L29</f>
        <v>3</v>
      </c>
      <c r="I33" s="98">
        <f>N31</f>
        <v>1</v>
      </c>
      <c r="J33" s="96" t="s">
        <v>19</v>
      </c>
      <c r="K33" s="97">
        <f>L31</f>
        <v>2</v>
      </c>
      <c r="L33" s="559"/>
      <c r="M33" s="560" t="s">
        <v>43</v>
      </c>
      <c r="N33" s="561"/>
      <c r="O33" s="92">
        <f>'Utkání-výsledky'!F59</f>
        <v>1</v>
      </c>
      <c r="P33" s="93" t="s">
        <v>19</v>
      </c>
      <c r="Q33" s="94">
        <f>'Utkání-výsledky'!H59</f>
        <v>2</v>
      </c>
      <c r="R33" s="95">
        <f>'Utkání-výsledky'!H53</f>
        <v>0</v>
      </c>
      <c r="S33" s="93" t="s">
        <v>19</v>
      </c>
      <c r="T33" s="94">
        <f>'Utkání-výsledky'!F53</f>
        <v>3</v>
      </c>
      <c r="U33" s="95"/>
      <c r="V33" s="93" t="s">
        <v>19</v>
      </c>
      <c r="W33" s="94"/>
      <c r="X33" s="95"/>
      <c r="Y33" s="93" t="s">
        <v>19</v>
      </c>
      <c r="Z33" s="94"/>
      <c r="AA33" s="99">
        <f t="shared" si="3"/>
        <v>6</v>
      </c>
      <c r="AB33" s="100">
        <f>IF(BJ33&gt;0,BG33," ")</f>
        <v>5</v>
      </c>
      <c r="AC33" s="101" t="s">
        <v>19</v>
      </c>
      <c r="AD33" s="97">
        <f t="shared" si="2"/>
        <v>10</v>
      </c>
      <c r="AE33" s="445" t="s">
        <v>129</v>
      </c>
      <c r="AI33" s="49" t="s">
        <v>252</v>
      </c>
      <c r="AJ33" s="403"/>
      <c r="AK33" s="403"/>
      <c r="AL33" s="506" t="s">
        <v>285</v>
      </c>
      <c r="AM33" s="506" t="s">
        <v>283</v>
      </c>
      <c r="AN33" s="403"/>
      <c r="AO33" s="505"/>
      <c r="AP33" s="507" t="s">
        <v>288</v>
      </c>
      <c r="AQ33" s="403"/>
      <c r="AR33" s="48" t="s">
        <v>72</v>
      </c>
      <c r="BF33" s="82">
        <f>SUM(C32:I32)+SUM(O32:Z32)</f>
        <v>6</v>
      </c>
      <c r="BG33" s="83">
        <f>SUM(F33,I33,C33,O33,R33,U33,X33)</f>
        <v>5</v>
      </c>
      <c r="BH33" s="84" t="s">
        <v>19</v>
      </c>
      <c r="BI33" s="83">
        <f>SUM(H33,K33,E33,Q33,T33,W33,Z33)</f>
        <v>10</v>
      </c>
      <c r="BJ33" s="83">
        <f>BG33+BI33</f>
        <v>15</v>
      </c>
    </row>
    <row r="34" spans="2:62" ht="9.75" customHeight="1">
      <c r="B34" s="224"/>
      <c r="C34" s="562">
        <f>'Utkání-výsledky'!I67</f>
        <v>2</v>
      </c>
      <c r="D34" s="554"/>
      <c r="E34" s="554"/>
      <c r="F34" s="554">
        <f>'Utkání-výsledky'!J50</f>
        <v>1</v>
      </c>
      <c r="G34" s="554"/>
      <c r="H34" s="554"/>
      <c r="I34" s="554">
        <f>'Utkání-výsledky'!I54</f>
        <v>1</v>
      </c>
      <c r="J34" s="554"/>
      <c r="K34" s="554"/>
      <c r="L34" s="554">
        <f>'Utkání-výsledky'!J59</f>
        <v>2</v>
      </c>
      <c r="M34" s="554"/>
      <c r="N34" s="555"/>
      <c r="O34" s="556">
        <v>2</v>
      </c>
      <c r="P34" s="557"/>
      <c r="Q34" s="558"/>
      <c r="R34" s="563">
        <f>'Utkání-výsledky'!J61</f>
        <v>1</v>
      </c>
      <c r="S34" s="564"/>
      <c r="T34" s="565"/>
      <c r="U34" s="563"/>
      <c r="V34" s="564"/>
      <c r="W34" s="565"/>
      <c r="X34" s="563"/>
      <c r="Y34" s="564"/>
      <c r="Z34" s="566"/>
      <c r="AA34" s="85" t="str">
        <f t="shared" si="3"/>
        <v> </v>
      </c>
      <c r="AB34" s="86" t="str">
        <f>IF(BJ34&gt;0,BF34," ")</f>
        <v> </v>
      </c>
      <c r="AC34" s="87" t="s">
        <v>19</v>
      </c>
      <c r="AD34" s="88" t="str">
        <f t="shared" si="2"/>
        <v> </v>
      </c>
      <c r="AE34" s="76"/>
      <c r="BF34" s="89"/>
      <c r="BG34" s="90"/>
      <c r="BH34" s="91"/>
      <c r="BI34" s="91"/>
      <c r="BJ34" s="90"/>
    </row>
    <row r="35" spans="2:62" ht="30" customHeight="1" thickBot="1">
      <c r="B35" s="223" t="str">
        <f>'Utkání-výsledky'!N50</f>
        <v>Krmelín</v>
      </c>
      <c r="C35" s="169">
        <f>Q27</f>
        <v>3</v>
      </c>
      <c r="D35" s="96" t="s">
        <v>19</v>
      </c>
      <c r="E35" s="170">
        <f>O27</f>
        <v>0</v>
      </c>
      <c r="F35" s="171">
        <f>Q29</f>
        <v>0</v>
      </c>
      <c r="G35" s="96" t="s">
        <v>19</v>
      </c>
      <c r="H35" s="170">
        <f>O29</f>
        <v>3</v>
      </c>
      <c r="I35" s="171">
        <f>Q31</f>
        <v>1</v>
      </c>
      <c r="J35" s="96" t="s">
        <v>19</v>
      </c>
      <c r="K35" s="170">
        <f>O31</f>
        <v>2</v>
      </c>
      <c r="L35" s="98">
        <f>Q33</f>
        <v>2</v>
      </c>
      <c r="M35" s="96" t="s">
        <v>19</v>
      </c>
      <c r="N35" s="97">
        <f>O33</f>
        <v>1</v>
      </c>
      <c r="O35" s="559"/>
      <c r="P35" s="560">
        <v>2</v>
      </c>
      <c r="Q35" s="561"/>
      <c r="R35" s="92">
        <f>'Utkání-výsledky'!H61</f>
        <v>0</v>
      </c>
      <c r="S35" s="93" t="s">
        <v>19</v>
      </c>
      <c r="T35" s="94">
        <f>'Utkání-výsledky'!F61</f>
        <v>3</v>
      </c>
      <c r="U35" s="95"/>
      <c r="V35" s="93" t="s">
        <v>19</v>
      </c>
      <c r="W35" s="94"/>
      <c r="X35" s="95"/>
      <c r="Y35" s="93" t="s">
        <v>19</v>
      </c>
      <c r="Z35" s="94"/>
      <c r="AA35" s="99">
        <f t="shared" si="3"/>
        <v>7</v>
      </c>
      <c r="AB35" s="100">
        <f>IF(BJ35&gt;0,BG35," ")</f>
        <v>6</v>
      </c>
      <c r="AC35" s="101" t="s">
        <v>19</v>
      </c>
      <c r="AD35" s="97">
        <f t="shared" si="2"/>
        <v>9</v>
      </c>
      <c r="AE35" s="222" t="s">
        <v>128</v>
      </c>
      <c r="BF35" s="82">
        <f>SUM(C34:L34)+SUM(R34:Z34)</f>
        <v>7</v>
      </c>
      <c r="BG35" s="83">
        <f>SUM(F35,I35,L35,C35,R35,U35,X35)</f>
        <v>6</v>
      </c>
      <c r="BH35" s="84" t="s">
        <v>19</v>
      </c>
      <c r="BI35" s="83">
        <f>SUM(H35,K35,N35,E35,T35,W35,Z35)</f>
        <v>9</v>
      </c>
      <c r="BJ35" s="83">
        <f>BG35+BI35</f>
        <v>15</v>
      </c>
    </row>
    <row r="36" spans="2:62" ht="9.75" customHeight="1">
      <c r="B36" s="224"/>
      <c r="C36" s="562">
        <f>'Utkání-výsledky'!J49</f>
        <v>2</v>
      </c>
      <c r="D36" s="554"/>
      <c r="E36" s="554"/>
      <c r="F36" s="554">
        <f>'Utkání-výsledky'!J57</f>
        <v>1</v>
      </c>
      <c r="G36" s="554"/>
      <c r="H36" s="554"/>
      <c r="I36" s="554">
        <f>'Utkání-výsledky'!J65</f>
        <v>2</v>
      </c>
      <c r="J36" s="554"/>
      <c r="K36" s="554"/>
      <c r="L36" s="554">
        <f>'Utkání-výsledky'!I53</f>
        <v>2</v>
      </c>
      <c r="M36" s="554"/>
      <c r="N36" s="554"/>
      <c r="O36" s="554">
        <f>'Utkání-výsledky'!I61</f>
        <v>2</v>
      </c>
      <c r="P36" s="554"/>
      <c r="Q36" s="555"/>
      <c r="R36" s="556">
        <v>0</v>
      </c>
      <c r="S36" s="557"/>
      <c r="T36" s="558"/>
      <c r="U36" s="563"/>
      <c r="V36" s="564"/>
      <c r="W36" s="565"/>
      <c r="X36" s="563"/>
      <c r="Y36" s="564"/>
      <c r="Z36" s="566"/>
      <c r="AA36" s="85" t="str">
        <f t="shared" si="3"/>
        <v> </v>
      </c>
      <c r="AB36" s="86" t="str">
        <f>IF(BJ36&gt;0,BF36," ")</f>
        <v> </v>
      </c>
      <c r="AC36" s="87" t="s">
        <v>19</v>
      </c>
      <c r="AD36" s="88" t="str">
        <f t="shared" si="2"/>
        <v> </v>
      </c>
      <c r="AE36" s="76"/>
      <c r="BF36" s="89"/>
      <c r="BG36" s="90"/>
      <c r="BH36" s="91"/>
      <c r="BI36" s="91"/>
      <c r="BJ36" s="90"/>
    </row>
    <row r="37" spans="2:62" ht="30" customHeight="1" thickBot="1">
      <c r="B37" s="444" t="str">
        <f>'Utkání-výsledky'!N51</f>
        <v>Výškovice C</v>
      </c>
      <c r="C37" s="169">
        <f>T27</f>
        <v>3</v>
      </c>
      <c r="D37" s="96" t="s">
        <v>19</v>
      </c>
      <c r="E37" s="170">
        <f>R27</f>
        <v>0</v>
      </c>
      <c r="F37" s="171">
        <f>T29</f>
        <v>1</v>
      </c>
      <c r="G37" s="96" t="s">
        <v>19</v>
      </c>
      <c r="H37" s="170">
        <f>R29</f>
        <v>2</v>
      </c>
      <c r="I37" s="171">
        <f>T31</f>
        <v>2</v>
      </c>
      <c r="J37" s="96" t="s">
        <v>19</v>
      </c>
      <c r="K37" s="170">
        <f>R31</f>
        <v>1</v>
      </c>
      <c r="L37" s="171">
        <f>T33</f>
        <v>3</v>
      </c>
      <c r="M37" s="96" t="s">
        <v>19</v>
      </c>
      <c r="N37" s="170">
        <f>R33</f>
        <v>0</v>
      </c>
      <c r="O37" s="98">
        <f>T35</f>
        <v>3</v>
      </c>
      <c r="P37" s="96" t="s">
        <v>19</v>
      </c>
      <c r="Q37" s="97">
        <f>R35</f>
        <v>0</v>
      </c>
      <c r="R37" s="559"/>
      <c r="S37" s="560">
        <v>0</v>
      </c>
      <c r="T37" s="561"/>
      <c r="U37" s="95"/>
      <c r="V37" s="93" t="s">
        <v>19</v>
      </c>
      <c r="W37" s="94"/>
      <c r="X37" s="95"/>
      <c r="Y37" s="93" t="s">
        <v>19</v>
      </c>
      <c r="Z37" s="94"/>
      <c r="AA37" s="99">
        <f t="shared" si="3"/>
        <v>9</v>
      </c>
      <c r="AB37" s="100">
        <f>IF(BJ37&gt;0,BG37," ")</f>
        <v>12</v>
      </c>
      <c r="AC37" s="101" t="s">
        <v>19</v>
      </c>
      <c r="AD37" s="97">
        <f t="shared" si="2"/>
        <v>3</v>
      </c>
      <c r="AE37" s="445" t="s">
        <v>72</v>
      </c>
      <c r="BF37" s="82">
        <f>SUM(C36:O36)+SUM(U36:Z36)</f>
        <v>9</v>
      </c>
      <c r="BG37" s="83">
        <f>SUM(F37,I37,L37,O37,C37,U37,X37)</f>
        <v>12</v>
      </c>
      <c r="BH37" s="84" t="s">
        <v>19</v>
      </c>
      <c r="BI37" s="83">
        <f>SUM(H37,K37,N37,Q37,E37,W37,Z37)</f>
        <v>3</v>
      </c>
      <c r="BJ37" s="83">
        <f>BG37+BI37</f>
        <v>15</v>
      </c>
    </row>
    <row r="38" spans="2:62" ht="9.75" customHeight="1">
      <c r="B38" s="224"/>
      <c r="C38" s="562"/>
      <c r="D38" s="554"/>
      <c r="E38" s="554"/>
      <c r="F38" s="554"/>
      <c r="G38" s="554"/>
      <c r="H38" s="554"/>
      <c r="I38" s="554"/>
      <c r="J38" s="554"/>
      <c r="K38" s="554"/>
      <c r="L38" s="554"/>
      <c r="M38" s="554"/>
      <c r="N38" s="554"/>
      <c r="O38" s="554"/>
      <c r="P38" s="554"/>
      <c r="Q38" s="554"/>
      <c r="R38" s="554"/>
      <c r="S38" s="554"/>
      <c r="T38" s="555"/>
      <c r="U38" s="556">
        <v>1</v>
      </c>
      <c r="V38" s="557"/>
      <c r="W38" s="558"/>
      <c r="X38" s="563"/>
      <c r="Y38" s="564"/>
      <c r="Z38" s="566"/>
      <c r="AA38" s="85" t="str">
        <f>IF(AS38&gt;0,AO38," ")</f>
        <v> </v>
      </c>
      <c r="AB38" s="441" t="str">
        <f>IF(AS38&gt;0,AO38," ")</f>
        <v> </v>
      </c>
      <c r="AC38" s="87" t="s">
        <v>19</v>
      </c>
      <c r="AD38" s="442" t="str">
        <f>IF(AS38&gt;0,AR38," ")</f>
        <v> </v>
      </c>
      <c r="AE38" s="76"/>
      <c r="BF38" s="89"/>
      <c r="BG38" s="90"/>
      <c r="BH38" s="91"/>
      <c r="BI38" s="91"/>
      <c r="BJ38" s="90"/>
    </row>
    <row r="39" spans="2:62" ht="30" customHeight="1" thickBot="1">
      <c r="B39" s="223"/>
      <c r="C39" s="169"/>
      <c r="D39" s="96"/>
      <c r="E39" s="170"/>
      <c r="F39" s="171"/>
      <c r="G39" s="96"/>
      <c r="H39" s="170"/>
      <c r="I39" s="171"/>
      <c r="J39" s="96"/>
      <c r="K39" s="170"/>
      <c r="L39" s="171"/>
      <c r="M39" s="96"/>
      <c r="N39" s="170"/>
      <c r="O39" s="171"/>
      <c r="P39" s="96"/>
      <c r="Q39" s="170"/>
      <c r="R39" s="171"/>
      <c r="S39" s="96"/>
      <c r="T39" s="170"/>
      <c r="U39" s="559"/>
      <c r="V39" s="560">
        <v>0</v>
      </c>
      <c r="W39" s="561"/>
      <c r="X39" s="92"/>
      <c r="Y39" s="93"/>
      <c r="Z39" s="94"/>
      <c r="AA39" s="99" t="str">
        <f>IF(AS39&gt;0,AO39," ")</f>
        <v> </v>
      </c>
      <c r="AB39" s="439" t="str">
        <f>IF(AS39&gt;0,AP39," ")</f>
        <v> </v>
      </c>
      <c r="AC39" s="101" t="s">
        <v>19</v>
      </c>
      <c r="AD39" s="440" t="str">
        <f>IF(AS39&gt;0,AR39," ")</f>
        <v> </v>
      </c>
      <c r="AE39" s="222"/>
      <c r="BF39" s="82">
        <f>SUM(C38:R38)+SUM(X38:Z38)</f>
        <v>0</v>
      </c>
      <c r="BG39" s="83">
        <f>SUM(F39,I39,L39,O39,R39,C39,X39)</f>
        <v>0</v>
      </c>
      <c r="BH39" s="84" t="s">
        <v>19</v>
      </c>
      <c r="BI39" s="83">
        <f>SUM(H39,K39,N39,Q39,T39,E39,Z39)</f>
        <v>0</v>
      </c>
      <c r="BJ39" s="83">
        <f>BG39+BI39</f>
        <v>0</v>
      </c>
    </row>
    <row r="40" spans="2:62" ht="9.75" customHeight="1">
      <c r="B40" s="224"/>
      <c r="C40" s="562"/>
      <c r="D40" s="554"/>
      <c r="E40" s="554"/>
      <c r="F40" s="554"/>
      <c r="G40" s="554"/>
      <c r="H40" s="554"/>
      <c r="I40" s="563"/>
      <c r="J40" s="564"/>
      <c r="K40" s="565"/>
      <c r="L40" s="563"/>
      <c r="M40" s="564"/>
      <c r="N40" s="565"/>
      <c r="O40" s="563"/>
      <c r="P40" s="564"/>
      <c r="Q40" s="565"/>
      <c r="R40" s="554"/>
      <c r="S40" s="554"/>
      <c r="T40" s="554"/>
      <c r="U40" s="554"/>
      <c r="V40" s="554"/>
      <c r="W40" s="555"/>
      <c r="X40" s="556">
        <v>1</v>
      </c>
      <c r="Y40" s="557"/>
      <c r="Z40" s="558"/>
      <c r="AA40" s="85" t="str">
        <f>IF(AS40&gt;0,AO40," ")</f>
        <v> </v>
      </c>
      <c r="AB40" s="441" t="str">
        <f>IF(AS40&gt;0,AO40," ")</f>
        <v> </v>
      </c>
      <c r="AC40" s="87" t="s">
        <v>19</v>
      </c>
      <c r="AD40" s="442" t="str">
        <f>IF(AS40&gt;0,AR40," ")</f>
        <v> </v>
      </c>
      <c r="AE40" s="76"/>
      <c r="BF40" s="89"/>
      <c r="BG40" s="90"/>
      <c r="BH40" s="91"/>
      <c r="BI40" s="91"/>
      <c r="BJ40" s="90"/>
    </row>
    <row r="41" spans="2:62" ht="30" customHeight="1" thickBot="1">
      <c r="B41" s="446"/>
      <c r="C41" s="225"/>
      <c r="D41" s="226"/>
      <c r="E41" s="227"/>
      <c r="F41" s="225"/>
      <c r="G41" s="226"/>
      <c r="H41" s="227"/>
      <c r="I41" s="98"/>
      <c r="J41" s="96"/>
      <c r="K41" s="97"/>
      <c r="L41" s="98"/>
      <c r="M41" s="96"/>
      <c r="N41" s="97"/>
      <c r="O41" s="98"/>
      <c r="P41" s="96"/>
      <c r="Q41" s="97"/>
      <c r="R41" s="225"/>
      <c r="S41" s="226"/>
      <c r="T41" s="227"/>
      <c r="U41" s="225"/>
      <c r="V41" s="226"/>
      <c r="W41" s="227"/>
      <c r="X41" s="559"/>
      <c r="Y41" s="560"/>
      <c r="Z41" s="561"/>
      <c r="AA41" s="228" t="str">
        <f>IF(AS41&gt;0,AO41," ")</f>
        <v> </v>
      </c>
      <c r="AB41" s="447" t="str">
        <f>IF(AS41&gt;0,AP41," ")</f>
        <v> </v>
      </c>
      <c r="AC41" s="230" t="s">
        <v>19</v>
      </c>
      <c r="AD41" s="448" t="str">
        <f>IF(AS41&gt;0,AR41," ")</f>
        <v> </v>
      </c>
      <c r="AE41" s="222"/>
      <c r="BF41" s="82">
        <f>SUM(C40:U40)</f>
        <v>0</v>
      </c>
      <c r="BG41" s="83">
        <f>SUM(F41,I41,L41,O41,R41,U41,C41)</f>
        <v>0</v>
      </c>
      <c r="BH41" s="84" t="s">
        <v>19</v>
      </c>
      <c r="BI41" s="83">
        <f>SUM(H41,K41,N41,Q41,T41,W41,E41)</f>
        <v>0</v>
      </c>
      <c r="BJ41" s="83">
        <f>BG41+BI41</f>
        <v>0</v>
      </c>
    </row>
    <row r="43" spans="2:20" ht="23.25">
      <c r="B43" s="449" t="s">
        <v>165</v>
      </c>
      <c r="C43" s="449"/>
      <c r="D43" s="449"/>
      <c r="E43" s="449"/>
      <c r="F43" s="449" t="s">
        <v>171</v>
      </c>
      <c r="G43" s="389"/>
      <c r="H43" s="389"/>
      <c r="I43" s="389"/>
      <c r="L43" s="438" t="str">
        <f>B29</f>
        <v>TK Mexiko</v>
      </c>
      <c r="M43" s="438"/>
      <c r="N43" s="438"/>
      <c r="O43" s="438"/>
      <c r="P43" s="438"/>
      <c r="Q43" s="438"/>
      <c r="R43" s="438" t="str">
        <f>B31</f>
        <v>Proskovice</v>
      </c>
      <c r="S43" s="438"/>
      <c r="T43" s="438"/>
    </row>
    <row r="45" ht="15.75">
      <c r="Q45" s="459" t="s">
        <v>172</v>
      </c>
    </row>
    <row r="46" spans="2:5" ht="12.75">
      <c r="B46" s="464" t="s">
        <v>210</v>
      </c>
      <c r="E46" s="463" t="s">
        <v>179</v>
      </c>
    </row>
    <row r="48" spans="9:15" ht="12.75">
      <c r="I48" s="464" t="s">
        <v>180</v>
      </c>
      <c r="J48" s="464"/>
      <c r="K48" s="464"/>
      <c r="L48" s="464"/>
      <c r="M48" s="464"/>
      <c r="O48" s="464" t="s">
        <v>181</v>
      </c>
    </row>
    <row r="49" spans="2:5" ht="15">
      <c r="B49" s="464" t="s">
        <v>182</v>
      </c>
      <c r="C49" s="465">
        <v>1</v>
      </c>
      <c r="D49" s="413" t="s">
        <v>18</v>
      </c>
      <c r="E49" s="465">
        <v>4</v>
      </c>
    </row>
    <row r="50" spans="2:28" ht="15.75">
      <c r="B50" s="464"/>
      <c r="C50" s="508" t="s">
        <v>35</v>
      </c>
      <c r="D50" s="465"/>
      <c r="E50" s="509" t="s">
        <v>59</v>
      </c>
      <c r="I50" s="465">
        <v>3</v>
      </c>
      <c r="J50" s="465" t="s">
        <v>19</v>
      </c>
      <c r="K50" s="465">
        <v>0</v>
      </c>
      <c r="O50" s="465">
        <v>2</v>
      </c>
      <c r="P50" s="465" t="s">
        <v>19</v>
      </c>
      <c r="Q50" s="465">
        <v>1</v>
      </c>
      <c r="Z50" s="515" t="s">
        <v>312</v>
      </c>
      <c r="AA50" s="516"/>
      <c r="AB50" s="516"/>
    </row>
    <row r="52" spans="2:5" ht="15">
      <c r="B52" s="464"/>
      <c r="C52" s="465">
        <v>2</v>
      </c>
      <c r="D52" s="413" t="s">
        <v>18</v>
      </c>
      <c r="E52" s="465">
        <v>3</v>
      </c>
    </row>
    <row r="53" spans="2:29" ht="15">
      <c r="B53" s="464"/>
      <c r="C53" s="508" t="s">
        <v>163</v>
      </c>
      <c r="D53" s="464"/>
      <c r="E53" s="464" t="s">
        <v>164</v>
      </c>
      <c r="I53" s="465">
        <v>0</v>
      </c>
      <c r="J53" s="465" t="s">
        <v>19</v>
      </c>
      <c r="K53" s="465">
        <v>3</v>
      </c>
      <c r="O53" s="465">
        <v>3</v>
      </c>
      <c r="P53" s="465" t="s">
        <v>19</v>
      </c>
      <c r="Q53" s="465">
        <v>0</v>
      </c>
      <c r="U53" s="514" t="s">
        <v>307</v>
      </c>
      <c r="V53" s="108"/>
      <c r="W53" s="108"/>
      <c r="X53" s="1"/>
      <c r="Y53" s="1"/>
      <c r="Z53" s="1"/>
      <c r="AA53" s="1"/>
      <c r="AB53" s="1"/>
      <c r="AC53" s="1"/>
    </row>
    <row r="54" spans="2:29" ht="15.75">
      <c r="B54" s="464"/>
      <c r="U54" s="514" t="s">
        <v>308</v>
      </c>
      <c r="V54" s="108"/>
      <c r="W54" s="108"/>
      <c r="X54" s="1"/>
      <c r="Y54" s="1"/>
      <c r="Z54" s="515" t="s">
        <v>311</v>
      </c>
      <c r="AA54" s="516"/>
      <c r="AB54" s="516"/>
      <c r="AC54" s="516"/>
    </row>
    <row r="55" ht="12.75">
      <c r="B55" s="464" t="s">
        <v>320</v>
      </c>
    </row>
    <row r="56" spans="21:23" ht="12.75">
      <c r="U56" s="465">
        <v>5</v>
      </c>
      <c r="V56" s="465" t="s">
        <v>19</v>
      </c>
      <c r="W56" s="465">
        <v>10</v>
      </c>
    </row>
    <row r="57" spans="2:8" ht="15.75">
      <c r="B57" s="518"/>
      <c r="C57" s="517" t="s">
        <v>35</v>
      </c>
      <c r="D57" s="519" t="s">
        <v>18</v>
      </c>
      <c r="E57" s="518" t="s">
        <v>164</v>
      </c>
      <c r="F57" s="518"/>
      <c r="G57" s="518"/>
      <c r="H57" s="518"/>
    </row>
  </sheetData>
  <sheetProtection/>
  <mergeCells count="148">
    <mergeCell ref="W1:X1"/>
    <mergeCell ref="F32:H32"/>
    <mergeCell ref="X34:Z34"/>
    <mergeCell ref="C36:E36"/>
    <mergeCell ref="U34:W34"/>
    <mergeCell ref="C34:E34"/>
    <mergeCell ref="F34:H34"/>
    <mergeCell ref="I34:K34"/>
    <mergeCell ref="L34:N34"/>
    <mergeCell ref="F36:H36"/>
    <mergeCell ref="AB25:AD25"/>
    <mergeCell ref="R26:T26"/>
    <mergeCell ref="R25:T25"/>
    <mergeCell ref="O32:Q32"/>
    <mergeCell ref="R32:T32"/>
    <mergeCell ref="O30:Q30"/>
    <mergeCell ref="U32:W32"/>
    <mergeCell ref="U25:W25"/>
    <mergeCell ref="X26:Z26"/>
    <mergeCell ref="O26:Q26"/>
    <mergeCell ref="L36:N36"/>
    <mergeCell ref="I32:K32"/>
    <mergeCell ref="L32:N33"/>
    <mergeCell ref="C26:E27"/>
    <mergeCell ref="F26:H26"/>
    <mergeCell ref="I26:K26"/>
    <mergeCell ref="C30:E30"/>
    <mergeCell ref="F30:H30"/>
    <mergeCell ref="L28:N28"/>
    <mergeCell ref="C32:E32"/>
    <mergeCell ref="C25:E25"/>
    <mergeCell ref="F25:H25"/>
    <mergeCell ref="I25:K25"/>
    <mergeCell ref="X16:Z16"/>
    <mergeCell ref="R18:T18"/>
    <mergeCell ref="O16:Q16"/>
    <mergeCell ref="R16:T16"/>
    <mergeCell ref="U16:W17"/>
    <mergeCell ref="X18:Z19"/>
    <mergeCell ref="C18:E18"/>
    <mergeCell ref="U18:W18"/>
    <mergeCell ref="O18:Q18"/>
    <mergeCell ref="L18:N18"/>
    <mergeCell ref="L16:N16"/>
    <mergeCell ref="C16:E16"/>
    <mergeCell ref="F16:H16"/>
    <mergeCell ref="I16:K16"/>
    <mergeCell ref="F18:H18"/>
    <mergeCell ref="I18:K18"/>
    <mergeCell ref="O14:Q14"/>
    <mergeCell ref="R14:T15"/>
    <mergeCell ref="C14:E14"/>
    <mergeCell ref="F14:H14"/>
    <mergeCell ref="I14:K14"/>
    <mergeCell ref="L14:N14"/>
    <mergeCell ref="U14:W14"/>
    <mergeCell ref="X14:Z14"/>
    <mergeCell ref="C12:E12"/>
    <mergeCell ref="F12:H12"/>
    <mergeCell ref="I12:K12"/>
    <mergeCell ref="L12:N12"/>
    <mergeCell ref="O12:Q13"/>
    <mergeCell ref="R12:T12"/>
    <mergeCell ref="U12:W12"/>
    <mergeCell ref="X12:Z12"/>
    <mergeCell ref="C10:E10"/>
    <mergeCell ref="F10:H10"/>
    <mergeCell ref="I10:K10"/>
    <mergeCell ref="L10:N11"/>
    <mergeCell ref="C8:E8"/>
    <mergeCell ref="F8:H8"/>
    <mergeCell ref="I8:K9"/>
    <mergeCell ref="L8:N8"/>
    <mergeCell ref="U10:W10"/>
    <mergeCell ref="X10:Z10"/>
    <mergeCell ref="O8:Q8"/>
    <mergeCell ref="R8:T8"/>
    <mergeCell ref="U8:W8"/>
    <mergeCell ref="X8:Z8"/>
    <mergeCell ref="O10:Q10"/>
    <mergeCell ref="R10:T10"/>
    <mergeCell ref="C6:E6"/>
    <mergeCell ref="F6:H7"/>
    <mergeCell ref="I6:K6"/>
    <mergeCell ref="L6:N6"/>
    <mergeCell ref="U6:W6"/>
    <mergeCell ref="X6:Z6"/>
    <mergeCell ref="O6:Q6"/>
    <mergeCell ref="R6:T6"/>
    <mergeCell ref="AB3:AD3"/>
    <mergeCell ref="C4:E5"/>
    <mergeCell ref="F4:H4"/>
    <mergeCell ref="I4:K4"/>
    <mergeCell ref="L4:N4"/>
    <mergeCell ref="O4:Q4"/>
    <mergeCell ref="R4:T4"/>
    <mergeCell ref="U4:W4"/>
    <mergeCell ref="C3:E3"/>
    <mergeCell ref="F3:H3"/>
    <mergeCell ref="I3:K3"/>
    <mergeCell ref="L3:N3"/>
    <mergeCell ref="X4:Z4"/>
    <mergeCell ref="O3:Q3"/>
    <mergeCell ref="R3:T3"/>
    <mergeCell ref="U3:W3"/>
    <mergeCell ref="X3:Z3"/>
    <mergeCell ref="X32:Z32"/>
    <mergeCell ref="C28:E28"/>
    <mergeCell ref="F28:H29"/>
    <mergeCell ref="R28:T28"/>
    <mergeCell ref="U28:W28"/>
    <mergeCell ref="R30:T30"/>
    <mergeCell ref="X30:Z30"/>
    <mergeCell ref="I28:K28"/>
    <mergeCell ref="I30:K31"/>
    <mergeCell ref="L30:N30"/>
    <mergeCell ref="L26:N26"/>
    <mergeCell ref="O28:Q28"/>
    <mergeCell ref="X28:Z28"/>
    <mergeCell ref="U26:W26"/>
    <mergeCell ref="W23:X23"/>
    <mergeCell ref="L25:N25"/>
    <mergeCell ref="O25:Q25"/>
    <mergeCell ref="X25:Z25"/>
    <mergeCell ref="U30:W30"/>
    <mergeCell ref="O34:Q35"/>
    <mergeCell ref="R34:T34"/>
    <mergeCell ref="O36:Q36"/>
    <mergeCell ref="R36:T37"/>
    <mergeCell ref="U36:W36"/>
    <mergeCell ref="X36:Z36"/>
    <mergeCell ref="C38:E38"/>
    <mergeCell ref="F38:H38"/>
    <mergeCell ref="I38:K38"/>
    <mergeCell ref="L38:N38"/>
    <mergeCell ref="O38:Q38"/>
    <mergeCell ref="R38:T38"/>
    <mergeCell ref="U38:W39"/>
    <mergeCell ref="X38:Z38"/>
    <mergeCell ref="I36:K36"/>
    <mergeCell ref="U40:W40"/>
    <mergeCell ref="X40:Z41"/>
    <mergeCell ref="C40:E40"/>
    <mergeCell ref="F40:H40"/>
    <mergeCell ref="I40:K40"/>
    <mergeCell ref="L40:N40"/>
    <mergeCell ref="O40:Q40"/>
    <mergeCell ref="R40:T40"/>
  </mergeCells>
  <conditionalFormatting sqref="D52 D49 D57">
    <cfRule type="cellIs" priority="1" dxfId="26" operator="equal" stopIfTrue="1">
      <formula>$E$46</formula>
    </cfRule>
  </conditionalFormatting>
  <printOptions horizontalCentered="1" verticalCentered="1"/>
  <pageMargins left="0.1968503937007874" right="0.1968503937007874" top="0.3937007874015748" bottom="0.1968503937007874" header="0.31496062992125984" footer="0"/>
  <pageSetup fitToHeight="4" horizontalDpi="300" verticalDpi="300" orientation="landscape" paperSize="9" scale="95" r:id="rId1"/>
  <rowBreaks count="1" manualBreakCount="1">
    <brk id="21" max="3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B1:AK97"/>
  <sheetViews>
    <sheetView zoomScale="75" zoomScaleNormal="75" zoomScalePageLayoutView="0" workbookViewId="0" topLeftCell="A8">
      <selection activeCell="D14" sqref="D14:D17"/>
    </sheetView>
  </sheetViews>
  <sheetFormatPr defaultColWidth="10.28125" defaultRowHeight="12.75"/>
  <cols>
    <col min="1" max="1" width="0.42578125" style="1" customWidth="1"/>
    <col min="2" max="2" width="2.57421875" style="1" customWidth="1"/>
    <col min="3" max="3" width="22.140625" style="1" customWidth="1"/>
    <col min="4" max="4" width="22.57421875" style="1" customWidth="1"/>
    <col min="5" max="5" width="4.7109375" style="1" customWidth="1"/>
    <col min="6" max="6" width="1.28515625" style="1" customWidth="1"/>
    <col min="7" max="7" width="4.421875" style="1" customWidth="1"/>
    <col min="8" max="8" width="4.140625" style="1" customWidth="1"/>
    <col min="9" max="9" width="1.57421875" style="1" customWidth="1"/>
    <col min="10" max="10" width="4.421875" style="1" customWidth="1"/>
    <col min="11" max="11" width="4.57421875" style="1" customWidth="1"/>
    <col min="12" max="12" width="1.57421875" style="1" customWidth="1"/>
    <col min="13" max="13" width="4.28125" style="1" customWidth="1"/>
    <col min="14" max="14" width="4.421875" style="1" customWidth="1"/>
    <col min="15" max="15" width="2.00390625" style="1" customWidth="1"/>
    <col min="16" max="16" width="4.28125" style="1" customWidth="1"/>
    <col min="17" max="17" width="3.421875" style="1" customWidth="1"/>
    <col min="18" max="18" width="1.57421875" style="1" customWidth="1"/>
    <col min="19" max="19" width="3.7109375" style="1" customWidth="1"/>
    <col min="20" max="21" width="4.8515625" style="1" customWidth="1"/>
    <col min="22" max="22" width="1.57421875" style="1" customWidth="1"/>
    <col min="23" max="23" width="4.421875" style="1" customWidth="1"/>
    <col min="24" max="24" width="19.57421875" style="1" customWidth="1"/>
    <col min="25" max="25" width="44.28125" style="1" customWidth="1"/>
    <col min="26" max="26" width="42.8515625" style="1" customWidth="1"/>
    <col min="27" max="27" width="13.28125" style="1" customWidth="1"/>
    <col min="28" max="28" width="14.57421875" style="1" customWidth="1"/>
    <col min="29" max="29" width="12.7109375" style="1" customWidth="1"/>
    <col min="30" max="30" width="12.28125" style="1" customWidth="1"/>
    <col min="31" max="31" width="11.57421875" style="1" customWidth="1"/>
    <col min="32" max="37" width="4.140625" style="1" customWidth="1"/>
    <col min="38" max="16384" width="10.28125" style="1" customWidth="1"/>
  </cols>
  <sheetData>
    <row r="1" spans="6:9" ht="26.25">
      <c r="F1" s="102" t="s">
        <v>47</v>
      </c>
      <c r="H1" s="103"/>
      <c r="I1" s="103"/>
    </row>
    <row r="2" spans="6:9" ht="4.5" customHeight="1">
      <c r="F2" s="102"/>
      <c r="H2" s="103"/>
      <c r="I2" s="103"/>
    </row>
    <row r="3" spans="3:24" ht="21">
      <c r="C3" s="104" t="s">
        <v>48</v>
      </c>
      <c r="D3" s="105" t="s">
        <v>49</v>
      </c>
      <c r="E3" s="104"/>
      <c r="F3" s="104"/>
      <c r="G3" s="104"/>
      <c r="H3" s="104"/>
      <c r="I3" s="104"/>
      <c r="J3" s="104"/>
      <c r="K3" s="104"/>
      <c r="L3" s="104"/>
      <c r="P3" s="626" t="s">
        <v>50</v>
      </c>
      <c r="Q3" s="626"/>
      <c r="R3" s="106"/>
      <c r="S3" s="106"/>
      <c r="T3" s="637">
        <f>'Rozlosování-přehled'!$L$1</f>
        <v>2011</v>
      </c>
      <c r="U3" s="637"/>
      <c r="X3" s="107" t="s">
        <v>1</v>
      </c>
    </row>
    <row r="4" spans="3:31" ht="18.75">
      <c r="C4" s="108" t="s">
        <v>51</v>
      </c>
      <c r="D4" s="109"/>
      <c r="N4" s="110">
        <v>1</v>
      </c>
      <c r="P4" s="622" t="str">
        <f>IF(N4=1,P6,IF(N4=2,P7,IF(N4=3,P8,IF(N4=4,P9,IF(N4=5,P10," ")))))</f>
        <v>MUŽI  I.</v>
      </c>
      <c r="Q4" s="623"/>
      <c r="R4" s="623"/>
      <c r="S4" s="623"/>
      <c r="T4" s="623"/>
      <c r="U4" s="624"/>
      <c r="W4" s="111" t="s">
        <v>2</v>
      </c>
      <c r="X4" s="112" t="s">
        <v>3</v>
      </c>
      <c r="AA4" s="1" t="s">
        <v>52</v>
      </c>
      <c r="AB4" s="1" t="s">
        <v>53</v>
      </c>
      <c r="AC4" s="1" t="s">
        <v>54</v>
      </c>
      <c r="AD4" s="1" t="s">
        <v>55</v>
      </c>
      <c r="AE4" s="1" t="s">
        <v>56</v>
      </c>
    </row>
    <row r="5" spans="3:21" ht="9" customHeight="1">
      <c r="C5" s="108"/>
      <c r="D5" s="113"/>
      <c r="E5" s="113"/>
      <c r="F5" s="113"/>
      <c r="G5" s="108"/>
      <c r="H5" s="108"/>
      <c r="I5" s="108"/>
      <c r="J5" s="113"/>
      <c r="K5" s="113"/>
      <c r="L5" s="113"/>
      <c r="M5" s="108"/>
      <c r="N5" s="108"/>
      <c r="O5" s="108"/>
      <c r="P5" s="114"/>
      <c r="Q5" s="114"/>
      <c r="R5" s="114"/>
      <c r="S5" s="108"/>
      <c r="T5" s="108"/>
      <c r="U5" s="113"/>
    </row>
    <row r="6" spans="3:31" ht="14.25" customHeight="1">
      <c r="C6" s="108" t="s">
        <v>57</v>
      </c>
      <c r="D6" s="165"/>
      <c r="E6" s="115"/>
      <c r="F6" s="115"/>
      <c r="N6" s="116">
        <v>1</v>
      </c>
      <c r="P6" s="625" t="s">
        <v>58</v>
      </c>
      <c r="Q6" s="625"/>
      <c r="R6" s="625"/>
      <c r="S6" s="625"/>
      <c r="T6" s="625"/>
      <c r="U6" s="625"/>
      <c r="W6" s="117">
        <v>1</v>
      </c>
      <c r="X6" s="118" t="str">
        <f aca="true" t="shared" si="0" ref="X6:X13">IF($N$4=1,AA6,IF($N$4=2,AB6,IF($N$4=3,AC6,IF($N$4=4,AD6,IF($N$4=5,AE6," ")))))</f>
        <v>Hrabová</v>
      </c>
      <c r="AA6" s="1" t="str">
        <f>'1.M1'!AA6</f>
        <v>Hrabová</v>
      </c>
      <c r="AB6" s="1">
        <f>'1.M1'!AB6</f>
        <v>0</v>
      </c>
      <c r="AC6" s="1">
        <f>'1.M1'!AC6</f>
        <v>0</v>
      </c>
      <c r="AD6" s="1">
        <f>'1.M1'!AD6</f>
        <v>0</v>
      </c>
      <c r="AE6" s="1">
        <f>'1.M1'!AE6</f>
        <v>0</v>
      </c>
    </row>
    <row r="7" spans="3:31" ht="16.5" customHeight="1">
      <c r="C7" s="108" t="s">
        <v>60</v>
      </c>
      <c r="D7" s="263"/>
      <c r="E7" s="120"/>
      <c r="F7" s="120"/>
      <c r="N7" s="116">
        <v>2</v>
      </c>
      <c r="P7" s="625" t="s">
        <v>61</v>
      </c>
      <c r="Q7" s="625"/>
      <c r="R7" s="625"/>
      <c r="S7" s="625"/>
      <c r="T7" s="625"/>
      <c r="U7" s="625"/>
      <c r="W7" s="117">
        <v>2</v>
      </c>
      <c r="X7" s="118" t="str">
        <f t="shared" si="0"/>
        <v>Vratimov</v>
      </c>
      <c r="AA7" s="1" t="str">
        <f>'1.M1'!AA7</f>
        <v>Vratimov</v>
      </c>
      <c r="AB7" s="1">
        <f>'1.M1'!AB7</f>
        <v>0</v>
      </c>
      <c r="AC7" s="1">
        <f>'1.M1'!AC7</f>
        <v>0</v>
      </c>
      <c r="AD7" s="1">
        <f>'1.M1'!AD7</f>
        <v>0</v>
      </c>
      <c r="AE7" s="1">
        <f>'1.M1'!AE7</f>
        <v>0</v>
      </c>
    </row>
    <row r="8" spans="3:31" ht="15" customHeight="1">
      <c r="C8" s="108"/>
      <c r="N8" s="116">
        <v>3</v>
      </c>
      <c r="P8" s="594" t="s">
        <v>62</v>
      </c>
      <c r="Q8" s="594"/>
      <c r="R8" s="594"/>
      <c r="S8" s="594"/>
      <c r="T8" s="594"/>
      <c r="U8" s="594"/>
      <c r="W8" s="117">
        <v>3</v>
      </c>
      <c r="X8" s="118" t="str">
        <f t="shared" si="0"/>
        <v>Výškovice A</v>
      </c>
      <c r="AA8" s="1" t="str">
        <f>'1.M1'!AA8</f>
        <v>Výškovice A</v>
      </c>
      <c r="AB8" s="1">
        <f>'1.M1'!AB8</f>
        <v>0</v>
      </c>
      <c r="AC8" s="1">
        <f>'1.M1'!AC8</f>
        <v>0</v>
      </c>
      <c r="AD8" s="1">
        <f>'1.M1'!AD8</f>
        <v>0</v>
      </c>
      <c r="AE8" s="1">
        <f>'1.M1'!AE8</f>
        <v>0</v>
      </c>
    </row>
    <row r="9" spans="2:31" ht="18.75">
      <c r="B9" s="121">
        <v>8</v>
      </c>
      <c r="C9" s="104" t="s">
        <v>63</v>
      </c>
      <c r="D9" s="643" t="str">
        <f>IF(B9=1,X6,IF(B9=2,X7,IF(B9=3,X8,IF(B9=4,X9,IF(B9=5,X10,IF(B9=6,X11,IF(B9=7,X12,IF(B9=8,X13," "))))))))</f>
        <v>Brušperk A</v>
      </c>
      <c r="E9" s="644"/>
      <c r="F9" s="644"/>
      <c r="G9" s="644"/>
      <c r="H9" s="644"/>
      <c r="I9" s="645"/>
      <c r="N9" s="116">
        <v>4</v>
      </c>
      <c r="P9" s="594" t="s">
        <v>64</v>
      </c>
      <c r="Q9" s="594"/>
      <c r="R9" s="594"/>
      <c r="S9" s="594"/>
      <c r="T9" s="594"/>
      <c r="U9" s="594"/>
      <c r="W9" s="117">
        <v>4</v>
      </c>
      <c r="X9" s="118" t="str">
        <f t="shared" si="0"/>
        <v>Brušperk B</v>
      </c>
      <c r="AA9" s="1" t="str">
        <f>'1.M1'!AA9</f>
        <v>Brušperk B</v>
      </c>
      <c r="AB9" s="1">
        <f>'1.M1'!AB9</f>
        <v>0</v>
      </c>
      <c r="AC9" s="1">
        <f>'1.M1'!AC9</f>
        <v>0</v>
      </c>
      <c r="AD9" s="1">
        <f>'1.M1'!AD9</f>
        <v>0</v>
      </c>
      <c r="AE9" s="1">
        <f>'1.M1'!AE9</f>
        <v>0</v>
      </c>
    </row>
    <row r="10" spans="2:31" ht="19.5" customHeight="1">
      <c r="B10" s="121">
        <v>7</v>
      </c>
      <c r="C10" s="104" t="s">
        <v>66</v>
      </c>
      <c r="D10" s="643" t="str">
        <f>IF(B10=1,X6,IF(B10=2,X7,IF(B10=3,X8,IF(B10=4,X9,IF(B10=5,X10,IF(B10=6,X11,IF(B10=7,X12,IF(B10=8,X13," "))))))))</f>
        <v>Stará Bělá  </v>
      </c>
      <c r="E10" s="644"/>
      <c r="F10" s="644"/>
      <c r="G10" s="644"/>
      <c r="H10" s="644"/>
      <c r="I10" s="645"/>
      <c r="N10" s="116">
        <v>5</v>
      </c>
      <c r="P10" s="594" t="s">
        <v>67</v>
      </c>
      <c r="Q10" s="594"/>
      <c r="R10" s="594"/>
      <c r="S10" s="594"/>
      <c r="T10" s="594"/>
      <c r="U10" s="594"/>
      <c r="W10" s="117">
        <v>5</v>
      </c>
      <c r="X10" s="118" t="str">
        <f t="shared" si="0"/>
        <v>N.Bělá  B</v>
      </c>
      <c r="AA10" s="1" t="str">
        <f>'1.M1'!AA10</f>
        <v>N.Bělá  B</v>
      </c>
      <c r="AB10" s="1">
        <f>'1.M1'!AB10</f>
        <v>0</v>
      </c>
      <c r="AC10" s="1">
        <f>'1.M1'!AC10</f>
        <v>0</v>
      </c>
      <c r="AD10" s="1">
        <f>'1.M1'!AD10</f>
        <v>0</v>
      </c>
      <c r="AE10" s="1">
        <f>'1.M1'!AE10</f>
        <v>0</v>
      </c>
    </row>
    <row r="11" spans="23:31" ht="15.75" customHeight="1">
      <c r="W11" s="117">
        <v>6</v>
      </c>
      <c r="X11" s="118" t="str">
        <f t="shared" si="0"/>
        <v>Výškovice B</v>
      </c>
      <c r="AA11" s="1" t="str">
        <f>'1.M1'!AA11</f>
        <v>Výškovice B</v>
      </c>
      <c r="AB11" s="1">
        <f>'1.M1'!AB11</f>
        <v>0</v>
      </c>
      <c r="AC11" s="1">
        <f>'1.M1'!AC11</f>
        <v>0</v>
      </c>
      <c r="AD11" s="1">
        <f>'1.M1'!AD11</f>
        <v>0</v>
      </c>
      <c r="AE11" s="1">
        <f>'1.M1'!AE11</f>
        <v>0</v>
      </c>
    </row>
    <row r="12" spans="3:37" ht="15">
      <c r="C12" s="122" t="s">
        <v>68</v>
      </c>
      <c r="D12" s="123"/>
      <c r="E12" s="630" t="s">
        <v>69</v>
      </c>
      <c r="F12" s="631"/>
      <c r="G12" s="631"/>
      <c r="H12" s="631"/>
      <c r="I12" s="631"/>
      <c r="J12" s="631"/>
      <c r="K12" s="631"/>
      <c r="L12" s="631"/>
      <c r="M12" s="631"/>
      <c r="N12" s="631" t="s">
        <v>70</v>
      </c>
      <c r="O12" s="631"/>
      <c r="P12" s="631"/>
      <c r="Q12" s="631"/>
      <c r="R12" s="631"/>
      <c r="S12" s="631"/>
      <c r="T12" s="631"/>
      <c r="U12" s="631"/>
      <c r="V12" s="124"/>
      <c r="W12" s="117">
        <v>7</v>
      </c>
      <c r="X12" s="118" t="str">
        <f t="shared" si="0"/>
        <v>Stará Bělá  </v>
      </c>
      <c r="AA12" s="1" t="str">
        <f>'1.M1'!AA12</f>
        <v>Stará Bělá  </v>
      </c>
      <c r="AB12" s="1">
        <f>'1.M1'!AB12</f>
        <v>0</v>
      </c>
      <c r="AC12" s="1">
        <f>'1.M1'!AC12</f>
        <v>0</v>
      </c>
      <c r="AD12" s="1">
        <f>'1.M1'!AD12</f>
        <v>0</v>
      </c>
      <c r="AE12" s="1">
        <f>'1.M1'!AE12</f>
        <v>0</v>
      </c>
      <c r="AF12" s="108"/>
      <c r="AG12" s="125"/>
      <c r="AH12" s="125"/>
      <c r="AI12" s="107" t="s">
        <v>1</v>
      </c>
      <c r="AJ12" s="125"/>
      <c r="AK12" s="125"/>
    </row>
    <row r="13" spans="2:37" ht="21" customHeight="1">
      <c r="B13" s="126"/>
      <c r="C13" s="127" t="s">
        <v>8</v>
      </c>
      <c r="D13" s="128" t="s">
        <v>9</v>
      </c>
      <c r="E13" s="611" t="s">
        <v>71</v>
      </c>
      <c r="F13" s="592"/>
      <c r="G13" s="593"/>
      <c r="H13" s="591" t="s">
        <v>72</v>
      </c>
      <c r="I13" s="592"/>
      <c r="J13" s="593" t="s">
        <v>72</v>
      </c>
      <c r="K13" s="591" t="s">
        <v>73</v>
      </c>
      <c r="L13" s="592"/>
      <c r="M13" s="592" t="s">
        <v>73</v>
      </c>
      <c r="N13" s="591" t="s">
        <v>74</v>
      </c>
      <c r="O13" s="592"/>
      <c r="P13" s="593"/>
      <c r="Q13" s="591" t="s">
        <v>75</v>
      </c>
      <c r="R13" s="592"/>
      <c r="S13" s="593"/>
      <c r="T13" s="129" t="s">
        <v>76</v>
      </c>
      <c r="U13" s="130"/>
      <c r="V13" s="131"/>
      <c r="W13" s="117">
        <v>8</v>
      </c>
      <c r="X13" s="118" t="str">
        <f t="shared" si="0"/>
        <v>Brušperk A</v>
      </c>
      <c r="AA13" s="1" t="str">
        <f>'1.M1'!AA13</f>
        <v>Brušperk A</v>
      </c>
      <c r="AB13" s="1">
        <f>'1.M1'!AB13</f>
        <v>0</v>
      </c>
      <c r="AC13" s="1">
        <f>'1.M1'!AC13</f>
        <v>0</v>
      </c>
      <c r="AD13" s="1">
        <f>'1.M1'!AD13</f>
        <v>0</v>
      </c>
      <c r="AE13" s="1">
        <f>'1.M1'!AE13</f>
        <v>0</v>
      </c>
      <c r="AF13" s="9" t="s">
        <v>71</v>
      </c>
      <c r="AG13" s="9" t="s">
        <v>72</v>
      </c>
      <c r="AH13" s="9" t="s">
        <v>73</v>
      </c>
      <c r="AI13" s="9" t="s">
        <v>71</v>
      </c>
      <c r="AJ13" s="9" t="s">
        <v>72</v>
      </c>
      <c r="AK13" s="9" t="s">
        <v>73</v>
      </c>
    </row>
    <row r="14" spans="2:37" ht="24.75" customHeight="1">
      <c r="B14" s="132" t="s">
        <v>71</v>
      </c>
      <c r="C14" s="79" t="s">
        <v>106</v>
      </c>
      <c r="D14" s="173" t="s">
        <v>127</v>
      </c>
      <c r="E14" s="174">
        <v>6</v>
      </c>
      <c r="F14" s="175" t="s">
        <v>19</v>
      </c>
      <c r="G14" s="176">
        <v>4</v>
      </c>
      <c r="H14" s="177">
        <v>7</v>
      </c>
      <c r="I14" s="175" t="s">
        <v>19</v>
      </c>
      <c r="J14" s="176">
        <v>5</v>
      </c>
      <c r="K14" s="177"/>
      <c r="L14" s="175" t="s">
        <v>19</v>
      </c>
      <c r="M14" s="178"/>
      <c r="N14" s="204">
        <f>E14+H14+K14</f>
        <v>13</v>
      </c>
      <c r="O14" s="205" t="s">
        <v>19</v>
      </c>
      <c r="P14" s="206">
        <f>G14+J14+M14</f>
        <v>9</v>
      </c>
      <c r="Q14" s="204">
        <f>SUM(AF14:AH14)</f>
        <v>2</v>
      </c>
      <c r="R14" s="205" t="s">
        <v>19</v>
      </c>
      <c r="S14" s="206">
        <f>SUM(AI14:AK14)</f>
        <v>0</v>
      </c>
      <c r="T14" s="207">
        <f>IF(Q14&gt;S14,1,0)</f>
        <v>1</v>
      </c>
      <c r="U14" s="208">
        <f>IF(S14&gt;Q14,1,0)</f>
        <v>0</v>
      </c>
      <c r="V14" s="124"/>
      <c r="X14" s="144"/>
      <c r="AF14" s="145">
        <f>IF(E14&gt;G14,1,0)</f>
        <v>1</v>
      </c>
      <c r="AG14" s="145">
        <f>IF(H14&gt;J14,1,0)</f>
        <v>1</v>
      </c>
      <c r="AH14" s="145">
        <f>IF(K14+M14&gt;0,IF(K14&gt;M14,1,0),0)</f>
        <v>0</v>
      </c>
      <c r="AI14" s="145">
        <f>IF(G14&gt;E14,1,0)</f>
        <v>0</v>
      </c>
      <c r="AJ14" s="145">
        <f>IF(J14&gt;H14,1,0)</f>
        <v>0</v>
      </c>
      <c r="AK14" s="145">
        <f>IF(K14+M14&gt;0,IF(M14&gt;K14,1,0),0)</f>
        <v>0</v>
      </c>
    </row>
    <row r="15" spans="2:37" ht="24" customHeight="1">
      <c r="B15" s="132" t="s">
        <v>72</v>
      </c>
      <c r="C15" s="172" t="s">
        <v>108</v>
      </c>
      <c r="D15" s="182" t="s">
        <v>119</v>
      </c>
      <c r="E15" s="174">
        <v>7</v>
      </c>
      <c r="F15" s="175" t="s">
        <v>19</v>
      </c>
      <c r="G15" s="176">
        <v>5</v>
      </c>
      <c r="H15" s="177">
        <v>6</v>
      </c>
      <c r="I15" s="175" t="s">
        <v>19</v>
      </c>
      <c r="J15" s="176">
        <v>2</v>
      </c>
      <c r="K15" s="177"/>
      <c r="L15" s="175" t="s">
        <v>19</v>
      </c>
      <c r="M15" s="178"/>
      <c r="N15" s="204">
        <f>E15+H15+K15</f>
        <v>13</v>
      </c>
      <c r="O15" s="205" t="s">
        <v>19</v>
      </c>
      <c r="P15" s="206">
        <f>G15+J15+M15</f>
        <v>7</v>
      </c>
      <c r="Q15" s="204">
        <f>SUM(AF15:AH15)</f>
        <v>2</v>
      </c>
      <c r="R15" s="205" t="s">
        <v>19</v>
      </c>
      <c r="S15" s="206">
        <f>SUM(AI15:AK15)</f>
        <v>0</v>
      </c>
      <c r="T15" s="207">
        <f>IF(Q15&gt;S15,1,0)</f>
        <v>1</v>
      </c>
      <c r="U15" s="208">
        <f>IF(S15&gt;Q15,1,0)</f>
        <v>0</v>
      </c>
      <c r="V15" s="124"/>
      <c r="AF15" s="145">
        <f>IF(E15&gt;G15,1,0)</f>
        <v>1</v>
      </c>
      <c r="AG15" s="145">
        <f>IF(H15&gt;J15,1,0)</f>
        <v>1</v>
      </c>
      <c r="AH15" s="145">
        <f>IF(K15+M15&gt;0,IF(K15&gt;M15,1,0),0)</f>
        <v>0</v>
      </c>
      <c r="AI15" s="145">
        <f>IF(G15&gt;E15,1,0)</f>
        <v>0</v>
      </c>
      <c r="AJ15" s="145">
        <f>IF(J15&gt;H15,1,0)</f>
        <v>0</v>
      </c>
      <c r="AK15" s="145">
        <f>IF(K15+M15&gt;0,IF(M15&gt;K15,1,0),0)</f>
        <v>0</v>
      </c>
    </row>
    <row r="16" spans="2:37" ht="20.25" customHeight="1">
      <c r="B16" s="583" t="s">
        <v>73</v>
      </c>
      <c r="C16" s="183" t="s">
        <v>106</v>
      </c>
      <c r="D16" s="146" t="s">
        <v>127</v>
      </c>
      <c r="E16" s="694">
        <v>6</v>
      </c>
      <c r="F16" s="587" t="s">
        <v>19</v>
      </c>
      <c r="G16" s="616">
        <v>1</v>
      </c>
      <c r="H16" s="618">
        <v>6</v>
      </c>
      <c r="I16" s="587" t="s">
        <v>19</v>
      </c>
      <c r="J16" s="616">
        <v>2</v>
      </c>
      <c r="K16" s="618"/>
      <c r="L16" s="587" t="s">
        <v>19</v>
      </c>
      <c r="M16" s="638"/>
      <c r="N16" s="673">
        <f>E16+H16+K16</f>
        <v>12</v>
      </c>
      <c r="O16" s="669" t="s">
        <v>19</v>
      </c>
      <c r="P16" s="667">
        <f>G16+J16+M16</f>
        <v>3</v>
      </c>
      <c r="Q16" s="673">
        <f>SUM(AF16:AH16)</f>
        <v>2</v>
      </c>
      <c r="R16" s="669" t="s">
        <v>19</v>
      </c>
      <c r="S16" s="667">
        <f>SUM(AI16:AK16)</f>
        <v>0</v>
      </c>
      <c r="T16" s="675">
        <f>IF(Q16&gt;S16,1,0)</f>
        <v>1</v>
      </c>
      <c r="U16" s="677">
        <f>IF(S16&gt;Q16,1,0)</f>
        <v>0</v>
      </c>
      <c r="V16" s="148"/>
      <c r="AF16" s="145">
        <f>IF(E16&gt;G16,1,0)</f>
        <v>1</v>
      </c>
      <c r="AG16" s="145">
        <f>IF(H16&gt;J16,1,0)</f>
        <v>1</v>
      </c>
      <c r="AH16" s="145">
        <f>IF(K16+M16&gt;0,IF(K16&gt;M16,1,0),0)</f>
        <v>0</v>
      </c>
      <c r="AI16" s="145">
        <f>IF(G16&gt;E16,1,0)</f>
        <v>0</v>
      </c>
      <c r="AJ16" s="145">
        <f>IF(J16&gt;H16,1,0)</f>
        <v>0</v>
      </c>
      <c r="AK16" s="145">
        <f>IF(K16+M16&gt;0,IF(M16&gt;K16,1,0),0)</f>
        <v>0</v>
      </c>
    </row>
    <row r="17" spans="2:22" ht="21" customHeight="1">
      <c r="B17" s="584"/>
      <c r="C17" s="184" t="s">
        <v>108</v>
      </c>
      <c r="D17" s="150" t="s">
        <v>119</v>
      </c>
      <c r="E17" s="695"/>
      <c r="F17" s="588"/>
      <c r="G17" s="693"/>
      <c r="H17" s="636"/>
      <c r="I17" s="588"/>
      <c r="J17" s="693"/>
      <c r="K17" s="636"/>
      <c r="L17" s="588"/>
      <c r="M17" s="621"/>
      <c r="N17" s="674"/>
      <c r="O17" s="670"/>
      <c r="P17" s="668"/>
      <c r="Q17" s="674"/>
      <c r="R17" s="670"/>
      <c r="S17" s="668"/>
      <c r="T17" s="676"/>
      <c r="U17" s="678"/>
      <c r="V17" s="148"/>
    </row>
    <row r="18" spans="2:22" ht="23.25" customHeight="1">
      <c r="B18" s="151"/>
      <c r="C18" s="209" t="s">
        <v>77</v>
      </c>
      <c r="D18" s="210"/>
      <c r="E18" s="210"/>
      <c r="F18" s="210"/>
      <c r="G18" s="210"/>
      <c r="H18" s="210"/>
      <c r="I18" s="210"/>
      <c r="J18" s="210"/>
      <c r="K18" s="210"/>
      <c r="L18" s="210"/>
      <c r="M18" s="210"/>
      <c r="N18" s="211">
        <f>SUM(N14:N17)</f>
        <v>38</v>
      </c>
      <c r="O18" s="205" t="s">
        <v>19</v>
      </c>
      <c r="P18" s="212">
        <f>SUM(P14:P17)</f>
        <v>19</v>
      </c>
      <c r="Q18" s="211">
        <f>SUM(Q14:Q17)</f>
        <v>6</v>
      </c>
      <c r="R18" s="213" t="s">
        <v>19</v>
      </c>
      <c r="S18" s="212">
        <f>SUM(S14:S17)</f>
        <v>0</v>
      </c>
      <c r="T18" s="207">
        <f>SUM(T14:T17)</f>
        <v>3</v>
      </c>
      <c r="U18" s="208">
        <f>SUM(U14:U17)</f>
        <v>0</v>
      </c>
      <c r="V18" s="124"/>
    </row>
    <row r="19" spans="2:27" ht="21" customHeight="1">
      <c r="B19" s="151"/>
      <c r="C19" s="8" t="s">
        <v>78</v>
      </c>
      <c r="D19" s="157" t="str">
        <f>IF(T18&gt;U18,D9,IF(U18&gt;T18,D10,IF(U18+T18=0," ","CHYBA ZADÁNÍ")))</f>
        <v>Brušperk A</v>
      </c>
      <c r="E19" s="152"/>
      <c r="F19" s="152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8"/>
      <c r="V19" s="158"/>
      <c r="AA19" s="159"/>
    </row>
    <row r="20" spans="2:22" ht="19.5" customHeight="1">
      <c r="B20" s="151"/>
      <c r="C20" s="8" t="s">
        <v>79</v>
      </c>
      <c r="G20" s="160"/>
      <c r="H20" s="160"/>
      <c r="I20" s="160"/>
      <c r="J20" s="160"/>
      <c r="K20" s="160"/>
      <c r="L20" s="160"/>
      <c r="M20" s="160"/>
      <c r="N20" s="158"/>
      <c r="O20" s="158"/>
      <c r="Q20" s="161"/>
      <c r="R20" s="161"/>
      <c r="S20" s="160"/>
      <c r="T20" s="160"/>
      <c r="U20" s="160"/>
      <c r="V20" s="158"/>
    </row>
    <row r="21" spans="10:20" ht="15">
      <c r="J21" s="5" t="s">
        <v>63</v>
      </c>
      <c r="K21" s="5"/>
      <c r="L21" s="5"/>
      <c r="T21" s="5" t="s">
        <v>66</v>
      </c>
    </row>
    <row r="22" spans="3:21" ht="15">
      <c r="C22" s="108" t="s">
        <v>80</v>
      </c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</row>
    <row r="23" spans="3:21" ht="15"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</row>
    <row r="24" spans="3:21" ht="15"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</row>
    <row r="25" spans="3:21" ht="15"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</row>
    <row r="26" spans="2:21" ht="28.5" customHeight="1">
      <c r="B26" s="123"/>
      <c r="C26" s="123"/>
      <c r="D26" s="123"/>
      <c r="E26" s="123"/>
      <c r="F26" s="162" t="s">
        <v>47</v>
      </c>
      <c r="G26" s="123"/>
      <c r="H26" s="163"/>
      <c r="I26" s="16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</row>
    <row r="27" spans="6:9" ht="8.25" customHeight="1">
      <c r="F27" s="102"/>
      <c r="H27" s="103"/>
      <c r="I27" s="103"/>
    </row>
    <row r="28" spans="3:24" ht="21">
      <c r="C28" s="104" t="s">
        <v>48</v>
      </c>
      <c r="D28" s="105" t="s">
        <v>49</v>
      </c>
      <c r="E28" s="104"/>
      <c r="F28" s="104"/>
      <c r="G28" s="104"/>
      <c r="H28" s="104"/>
      <c r="I28" s="104"/>
      <c r="J28" s="104"/>
      <c r="K28" s="104"/>
      <c r="L28" s="104"/>
      <c r="P28" s="626" t="s">
        <v>50</v>
      </c>
      <c r="Q28" s="626"/>
      <c r="R28" s="106"/>
      <c r="S28" s="106"/>
      <c r="T28" s="637">
        <f>'Rozlosování-přehled'!$L$1</f>
        <v>2011</v>
      </c>
      <c r="U28" s="637"/>
      <c r="X28" s="107" t="s">
        <v>1</v>
      </c>
    </row>
    <row r="29" spans="3:31" ht="18.75">
      <c r="C29" s="108" t="s">
        <v>51</v>
      </c>
      <c r="D29" s="164"/>
      <c r="N29" s="110">
        <v>1</v>
      </c>
      <c r="P29" s="622" t="str">
        <f>IF(N29=1,P31,IF(N29=2,P32,IF(N29=3,P33,IF(N29=4,P34,IF(N29=5,P35," ")))))</f>
        <v>MUŽI  I.</v>
      </c>
      <c r="Q29" s="623"/>
      <c r="R29" s="623"/>
      <c r="S29" s="623"/>
      <c r="T29" s="623"/>
      <c r="U29" s="624"/>
      <c r="W29" s="111" t="s">
        <v>2</v>
      </c>
      <c r="X29" s="108" t="s">
        <v>3</v>
      </c>
      <c r="AA29" s="1" t="s">
        <v>52</v>
      </c>
      <c r="AB29" s="1" t="s">
        <v>53</v>
      </c>
      <c r="AC29" s="1" t="s">
        <v>54</v>
      </c>
      <c r="AD29" s="1" t="s">
        <v>55</v>
      </c>
      <c r="AE29" s="1" t="s">
        <v>56</v>
      </c>
    </row>
    <row r="30" spans="3:21" ht="6.75" customHeight="1">
      <c r="C30" s="108"/>
      <c r="D30" s="113"/>
      <c r="E30" s="113"/>
      <c r="F30" s="113"/>
      <c r="G30" s="108"/>
      <c r="H30" s="108"/>
      <c r="I30" s="108"/>
      <c r="J30" s="113"/>
      <c r="K30" s="113"/>
      <c r="L30" s="113"/>
      <c r="M30" s="108"/>
      <c r="N30" s="108"/>
      <c r="O30" s="108"/>
      <c r="P30" s="114"/>
      <c r="Q30" s="114"/>
      <c r="R30" s="114"/>
      <c r="S30" s="108"/>
      <c r="T30" s="108"/>
      <c r="U30" s="113"/>
    </row>
    <row r="31" spans="3:31" ht="15.75">
      <c r="C31" s="108" t="s">
        <v>57</v>
      </c>
      <c r="D31" s="165" t="s">
        <v>16</v>
      </c>
      <c r="E31" s="115"/>
      <c r="F31" s="115"/>
      <c r="N31" s="1">
        <v>1</v>
      </c>
      <c r="P31" s="625" t="s">
        <v>58</v>
      </c>
      <c r="Q31" s="625"/>
      <c r="R31" s="625"/>
      <c r="S31" s="625"/>
      <c r="T31" s="625"/>
      <c r="U31" s="625"/>
      <c r="W31" s="117">
        <v>1</v>
      </c>
      <c r="X31" s="118" t="str">
        <f aca="true" t="shared" si="1" ref="X31:X38">IF($N$29=1,AA31,IF($N$29=2,AB31,IF($N$29=3,AC31,IF($N$29=4,AD31,IF($N$29=5,AE31," ")))))</f>
        <v>Hrabová</v>
      </c>
      <c r="AA31" s="1" t="str">
        <f aca="true" t="shared" si="2" ref="AA31:AE38">AA6</f>
        <v>Hrabová</v>
      </c>
      <c r="AB31" s="1">
        <f t="shared" si="2"/>
        <v>0</v>
      </c>
      <c r="AC31" s="1">
        <f t="shared" si="2"/>
        <v>0</v>
      </c>
      <c r="AD31" s="1">
        <f t="shared" si="2"/>
        <v>0</v>
      </c>
      <c r="AE31" s="1">
        <f t="shared" si="2"/>
        <v>0</v>
      </c>
    </row>
    <row r="32" spans="3:31" ht="15">
      <c r="C32" s="108" t="s">
        <v>60</v>
      </c>
      <c r="D32" s="263">
        <v>40730</v>
      </c>
      <c r="E32" s="120"/>
      <c r="F32" s="120"/>
      <c r="N32" s="1">
        <v>2</v>
      </c>
      <c r="P32" s="625" t="s">
        <v>61</v>
      </c>
      <c r="Q32" s="625"/>
      <c r="R32" s="625"/>
      <c r="S32" s="625"/>
      <c r="T32" s="625"/>
      <c r="U32" s="625"/>
      <c r="W32" s="117">
        <v>2</v>
      </c>
      <c r="X32" s="118" t="str">
        <f t="shared" si="1"/>
        <v>Vratimov</v>
      </c>
      <c r="AA32" s="1" t="str">
        <f t="shared" si="2"/>
        <v>Vratimov</v>
      </c>
      <c r="AB32" s="1">
        <f t="shared" si="2"/>
        <v>0</v>
      </c>
      <c r="AC32" s="1">
        <f t="shared" si="2"/>
        <v>0</v>
      </c>
      <c r="AD32" s="1">
        <f t="shared" si="2"/>
        <v>0</v>
      </c>
      <c r="AE32" s="1">
        <f t="shared" si="2"/>
        <v>0</v>
      </c>
    </row>
    <row r="33" spans="3:31" ht="15">
      <c r="C33" s="108"/>
      <c r="N33" s="1">
        <v>3</v>
      </c>
      <c r="P33" s="594" t="s">
        <v>62</v>
      </c>
      <c r="Q33" s="594"/>
      <c r="R33" s="594"/>
      <c r="S33" s="594"/>
      <c r="T33" s="594"/>
      <c r="U33" s="594"/>
      <c r="W33" s="117">
        <v>3</v>
      </c>
      <c r="X33" s="118" t="str">
        <f t="shared" si="1"/>
        <v>Výškovice A</v>
      </c>
      <c r="AA33" s="1" t="str">
        <f t="shared" si="2"/>
        <v>Výškovice A</v>
      </c>
      <c r="AB33" s="1">
        <f t="shared" si="2"/>
        <v>0</v>
      </c>
      <c r="AC33" s="1">
        <f t="shared" si="2"/>
        <v>0</v>
      </c>
      <c r="AD33" s="1">
        <f t="shared" si="2"/>
        <v>0</v>
      </c>
      <c r="AE33" s="1">
        <f t="shared" si="2"/>
        <v>0</v>
      </c>
    </row>
    <row r="34" spans="2:31" ht="18.75">
      <c r="B34" s="121">
        <v>1</v>
      </c>
      <c r="C34" s="104" t="s">
        <v>63</v>
      </c>
      <c r="D34" s="627" t="str">
        <f>IF(B34=1,X31,IF(B34=2,X32,IF(B34=3,X33,IF(B34=4,X34,IF(B34=5,X35,IF(B34=6,X36,IF(B34=7,X37,IF(B34=8,X38," "))))))))</f>
        <v>Hrabová</v>
      </c>
      <c r="E34" s="628"/>
      <c r="F34" s="628"/>
      <c r="G34" s="628"/>
      <c r="H34" s="628"/>
      <c r="I34" s="629"/>
      <c r="N34" s="1">
        <v>4</v>
      </c>
      <c r="P34" s="594" t="s">
        <v>64</v>
      </c>
      <c r="Q34" s="594"/>
      <c r="R34" s="594"/>
      <c r="S34" s="594"/>
      <c r="T34" s="594"/>
      <c r="U34" s="594"/>
      <c r="W34" s="117">
        <v>4</v>
      </c>
      <c r="X34" s="118" t="str">
        <f t="shared" si="1"/>
        <v>Brušperk B</v>
      </c>
      <c r="AA34" s="1" t="str">
        <f t="shared" si="2"/>
        <v>Brušperk B</v>
      </c>
      <c r="AB34" s="1">
        <f t="shared" si="2"/>
        <v>0</v>
      </c>
      <c r="AC34" s="1">
        <f t="shared" si="2"/>
        <v>0</v>
      </c>
      <c r="AD34" s="1">
        <f t="shared" si="2"/>
        <v>0</v>
      </c>
      <c r="AE34" s="1">
        <f t="shared" si="2"/>
        <v>0</v>
      </c>
    </row>
    <row r="35" spans="2:31" ht="18.75">
      <c r="B35" s="121">
        <v>6</v>
      </c>
      <c r="C35" s="104" t="s">
        <v>66</v>
      </c>
      <c r="D35" s="627" t="str">
        <f>IF(B35=1,X31,IF(B35=2,X32,IF(B35=3,X33,IF(B35=4,X34,IF(B35=5,X35,IF(B35=6,X36,IF(B35=7,X37,IF(B35=8,X38," "))))))))</f>
        <v>Výškovice B</v>
      </c>
      <c r="E35" s="628"/>
      <c r="F35" s="628"/>
      <c r="G35" s="628"/>
      <c r="H35" s="628"/>
      <c r="I35" s="629"/>
      <c r="N35" s="1">
        <v>5</v>
      </c>
      <c r="P35" s="594" t="s">
        <v>67</v>
      </c>
      <c r="Q35" s="594"/>
      <c r="R35" s="594"/>
      <c r="S35" s="594"/>
      <c r="T35" s="594"/>
      <c r="U35" s="594"/>
      <c r="W35" s="117">
        <v>5</v>
      </c>
      <c r="X35" s="118" t="str">
        <f t="shared" si="1"/>
        <v>N.Bělá  B</v>
      </c>
      <c r="AA35" s="1" t="str">
        <f t="shared" si="2"/>
        <v>N.Bělá  B</v>
      </c>
      <c r="AB35" s="1">
        <f t="shared" si="2"/>
        <v>0</v>
      </c>
      <c r="AC35" s="1">
        <f t="shared" si="2"/>
        <v>0</v>
      </c>
      <c r="AD35" s="1">
        <f t="shared" si="2"/>
        <v>0</v>
      </c>
      <c r="AE35" s="1">
        <f t="shared" si="2"/>
        <v>0</v>
      </c>
    </row>
    <row r="36" spans="23:31" ht="15">
      <c r="W36" s="117">
        <v>6</v>
      </c>
      <c r="X36" s="118" t="str">
        <f t="shared" si="1"/>
        <v>Výškovice B</v>
      </c>
      <c r="AA36" s="1" t="str">
        <f t="shared" si="2"/>
        <v>Výškovice B</v>
      </c>
      <c r="AB36" s="1">
        <f t="shared" si="2"/>
        <v>0</v>
      </c>
      <c r="AC36" s="1">
        <f t="shared" si="2"/>
        <v>0</v>
      </c>
      <c r="AD36" s="1">
        <f t="shared" si="2"/>
        <v>0</v>
      </c>
      <c r="AE36" s="1">
        <f t="shared" si="2"/>
        <v>0</v>
      </c>
    </row>
    <row r="37" spans="3:31" ht="15">
      <c r="C37" s="122" t="s">
        <v>68</v>
      </c>
      <c r="D37" s="123"/>
      <c r="E37" s="630" t="s">
        <v>69</v>
      </c>
      <c r="F37" s="631"/>
      <c r="G37" s="631"/>
      <c r="H37" s="631"/>
      <c r="I37" s="631"/>
      <c r="J37" s="631"/>
      <c r="K37" s="631"/>
      <c r="L37" s="631"/>
      <c r="M37" s="631"/>
      <c r="N37" s="631" t="s">
        <v>70</v>
      </c>
      <c r="O37" s="631"/>
      <c r="P37" s="631"/>
      <c r="Q37" s="631"/>
      <c r="R37" s="631"/>
      <c r="S37" s="631"/>
      <c r="T37" s="631"/>
      <c r="U37" s="631"/>
      <c r="V37" s="124"/>
      <c r="W37" s="117">
        <v>7</v>
      </c>
      <c r="X37" s="118" t="str">
        <f t="shared" si="1"/>
        <v>Stará Bělá  </v>
      </c>
      <c r="AA37" s="1" t="str">
        <f t="shared" si="2"/>
        <v>Stará Bělá  </v>
      </c>
      <c r="AB37" s="1">
        <f t="shared" si="2"/>
        <v>0</v>
      </c>
      <c r="AC37" s="1">
        <f t="shared" si="2"/>
        <v>0</v>
      </c>
      <c r="AD37" s="1">
        <f t="shared" si="2"/>
        <v>0</v>
      </c>
      <c r="AE37" s="1">
        <f t="shared" si="2"/>
        <v>0</v>
      </c>
    </row>
    <row r="38" spans="2:37" ht="15">
      <c r="B38" s="126"/>
      <c r="C38" s="127" t="s">
        <v>8</v>
      </c>
      <c r="D38" s="128" t="s">
        <v>9</v>
      </c>
      <c r="E38" s="611" t="s">
        <v>71</v>
      </c>
      <c r="F38" s="592"/>
      <c r="G38" s="593"/>
      <c r="H38" s="591" t="s">
        <v>72</v>
      </c>
      <c r="I38" s="592"/>
      <c r="J38" s="593" t="s">
        <v>72</v>
      </c>
      <c r="K38" s="591" t="s">
        <v>73</v>
      </c>
      <c r="L38" s="592"/>
      <c r="M38" s="592" t="s">
        <v>73</v>
      </c>
      <c r="N38" s="591" t="s">
        <v>74</v>
      </c>
      <c r="O38" s="592"/>
      <c r="P38" s="593"/>
      <c r="Q38" s="591" t="s">
        <v>75</v>
      </c>
      <c r="R38" s="592"/>
      <c r="S38" s="593"/>
      <c r="T38" s="129" t="s">
        <v>76</v>
      </c>
      <c r="U38" s="130"/>
      <c r="V38" s="131"/>
      <c r="W38" s="117">
        <v>8</v>
      </c>
      <c r="X38" s="118" t="str">
        <f t="shared" si="1"/>
        <v>Brušperk A</v>
      </c>
      <c r="AA38" s="1" t="str">
        <f t="shared" si="2"/>
        <v>Brušperk A</v>
      </c>
      <c r="AB38" s="1">
        <f t="shared" si="2"/>
        <v>0</v>
      </c>
      <c r="AC38" s="1">
        <f t="shared" si="2"/>
        <v>0</v>
      </c>
      <c r="AD38" s="1">
        <f t="shared" si="2"/>
        <v>0</v>
      </c>
      <c r="AE38" s="1">
        <f t="shared" si="2"/>
        <v>0</v>
      </c>
      <c r="AF38" s="9" t="s">
        <v>71</v>
      </c>
      <c r="AG38" s="9" t="s">
        <v>72</v>
      </c>
      <c r="AH38" s="9" t="s">
        <v>73</v>
      </c>
      <c r="AI38" s="9" t="s">
        <v>71</v>
      </c>
      <c r="AJ38" s="9" t="s">
        <v>72</v>
      </c>
      <c r="AK38" s="9" t="s">
        <v>73</v>
      </c>
    </row>
    <row r="39" spans="2:37" ht="24.75" customHeight="1">
      <c r="B39" s="132" t="s">
        <v>71</v>
      </c>
      <c r="C39" s="133" t="s">
        <v>235</v>
      </c>
      <c r="D39" s="146" t="s">
        <v>290</v>
      </c>
      <c r="E39" s="134">
        <v>7</v>
      </c>
      <c r="F39" s="135" t="s">
        <v>19</v>
      </c>
      <c r="G39" s="136">
        <v>5</v>
      </c>
      <c r="H39" s="137">
        <v>6</v>
      </c>
      <c r="I39" s="135" t="s">
        <v>19</v>
      </c>
      <c r="J39" s="136">
        <v>0</v>
      </c>
      <c r="K39" s="137"/>
      <c r="L39" s="135" t="s">
        <v>19</v>
      </c>
      <c r="M39" s="138"/>
      <c r="N39" s="179">
        <f>E39+H39+K39</f>
        <v>13</v>
      </c>
      <c r="O39" s="180" t="s">
        <v>19</v>
      </c>
      <c r="P39" s="181">
        <f>G39+J39+M39</f>
        <v>5</v>
      </c>
      <c r="Q39" s="179">
        <f>SUM(AF39:AH39)</f>
        <v>2</v>
      </c>
      <c r="R39" s="180" t="s">
        <v>19</v>
      </c>
      <c r="S39" s="181">
        <f>SUM(AI39:AK39)</f>
        <v>0</v>
      </c>
      <c r="T39" s="142">
        <f>IF(Q39&gt;S39,1,0)</f>
        <v>1</v>
      </c>
      <c r="U39" s="143">
        <f>IF(S39&gt;Q39,1,0)</f>
        <v>0</v>
      </c>
      <c r="V39" s="124"/>
      <c r="X39" s="144"/>
      <c r="AF39" s="145">
        <f>IF(E39&gt;G39,1,0)</f>
        <v>1</v>
      </c>
      <c r="AG39" s="145">
        <f>IF(H39&gt;J39,1,0)</f>
        <v>1</v>
      </c>
      <c r="AH39" s="145">
        <f>IF(K39+M39&gt;0,IF(K39&gt;M39,1,0),0)</f>
        <v>0</v>
      </c>
      <c r="AI39" s="145">
        <f>IF(G39&gt;E39,1,0)</f>
        <v>0</v>
      </c>
      <c r="AJ39" s="145">
        <f>IF(J39&gt;H39,1,0)</f>
        <v>0</v>
      </c>
      <c r="AK39" s="145">
        <f>IF(K39+M39&gt;0,IF(M39&gt;K39,1,0),0)</f>
        <v>0</v>
      </c>
    </row>
    <row r="40" spans="2:37" ht="24.75" customHeight="1">
      <c r="B40" s="132" t="s">
        <v>72</v>
      </c>
      <c r="C40" s="147" t="s">
        <v>237</v>
      </c>
      <c r="D40" s="133" t="s">
        <v>248</v>
      </c>
      <c r="E40" s="134">
        <v>7</v>
      </c>
      <c r="F40" s="135" t="s">
        <v>19</v>
      </c>
      <c r="G40" s="136">
        <v>6</v>
      </c>
      <c r="H40" s="137">
        <v>1</v>
      </c>
      <c r="I40" s="135" t="s">
        <v>19</v>
      </c>
      <c r="J40" s="136">
        <v>6</v>
      </c>
      <c r="K40" s="137">
        <v>3</v>
      </c>
      <c r="L40" s="135" t="s">
        <v>19</v>
      </c>
      <c r="M40" s="138">
        <v>6</v>
      </c>
      <c r="N40" s="179">
        <f>E40+H40+K40</f>
        <v>11</v>
      </c>
      <c r="O40" s="180" t="s">
        <v>19</v>
      </c>
      <c r="P40" s="181">
        <f>G40+J40+M40</f>
        <v>18</v>
      </c>
      <c r="Q40" s="179">
        <f>SUM(AF40:AH40)</f>
        <v>1</v>
      </c>
      <c r="R40" s="180" t="s">
        <v>19</v>
      </c>
      <c r="S40" s="181">
        <f>SUM(AI40:AK40)</f>
        <v>2</v>
      </c>
      <c r="T40" s="142">
        <f>IF(Q40&gt;S40,1,0)</f>
        <v>0</v>
      </c>
      <c r="U40" s="143">
        <f>IF(S40&gt;Q40,1,0)</f>
        <v>1</v>
      </c>
      <c r="V40" s="124"/>
      <c r="AF40" s="145">
        <f>IF(E40&gt;G40,1,0)</f>
        <v>1</v>
      </c>
      <c r="AG40" s="145">
        <f>IF(H40&gt;J40,1,0)</f>
        <v>0</v>
      </c>
      <c r="AH40" s="145">
        <f>IF(K40+M40&gt;0,IF(K40&gt;M40,1,0),0)</f>
        <v>0</v>
      </c>
      <c r="AI40" s="145">
        <f>IF(G40&gt;E40,1,0)</f>
        <v>0</v>
      </c>
      <c r="AJ40" s="145">
        <f>IF(J40&gt;H40,1,0)</f>
        <v>1</v>
      </c>
      <c r="AK40" s="145">
        <f>IF(K40+M40&gt;0,IF(M40&gt;K40,1,0),0)</f>
        <v>1</v>
      </c>
    </row>
    <row r="41" spans="2:37" ht="24.75" customHeight="1">
      <c r="B41" s="583" t="s">
        <v>73</v>
      </c>
      <c r="C41" s="147" t="s">
        <v>235</v>
      </c>
      <c r="D41" s="146" t="s">
        <v>278</v>
      </c>
      <c r="E41" s="681">
        <v>6</v>
      </c>
      <c r="F41" s="632" t="s">
        <v>19</v>
      </c>
      <c r="G41" s="634">
        <v>3</v>
      </c>
      <c r="H41" s="639">
        <v>6</v>
      </c>
      <c r="I41" s="632" t="s">
        <v>19</v>
      </c>
      <c r="J41" s="634">
        <v>3</v>
      </c>
      <c r="K41" s="639"/>
      <c r="L41" s="632" t="s">
        <v>19</v>
      </c>
      <c r="M41" s="671"/>
      <c r="N41" s="603">
        <f>E41+H41+K41</f>
        <v>12</v>
      </c>
      <c r="O41" s="605" t="s">
        <v>19</v>
      </c>
      <c r="P41" s="599">
        <f>G41+J41+M41</f>
        <v>6</v>
      </c>
      <c r="Q41" s="603">
        <f>SUM(AF41:AH41)</f>
        <v>2</v>
      </c>
      <c r="R41" s="605" t="s">
        <v>19</v>
      </c>
      <c r="S41" s="599">
        <f>SUM(AI41:AK41)</f>
        <v>0</v>
      </c>
      <c r="T41" s="609">
        <f>IF(Q41&gt;S41,1,0)</f>
        <v>1</v>
      </c>
      <c r="U41" s="601">
        <f>IF(S41&gt;Q41,1,0)</f>
        <v>0</v>
      </c>
      <c r="V41" s="148"/>
      <c r="AF41" s="145">
        <f>IF(E41&gt;G41,1,0)</f>
        <v>1</v>
      </c>
      <c r="AG41" s="145">
        <f>IF(H41&gt;J41,1,0)</f>
        <v>1</v>
      </c>
      <c r="AH41" s="145">
        <f>IF(K41+M41&gt;0,IF(K41&gt;M41,1,0),0)</f>
        <v>0</v>
      </c>
      <c r="AI41" s="145">
        <f>IF(G41&gt;E41,1,0)</f>
        <v>0</v>
      </c>
      <c r="AJ41" s="145">
        <f>IF(J41&gt;H41,1,0)</f>
        <v>0</v>
      </c>
      <c r="AK41" s="145">
        <f>IF(K41+M41&gt;0,IF(M41&gt;K41,1,0),0)</f>
        <v>0</v>
      </c>
    </row>
    <row r="42" spans="2:22" ht="24.75" customHeight="1">
      <c r="B42" s="584"/>
      <c r="C42" s="149" t="s">
        <v>237</v>
      </c>
      <c r="D42" s="150" t="s">
        <v>248</v>
      </c>
      <c r="E42" s="682"/>
      <c r="F42" s="633"/>
      <c r="G42" s="679"/>
      <c r="H42" s="680"/>
      <c r="I42" s="633"/>
      <c r="J42" s="679"/>
      <c r="K42" s="680"/>
      <c r="L42" s="633"/>
      <c r="M42" s="672"/>
      <c r="N42" s="613"/>
      <c r="O42" s="615"/>
      <c r="P42" s="608"/>
      <c r="Q42" s="613"/>
      <c r="R42" s="615"/>
      <c r="S42" s="608"/>
      <c r="T42" s="610"/>
      <c r="U42" s="602"/>
      <c r="V42" s="148"/>
    </row>
    <row r="43" spans="2:22" ht="24.75" customHeight="1">
      <c r="B43" s="151"/>
      <c r="C43" s="186" t="s">
        <v>77</v>
      </c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188">
        <f>SUM(N39:N42)</f>
        <v>36</v>
      </c>
      <c r="O43" s="180" t="s">
        <v>19</v>
      </c>
      <c r="P43" s="189">
        <f>SUM(P39:P42)</f>
        <v>29</v>
      </c>
      <c r="Q43" s="188">
        <f>SUM(Q39:Q42)</f>
        <v>5</v>
      </c>
      <c r="R43" s="190" t="s">
        <v>19</v>
      </c>
      <c r="S43" s="189">
        <f>SUM(S39:S42)</f>
        <v>2</v>
      </c>
      <c r="T43" s="142">
        <f>SUM(T39:T42)</f>
        <v>2</v>
      </c>
      <c r="U43" s="143">
        <f>SUM(U39:U42)</f>
        <v>1</v>
      </c>
      <c r="V43" s="124"/>
    </row>
    <row r="44" spans="2:22" ht="24.75" customHeight="1">
      <c r="B44" s="151"/>
      <c r="C44" s="221" t="s">
        <v>78</v>
      </c>
      <c r="D44" s="220" t="str">
        <f>IF(T43&gt;U43,D34,IF(U43&gt;T43,D35,IF(U43+T43=0," ","CHYBA ZADÁNÍ")))</f>
        <v>Hrabová</v>
      </c>
      <c r="E44" s="186"/>
      <c r="F44" s="186"/>
      <c r="G44" s="187"/>
      <c r="H44" s="187"/>
      <c r="I44" s="187"/>
      <c r="J44" s="187"/>
      <c r="K44" s="187"/>
      <c r="L44" s="187"/>
      <c r="M44" s="187"/>
      <c r="N44" s="187"/>
      <c r="O44" s="187"/>
      <c r="P44" s="187"/>
      <c r="Q44" s="187"/>
      <c r="R44" s="187"/>
      <c r="S44" s="187"/>
      <c r="T44" s="187"/>
      <c r="U44" s="221"/>
      <c r="V44" s="158"/>
    </row>
    <row r="45" spans="2:22" ht="15">
      <c r="B45" s="151"/>
      <c r="C45" s="8" t="s">
        <v>79</v>
      </c>
      <c r="G45" s="160"/>
      <c r="H45" s="160"/>
      <c r="I45" s="160"/>
      <c r="J45" s="160"/>
      <c r="K45" s="160"/>
      <c r="L45" s="160"/>
      <c r="M45" s="160"/>
      <c r="N45" s="158"/>
      <c r="O45" s="158"/>
      <c r="Q45" s="161"/>
      <c r="R45" s="161"/>
      <c r="S45" s="160"/>
      <c r="T45" s="160"/>
      <c r="U45" s="160"/>
      <c r="V45" s="158"/>
    </row>
    <row r="46" spans="3:21" ht="15">
      <c r="C46" s="161"/>
      <c r="D46" s="161"/>
      <c r="E46" s="161"/>
      <c r="F46" s="161"/>
      <c r="G46" s="161"/>
      <c r="H46" s="161"/>
      <c r="I46" s="161"/>
      <c r="J46" s="166" t="s">
        <v>63</v>
      </c>
      <c r="K46" s="166"/>
      <c r="L46" s="166"/>
      <c r="M46" s="161"/>
      <c r="N46" s="161"/>
      <c r="O46" s="161"/>
      <c r="P46" s="161"/>
      <c r="Q46" s="161"/>
      <c r="R46" s="161"/>
      <c r="S46" s="161"/>
      <c r="T46" s="166" t="s">
        <v>66</v>
      </c>
      <c r="U46" s="161"/>
    </row>
    <row r="47" spans="3:21" ht="15">
      <c r="C47" s="167" t="s">
        <v>80</v>
      </c>
      <c r="D47" s="168" t="s">
        <v>81</v>
      </c>
      <c r="E47" s="161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61"/>
    </row>
    <row r="48" spans="3:21" ht="15">
      <c r="C48" s="161"/>
      <c r="D48" s="168"/>
      <c r="E48" s="161"/>
      <c r="F48" s="161"/>
      <c r="G48" s="161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</row>
    <row r="49" spans="3:21" ht="15">
      <c r="C49" s="161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61"/>
      <c r="Q49" s="161"/>
      <c r="R49" s="161"/>
      <c r="S49" s="161"/>
      <c r="T49" s="161"/>
      <c r="U49" s="161"/>
    </row>
    <row r="50" spans="3:21" ht="15">
      <c r="C50" s="161"/>
      <c r="D50" s="161"/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161"/>
      <c r="P50" s="161"/>
      <c r="Q50" s="161"/>
      <c r="R50" s="161"/>
      <c r="S50" s="161"/>
      <c r="T50" s="161"/>
      <c r="U50" s="161"/>
    </row>
    <row r="51" spans="6:9" ht="26.25">
      <c r="F51" s="102" t="s">
        <v>47</v>
      </c>
      <c r="H51" s="103"/>
      <c r="I51" s="103"/>
    </row>
    <row r="52" spans="6:9" ht="26.25">
      <c r="F52" s="102"/>
      <c r="H52" s="103"/>
      <c r="I52" s="103"/>
    </row>
    <row r="53" spans="3:24" ht="21">
      <c r="C53" s="104" t="s">
        <v>48</v>
      </c>
      <c r="D53" s="105" t="s">
        <v>49</v>
      </c>
      <c r="E53" s="104"/>
      <c r="F53" s="104"/>
      <c r="G53" s="104"/>
      <c r="H53" s="104"/>
      <c r="I53" s="104"/>
      <c r="J53" s="104"/>
      <c r="K53" s="104"/>
      <c r="L53" s="104"/>
      <c r="P53" s="626" t="s">
        <v>50</v>
      </c>
      <c r="Q53" s="626"/>
      <c r="R53" s="106"/>
      <c r="S53" s="106"/>
      <c r="T53" s="637">
        <f>'Rozlosování-přehled'!$L$1</f>
        <v>2011</v>
      </c>
      <c r="U53" s="637"/>
      <c r="X53" s="107" t="s">
        <v>1</v>
      </c>
    </row>
    <row r="54" spans="3:31" ht="18.75">
      <c r="C54" s="108" t="s">
        <v>51</v>
      </c>
      <c r="D54" s="109"/>
      <c r="N54" s="110">
        <v>1</v>
      </c>
      <c r="P54" s="622" t="str">
        <f>IF(N54=1,P56,IF(N54=2,P57,IF(N54=3,P58,IF(N54=4,P59,IF(N54=5,P60," ")))))</f>
        <v>MUŽI  I.</v>
      </c>
      <c r="Q54" s="623"/>
      <c r="R54" s="623"/>
      <c r="S54" s="623"/>
      <c r="T54" s="623"/>
      <c r="U54" s="624"/>
      <c r="W54" s="111" t="s">
        <v>2</v>
      </c>
      <c r="X54" s="112" t="s">
        <v>3</v>
      </c>
      <c r="AA54" s="1" t="s">
        <v>52</v>
      </c>
      <c r="AB54" s="1" t="s">
        <v>53</v>
      </c>
      <c r="AC54" s="1" t="s">
        <v>54</v>
      </c>
      <c r="AD54" s="1" t="s">
        <v>55</v>
      </c>
      <c r="AE54" s="1" t="s">
        <v>56</v>
      </c>
    </row>
    <row r="55" spans="3:21" ht="15">
      <c r="C55" s="108"/>
      <c r="D55" s="113"/>
      <c r="E55" s="113"/>
      <c r="F55" s="113"/>
      <c r="G55" s="108"/>
      <c r="H55" s="108"/>
      <c r="I55" s="108"/>
      <c r="J55" s="113"/>
      <c r="K55" s="113"/>
      <c r="L55" s="113"/>
      <c r="M55" s="108"/>
      <c r="N55" s="108"/>
      <c r="O55" s="108"/>
      <c r="P55" s="114"/>
      <c r="Q55" s="114"/>
      <c r="R55" s="114"/>
      <c r="S55" s="108"/>
      <c r="T55" s="108"/>
      <c r="U55" s="113"/>
    </row>
    <row r="56" spans="3:31" ht="15.75">
      <c r="C56" s="108" t="s">
        <v>57</v>
      </c>
      <c r="D56" s="165"/>
      <c r="E56" s="115"/>
      <c r="F56" s="115"/>
      <c r="N56" s="116">
        <v>1</v>
      </c>
      <c r="P56" s="625" t="s">
        <v>58</v>
      </c>
      <c r="Q56" s="625"/>
      <c r="R56" s="625"/>
      <c r="S56" s="625"/>
      <c r="T56" s="625"/>
      <c r="U56" s="625"/>
      <c r="W56" s="117">
        <v>1</v>
      </c>
      <c r="X56" s="118" t="str">
        <f aca="true" t="shared" si="3" ref="X56:X63">IF($N$4=1,AA56,IF($N$4=2,AB56,IF($N$4=3,AC56,IF($N$4=4,AD56,IF($N$4=5,AE56," ")))))</f>
        <v>Hrabová</v>
      </c>
      <c r="AA56" s="1" t="str">
        <f aca="true" t="shared" si="4" ref="AA56:AE63">AA6</f>
        <v>Hrabová</v>
      </c>
      <c r="AB56" s="1">
        <f t="shared" si="4"/>
        <v>0</v>
      </c>
      <c r="AC56" s="1">
        <f t="shared" si="4"/>
        <v>0</v>
      </c>
      <c r="AD56" s="1">
        <f t="shared" si="4"/>
        <v>0</v>
      </c>
      <c r="AE56" s="1">
        <f t="shared" si="4"/>
        <v>0</v>
      </c>
    </row>
    <row r="57" spans="3:31" ht="15">
      <c r="C57" s="108" t="s">
        <v>60</v>
      </c>
      <c r="D57" s="119"/>
      <c r="E57" s="120"/>
      <c r="F57" s="120"/>
      <c r="N57" s="116">
        <v>2</v>
      </c>
      <c r="P57" s="625" t="s">
        <v>61</v>
      </c>
      <c r="Q57" s="625"/>
      <c r="R57" s="625"/>
      <c r="S57" s="625"/>
      <c r="T57" s="625"/>
      <c r="U57" s="625"/>
      <c r="W57" s="117">
        <v>2</v>
      </c>
      <c r="X57" s="118" t="str">
        <f t="shared" si="3"/>
        <v>Vratimov</v>
      </c>
      <c r="AA57" s="1" t="str">
        <f t="shared" si="4"/>
        <v>Vratimov</v>
      </c>
      <c r="AB57" s="1">
        <f t="shared" si="4"/>
        <v>0</v>
      </c>
      <c r="AC57" s="1">
        <f t="shared" si="4"/>
        <v>0</v>
      </c>
      <c r="AD57" s="1">
        <f t="shared" si="4"/>
        <v>0</v>
      </c>
      <c r="AE57" s="1">
        <f t="shared" si="4"/>
        <v>0</v>
      </c>
    </row>
    <row r="58" spans="3:31" ht="15">
      <c r="C58" s="108"/>
      <c r="N58" s="116">
        <v>3</v>
      </c>
      <c r="P58" s="594" t="s">
        <v>62</v>
      </c>
      <c r="Q58" s="594"/>
      <c r="R58" s="594"/>
      <c r="S58" s="594"/>
      <c r="T58" s="594"/>
      <c r="U58" s="594"/>
      <c r="W58" s="117">
        <v>3</v>
      </c>
      <c r="X58" s="118" t="str">
        <f t="shared" si="3"/>
        <v>Výškovice A</v>
      </c>
      <c r="AA58" s="1" t="str">
        <f t="shared" si="4"/>
        <v>Výškovice A</v>
      </c>
      <c r="AB58" s="1">
        <f t="shared" si="4"/>
        <v>0</v>
      </c>
      <c r="AC58" s="1">
        <f t="shared" si="4"/>
        <v>0</v>
      </c>
      <c r="AD58" s="1">
        <f t="shared" si="4"/>
        <v>0</v>
      </c>
      <c r="AE58" s="1">
        <f t="shared" si="4"/>
        <v>0</v>
      </c>
    </row>
    <row r="59" spans="2:31" ht="18.75">
      <c r="B59" s="121">
        <v>2</v>
      </c>
      <c r="C59" s="104" t="s">
        <v>63</v>
      </c>
      <c r="D59" s="643" t="str">
        <f>IF(B59=1,X56,IF(B59=2,X57,IF(B59=3,X58,IF(B59=4,X59,IF(B59=5,X60,IF(B59=6,X61,IF(B59=7,X62,IF(B59=8,X63," "))))))))</f>
        <v>Vratimov</v>
      </c>
      <c r="E59" s="644"/>
      <c r="F59" s="644"/>
      <c r="G59" s="644"/>
      <c r="H59" s="644"/>
      <c r="I59" s="645"/>
      <c r="N59" s="116">
        <v>4</v>
      </c>
      <c r="P59" s="594" t="s">
        <v>64</v>
      </c>
      <c r="Q59" s="594"/>
      <c r="R59" s="594"/>
      <c r="S59" s="594"/>
      <c r="T59" s="594"/>
      <c r="U59" s="594"/>
      <c r="W59" s="117">
        <v>4</v>
      </c>
      <c r="X59" s="118" t="str">
        <f t="shared" si="3"/>
        <v>Brušperk B</v>
      </c>
      <c r="AA59" s="1" t="str">
        <f t="shared" si="4"/>
        <v>Brušperk B</v>
      </c>
      <c r="AB59" s="1">
        <f t="shared" si="4"/>
        <v>0</v>
      </c>
      <c r="AC59" s="1">
        <f t="shared" si="4"/>
        <v>0</v>
      </c>
      <c r="AD59" s="1">
        <f t="shared" si="4"/>
        <v>0</v>
      </c>
      <c r="AE59" s="1">
        <f t="shared" si="4"/>
        <v>0</v>
      </c>
    </row>
    <row r="60" spans="2:31" ht="18.75">
      <c r="B60" s="121">
        <v>5</v>
      </c>
      <c r="C60" s="104" t="s">
        <v>66</v>
      </c>
      <c r="D60" s="643" t="str">
        <f>IF(B60=1,X56,IF(B60=2,X57,IF(B60=3,X58,IF(B60=4,X59,IF(B60=5,X60,IF(B60=6,X61,IF(B60=7,X62,IF(B60=8,X63," "))))))))</f>
        <v>N.Bělá  B</v>
      </c>
      <c r="E60" s="644"/>
      <c r="F60" s="644"/>
      <c r="G60" s="644"/>
      <c r="H60" s="644"/>
      <c r="I60" s="645"/>
      <c r="N60" s="116">
        <v>5</v>
      </c>
      <c r="P60" s="594" t="s">
        <v>67</v>
      </c>
      <c r="Q60" s="594"/>
      <c r="R60" s="594"/>
      <c r="S60" s="594"/>
      <c r="T60" s="594"/>
      <c r="U60" s="594"/>
      <c r="W60" s="117">
        <v>5</v>
      </c>
      <c r="X60" s="118" t="str">
        <f t="shared" si="3"/>
        <v>N.Bělá  B</v>
      </c>
      <c r="AA60" s="1" t="str">
        <f t="shared" si="4"/>
        <v>N.Bělá  B</v>
      </c>
      <c r="AB60" s="1">
        <f t="shared" si="4"/>
        <v>0</v>
      </c>
      <c r="AC60" s="1">
        <f t="shared" si="4"/>
        <v>0</v>
      </c>
      <c r="AD60" s="1">
        <f t="shared" si="4"/>
        <v>0</v>
      </c>
      <c r="AE60" s="1">
        <f t="shared" si="4"/>
        <v>0</v>
      </c>
    </row>
    <row r="61" spans="23:31" ht="15">
      <c r="W61" s="117">
        <v>6</v>
      </c>
      <c r="X61" s="118" t="str">
        <f t="shared" si="3"/>
        <v>Výškovice B</v>
      </c>
      <c r="AA61" s="1" t="str">
        <f t="shared" si="4"/>
        <v>Výškovice B</v>
      </c>
      <c r="AB61" s="1">
        <f t="shared" si="4"/>
        <v>0</v>
      </c>
      <c r="AC61" s="1">
        <f t="shared" si="4"/>
        <v>0</v>
      </c>
      <c r="AD61" s="1">
        <f t="shared" si="4"/>
        <v>0</v>
      </c>
      <c r="AE61" s="1">
        <f t="shared" si="4"/>
        <v>0</v>
      </c>
    </row>
    <row r="62" spans="3:37" ht="15">
      <c r="C62" s="122" t="s">
        <v>68</v>
      </c>
      <c r="D62" s="123"/>
      <c r="E62" s="630" t="s">
        <v>69</v>
      </c>
      <c r="F62" s="631"/>
      <c r="G62" s="631"/>
      <c r="H62" s="631"/>
      <c r="I62" s="631"/>
      <c r="J62" s="631"/>
      <c r="K62" s="631"/>
      <c r="L62" s="631"/>
      <c r="M62" s="631"/>
      <c r="N62" s="631" t="s">
        <v>70</v>
      </c>
      <c r="O62" s="631"/>
      <c r="P62" s="631"/>
      <c r="Q62" s="631"/>
      <c r="R62" s="631"/>
      <c r="S62" s="631"/>
      <c r="T62" s="631"/>
      <c r="U62" s="631"/>
      <c r="V62" s="124"/>
      <c r="W62" s="117">
        <v>7</v>
      </c>
      <c r="X62" s="118" t="str">
        <f t="shared" si="3"/>
        <v>Stará Bělá  </v>
      </c>
      <c r="AA62" s="1" t="str">
        <f t="shared" si="4"/>
        <v>Stará Bělá  </v>
      </c>
      <c r="AB62" s="1">
        <f t="shared" si="4"/>
        <v>0</v>
      </c>
      <c r="AC62" s="1">
        <f t="shared" si="4"/>
        <v>0</v>
      </c>
      <c r="AD62" s="1">
        <f t="shared" si="4"/>
        <v>0</v>
      </c>
      <c r="AE62" s="1">
        <f t="shared" si="4"/>
        <v>0</v>
      </c>
      <c r="AF62" s="108"/>
      <c r="AG62" s="125"/>
      <c r="AH62" s="125"/>
      <c r="AI62" s="107" t="s">
        <v>1</v>
      </c>
      <c r="AJ62" s="125"/>
      <c r="AK62" s="125"/>
    </row>
    <row r="63" spans="2:37" ht="15">
      <c r="B63" s="126"/>
      <c r="C63" s="127" t="s">
        <v>8</v>
      </c>
      <c r="D63" s="128" t="s">
        <v>9</v>
      </c>
      <c r="E63" s="611" t="s">
        <v>71</v>
      </c>
      <c r="F63" s="592"/>
      <c r="G63" s="593"/>
      <c r="H63" s="591" t="s">
        <v>72</v>
      </c>
      <c r="I63" s="592"/>
      <c r="J63" s="593" t="s">
        <v>72</v>
      </c>
      <c r="K63" s="591" t="s">
        <v>73</v>
      </c>
      <c r="L63" s="592"/>
      <c r="M63" s="592" t="s">
        <v>73</v>
      </c>
      <c r="N63" s="591" t="s">
        <v>74</v>
      </c>
      <c r="O63" s="592"/>
      <c r="P63" s="593"/>
      <c r="Q63" s="591" t="s">
        <v>75</v>
      </c>
      <c r="R63" s="592"/>
      <c r="S63" s="593"/>
      <c r="T63" s="129" t="s">
        <v>76</v>
      </c>
      <c r="U63" s="130"/>
      <c r="V63" s="131"/>
      <c r="W63" s="117">
        <v>8</v>
      </c>
      <c r="X63" s="118" t="str">
        <f t="shared" si="3"/>
        <v>Brušperk A</v>
      </c>
      <c r="AA63" s="1" t="str">
        <f t="shared" si="4"/>
        <v>Brušperk A</v>
      </c>
      <c r="AB63" s="1">
        <f t="shared" si="4"/>
        <v>0</v>
      </c>
      <c r="AC63" s="1">
        <f t="shared" si="4"/>
        <v>0</v>
      </c>
      <c r="AD63" s="1">
        <f t="shared" si="4"/>
        <v>0</v>
      </c>
      <c r="AE63" s="1">
        <f t="shared" si="4"/>
        <v>0</v>
      </c>
      <c r="AF63" s="9" t="s">
        <v>71</v>
      </c>
      <c r="AG63" s="9" t="s">
        <v>72</v>
      </c>
      <c r="AH63" s="9" t="s">
        <v>73</v>
      </c>
      <c r="AI63" s="9" t="s">
        <v>71</v>
      </c>
      <c r="AJ63" s="9" t="s">
        <v>72</v>
      </c>
      <c r="AK63" s="9" t="s">
        <v>73</v>
      </c>
    </row>
    <row r="64" spans="2:37" ht="24.75" customHeight="1">
      <c r="B64" s="132" t="s">
        <v>71</v>
      </c>
      <c r="C64" s="172"/>
      <c r="D64" s="173"/>
      <c r="E64" s="174"/>
      <c r="F64" s="175" t="s">
        <v>19</v>
      </c>
      <c r="G64" s="176"/>
      <c r="H64" s="177"/>
      <c r="I64" s="175" t="s">
        <v>19</v>
      </c>
      <c r="J64" s="176"/>
      <c r="K64" s="177"/>
      <c r="L64" s="175" t="s">
        <v>19</v>
      </c>
      <c r="M64" s="178"/>
      <c r="N64" s="179">
        <f>E64+H64+K64</f>
        <v>0</v>
      </c>
      <c r="O64" s="180" t="s">
        <v>19</v>
      </c>
      <c r="P64" s="181">
        <f>G64+J64+M64</f>
        <v>0</v>
      </c>
      <c r="Q64" s="179">
        <f>SUM(AF64:AH64)</f>
        <v>0</v>
      </c>
      <c r="R64" s="180" t="s">
        <v>19</v>
      </c>
      <c r="S64" s="181">
        <f>SUM(AI64:AK64)</f>
        <v>0</v>
      </c>
      <c r="T64" s="142">
        <f>IF(Q64&gt;S64,1,0)</f>
        <v>0</v>
      </c>
      <c r="U64" s="143">
        <f>IF(S64&gt;Q64,1,0)</f>
        <v>0</v>
      </c>
      <c r="V64" s="124"/>
      <c r="X64" s="144"/>
      <c r="AF64" s="145">
        <f>IF(E64&gt;G64,1,0)</f>
        <v>0</v>
      </c>
      <c r="AG64" s="145">
        <f>IF(H64&gt;J64,1,0)</f>
        <v>0</v>
      </c>
      <c r="AH64" s="145">
        <f>IF(K64+M64&gt;0,IF(K64&gt;M64,1,0),0)</f>
        <v>0</v>
      </c>
      <c r="AI64" s="145">
        <f>IF(G64&gt;E64,1,0)</f>
        <v>0</v>
      </c>
      <c r="AJ64" s="145">
        <f>IF(J64&gt;H64,1,0)</f>
        <v>0</v>
      </c>
      <c r="AK64" s="145">
        <f>IF(K64+M64&gt;0,IF(M64&gt;K64,1,0),0)</f>
        <v>0</v>
      </c>
    </row>
    <row r="65" spans="2:37" ht="24.75" customHeight="1">
      <c r="B65" s="132" t="s">
        <v>72</v>
      </c>
      <c r="C65" s="172"/>
      <c r="D65" s="182"/>
      <c r="E65" s="174"/>
      <c r="F65" s="175" t="s">
        <v>19</v>
      </c>
      <c r="G65" s="176"/>
      <c r="H65" s="177"/>
      <c r="I65" s="175" t="s">
        <v>19</v>
      </c>
      <c r="J65" s="176"/>
      <c r="K65" s="177"/>
      <c r="L65" s="175" t="s">
        <v>19</v>
      </c>
      <c r="M65" s="178"/>
      <c r="N65" s="179">
        <f>E65+H65+K65</f>
        <v>0</v>
      </c>
      <c r="O65" s="180" t="s">
        <v>19</v>
      </c>
      <c r="P65" s="181">
        <f>G65+J65+M65</f>
        <v>0</v>
      </c>
      <c r="Q65" s="179">
        <f>SUM(AF65:AH65)</f>
        <v>0</v>
      </c>
      <c r="R65" s="180" t="s">
        <v>19</v>
      </c>
      <c r="S65" s="181">
        <f>SUM(AI65:AK65)</f>
        <v>0</v>
      </c>
      <c r="T65" s="142">
        <f>IF(Q65&gt;S65,1,0)</f>
        <v>0</v>
      </c>
      <c r="U65" s="143">
        <f>IF(S65&gt;Q65,1,0)</f>
        <v>0</v>
      </c>
      <c r="V65" s="124"/>
      <c r="AF65" s="145">
        <f>IF(E65&gt;G65,1,0)</f>
        <v>0</v>
      </c>
      <c r="AG65" s="145">
        <f>IF(H65&gt;J65,1,0)</f>
        <v>0</v>
      </c>
      <c r="AH65" s="145">
        <f>IF(K65+M65&gt;0,IF(K65&gt;M65,1,0),0)</f>
        <v>0</v>
      </c>
      <c r="AI65" s="145">
        <f>IF(G65&gt;E65,1,0)</f>
        <v>0</v>
      </c>
      <c r="AJ65" s="145">
        <f>IF(J65&gt;H65,1,0)</f>
        <v>0</v>
      </c>
      <c r="AK65" s="145">
        <f>IF(K65+M65&gt;0,IF(M65&gt;K65,1,0),0)</f>
        <v>0</v>
      </c>
    </row>
    <row r="66" spans="2:37" ht="24.75" customHeight="1">
      <c r="B66" s="583" t="s">
        <v>73</v>
      </c>
      <c r="C66" s="183"/>
      <c r="D66" s="182"/>
      <c r="E66" s="694"/>
      <c r="F66" s="587" t="s">
        <v>19</v>
      </c>
      <c r="G66" s="616"/>
      <c r="H66" s="618"/>
      <c r="I66" s="587" t="s">
        <v>19</v>
      </c>
      <c r="J66" s="616"/>
      <c r="K66" s="618"/>
      <c r="L66" s="587" t="s">
        <v>19</v>
      </c>
      <c r="M66" s="638"/>
      <c r="N66" s="603">
        <f>E66+H66+K66</f>
        <v>0</v>
      </c>
      <c r="O66" s="605" t="s">
        <v>19</v>
      </c>
      <c r="P66" s="599">
        <f>G66+J66+M66</f>
        <v>0</v>
      </c>
      <c r="Q66" s="603">
        <f>SUM(AF66:AH66)</f>
        <v>0</v>
      </c>
      <c r="R66" s="605" t="s">
        <v>19</v>
      </c>
      <c r="S66" s="599">
        <f>SUM(AI66:AK66)</f>
        <v>0</v>
      </c>
      <c r="T66" s="609">
        <f>IF(Q66&gt;S66,1,0)</f>
        <v>0</v>
      </c>
      <c r="U66" s="601">
        <f>IF(S66&gt;Q66,1,0)</f>
        <v>0</v>
      </c>
      <c r="V66" s="148"/>
      <c r="AF66" s="145">
        <f>IF(E66&gt;G66,1,0)</f>
        <v>0</v>
      </c>
      <c r="AG66" s="145">
        <f>IF(H66&gt;J66,1,0)</f>
        <v>0</v>
      </c>
      <c r="AH66" s="145">
        <f>IF(K66+M66&gt;0,IF(K66&gt;M66,1,0),0)</f>
        <v>0</v>
      </c>
      <c r="AI66" s="145">
        <f>IF(G66&gt;E66,1,0)</f>
        <v>0</v>
      </c>
      <c r="AJ66" s="145">
        <f>IF(J66&gt;H66,1,0)</f>
        <v>0</v>
      </c>
      <c r="AK66" s="145">
        <f>IF(K66+M66&gt;0,IF(M66&gt;K66,1,0),0)</f>
        <v>0</v>
      </c>
    </row>
    <row r="67" spans="2:22" ht="24.75" customHeight="1">
      <c r="B67" s="584"/>
      <c r="C67" s="184"/>
      <c r="D67" s="185"/>
      <c r="E67" s="695"/>
      <c r="F67" s="588"/>
      <c r="G67" s="693"/>
      <c r="H67" s="636"/>
      <c r="I67" s="588"/>
      <c r="J67" s="693"/>
      <c r="K67" s="636"/>
      <c r="L67" s="588"/>
      <c r="M67" s="621"/>
      <c r="N67" s="613"/>
      <c r="O67" s="615"/>
      <c r="P67" s="608"/>
      <c r="Q67" s="613"/>
      <c r="R67" s="615"/>
      <c r="S67" s="608"/>
      <c r="T67" s="610"/>
      <c r="U67" s="602"/>
      <c r="V67" s="148"/>
    </row>
    <row r="68" spans="2:22" ht="24.75" customHeight="1">
      <c r="B68" s="151"/>
      <c r="C68" s="186" t="s">
        <v>77</v>
      </c>
      <c r="D68" s="187"/>
      <c r="E68" s="187"/>
      <c r="F68" s="187"/>
      <c r="G68" s="187"/>
      <c r="H68" s="187"/>
      <c r="I68" s="187"/>
      <c r="J68" s="187"/>
      <c r="K68" s="187"/>
      <c r="L68" s="187"/>
      <c r="M68" s="187"/>
      <c r="N68" s="188">
        <f>SUM(N64:N67)</f>
        <v>0</v>
      </c>
      <c r="O68" s="180" t="s">
        <v>19</v>
      </c>
      <c r="P68" s="189">
        <f>SUM(P64:P67)</f>
        <v>0</v>
      </c>
      <c r="Q68" s="188">
        <f>SUM(Q64:Q67)</f>
        <v>0</v>
      </c>
      <c r="R68" s="190" t="s">
        <v>19</v>
      </c>
      <c r="S68" s="189">
        <f>SUM(S64:S67)</f>
        <v>0</v>
      </c>
      <c r="T68" s="142">
        <f>SUM(T64:T67)</f>
        <v>0</v>
      </c>
      <c r="U68" s="143">
        <f>SUM(U64:U67)</f>
        <v>0</v>
      </c>
      <c r="V68" s="124"/>
    </row>
    <row r="69" spans="2:27" ht="24.75" customHeight="1">
      <c r="B69" s="151"/>
      <c r="C69" s="8" t="s">
        <v>78</v>
      </c>
      <c r="D69" s="157" t="str">
        <f>IF(T68&gt;U68,D59,IF(U68&gt;T68,D60,IF(U68+T68=0," ","CHYBA ZADÁNÍ")))</f>
        <v> </v>
      </c>
      <c r="E69" s="152"/>
      <c r="F69" s="152"/>
      <c r="G69" s="153"/>
      <c r="H69" s="153"/>
      <c r="I69" s="153"/>
      <c r="J69" s="153"/>
      <c r="K69" s="153"/>
      <c r="L69" s="153"/>
      <c r="M69" s="153"/>
      <c r="N69" s="153"/>
      <c r="O69" s="153"/>
      <c r="P69" s="153"/>
      <c r="Q69" s="153"/>
      <c r="R69" s="153"/>
      <c r="S69" s="153"/>
      <c r="T69" s="153"/>
      <c r="U69" s="8"/>
      <c r="V69" s="158"/>
      <c r="AA69" s="159"/>
    </row>
    <row r="70" spans="2:22" ht="15">
      <c r="B70" s="151"/>
      <c r="C70" s="8" t="s">
        <v>79</v>
      </c>
      <c r="G70" s="160"/>
      <c r="H70" s="160"/>
      <c r="I70" s="160"/>
      <c r="J70" s="160"/>
      <c r="K70" s="160"/>
      <c r="L70" s="160"/>
      <c r="M70" s="160"/>
      <c r="N70" s="158"/>
      <c r="O70" s="158"/>
      <c r="Q70" s="161"/>
      <c r="R70" s="161"/>
      <c r="S70" s="160"/>
      <c r="T70" s="160"/>
      <c r="U70" s="160"/>
      <c r="V70" s="158"/>
    </row>
    <row r="71" spans="10:20" ht="15">
      <c r="J71" s="5" t="s">
        <v>63</v>
      </c>
      <c r="K71" s="5"/>
      <c r="L71" s="5"/>
      <c r="T71" s="5" t="s">
        <v>66</v>
      </c>
    </row>
    <row r="72" spans="3:21" ht="15">
      <c r="C72" s="108" t="s">
        <v>80</v>
      </c>
      <c r="D72" s="161"/>
      <c r="E72" s="161"/>
      <c r="F72" s="161"/>
      <c r="G72" s="161"/>
      <c r="H72" s="161"/>
      <c r="I72" s="161"/>
      <c r="J72" s="161"/>
      <c r="K72" s="161"/>
      <c r="L72" s="161"/>
      <c r="M72" s="161"/>
      <c r="N72" s="161"/>
      <c r="O72" s="161"/>
      <c r="P72" s="161"/>
      <c r="Q72" s="161"/>
      <c r="R72" s="161"/>
      <c r="S72" s="161"/>
      <c r="T72" s="161"/>
      <c r="U72" s="161"/>
    </row>
    <row r="73" spans="3:21" ht="15">
      <c r="C73" s="161"/>
      <c r="D73" s="161"/>
      <c r="E73" s="161"/>
      <c r="F73" s="161"/>
      <c r="G73" s="161"/>
      <c r="H73" s="161"/>
      <c r="I73" s="161"/>
      <c r="J73" s="161"/>
      <c r="K73" s="161"/>
      <c r="L73" s="161"/>
      <c r="M73" s="161"/>
      <c r="N73" s="161"/>
      <c r="O73" s="161"/>
      <c r="P73" s="161"/>
      <c r="Q73" s="161"/>
      <c r="R73" s="161"/>
      <c r="S73" s="161"/>
      <c r="T73" s="161"/>
      <c r="U73" s="161"/>
    </row>
    <row r="74" spans="3:21" ht="15">
      <c r="C74" s="161"/>
      <c r="D74" s="161"/>
      <c r="E74" s="161"/>
      <c r="F74" s="161"/>
      <c r="G74" s="161"/>
      <c r="H74" s="161"/>
      <c r="I74" s="161"/>
      <c r="J74" s="161"/>
      <c r="K74" s="161"/>
      <c r="L74" s="161"/>
      <c r="M74" s="161"/>
      <c r="N74" s="161"/>
      <c r="O74" s="161"/>
      <c r="P74" s="161"/>
      <c r="Q74" s="161"/>
      <c r="R74" s="161"/>
      <c r="S74" s="161"/>
      <c r="T74" s="161"/>
      <c r="U74" s="161"/>
    </row>
    <row r="75" spans="3:21" ht="15">
      <c r="C75" s="161"/>
      <c r="D75" s="161"/>
      <c r="E75" s="161"/>
      <c r="F75" s="161"/>
      <c r="G75" s="161"/>
      <c r="H75" s="161"/>
      <c r="I75" s="161"/>
      <c r="J75" s="161"/>
      <c r="K75" s="161"/>
      <c r="L75" s="161"/>
      <c r="M75" s="161"/>
      <c r="N75" s="161"/>
      <c r="O75" s="161"/>
      <c r="P75" s="161"/>
      <c r="Q75" s="161"/>
      <c r="R75" s="161"/>
      <c r="S75" s="161"/>
      <c r="T75" s="161"/>
      <c r="U75" s="161"/>
    </row>
    <row r="76" spans="2:21" ht="26.25">
      <c r="B76" s="123"/>
      <c r="C76" s="123"/>
      <c r="D76" s="123"/>
      <c r="E76" s="123"/>
      <c r="F76" s="162" t="s">
        <v>47</v>
      </c>
      <c r="G76" s="123"/>
      <c r="H76" s="163"/>
      <c r="I76" s="163"/>
      <c r="J76" s="123"/>
      <c r="K76" s="123"/>
      <c r="L76" s="123"/>
      <c r="M76" s="123"/>
      <c r="N76" s="123"/>
      <c r="O76" s="123"/>
      <c r="P76" s="123"/>
      <c r="Q76" s="123"/>
      <c r="R76" s="123"/>
      <c r="S76" s="123"/>
      <c r="T76" s="123"/>
      <c r="U76" s="123"/>
    </row>
    <row r="77" spans="6:9" ht="26.25">
      <c r="F77" s="102"/>
      <c r="H77" s="103"/>
      <c r="I77" s="103"/>
    </row>
    <row r="78" spans="3:24" ht="21">
      <c r="C78" s="104" t="s">
        <v>48</v>
      </c>
      <c r="D78" s="105" t="s">
        <v>49</v>
      </c>
      <c r="E78" s="104"/>
      <c r="F78" s="104"/>
      <c r="G78" s="104"/>
      <c r="H78" s="104"/>
      <c r="I78" s="104"/>
      <c r="J78" s="104"/>
      <c r="K78" s="104"/>
      <c r="L78" s="104"/>
      <c r="P78" s="626" t="s">
        <v>50</v>
      </c>
      <c r="Q78" s="626"/>
      <c r="R78" s="106"/>
      <c r="S78" s="106"/>
      <c r="T78" s="637">
        <f>'Rozlosování-přehled'!$L$1</f>
        <v>2011</v>
      </c>
      <c r="U78" s="637"/>
      <c r="X78" s="107" t="s">
        <v>1</v>
      </c>
    </row>
    <row r="79" spans="3:31" ht="18.75">
      <c r="C79" s="108" t="s">
        <v>51</v>
      </c>
      <c r="D79" s="164"/>
      <c r="N79" s="110">
        <v>1</v>
      </c>
      <c r="P79" s="622" t="str">
        <f>IF(N79=1,P81,IF(N79=2,P82,IF(N79=3,P83,IF(N79=4,P84,IF(N79=5,P85," ")))))</f>
        <v>MUŽI  I.</v>
      </c>
      <c r="Q79" s="623"/>
      <c r="R79" s="623"/>
      <c r="S79" s="623"/>
      <c r="T79" s="623"/>
      <c r="U79" s="624"/>
      <c r="W79" s="111" t="s">
        <v>2</v>
      </c>
      <c r="X79" s="108" t="s">
        <v>3</v>
      </c>
      <c r="AA79" s="1" t="s">
        <v>52</v>
      </c>
      <c r="AB79" s="1" t="s">
        <v>53</v>
      </c>
      <c r="AC79" s="1" t="s">
        <v>54</v>
      </c>
      <c r="AD79" s="1" t="s">
        <v>55</v>
      </c>
      <c r="AE79" s="1" t="s">
        <v>56</v>
      </c>
    </row>
    <row r="80" spans="3:21" ht="15">
      <c r="C80" s="108"/>
      <c r="D80" s="113"/>
      <c r="E80" s="113"/>
      <c r="F80" s="113"/>
      <c r="G80" s="108"/>
      <c r="H80" s="108"/>
      <c r="I80" s="108"/>
      <c r="J80" s="113"/>
      <c r="K80" s="113"/>
      <c r="L80" s="113"/>
      <c r="M80" s="108"/>
      <c r="N80" s="108"/>
      <c r="O80" s="108"/>
      <c r="P80" s="114"/>
      <c r="Q80" s="114"/>
      <c r="R80" s="114"/>
      <c r="S80" s="108"/>
      <c r="T80" s="108"/>
      <c r="U80" s="113"/>
    </row>
    <row r="81" spans="3:31" ht="15.75">
      <c r="C81" s="108" t="s">
        <v>57</v>
      </c>
      <c r="D81" s="165" t="s">
        <v>252</v>
      </c>
      <c r="E81" s="115"/>
      <c r="F81" s="115"/>
      <c r="N81" s="1">
        <v>1</v>
      </c>
      <c r="P81" s="625" t="s">
        <v>58</v>
      </c>
      <c r="Q81" s="625"/>
      <c r="R81" s="625"/>
      <c r="S81" s="625"/>
      <c r="T81" s="625"/>
      <c r="U81" s="625"/>
      <c r="W81" s="117">
        <v>1</v>
      </c>
      <c r="X81" s="118" t="str">
        <f aca="true" t="shared" si="5" ref="X81:X88">IF($N$29=1,AA81,IF($N$29=2,AB81,IF($N$29=3,AC81,IF($N$29=4,AD81,IF($N$29=5,AE81," ")))))</f>
        <v>Hrabová</v>
      </c>
      <c r="AA81" s="1" t="str">
        <f aca="true" t="shared" si="6" ref="AA81:AE88">AA6</f>
        <v>Hrabová</v>
      </c>
      <c r="AB81" s="1">
        <f t="shared" si="6"/>
        <v>0</v>
      </c>
      <c r="AC81" s="1">
        <f t="shared" si="6"/>
        <v>0</v>
      </c>
      <c r="AD81" s="1">
        <f t="shared" si="6"/>
        <v>0</v>
      </c>
      <c r="AE81" s="1">
        <f t="shared" si="6"/>
        <v>0</v>
      </c>
    </row>
    <row r="82" spans="3:31" ht="15">
      <c r="C82" s="108" t="s">
        <v>60</v>
      </c>
      <c r="D82" s="263">
        <v>40706</v>
      </c>
      <c r="E82" s="120"/>
      <c r="F82" s="120"/>
      <c r="N82" s="1">
        <v>2</v>
      </c>
      <c r="P82" s="625" t="s">
        <v>61</v>
      </c>
      <c r="Q82" s="625"/>
      <c r="R82" s="625"/>
      <c r="S82" s="625"/>
      <c r="T82" s="625"/>
      <c r="U82" s="625"/>
      <c r="W82" s="117">
        <v>2</v>
      </c>
      <c r="X82" s="118" t="str">
        <f t="shared" si="5"/>
        <v>Vratimov</v>
      </c>
      <c r="AA82" s="1" t="str">
        <f t="shared" si="6"/>
        <v>Vratimov</v>
      </c>
      <c r="AB82" s="1">
        <f t="shared" si="6"/>
        <v>0</v>
      </c>
      <c r="AC82" s="1">
        <f t="shared" si="6"/>
        <v>0</v>
      </c>
      <c r="AD82" s="1">
        <f t="shared" si="6"/>
        <v>0</v>
      </c>
      <c r="AE82" s="1">
        <f t="shared" si="6"/>
        <v>0</v>
      </c>
    </row>
    <row r="83" spans="3:31" ht="15">
      <c r="C83" s="108"/>
      <c r="N83" s="1">
        <v>3</v>
      </c>
      <c r="P83" s="594" t="s">
        <v>62</v>
      </c>
      <c r="Q83" s="594"/>
      <c r="R83" s="594"/>
      <c r="S83" s="594"/>
      <c r="T83" s="594"/>
      <c r="U83" s="594"/>
      <c r="W83" s="117">
        <v>3</v>
      </c>
      <c r="X83" s="118" t="str">
        <f t="shared" si="5"/>
        <v>Výškovice A</v>
      </c>
      <c r="AA83" s="1" t="str">
        <f t="shared" si="6"/>
        <v>Výškovice A</v>
      </c>
      <c r="AB83" s="1">
        <f t="shared" si="6"/>
        <v>0</v>
      </c>
      <c r="AC83" s="1">
        <f t="shared" si="6"/>
        <v>0</v>
      </c>
      <c r="AD83" s="1">
        <f t="shared" si="6"/>
        <v>0</v>
      </c>
      <c r="AE83" s="1">
        <f t="shared" si="6"/>
        <v>0</v>
      </c>
    </row>
    <row r="84" spans="2:31" ht="18">
      <c r="B84" s="121">
        <v>3</v>
      </c>
      <c r="C84" s="104" t="s">
        <v>63</v>
      </c>
      <c r="D84" s="627" t="str">
        <f>IF(B84=1,X81,IF(B84=2,X82,IF(B84=3,X83,IF(B84=4,X84,IF(B84=5,X85,IF(B84=6,X86,IF(B84=7,X87,IF(B84=8,X88," "))))))))</f>
        <v>Výškovice A</v>
      </c>
      <c r="E84" s="628"/>
      <c r="F84" s="628"/>
      <c r="G84" s="628"/>
      <c r="H84" s="628"/>
      <c r="I84" s="629"/>
      <c r="N84" s="1">
        <v>4</v>
      </c>
      <c r="P84" s="594" t="s">
        <v>64</v>
      </c>
      <c r="Q84" s="594"/>
      <c r="R84" s="594"/>
      <c r="S84" s="594"/>
      <c r="T84" s="594"/>
      <c r="U84" s="594"/>
      <c r="W84" s="117">
        <v>4</v>
      </c>
      <c r="X84" s="118" t="str">
        <f t="shared" si="5"/>
        <v>Brušperk B</v>
      </c>
      <c r="AA84" s="1" t="str">
        <f t="shared" si="6"/>
        <v>Brušperk B</v>
      </c>
      <c r="AB84" s="1">
        <f t="shared" si="6"/>
        <v>0</v>
      </c>
      <c r="AC84" s="1">
        <f t="shared" si="6"/>
        <v>0</v>
      </c>
      <c r="AD84" s="1">
        <f t="shared" si="6"/>
        <v>0</v>
      </c>
      <c r="AE84" s="1">
        <f t="shared" si="6"/>
        <v>0</v>
      </c>
    </row>
    <row r="85" spans="2:31" ht="18">
      <c r="B85" s="121">
        <v>4</v>
      </c>
      <c r="C85" s="104" t="s">
        <v>66</v>
      </c>
      <c r="D85" s="627" t="str">
        <f>IF(B85=1,X81,IF(B85=2,X82,IF(B85=3,X83,IF(B85=4,X84,IF(B85=5,X85,IF(B85=6,X86,IF(B85=7,X87,IF(B85=8,X88," "))))))))</f>
        <v>Brušperk B</v>
      </c>
      <c r="E85" s="628"/>
      <c r="F85" s="628"/>
      <c r="G85" s="628"/>
      <c r="H85" s="628"/>
      <c r="I85" s="629"/>
      <c r="N85" s="1">
        <v>5</v>
      </c>
      <c r="P85" s="594" t="s">
        <v>67</v>
      </c>
      <c r="Q85" s="594"/>
      <c r="R85" s="594"/>
      <c r="S85" s="594"/>
      <c r="T85" s="594"/>
      <c r="U85" s="594"/>
      <c r="W85" s="117">
        <v>5</v>
      </c>
      <c r="X85" s="118" t="str">
        <f t="shared" si="5"/>
        <v>N.Bělá  B</v>
      </c>
      <c r="AA85" s="1" t="str">
        <f t="shared" si="6"/>
        <v>N.Bělá  B</v>
      </c>
      <c r="AB85" s="1">
        <f t="shared" si="6"/>
        <v>0</v>
      </c>
      <c r="AC85" s="1">
        <f t="shared" si="6"/>
        <v>0</v>
      </c>
      <c r="AD85" s="1">
        <f t="shared" si="6"/>
        <v>0</v>
      </c>
      <c r="AE85" s="1">
        <f t="shared" si="6"/>
        <v>0</v>
      </c>
    </row>
    <row r="86" spans="23:31" ht="14.25">
      <c r="W86" s="117">
        <v>6</v>
      </c>
      <c r="X86" s="118" t="str">
        <f t="shared" si="5"/>
        <v>Výškovice B</v>
      </c>
      <c r="AA86" s="1" t="str">
        <f t="shared" si="6"/>
        <v>Výškovice B</v>
      </c>
      <c r="AB86" s="1">
        <f t="shared" si="6"/>
        <v>0</v>
      </c>
      <c r="AC86" s="1">
        <f t="shared" si="6"/>
        <v>0</v>
      </c>
      <c r="AD86" s="1">
        <f t="shared" si="6"/>
        <v>0</v>
      </c>
      <c r="AE86" s="1">
        <f t="shared" si="6"/>
        <v>0</v>
      </c>
    </row>
    <row r="87" spans="3:31" ht="14.25">
      <c r="C87" s="122" t="s">
        <v>68</v>
      </c>
      <c r="D87" s="123"/>
      <c r="E87" s="630" t="s">
        <v>69</v>
      </c>
      <c r="F87" s="631"/>
      <c r="G87" s="631"/>
      <c r="H87" s="631"/>
      <c r="I87" s="631"/>
      <c r="J87" s="631"/>
      <c r="K87" s="631"/>
      <c r="L87" s="631"/>
      <c r="M87" s="631"/>
      <c r="N87" s="631" t="s">
        <v>70</v>
      </c>
      <c r="O87" s="631"/>
      <c r="P87" s="631"/>
      <c r="Q87" s="631"/>
      <c r="R87" s="631"/>
      <c r="S87" s="631"/>
      <c r="T87" s="631"/>
      <c r="U87" s="631"/>
      <c r="V87" s="124"/>
      <c r="W87" s="117">
        <v>7</v>
      </c>
      <c r="X87" s="118" t="str">
        <f t="shared" si="5"/>
        <v>Stará Bělá  </v>
      </c>
      <c r="AA87" s="1" t="str">
        <f t="shared" si="6"/>
        <v>Stará Bělá  </v>
      </c>
      <c r="AB87" s="1">
        <f t="shared" si="6"/>
        <v>0</v>
      </c>
      <c r="AC87" s="1">
        <f t="shared" si="6"/>
        <v>0</v>
      </c>
      <c r="AD87" s="1">
        <f t="shared" si="6"/>
        <v>0</v>
      </c>
      <c r="AE87" s="1">
        <f t="shared" si="6"/>
        <v>0</v>
      </c>
    </row>
    <row r="88" spans="2:37" ht="15">
      <c r="B88" s="126"/>
      <c r="C88" s="127" t="s">
        <v>8</v>
      </c>
      <c r="D88" s="128" t="s">
        <v>9</v>
      </c>
      <c r="E88" s="611" t="s">
        <v>71</v>
      </c>
      <c r="F88" s="592"/>
      <c r="G88" s="593"/>
      <c r="H88" s="591" t="s">
        <v>72</v>
      </c>
      <c r="I88" s="592"/>
      <c r="J88" s="593" t="s">
        <v>72</v>
      </c>
      <c r="K88" s="591" t="s">
        <v>73</v>
      </c>
      <c r="L88" s="592"/>
      <c r="M88" s="592" t="s">
        <v>73</v>
      </c>
      <c r="N88" s="591" t="s">
        <v>74</v>
      </c>
      <c r="O88" s="592"/>
      <c r="P88" s="593"/>
      <c r="Q88" s="591" t="s">
        <v>75</v>
      </c>
      <c r="R88" s="592"/>
      <c r="S88" s="593"/>
      <c r="T88" s="129" t="s">
        <v>76</v>
      </c>
      <c r="U88" s="130"/>
      <c r="V88" s="131"/>
      <c r="W88" s="117">
        <v>8</v>
      </c>
      <c r="X88" s="118" t="str">
        <f t="shared" si="5"/>
        <v>Brušperk A</v>
      </c>
      <c r="AA88" s="1" t="str">
        <f t="shared" si="6"/>
        <v>Brušperk A</v>
      </c>
      <c r="AB88" s="1">
        <f t="shared" si="6"/>
        <v>0</v>
      </c>
      <c r="AC88" s="1">
        <f t="shared" si="6"/>
        <v>0</v>
      </c>
      <c r="AD88" s="1">
        <f t="shared" si="6"/>
        <v>0</v>
      </c>
      <c r="AE88" s="1">
        <f t="shared" si="6"/>
        <v>0</v>
      </c>
      <c r="AF88" s="9" t="s">
        <v>71</v>
      </c>
      <c r="AG88" s="9" t="s">
        <v>72</v>
      </c>
      <c r="AH88" s="9" t="s">
        <v>73</v>
      </c>
      <c r="AI88" s="9" t="s">
        <v>71</v>
      </c>
      <c r="AJ88" s="9" t="s">
        <v>72</v>
      </c>
      <c r="AK88" s="9" t="s">
        <v>73</v>
      </c>
    </row>
    <row r="89" spans="2:37" ht="24.75" customHeight="1">
      <c r="B89" s="132" t="s">
        <v>71</v>
      </c>
      <c r="C89" s="133" t="s">
        <v>94</v>
      </c>
      <c r="D89" s="146" t="s">
        <v>270</v>
      </c>
      <c r="E89" s="134">
        <v>6</v>
      </c>
      <c r="F89" s="135" t="s">
        <v>19</v>
      </c>
      <c r="G89" s="136">
        <v>3</v>
      </c>
      <c r="H89" s="137">
        <v>5</v>
      </c>
      <c r="I89" s="135" t="s">
        <v>19</v>
      </c>
      <c r="J89" s="136">
        <v>7</v>
      </c>
      <c r="K89" s="137">
        <v>6</v>
      </c>
      <c r="L89" s="135" t="s">
        <v>19</v>
      </c>
      <c r="M89" s="138">
        <v>3</v>
      </c>
      <c r="N89" s="139">
        <f>E89+H89+K89</f>
        <v>17</v>
      </c>
      <c r="O89" s="140" t="s">
        <v>19</v>
      </c>
      <c r="P89" s="141">
        <f>G89+J89+M89</f>
        <v>13</v>
      </c>
      <c r="Q89" s="139">
        <f>SUM(AF89:AH89)</f>
        <v>2</v>
      </c>
      <c r="R89" s="140" t="s">
        <v>19</v>
      </c>
      <c r="S89" s="141">
        <f>SUM(AI89:AK89)</f>
        <v>1</v>
      </c>
      <c r="T89" s="142">
        <f>IF(Q89&gt;S89,1,0)</f>
        <v>1</v>
      </c>
      <c r="U89" s="143">
        <f>IF(S89&gt;Q89,1,0)</f>
        <v>0</v>
      </c>
      <c r="V89" s="124"/>
      <c r="X89" s="144"/>
      <c r="AF89" s="145">
        <f>IF(E89&gt;G89,1,0)</f>
        <v>1</v>
      </c>
      <c r="AG89" s="145">
        <f>IF(H89&gt;J89,1,0)</f>
        <v>0</v>
      </c>
      <c r="AH89" s="145">
        <f>IF(K89+M89&gt;0,IF(K89&gt;M89,1,0),0)</f>
        <v>1</v>
      </c>
      <c r="AI89" s="145">
        <f>IF(G89&gt;E89,1,0)</f>
        <v>0</v>
      </c>
      <c r="AJ89" s="145">
        <f>IF(J89&gt;H89,1,0)</f>
        <v>1</v>
      </c>
      <c r="AK89" s="145">
        <f>IF(K89+M89&gt;0,IF(M89&gt;K89,1,0),0)</f>
        <v>0</v>
      </c>
    </row>
    <row r="90" spans="2:37" ht="24.75" customHeight="1">
      <c r="B90" s="132" t="s">
        <v>72</v>
      </c>
      <c r="C90" s="147" t="s">
        <v>107</v>
      </c>
      <c r="D90" s="150" t="s">
        <v>269</v>
      </c>
      <c r="E90" s="134">
        <v>6</v>
      </c>
      <c r="F90" s="135" t="s">
        <v>19</v>
      </c>
      <c r="G90" s="136">
        <v>1</v>
      </c>
      <c r="H90" s="137">
        <v>5</v>
      </c>
      <c r="I90" s="135" t="s">
        <v>19</v>
      </c>
      <c r="J90" s="136">
        <v>7</v>
      </c>
      <c r="K90" s="137">
        <v>7</v>
      </c>
      <c r="L90" s="135" t="s">
        <v>19</v>
      </c>
      <c r="M90" s="138">
        <v>5</v>
      </c>
      <c r="N90" s="139"/>
      <c r="O90" s="140" t="s">
        <v>19</v>
      </c>
      <c r="P90" s="141"/>
      <c r="Q90" s="139">
        <f>SUM(AE90:AG90)</f>
        <v>1</v>
      </c>
      <c r="R90" s="140" t="s">
        <v>19</v>
      </c>
      <c r="S90" s="141">
        <v>0</v>
      </c>
      <c r="T90" s="142">
        <v>1</v>
      </c>
      <c r="U90" s="143">
        <v>0</v>
      </c>
      <c r="V90" s="124"/>
      <c r="AF90" s="145">
        <f>IF(E90&gt;G90,1,0)</f>
        <v>1</v>
      </c>
      <c r="AG90" s="145">
        <f>IF(H90&gt;J90,1,0)</f>
        <v>0</v>
      </c>
      <c r="AH90" s="145">
        <f>IF(K90+M90&gt;0,IF(K90&gt;M90,1,0),0)</f>
        <v>1</v>
      </c>
      <c r="AI90" s="145">
        <f>IF(G90&gt;E90,1,0)</f>
        <v>0</v>
      </c>
      <c r="AJ90" s="145">
        <f>IF(J90&gt;H90,1,0)</f>
        <v>1</v>
      </c>
      <c r="AK90" s="145">
        <f>IF(K90+M90&gt;0,IF(M90&gt;K90,1,0),0)</f>
        <v>0</v>
      </c>
    </row>
    <row r="91" spans="2:37" ht="24.75" customHeight="1">
      <c r="B91" s="583" t="s">
        <v>73</v>
      </c>
      <c r="C91" s="133" t="s">
        <v>271</v>
      </c>
      <c r="D91" s="146" t="s">
        <v>269</v>
      </c>
      <c r="E91" s="641">
        <v>5</v>
      </c>
      <c r="F91" s="632" t="s">
        <v>19</v>
      </c>
      <c r="G91" s="634">
        <v>7</v>
      </c>
      <c r="H91" s="639">
        <v>4</v>
      </c>
      <c r="I91" s="632" t="s">
        <v>19</v>
      </c>
      <c r="J91" s="634">
        <v>6</v>
      </c>
      <c r="K91" s="639"/>
      <c r="L91" s="632" t="s">
        <v>19</v>
      </c>
      <c r="M91" s="671"/>
      <c r="N91" s="646">
        <f>E91+H91+K91</f>
        <v>9</v>
      </c>
      <c r="O91" s="648" t="s">
        <v>19</v>
      </c>
      <c r="P91" s="650">
        <f>G91+J91+M91</f>
        <v>13</v>
      </c>
      <c r="Q91" s="646">
        <f>SUM(AE91:AG91)</f>
        <v>0</v>
      </c>
      <c r="R91" s="648" t="s">
        <v>19</v>
      </c>
      <c r="S91" s="650">
        <f>SUM(AH91:AJ91)</f>
        <v>2</v>
      </c>
      <c r="T91" s="609">
        <f>IF(Q91&gt;S91,1,0)</f>
        <v>0</v>
      </c>
      <c r="U91" s="601">
        <f>IF(S91&gt;Q91,1,0)</f>
        <v>1</v>
      </c>
      <c r="V91" s="148"/>
      <c r="AF91" s="145">
        <f>IF(E91&gt;G91,1,0)</f>
        <v>0</v>
      </c>
      <c r="AG91" s="145">
        <f>IF(H91&gt;J91,1,0)</f>
        <v>0</v>
      </c>
      <c r="AH91" s="145">
        <f>IF(K91+M91&gt;0,IF(K91&gt;M91,1,0),0)</f>
        <v>0</v>
      </c>
      <c r="AI91" s="145">
        <f>IF(G91&gt;E91,1,0)</f>
        <v>1</v>
      </c>
      <c r="AJ91" s="145">
        <f>IF(J91&gt;H91,1,0)</f>
        <v>1</v>
      </c>
      <c r="AK91" s="145">
        <f>IF(K91+M91&gt;0,IF(M91&gt;K91,1,0),0)</f>
        <v>0</v>
      </c>
    </row>
    <row r="92" spans="2:22" ht="24.75" customHeight="1">
      <c r="B92" s="584"/>
      <c r="C92" s="147" t="s">
        <v>107</v>
      </c>
      <c r="D92" s="150" t="s">
        <v>270</v>
      </c>
      <c r="E92" s="642"/>
      <c r="F92" s="633"/>
      <c r="G92" s="635"/>
      <c r="H92" s="640"/>
      <c r="I92" s="633"/>
      <c r="J92" s="635"/>
      <c r="K92" s="640"/>
      <c r="L92" s="633"/>
      <c r="M92" s="672"/>
      <c r="N92" s="647"/>
      <c r="O92" s="649"/>
      <c r="P92" s="651"/>
      <c r="Q92" s="647"/>
      <c r="R92" s="649"/>
      <c r="S92" s="651"/>
      <c r="T92" s="610"/>
      <c r="U92" s="602"/>
      <c r="V92" s="148"/>
    </row>
    <row r="93" spans="2:22" ht="24.75" customHeight="1">
      <c r="B93" s="151"/>
      <c r="C93" s="186" t="s">
        <v>77</v>
      </c>
      <c r="D93" s="187"/>
      <c r="E93" s="187"/>
      <c r="F93" s="187"/>
      <c r="G93" s="187"/>
      <c r="H93" s="187"/>
      <c r="I93" s="187"/>
      <c r="J93" s="187"/>
      <c r="K93" s="187"/>
      <c r="L93" s="187"/>
      <c r="M93" s="187"/>
      <c r="N93" s="188">
        <f>SUM(N89:N92)</f>
        <v>26</v>
      </c>
      <c r="O93" s="180" t="s">
        <v>19</v>
      </c>
      <c r="P93" s="189">
        <f>SUM(P89:P92)</f>
        <v>26</v>
      </c>
      <c r="Q93" s="188">
        <f>SUM(Q89:Q92)</f>
        <v>3</v>
      </c>
      <c r="R93" s="190" t="s">
        <v>19</v>
      </c>
      <c r="S93" s="189">
        <f>SUM(S89:S92)</f>
        <v>3</v>
      </c>
      <c r="T93" s="142">
        <f>SUM(T89:T92)</f>
        <v>2</v>
      </c>
      <c r="U93" s="143">
        <f>SUM(U89:U92)</f>
        <v>1</v>
      </c>
      <c r="V93" s="124"/>
    </row>
    <row r="94" spans="2:22" ht="24.75" customHeight="1">
      <c r="B94" s="151"/>
      <c r="C94" s="221" t="s">
        <v>78</v>
      </c>
      <c r="D94" s="220" t="str">
        <f>IF(T93&gt;U93,D84,IF(U93&gt;T93,D85,IF(U93+T93=0," ","CHYBA ZADÁNÍ")))</f>
        <v>Výškovice A</v>
      </c>
      <c r="E94" s="186"/>
      <c r="F94" s="186"/>
      <c r="G94" s="187"/>
      <c r="H94" s="187"/>
      <c r="I94" s="187"/>
      <c r="J94" s="187"/>
      <c r="K94" s="187"/>
      <c r="L94" s="187"/>
      <c r="M94" s="187"/>
      <c r="N94" s="187"/>
      <c r="O94" s="187"/>
      <c r="P94" s="187"/>
      <c r="Q94" s="187"/>
      <c r="R94" s="187"/>
      <c r="S94" s="187"/>
      <c r="T94" s="187"/>
      <c r="U94" s="221"/>
      <c r="V94" s="158"/>
    </row>
    <row r="95" spans="2:22" ht="24.75" customHeight="1">
      <c r="B95" s="151"/>
      <c r="C95" s="8" t="s">
        <v>79</v>
      </c>
      <c r="G95" s="160"/>
      <c r="H95" s="160"/>
      <c r="I95" s="160"/>
      <c r="J95" s="160"/>
      <c r="K95" s="160"/>
      <c r="L95" s="160"/>
      <c r="M95" s="160"/>
      <c r="N95" s="158"/>
      <c r="O95" s="158"/>
      <c r="Q95" s="161"/>
      <c r="R95" s="161"/>
      <c r="S95" s="160"/>
      <c r="T95" s="160"/>
      <c r="U95" s="160"/>
      <c r="V95" s="158"/>
    </row>
    <row r="96" spans="3:21" ht="14.25">
      <c r="C96" s="161"/>
      <c r="D96" s="161"/>
      <c r="E96" s="161"/>
      <c r="F96" s="161"/>
      <c r="G96" s="161"/>
      <c r="H96" s="161"/>
      <c r="I96" s="161"/>
      <c r="J96" s="166" t="s">
        <v>63</v>
      </c>
      <c r="K96" s="166"/>
      <c r="L96" s="166"/>
      <c r="M96" s="161"/>
      <c r="N96" s="161"/>
      <c r="O96" s="161"/>
      <c r="P96" s="161"/>
      <c r="Q96" s="161"/>
      <c r="R96" s="161"/>
      <c r="S96" s="161"/>
      <c r="T96" s="166" t="s">
        <v>66</v>
      </c>
      <c r="U96" s="161"/>
    </row>
    <row r="97" spans="3:21" ht="15">
      <c r="C97" s="167" t="s">
        <v>80</v>
      </c>
      <c r="D97" s="161"/>
      <c r="E97" s="161"/>
      <c r="F97" s="161"/>
      <c r="G97" s="161"/>
      <c r="H97" s="161"/>
      <c r="I97" s="161"/>
      <c r="J97" s="161"/>
      <c r="K97" s="161"/>
      <c r="L97" s="161"/>
      <c r="M97" s="161"/>
      <c r="N97" s="161"/>
      <c r="O97" s="161"/>
      <c r="P97" s="161"/>
      <c r="Q97" s="161"/>
      <c r="R97" s="161"/>
      <c r="S97" s="161"/>
      <c r="T97" s="161"/>
      <c r="U97" s="161"/>
    </row>
  </sheetData>
  <sheetProtection selectLockedCells="1"/>
  <mergeCells count="140">
    <mergeCell ref="D34:I34"/>
    <mergeCell ref="G16:G17"/>
    <mergeCell ref="J16:J17"/>
    <mergeCell ref="P10:U10"/>
    <mergeCell ref="E12:M12"/>
    <mergeCell ref="N12:U12"/>
    <mergeCell ref="H16:H17"/>
    <mergeCell ref="I16:I17"/>
    <mergeCell ref="T28:U28"/>
    <mergeCell ref="S16:S17"/>
    <mergeCell ref="T3:U3"/>
    <mergeCell ref="P3:Q3"/>
    <mergeCell ref="P4:U4"/>
    <mergeCell ref="T16:T17"/>
    <mergeCell ref="U16:U17"/>
    <mergeCell ref="P9:U9"/>
    <mergeCell ref="P8:U8"/>
    <mergeCell ref="P7:U7"/>
    <mergeCell ref="P6:U6"/>
    <mergeCell ref="Q16:Q17"/>
    <mergeCell ref="B16:B17"/>
    <mergeCell ref="K13:M13"/>
    <mergeCell ref="N13:P13"/>
    <mergeCell ref="K16:K17"/>
    <mergeCell ref="L16:L17"/>
    <mergeCell ref="M16:M17"/>
    <mergeCell ref="P16:P17"/>
    <mergeCell ref="N16:N17"/>
    <mergeCell ref="O16:O17"/>
    <mergeCell ref="H13:J13"/>
    <mergeCell ref="R16:R17"/>
    <mergeCell ref="E38:G38"/>
    <mergeCell ref="D9:I9"/>
    <mergeCell ref="D10:I10"/>
    <mergeCell ref="P28:Q28"/>
    <mergeCell ref="Q13:S13"/>
    <mergeCell ref="P29:U29"/>
    <mergeCell ref="F16:F17"/>
    <mergeCell ref="E16:E17"/>
    <mergeCell ref="E13:G13"/>
    <mergeCell ref="E37:M37"/>
    <mergeCell ref="N37:U37"/>
    <mergeCell ref="D35:I35"/>
    <mergeCell ref="P35:U35"/>
    <mergeCell ref="Q38:S38"/>
    <mergeCell ref="P31:U31"/>
    <mergeCell ref="P32:U32"/>
    <mergeCell ref="P33:U33"/>
    <mergeCell ref="P34:U34"/>
    <mergeCell ref="N38:P38"/>
    <mergeCell ref="H38:J38"/>
    <mergeCell ref="K38:M38"/>
    <mergeCell ref="M41:M42"/>
    <mergeCell ref="H41:H42"/>
    <mergeCell ref="I41:I42"/>
    <mergeCell ref="J41:J42"/>
    <mergeCell ref="K41:K42"/>
    <mergeCell ref="L41:L42"/>
    <mergeCell ref="B41:B42"/>
    <mergeCell ref="E41:E42"/>
    <mergeCell ref="F41:F42"/>
    <mergeCell ref="G41:G42"/>
    <mergeCell ref="U41:U42"/>
    <mergeCell ref="N41:N42"/>
    <mergeCell ref="O41:O42"/>
    <mergeCell ref="P41:P42"/>
    <mergeCell ref="Q41:Q42"/>
    <mergeCell ref="R41:R42"/>
    <mergeCell ref="S41:S42"/>
    <mergeCell ref="T41:T42"/>
    <mergeCell ref="P53:Q53"/>
    <mergeCell ref="T53:U53"/>
    <mergeCell ref="P54:U54"/>
    <mergeCell ref="P56:U56"/>
    <mergeCell ref="P57:U57"/>
    <mergeCell ref="P58:U58"/>
    <mergeCell ref="D59:I59"/>
    <mergeCell ref="P59:U59"/>
    <mergeCell ref="D60:I60"/>
    <mergeCell ref="P60:U60"/>
    <mergeCell ref="Q63:S63"/>
    <mergeCell ref="E63:G63"/>
    <mergeCell ref="H63:J63"/>
    <mergeCell ref="K63:M63"/>
    <mergeCell ref="H66:H67"/>
    <mergeCell ref="B66:B67"/>
    <mergeCell ref="E66:E67"/>
    <mergeCell ref="F66:F67"/>
    <mergeCell ref="G66:G67"/>
    <mergeCell ref="T78:U78"/>
    <mergeCell ref="N63:P63"/>
    <mergeCell ref="E62:M62"/>
    <mergeCell ref="N62:U62"/>
    <mergeCell ref="S66:S67"/>
    <mergeCell ref="M66:M67"/>
    <mergeCell ref="N66:N67"/>
    <mergeCell ref="O66:O67"/>
    <mergeCell ref="P66:P67"/>
    <mergeCell ref="R66:R67"/>
    <mergeCell ref="I66:I67"/>
    <mergeCell ref="J66:J67"/>
    <mergeCell ref="K66:K67"/>
    <mergeCell ref="L66:L67"/>
    <mergeCell ref="D84:I84"/>
    <mergeCell ref="P84:U84"/>
    <mergeCell ref="E87:M87"/>
    <mergeCell ref="N87:U87"/>
    <mergeCell ref="D85:I85"/>
    <mergeCell ref="P79:U79"/>
    <mergeCell ref="Q66:Q67"/>
    <mergeCell ref="K88:M88"/>
    <mergeCell ref="N88:P88"/>
    <mergeCell ref="P83:U83"/>
    <mergeCell ref="P81:U81"/>
    <mergeCell ref="P82:U82"/>
    <mergeCell ref="U66:U67"/>
    <mergeCell ref="P78:Q78"/>
    <mergeCell ref="T66:T67"/>
    <mergeCell ref="E88:G88"/>
    <mergeCell ref="H88:J88"/>
    <mergeCell ref="N91:N92"/>
    <mergeCell ref="O91:O92"/>
    <mergeCell ref="J91:J92"/>
    <mergeCell ref="K91:K92"/>
    <mergeCell ref="L91:L92"/>
    <mergeCell ref="M91:M92"/>
    <mergeCell ref="Q88:S88"/>
    <mergeCell ref="P85:U85"/>
    <mergeCell ref="H91:H92"/>
    <mergeCell ref="I91:I92"/>
    <mergeCell ref="P91:P92"/>
    <mergeCell ref="U91:U92"/>
    <mergeCell ref="Q91:Q92"/>
    <mergeCell ref="R91:R92"/>
    <mergeCell ref="S91:S92"/>
    <mergeCell ref="T91:T92"/>
    <mergeCell ref="B91:B92"/>
    <mergeCell ref="E91:E92"/>
    <mergeCell ref="F91:F92"/>
    <mergeCell ref="G91:G92"/>
  </mergeCells>
  <conditionalFormatting sqref="X6:X13 X31:X38 X56:X63 X81:X88">
    <cfRule type="cellIs" priority="1" dxfId="0" operator="notEqual" stopIfTrue="1">
      <formula>0</formula>
    </cfRule>
  </conditionalFormatting>
  <printOptions horizontalCentered="1"/>
  <pageMargins left="0.31496062992125984" right="0.31496062992125984" top="0.1968503937007874" bottom="0" header="0" footer="0"/>
  <pageSetup horizontalDpi="600" verticalDpi="600" orientation="portrait" paperSize="9" scale="91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B1:AK97"/>
  <sheetViews>
    <sheetView zoomScale="75" zoomScaleNormal="75" zoomScalePageLayoutView="0" workbookViewId="0" topLeftCell="A53">
      <selection activeCell="Y68" sqref="Y68"/>
    </sheetView>
  </sheetViews>
  <sheetFormatPr defaultColWidth="10.28125" defaultRowHeight="12.75"/>
  <cols>
    <col min="1" max="1" width="0.42578125" style="1" customWidth="1"/>
    <col min="2" max="2" width="2.57421875" style="1" customWidth="1"/>
    <col min="3" max="3" width="22.140625" style="1" customWidth="1"/>
    <col min="4" max="4" width="22.57421875" style="1" customWidth="1"/>
    <col min="5" max="5" width="4.7109375" style="1" customWidth="1"/>
    <col min="6" max="6" width="1.28515625" style="1" customWidth="1"/>
    <col min="7" max="7" width="4.421875" style="1" customWidth="1"/>
    <col min="8" max="8" width="4.140625" style="1" customWidth="1"/>
    <col min="9" max="9" width="1.57421875" style="1" customWidth="1"/>
    <col min="10" max="10" width="4.421875" style="1" customWidth="1"/>
    <col min="11" max="11" width="4.57421875" style="1" customWidth="1"/>
    <col min="12" max="12" width="1.57421875" style="1" customWidth="1"/>
    <col min="13" max="13" width="4.28125" style="1" customWidth="1"/>
    <col min="14" max="14" width="4.421875" style="1" customWidth="1"/>
    <col min="15" max="15" width="2.00390625" style="1" customWidth="1"/>
    <col min="16" max="16" width="4.28125" style="1" customWidth="1"/>
    <col min="17" max="17" width="3.421875" style="1" customWidth="1"/>
    <col min="18" max="18" width="1.57421875" style="1" customWidth="1"/>
    <col min="19" max="19" width="3.7109375" style="1" customWidth="1"/>
    <col min="20" max="21" width="4.8515625" style="1" customWidth="1"/>
    <col min="22" max="22" width="1.57421875" style="1" customWidth="1"/>
    <col min="23" max="23" width="4.421875" style="1" customWidth="1"/>
    <col min="24" max="24" width="19.57421875" style="1" customWidth="1"/>
    <col min="25" max="25" width="44.28125" style="1" customWidth="1"/>
    <col min="26" max="26" width="42.8515625" style="1" customWidth="1"/>
    <col min="27" max="27" width="13.28125" style="1" customWidth="1"/>
    <col min="28" max="28" width="14.57421875" style="1" customWidth="1"/>
    <col min="29" max="29" width="12.7109375" style="1" customWidth="1"/>
    <col min="30" max="30" width="12.28125" style="1" customWidth="1"/>
    <col min="31" max="31" width="11.57421875" style="1" customWidth="1"/>
    <col min="32" max="37" width="4.140625" style="1" customWidth="1"/>
    <col min="38" max="16384" width="10.28125" style="1" customWidth="1"/>
  </cols>
  <sheetData>
    <row r="1" spans="6:9" ht="26.25">
      <c r="F1" s="102" t="s">
        <v>47</v>
      </c>
      <c r="H1" s="103"/>
      <c r="I1" s="103"/>
    </row>
    <row r="2" spans="6:9" ht="4.5" customHeight="1">
      <c r="F2" s="102"/>
      <c r="H2" s="103"/>
      <c r="I2" s="103"/>
    </row>
    <row r="3" spans="3:24" ht="21">
      <c r="C3" s="104" t="s">
        <v>48</v>
      </c>
      <c r="D3" s="105" t="s">
        <v>49</v>
      </c>
      <c r="E3" s="104"/>
      <c r="F3" s="104"/>
      <c r="G3" s="104"/>
      <c r="H3" s="104"/>
      <c r="I3" s="104"/>
      <c r="J3" s="104"/>
      <c r="K3" s="104"/>
      <c r="L3" s="104"/>
      <c r="P3" s="626" t="s">
        <v>50</v>
      </c>
      <c r="Q3" s="626"/>
      <c r="R3" s="106"/>
      <c r="S3" s="106"/>
      <c r="T3" s="637">
        <f>'Rozlosování-přehled'!$L$1</f>
        <v>2011</v>
      </c>
      <c r="U3" s="637"/>
      <c r="X3" s="107" t="s">
        <v>1</v>
      </c>
    </row>
    <row r="4" spans="3:31" ht="18.75">
      <c r="C4" s="108" t="s">
        <v>51</v>
      </c>
      <c r="D4" s="109"/>
      <c r="N4" s="110">
        <v>1</v>
      </c>
      <c r="P4" s="622" t="str">
        <f>IF(N4=1,P6,IF(N4=2,P7,IF(N4=3,P8,IF(N4=4,P9,IF(N4=5,P10," ")))))</f>
        <v>MUŽI  I.</v>
      </c>
      <c r="Q4" s="623"/>
      <c r="R4" s="623"/>
      <c r="S4" s="623"/>
      <c r="T4" s="623"/>
      <c r="U4" s="624"/>
      <c r="W4" s="111" t="s">
        <v>2</v>
      </c>
      <c r="X4" s="112" t="s">
        <v>3</v>
      </c>
      <c r="AA4" s="1" t="s">
        <v>52</v>
      </c>
      <c r="AB4" s="1" t="s">
        <v>53</v>
      </c>
      <c r="AC4" s="1" t="s">
        <v>54</v>
      </c>
      <c r="AD4" s="1" t="s">
        <v>55</v>
      </c>
      <c r="AE4" s="1" t="s">
        <v>56</v>
      </c>
    </row>
    <row r="5" spans="3:21" ht="9" customHeight="1">
      <c r="C5" s="108"/>
      <c r="D5" s="113"/>
      <c r="E5" s="113"/>
      <c r="F5" s="113"/>
      <c r="G5" s="108"/>
      <c r="H5" s="108"/>
      <c r="I5" s="108"/>
      <c r="J5" s="113"/>
      <c r="K5" s="113"/>
      <c r="L5" s="113"/>
      <c r="M5" s="108"/>
      <c r="N5" s="108"/>
      <c r="O5" s="108"/>
      <c r="P5" s="114"/>
      <c r="Q5" s="114"/>
      <c r="R5" s="114"/>
      <c r="S5" s="108"/>
      <c r="T5" s="108"/>
      <c r="U5" s="113"/>
    </row>
    <row r="6" spans="3:31" ht="14.25" customHeight="1">
      <c r="C6" s="108" t="s">
        <v>57</v>
      </c>
      <c r="D6" s="165" t="s">
        <v>195</v>
      </c>
      <c r="E6" s="115"/>
      <c r="F6" s="115"/>
      <c r="N6" s="116">
        <v>1</v>
      </c>
      <c r="P6" s="625" t="s">
        <v>58</v>
      </c>
      <c r="Q6" s="625"/>
      <c r="R6" s="625"/>
      <c r="S6" s="625"/>
      <c r="T6" s="625"/>
      <c r="U6" s="625"/>
      <c r="W6" s="117">
        <v>1</v>
      </c>
      <c r="X6" s="118" t="str">
        <f aca="true" t="shared" si="0" ref="X6:X13">IF($N$4=1,AA6,IF($N$4=2,AB6,IF($N$4=3,AC6,IF($N$4=4,AD6,IF($N$4=5,AE6," ")))))</f>
        <v>Hrabová</v>
      </c>
      <c r="AA6" s="1" t="str">
        <f>'1.M1'!AA6</f>
        <v>Hrabová</v>
      </c>
      <c r="AB6" s="1">
        <f>'1.M1'!AB6</f>
        <v>0</v>
      </c>
      <c r="AC6" s="1">
        <f>'1.M1'!AC6</f>
        <v>0</v>
      </c>
      <c r="AD6" s="1">
        <f>'1.M1'!AD6</f>
        <v>0</v>
      </c>
      <c r="AE6" s="1">
        <f>'1.M1'!AE6</f>
        <v>0</v>
      </c>
    </row>
    <row r="7" spans="3:31" ht="16.5" customHeight="1">
      <c r="C7" s="108" t="s">
        <v>60</v>
      </c>
      <c r="D7" s="263">
        <v>40731</v>
      </c>
      <c r="E7" s="120"/>
      <c r="F7" s="120"/>
      <c r="N7" s="116">
        <v>2</v>
      </c>
      <c r="P7" s="625" t="s">
        <v>61</v>
      </c>
      <c r="Q7" s="625"/>
      <c r="R7" s="625"/>
      <c r="S7" s="625"/>
      <c r="T7" s="625"/>
      <c r="U7" s="625"/>
      <c r="W7" s="117">
        <v>2</v>
      </c>
      <c r="X7" s="118" t="str">
        <f t="shared" si="0"/>
        <v>Vratimov</v>
      </c>
      <c r="AA7" s="1" t="str">
        <f>'1.M1'!AA7</f>
        <v>Vratimov</v>
      </c>
      <c r="AB7" s="1">
        <f>'1.M1'!AB7</f>
        <v>0</v>
      </c>
      <c r="AC7" s="1">
        <f>'1.M1'!AC7</f>
        <v>0</v>
      </c>
      <c r="AD7" s="1">
        <f>'1.M1'!AD7</f>
        <v>0</v>
      </c>
      <c r="AE7" s="1">
        <f>'1.M1'!AE7</f>
        <v>0</v>
      </c>
    </row>
    <row r="8" spans="3:31" ht="15" customHeight="1">
      <c r="C8" s="108"/>
      <c r="N8" s="116">
        <v>3</v>
      </c>
      <c r="P8" s="594" t="s">
        <v>62</v>
      </c>
      <c r="Q8" s="594"/>
      <c r="R8" s="594"/>
      <c r="S8" s="594"/>
      <c r="T8" s="594"/>
      <c r="U8" s="594"/>
      <c r="W8" s="117">
        <v>3</v>
      </c>
      <c r="X8" s="118" t="str">
        <f t="shared" si="0"/>
        <v>Výškovice A</v>
      </c>
      <c r="AA8" s="1" t="str">
        <f>'1.M1'!AA8</f>
        <v>Výškovice A</v>
      </c>
      <c r="AB8" s="1">
        <f>'1.M1'!AB8</f>
        <v>0</v>
      </c>
      <c r="AC8" s="1">
        <f>'1.M1'!AC8</f>
        <v>0</v>
      </c>
      <c r="AD8" s="1">
        <f>'1.M1'!AD8</f>
        <v>0</v>
      </c>
      <c r="AE8" s="1">
        <f>'1.M1'!AE8</f>
        <v>0</v>
      </c>
    </row>
    <row r="9" spans="2:31" ht="18.75">
      <c r="B9" s="121">
        <v>4</v>
      </c>
      <c r="C9" s="104" t="s">
        <v>63</v>
      </c>
      <c r="D9" s="643" t="str">
        <f>IF(B9=1,X6,IF(B9=2,X7,IF(B9=3,X8,IF(B9=4,X9,IF(B9=5,X10,IF(B9=6,X11,IF(B9=7,X12,IF(B9=8,X13," "))))))))</f>
        <v>Brušperk B</v>
      </c>
      <c r="E9" s="644"/>
      <c r="F9" s="644"/>
      <c r="G9" s="644"/>
      <c r="H9" s="644"/>
      <c r="I9" s="645"/>
      <c r="N9" s="116">
        <v>4</v>
      </c>
      <c r="P9" s="594" t="s">
        <v>64</v>
      </c>
      <c r="Q9" s="594"/>
      <c r="R9" s="594"/>
      <c r="S9" s="594"/>
      <c r="T9" s="594"/>
      <c r="U9" s="594"/>
      <c r="W9" s="117">
        <v>4</v>
      </c>
      <c r="X9" s="118" t="str">
        <f t="shared" si="0"/>
        <v>Brušperk B</v>
      </c>
      <c r="AA9" s="1" t="str">
        <f>'1.M1'!AA9</f>
        <v>Brušperk B</v>
      </c>
      <c r="AB9" s="1">
        <f>'1.M1'!AB9</f>
        <v>0</v>
      </c>
      <c r="AC9" s="1">
        <f>'1.M1'!AC9</f>
        <v>0</v>
      </c>
      <c r="AD9" s="1">
        <f>'1.M1'!AD9</f>
        <v>0</v>
      </c>
      <c r="AE9" s="1">
        <f>'1.M1'!AE9</f>
        <v>0</v>
      </c>
    </row>
    <row r="10" spans="2:31" ht="19.5" customHeight="1">
      <c r="B10" s="121">
        <v>8</v>
      </c>
      <c r="C10" s="104" t="s">
        <v>66</v>
      </c>
      <c r="D10" s="643" t="str">
        <f>IF(B10=1,X6,IF(B10=2,X7,IF(B10=3,X8,IF(B10=4,X9,IF(B10=5,X10,IF(B10=6,X11,IF(B10=7,X12,IF(B10=8,X13," "))))))))</f>
        <v>Brušperk A</v>
      </c>
      <c r="E10" s="644"/>
      <c r="F10" s="644"/>
      <c r="G10" s="644"/>
      <c r="H10" s="644"/>
      <c r="I10" s="645"/>
      <c r="N10" s="116">
        <v>5</v>
      </c>
      <c r="P10" s="594" t="s">
        <v>67</v>
      </c>
      <c r="Q10" s="594"/>
      <c r="R10" s="594"/>
      <c r="S10" s="594"/>
      <c r="T10" s="594"/>
      <c r="U10" s="594"/>
      <c r="W10" s="117">
        <v>5</v>
      </c>
      <c r="X10" s="118" t="str">
        <f t="shared" si="0"/>
        <v>N.Bělá  B</v>
      </c>
      <c r="AA10" s="1" t="str">
        <f>'1.M1'!AA10</f>
        <v>N.Bělá  B</v>
      </c>
      <c r="AB10" s="1">
        <f>'1.M1'!AB10</f>
        <v>0</v>
      </c>
      <c r="AC10" s="1">
        <f>'1.M1'!AC10</f>
        <v>0</v>
      </c>
      <c r="AD10" s="1">
        <f>'1.M1'!AD10</f>
        <v>0</v>
      </c>
      <c r="AE10" s="1">
        <f>'1.M1'!AE10</f>
        <v>0</v>
      </c>
    </row>
    <row r="11" spans="23:31" ht="15.75" customHeight="1">
      <c r="W11" s="117">
        <v>6</v>
      </c>
      <c r="X11" s="118" t="str">
        <f t="shared" si="0"/>
        <v>Výškovice B</v>
      </c>
      <c r="AA11" s="1" t="str">
        <f>'1.M1'!AA11</f>
        <v>Výškovice B</v>
      </c>
      <c r="AB11" s="1">
        <f>'1.M1'!AB11</f>
        <v>0</v>
      </c>
      <c r="AC11" s="1">
        <f>'1.M1'!AC11</f>
        <v>0</v>
      </c>
      <c r="AD11" s="1">
        <f>'1.M1'!AD11</f>
        <v>0</v>
      </c>
      <c r="AE11" s="1">
        <f>'1.M1'!AE11</f>
        <v>0</v>
      </c>
    </row>
    <row r="12" spans="3:37" ht="15">
      <c r="C12" s="122" t="s">
        <v>68</v>
      </c>
      <c r="D12" s="123"/>
      <c r="E12" s="630" t="s">
        <v>69</v>
      </c>
      <c r="F12" s="631"/>
      <c r="G12" s="631"/>
      <c r="H12" s="631"/>
      <c r="I12" s="631"/>
      <c r="J12" s="631"/>
      <c r="K12" s="631"/>
      <c r="L12" s="631"/>
      <c r="M12" s="631"/>
      <c r="N12" s="631" t="s">
        <v>70</v>
      </c>
      <c r="O12" s="631"/>
      <c r="P12" s="631"/>
      <c r="Q12" s="631"/>
      <c r="R12" s="631"/>
      <c r="S12" s="631"/>
      <c r="T12" s="631"/>
      <c r="U12" s="631"/>
      <c r="V12" s="124"/>
      <c r="W12" s="117">
        <v>7</v>
      </c>
      <c r="X12" s="118" t="str">
        <f t="shared" si="0"/>
        <v>Stará Bělá  </v>
      </c>
      <c r="AA12" s="1" t="str">
        <f>'1.M1'!AA12</f>
        <v>Stará Bělá  </v>
      </c>
      <c r="AB12" s="1">
        <f>'1.M1'!AB12</f>
        <v>0</v>
      </c>
      <c r="AC12" s="1">
        <f>'1.M1'!AC12</f>
        <v>0</v>
      </c>
      <c r="AD12" s="1">
        <f>'1.M1'!AD12</f>
        <v>0</v>
      </c>
      <c r="AE12" s="1">
        <f>'1.M1'!AE12</f>
        <v>0</v>
      </c>
      <c r="AF12" s="108"/>
      <c r="AG12" s="125"/>
      <c r="AH12" s="125"/>
      <c r="AI12" s="107" t="s">
        <v>1</v>
      </c>
      <c r="AJ12" s="125"/>
      <c r="AK12" s="125"/>
    </row>
    <row r="13" spans="2:37" ht="21" customHeight="1">
      <c r="B13" s="126"/>
      <c r="C13" s="127" t="s">
        <v>8</v>
      </c>
      <c r="D13" s="128" t="s">
        <v>9</v>
      </c>
      <c r="E13" s="611" t="s">
        <v>71</v>
      </c>
      <c r="F13" s="592"/>
      <c r="G13" s="593"/>
      <c r="H13" s="591" t="s">
        <v>72</v>
      </c>
      <c r="I13" s="592"/>
      <c r="J13" s="593" t="s">
        <v>72</v>
      </c>
      <c r="K13" s="591" t="s">
        <v>73</v>
      </c>
      <c r="L13" s="592"/>
      <c r="M13" s="592" t="s">
        <v>73</v>
      </c>
      <c r="N13" s="591" t="s">
        <v>74</v>
      </c>
      <c r="O13" s="592"/>
      <c r="P13" s="593"/>
      <c r="Q13" s="591" t="s">
        <v>75</v>
      </c>
      <c r="R13" s="592"/>
      <c r="S13" s="593"/>
      <c r="T13" s="129" t="s">
        <v>76</v>
      </c>
      <c r="U13" s="130"/>
      <c r="V13" s="131"/>
      <c r="W13" s="117">
        <v>8</v>
      </c>
      <c r="X13" s="118" t="str">
        <f t="shared" si="0"/>
        <v>Brušperk A</v>
      </c>
      <c r="AA13" s="1" t="str">
        <f>'1.M1'!AA13</f>
        <v>Brušperk A</v>
      </c>
      <c r="AB13" s="1">
        <f>'1.M1'!AB13</f>
        <v>0</v>
      </c>
      <c r="AC13" s="1">
        <f>'1.M1'!AC13</f>
        <v>0</v>
      </c>
      <c r="AD13" s="1">
        <f>'1.M1'!AD13</f>
        <v>0</v>
      </c>
      <c r="AE13" s="1">
        <f>'1.M1'!AE13</f>
        <v>0</v>
      </c>
      <c r="AF13" s="9" t="s">
        <v>71</v>
      </c>
      <c r="AG13" s="9" t="s">
        <v>72</v>
      </c>
      <c r="AH13" s="9" t="s">
        <v>73</v>
      </c>
      <c r="AI13" s="9" t="s">
        <v>71</v>
      </c>
      <c r="AJ13" s="9" t="s">
        <v>72</v>
      </c>
      <c r="AK13" s="9" t="s">
        <v>73</v>
      </c>
    </row>
    <row r="14" spans="2:37" ht="24.75" customHeight="1">
      <c r="B14" s="132" t="s">
        <v>71</v>
      </c>
      <c r="C14" s="133" t="s">
        <v>194</v>
      </c>
      <c r="D14" s="146" t="s">
        <v>322</v>
      </c>
      <c r="E14" s="134">
        <v>2</v>
      </c>
      <c r="F14" s="135" t="s">
        <v>19</v>
      </c>
      <c r="G14" s="136">
        <v>6</v>
      </c>
      <c r="H14" s="137">
        <v>6</v>
      </c>
      <c r="I14" s="135" t="s">
        <v>19</v>
      </c>
      <c r="J14" s="136">
        <v>4</v>
      </c>
      <c r="K14" s="137">
        <v>6</v>
      </c>
      <c r="L14" s="135" t="s">
        <v>19</v>
      </c>
      <c r="M14" s="138">
        <v>3</v>
      </c>
      <c r="N14" s="204">
        <f>E14+H14+K14</f>
        <v>14</v>
      </c>
      <c r="O14" s="205" t="s">
        <v>19</v>
      </c>
      <c r="P14" s="206">
        <f>G14+J14+M14</f>
        <v>13</v>
      </c>
      <c r="Q14" s="204">
        <f>SUM(AF14:AH14)</f>
        <v>2</v>
      </c>
      <c r="R14" s="205" t="s">
        <v>19</v>
      </c>
      <c r="S14" s="206">
        <f>SUM(AI14:AK14)</f>
        <v>1</v>
      </c>
      <c r="T14" s="207">
        <f>IF(Q14&gt;S14,1,0)</f>
        <v>1</v>
      </c>
      <c r="U14" s="208">
        <f>IF(S14&gt;Q14,1,0)</f>
        <v>0</v>
      </c>
      <c r="V14" s="124"/>
      <c r="X14" s="144"/>
      <c r="AF14" s="145">
        <f>IF(E14&gt;G14,1,0)</f>
        <v>0</v>
      </c>
      <c r="AG14" s="145">
        <f>IF(H14&gt;J14,1,0)</f>
        <v>1</v>
      </c>
      <c r="AH14" s="145">
        <f>IF(K14+M14&gt;0,IF(K14&gt;M14,1,0),0)</f>
        <v>1</v>
      </c>
      <c r="AI14" s="145">
        <f>IF(G14&gt;E14,1,0)</f>
        <v>1</v>
      </c>
      <c r="AJ14" s="145">
        <f>IF(J14&gt;H14,1,0)</f>
        <v>0</v>
      </c>
      <c r="AK14" s="145">
        <f>IF(K14+M14&gt;0,IF(M14&gt;K14,1,0),0)</f>
        <v>0</v>
      </c>
    </row>
    <row r="15" spans="2:37" ht="24" customHeight="1">
      <c r="B15" s="132" t="s">
        <v>72</v>
      </c>
      <c r="C15" s="147" t="s">
        <v>321</v>
      </c>
      <c r="D15" s="133" t="s">
        <v>323</v>
      </c>
      <c r="E15" s="134">
        <v>2</v>
      </c>
      <c r="F15" s="135" t="s">
        <v>19</v>
      </c>
      <c r="G15" s="136">
        <v>6</v>
      </c>
      <c r="H15" s="137">
        <v>5</v>
      </c>
      <c r="I15" s="135" t="s">
        <v>19</v>
      </c>
      <c r="J15" s="136">
        <v>7</v>
      </c>
      <c r="K15" s="137"/>
      <c r="L15" s="135" t="s">
        <v>19</v>
      </c>
      <c r="M15" s="138"/>
      <c r="N15" s="204">
        <f>E15+H15+K15</f>
        <v>7</v>
      </c>
      <c r="O15" s="205" t="s">
        <v>19</v>
      </c>
      <c r="P15" s="206">
        <f>G15+J15+M15</f>
        <v>13</v>
      </c>
      <c r="Q15" s="204">
        <f>SUM(AF15:AH15)</f>
        <v>0</v>
      </c>
      <c r="R15" s="205" t="s">
        <v>19</v>
      </c>
      <c r="S15" s="206">
        <f>SUM(AI15:AK15)</f>
        <v>2</v>
      </c>
      <c r="T15" s="207">
        <f>IF(Q15&gt;S15,1,0)</f>
        <v>0</v>
      </c>
      <c r="U15" s="208">
        <f>IF(S15&gt;Q15,1,0)</f>
        <v>1</v>
      </c>
      <c r="V15" s="124"/>
      <c r="AF15" s="145">
        <f>IF(E15&gt;G15,1,0)</f>
        <v>0</v>
      </c>
      <c r="AG15" s="145">
        <f>IF(H15&gt;J15,1,0)</f>
        <v>0</v>
      </c>
      <c r="AH15" s="145">
        <f>IF(K15+M15&gt;0,IF(K15&gt;M15,1,0),0)</f>
        <v>0</v>
      </c>
      <c r="AI15" s="145">
        <f>IF(G15&gt;E15,1,0)</f>
        <v>1</v>
      </c>
      <c r="AJ15" s="145">
        <f>IF(J15&gt;H15,1,0)</f>
        <v>1</v>
      </c>
      <c r="AK15" s="145">
        <f>IF(K15+M15&gt;0,IF(M15&gt;K15,1,0),0)</f>
        <v>0</v>
      </c>
    </row>
    <row r="16" spans="2:37" ht="20.25" customHeight="1">
      <c r="B16" s="583" t="s">
        <v>73</v>
      </c>
      <c r="C16" s="133" t="s">
        <v>194</v>
      </c>
      <c r="D16" s="146" t="s">
        <v>322</v>
      </c>
      <c r="E16" s="681">
        <v>6</v>
      </c>
      <c r="F16" s="632" t="s">
        <v>19</v>
      </c>
      <c r="G16" s="634">
        <v>4</v>
      </c>
      <c r="H16" s="639">
        <v>2</v>
      </c>
      <c r="I16" s="632" t="s">
        <v>19</v>
      </c>
      <c r="J16" s="634">
        <v>6</v>
      </c>
      <c r="K16" s="639">
        <v>7</v>
      </c>
      <c r="L16" s="632" t="s">
        <v>19</v>
      </c>
      <c r="M16" s="671">
        <v>5</v>
      </c>
      <c r="N16" s="673">
        <f>E16+H16+K16</f>
        <v>15</v>
      </c>
      <c r="O16" s="669" t="s">
        <v>19</v>
      </c>
      <c r="P16" s="667">
        <f>G16+J16+M16</f>
        <v>15</v>
      </c>
      <c r="Q16" s="673">
        <f>SUM(AF16:AH16)</f>
        <v>2</v>
      </c>
      <c r="R16" s="669" t="s">
        <v>19</v>
      </c>
      <c r="S16" s="667">
        <f>SUM(AI16:AK16)</f>
        <v>1</v>
      </c>
      <c r="T16" s="675">
        <f>IF(Q16&gt;S16,1,0)</f>
        <v>1</v>
      </c>
      <c r="U16" s="677">
        <f>IF(S16&gt;Q16,1,0)</f>
        <v>0</v>
      </c>
      <c r="V16" s="148"/>
      <c r="AF16" s="145">
        <f>IF(E16&gt;G16,1,0)</f>
        <v>1</v>
      </c>
      <c r="AG16" s="145">
        <f>IF(H16&gt;J16,1,0)</f>
        <v>0</v>
      </c>
      <c r="AH16" s="145">
        <f>IF(K16+M16&gt;0,IF(K16&gt;M16,1,0),0)</f>
        <v>1</v>
      </c>
      <c r="AI16" s="145">
        <f>IF(G16&gt;E16,1,0)</f>
        <v>0</v>
      </c>
      <c r="AJ16" s="145">
        <f>IF(J16&gt;H16,1,0)</f>
        <v>1</v>
      </c>
      <c r="AK16" s="145">
        <f>IF(K16+M16&gt;0,IF(M16&gt;K16,1,0),0)</f>
        <v>0</v>
      </c>
    </row>
    <row r="17" spans="2:22" ht="21" customHeight="1">
      <c r="B17" s="584"/>
      <c r="C17" s="147" t="s">
        <v>321</v>
      </c>
      <c r="D17" s="133" t="s">
        <v>323</v>
      </c>
      <c r="E17" s="682"/>
      <c r="F17" s="633"/>
      <c r="G17" s="679"/>
      <c r="H17" s="680"/>
      <c r="I17" s="633"/>
      <c r="J17" s="679"/>
      <c r="K17" s="680"/>
      <c r="L17" s="633"/>
      <c r="M17" s="672"/>
      <c r="N17" s="674"/>
      <c r="O17" s="670"/>
      <c r="P17" s="668"/>
      <c r="Q17" s="674"/>
      <c r="R17" s="670"/>
      <c r="S17" s="668"/>
      <c r="T17" s="676"/>
      <c r="U17" s="678"/>
      <c r="V17" s="148"/>
    </row>
    <row r="18" spans="2:22" ht="23.25" customHeight="1">
      <c r="B18" s="151"/>
      <c r="C18" s="209" t="s">
        <v>77</v>
      </c>
      <c r="D18" s="210"/>
      <c r="E18" s="210"/>
      <c r="F18" s="210"/>
      <c r="G18" s="210"/>
      <c r="H18" s="210"/>
      <c r="I18" s="210"/>
      <c r="J18" s="210"/>
      <c r="K18" s="210"/>
      <c r="L18" s="210"/>
      <c r="M18" s="210"/>
      <c r="N18" s="211">
        <f>SUM(N14:N17)</f>
        <v>36</v>
      </c>
      <c r="O18" s="205" t="s">
        <v>19</v>
      </c>
      <c r="P18" s="212">
        <f>SUM(P14:P17)</f>
        <v>41</v>
      </c>
      <c r="Q18" s="211">
        <f>SUM(Q14:Q17)</f>
        <v>4</v>
      </c>
      <c r="R18" s="213" t="s">
        <v>19</v>
      </c>
      <c r="S18" s="212">
        <f>SUM(S14:S17)</f>
        <v>4</v>
      </c>
      <c r="T18" s="207">
        <f>SUM(T14:T17)</f>
        <v>2</v>
      </c>
      <c r="U18" s="208">
        <f>SUM(U14:U17)</f>
        <v>1</v>
      </c>
      <c r="V18" s="124"/>
    </row>
    <row r="19" spans="2:27" ht="21" customHeight="1">
      <c r="B19" s="151"/>
      <c r="C19" s="8" t="s">
        <v>78</v>
      </c>
      <c r="D19" s="157" t="str">
        <f>IF(T18&gt;U18,D9,IF(U18&gt;T18,D10,IF(U18+T18=0," ","CHYBA ZADÁNÍ")))</f>
        <v>Brušperk B</v>
      </c>
      <c r="E19" s="152"/>
      <c r="F19" s="152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8"/>
      <c r="V19" s="158"/>
      <c r="AA19" s="159"/>
    </row>
    <row r="20" spans="2:22" ht="19.5" customHeight="1">
      <c r="B20" s="151"/>
      <c r="C20" s="8" t="s">
        <v>79</v>
      </c>
      <c r="G20" s="160"/>
      <c r="H20" s="160"/>
      <c r="I20" s="160"/>
      <c r="J20" s="160"/>
      <c r="K20" s="160"/>
      <c r="L20" s="160"/>
      <c r="M20" s="160"/>
      <c r="N20" s="158"/>
      <c r="O20" s="158"/>
      <c r="Q20" s="161"/>
      <c r="R20" s="161"/>
      <c r="S20" s="160"/>
      <c r="T20" s="160"/>
      <c r="U20" s="160"/>
      <c r="V20" s="158"/>
    </row>
    <row r="21" spans="10:20" ht="15">
      <c r="J21" s="5" t="s">
        <v>63</v>
      </c>
      <c r="K21" s="5"/>
      <c r="L21" s="5"/>
      <c r="T21" s="5" t="s">
        <v>66</v>
      </c>
    </row>
    <row r="22" spans="3:21" ht="15">
      <c r="C22" s="108" t="s">
        <v>80</v>
      </c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</row>
    <row r="23" spans="3:21" ht="15"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</row>
    <row r="24" spans="3:21" ht="15"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</row>
    <row r="25" spans="3:21" ht="15"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</row>
    <row r="26" spans="2:21" ht="28.5" customHeight="1">
      <c r="B26" s="123"/>
      <c r="C26" s="123"/>
      <c r="D26" s="123"/>
      <c r="E26" s="123"/>
      <c r="F26" s="162" t="s">
        <v>47</v>
      </c>
      <c r="G26" s="123"/>
      <c r="H26" s="163"/>
      <c r="I26" s="16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</row>
    <row r="27" spans="6:9" ht="8.25" customHeight="1">
      <c r="F27" s="102"/>
      <c r="H27" s="103"/>
      <c r="I27" s="103"/>
    </row>
    <row r="28" spans="3:24" ht="21">
      <c r="C28" s="104" t="s">
        <v>48</v>
      </c>
      <c r="D28" s="105" t="s">
        <v>49</v>
      </c>
      <c r="E28" s="104"/>
      <c r="F28" s="104"/>
      <c r="G28" s="104"/>
      <c r="H28" s="104"/>
      <c r="I28" s="104"/>
      <c r="J28" s="104"/>
      <c r="K28" s="104"/>
      <c r="L28" s="104"/>
      <c r="P28" s="626" t="s">
        <v>50</v>
      </c>
      <c r="Q28" s="626"/>
      <c r="R28" s="106"/>
      <c r="S28" s="106"/>
      <c r="T28" s="637">
        <f>'Rozlosování-přehled'!$L$1</f>
        <v>2011</v>
      </c>
      <c r="U28" s="637"/>
      <c r="X28" s="107" t="s">
        <v>1</v>
      </c>
    </row>
    <row r="29" spans="3:31" ht="18.75">
      <c r="C29" s="108" t="s">
        <v>51</v>
      </c>
      <c r="D29" s="164"/>
      <c r="N29" s="110">
        <v>1</v>
      </c>
      <c r="P29" s="622" t="str">
        <f>IF(N29=1,P31,IF(N29=2,P32,IF(N29=3,P33,IF(N29=4,P34,IF(N29=5,P35," ")))))</f>
        <v>MUŽI  I.</v>
      </c>
      <c r="Q29" s="623"/>
      <c r="R29" s="623"/>
      <c r="S29" s="623"/>
      <c r="T29" s="623"/>
      <c r="U29" s="624"/>
      <c r="W29" s="111" t="s">
        <v>2</v>
      </c>
      <c r="X29" s="108" t="s">
        <v>3</v>
      </c>
      <c r="AA29" s="1" t="s">
        <v>52</v>
      </c>
      <c r="AB29" s="1" t="s">
        <v>53</v>
      </c>
      <c r="AC29" s="1" t="s">
        <v>54</v>
      </c>
      <c r="AD29" s="1" t="s">
        <v>55</v>
      </c>
      <c r="AE29" s="1" t="s">
        <v>56</v>
      </c>
    </row>
    <row r="30" spans="3:21" ht="6.75" customHeight="1">
      <c r="C30" s="108"/>
      <c r="D30" s="113"/>
      <c r="E30" s="113"/>
      <c r="F30" s="113"/>
      <c r="G30" s="108"/>
      <c r="H30" s="108"/>
      <c r="I30" s="108"/>
      <c r="J30" s="113"/>
      <c r="K30" s="113"/>
      <c r="L30" s="113"/>
      <c r="M30" s="108"/>
      <c r="N30" s="108"/>
      <c r="O30" s="108"/>
      <c r="P30" s="114"/>
      <c r="Q30" s="114"/>
      <c r="R30" s="114"/>
      <c r="S30" s="108"/>
      <c r="T30" s="108"/>
      <c r="U30" s="113"/>
    </row>
    <row r="31" spans="3:31" ht="15.75">
      <c r="C31" s="108" t="s">
        <v>57</v>
      </c>
      <c r="D31" s="165" t="s">
        <v>266</v>
      </c>
      <c r="E31" s="115"/>
      <c r="F31" s="115"/>
      <c r="N31" s="1">
        <v>1</v>
      </c>
      <c r="P31" s="625" t="s">
        <v>58</v>
      </c>
      <c r="Q31" s="625"/>
      <c r="R31" s="625"/>
      <c r="S31" s="625"/>
      <c r="T31" s="625"/>
      <c r="U31" s="625"/>
      <c r="W31" s="117">
        <v>1</v>
      </c>
      <c r="X31" s="118" t="str">
        <f aca="true" t="shared" si="1" ref="X31:X38">IF($N$29=1,AA31,IF($N$29=2,AB31,IF($N$29=3,AC31,IF($N$29=4,AD31,IF($N$29=5,AE31," ")))))</f>
        <v>Hrabová</v>
      </c>
      <c r="AA31" s="1" t="str">
        <f aca="true" t="shared" si="2" ref="AA31:AE38">AA6</f>
        <v>Hrabová</v>
      </c>
      <c r="AB31" s="1">
        <f t="shared" si="2"/>
        <v>0</v>
      </c>
      <c r="AC31" s="1">
        <f t="shared" si="2"/>
        <v>0</v>
      </c>
      <c r="AD31" s="1">
        <f t="shared" si="2"/>
        <v>0</v>
      </c>
      <c r="AE31" s="1">
        <f t="shared" si="2"/>
        <v>0</v>
      </c>
    </row>
    <row r="32" spans="3:31" ht="15">
      <c r="C32" s="108" t="s">
        <v>60</v>
      </c>
      <c r="D32" s="263">
        <v>40712</v>
      </c>
      <c r="E32" s="120"/>
      <c r="F32" s="120"/>
      <c r="N32" s="1">
        <v>2</v>
      </c>
      <c r="P32" s="625" t="s">
        <v>61</v>
      </c>
      <c r="Q32" s="625"/>
      <c r="R32" s="625"/>
      <c r="S32" s="625"/>
      <c r="T32" s="625"/>
      <c r="U32" s="625"/>
      <c r="W32" s="117">
        <v>2</v>
      </c>
      <c r="X32" s="118" t="str">
        <f t="shared" si="1"/>
        <v>Vratimov</v>
      </c>
      <c r="AA32" s="1" t="str">
        <f t="shared" si="2"/>
        <v>Vratimov</v>
      </c>
      <c r="AB32" s="1">
        <f t="shared" si="2"/>
        <v>0</v>
      </c>
      <c r="AC32" s="1">
        <f t="shared" si="2"/>
        <v>0</v>
      </c>
      <c r="AD32" s="1">
        <f t="shared" si="2"/>
        <v>0</v>
      </c>
      <c r="AE32" s="1">
        <f t="shared" si="2"/>
        <v>0</v>
      </c>
    </row>
    <row r="33" spans="3:31" ht="15">
      <c r="C33" s="108"/>
      <c r="N33" s="1">
        <v>3</v>
      </c>
      <c r="P33" s="594" t="s">
        <v>62</v>
      </c>
      <c r="Q33" s="594"/>
      <c r="R33" s="594"/>
      <c r="S33" s="594"/>
      <c r="T33" s="594"/>
      <c r="U33" s="594"/>
      <c r="W33" s="117">
        <v>3</v>
      </c>
      <c r="X33" s="118" t="str">
        <f t="shared" si="1"/>
        <v>Výškovice A</v>
      </c>
      <c r="AA33" s="1" t="str">
        <f t="shared" si="2"/>
        <v>Výškovice A</v>
      </c>
      <c r="AB33" s="1">
        <f t="shared" si="2"/>
        <v>0</v>
      </c>
      <c r="AC33" s="1">
        <f t="shared" si="2"/>
        <v>0</v>
      </c>
      <c r="AD33" s="1">
        <f t="shared" si="2"/>
        <v>0</v>
      </c>
      <c r="AE33" s="1">
        <f t="shared" si="2"/>
        <v>0</v>
      </c>
    </row>
    <row r="34" spans="2:31" ht="18.75">
      <c r="B34" s="121">
        <v>5</v>
      </c>
      <c r="C34" s="104" t="s">
        <v>63</v>
      </c>
      <c r="D34" s="627" t="str">
        <f>IF(B34=1,X31,IF(B34=2,X32,IF(B34=3,X33,IF(B34=4,X34,IF(B34=5,X35,IF(B34=6,X36,IF(B34=7,X37,IF(B34=8,X38," "))))))))</f>
        <v>N.Bělá  B</v>
      </c>
      <c r="E34" s="628"/>
      <c r="F34" s="628"/>
      <c r="G34" s="628"/>
      <c r="H34" s="628"/>
      <c r="I34" s="629"/>
      <c r="N34" s="1">
        <v>4</v>
      </c>
      <c r="P34" s="594" t="s">
        <v>64</v>
      </c>
      <c r="Q34" s="594"/>
      <c r="R34" s="594"/>
      <c r="S34" s="594"/>
      <c r="T34" s="594"/>
      <c r="U34" s="594"/>
      <c r="W34" s="117">
        <v>4</v>
      </c>
      <c r="X34" s="118" t="str">
        <f t="shared" si="1"/>
        <v>Brušperk B</v>
      </c>
      <c r="AA34" s="1" t="str">
        <f t="shared" si="2"/>
        <v>Brušperk B</v>
      </c>
      <c r="AB34" s="1">
        <f t="shared" si="2"/>
        <v>0</v>
      </c>
      <c r="AC34" s="1">
        <f t="shared" si="2"/>
        <v>0</v>
      </c>
      <c r="AD34" s="1">
        <f t="shared" si="2"/>
        <v>0</v>
      </c>
      <c r="AE34" s="1">
        <f t="shared" si="2"/>
        <v>0</v>
      </c>
    </row>
    <row r="35" spans="2:31" ht="18.75">
      <c r="B35" s="121">
        <v>3</v>
      </c>
      <c r="C35" s="104" t="s">
        <v>66</v>
      </c>
      <c r="D35" s="627" t="str">
        <f>IF(B35=1,X31,IF(B35=2,X32,IF(B35=3,X33,IF(B35=4,X34,IF(B35=5,X35,IF(B35=6,X36,IF(B35=7,X37,IF(B35=8,X38," "))))))))</f>
        <v>Výškovice A</v>
      </c>
      <c r="E35" s="628"/>
      <c r="F35" s="628"/>
      <c r="G35" s="628"/>
      <c r="H35" s="628"/>
      <c r="I35" s="629"/>
      <c r="N35" s="1">
        <v>5</v>
      </c>
      <c r="P35" s="594" t="s">
        <v>67</v>
      </c>
      <c r="Q35" s="594"/>
      <c r="R35" s="594"/>
      <c r="S35" s="594"/>
      <c r="T35" s="594"/>
      <c r="U35" s="594"/>
      <c r="W35" s="117">
        <v>5</v>
      </c>
      <c r="X35" s="118" t="str">
        <f t="shared" si="1"/>
        <v>N.Bělá  B</v>
      </c>
      <c r="AA35" s="1" t="str">
        <f t="shared" si="2"/>
        <v>N.Bělá  B</v>
      </c>
      <c r="AB35" s="1">
        <f t="shared" si="2"/>
        <v>0</v>
      </c>
      <c r="AC35" s="1">
        <f t="shared" si="2"/>
        <v>0</v>
      </c>
      <c r="AD35" s="1">
        <f t="shared" si="2"/>
        <v>0</v>
      </c>
      <c r="AE35" s="1">
        <f t="shared" si="2"/>
        <v>0</v>
      </c>
    </row>
    <row r="36" spans="23:31" ht="15">
      <c r="W36" s="117">
        <v>6</v>
      </c>
      <c r="X36" s="118" t="str">
        <f t="shared" si="1"/>
        <v>Výškovice B</v>
      </c>
      <c r="AA36" s="1" t="str">
        <f t="shared" si="2"/>
        <v>Výškovice B</v>
      </c>
      <c r="AB36" s="1">
        <f t="shared" si="2"/>
        <v>0</v>
      </c>
      <c r="AC36" s="1">
        <f t="shared" si="2"/>
        <v>0</v>
      </c>
      <c r="AD36" s="1">
        <f t="shared" si="2"/>
        <v>0</v>
      </c>
      <c r="AE36" s="1">
        <f t="shared" si="2"/>
        <v>0</v>
      </c>
    </row>
    <row r="37" spans="3:31" ht="15">
      <c r="C37" s="122" t="s">
        <v>68</v>
      </c>
      <c r="D37" s="123"/>
      <c r="E37" s="630" t="s">
        <v>69</v>
      </c>
      <c r="F37" s="631"/>
      <c r="G37" s="631"/>
      <c r="H37" s="631"/>
      <c r="I37" s="631"/>
      <c r="J37" s="631"/>
      <c r="K37" s="631"/>
      <c r="L37" s="631"/>
      <c r="M37" s="631"/>
      <c r="N37" s="631" t="s">
        <v>70</v>
      </c>
      <c r="O37" s="631"/>
      <c r="P37" s="631"/>
      <c r="Q37" s="631"/>
      <c r="R37" s="631"/>
      <c r="S37" s="631"/>
      <c r="T37" s="631"/>
      <c r="U37" s="631"/>
      <c r="V37" s="124"/>
      <c r="W37" s="117">
        <v>7</v>
      </c>
      <c r="X37" s="118" t="str">
        <f t="shared" si="1"/>
        <v>Stará Bělá  </v>
      </c>
      <c r="AA37" s="1" t="str">
        <f t="shared" si="2"/>
        <v>Stará Bělá  </v>
      </c>
      <c r="AB37" s="1">
        <f t="shared" si="2"/>
        <v>0</v>
      </c>
      <c r="AC37" s="1">
        <f t="shared" si="2"/>
        <v>0</v>
      </c>
      <c r="AD37" s="1">
        <f t="shared" si="2"/>
        <v>0</v>
      </c>
      <c r="AE37" s="1">
        <f t="shared" si="2"/>
        <v>0</v>
      </c>
    </row>
    <row r="38" spans="2:37" ht="15">
      <c r="B38" s="126"/>
      <c r="C38" s="127" t="s">
        <v>8</v>
      </c>
      <c r="D38" s="128" t="s">
        <v>9</v>
      </c>
      <c r="E38" s="611" t="s">
        <v>71</v>
      </c>
      <c r="F38" s="592"/>
      <c r="G38" s="593"/>
      <c r="H38" s="591" t="s">
        <v>72</v>
      </c>
      <c r="I38" s="592"/>
      <c r="J38" s="593" t="s">
        <v>72</v>
      </c>
      <c r="K38" s="591" t="s">
        <v>73</v>
      </c>
      <c r="L38" s="592"/>
      <c r="M38" s="592" t="s">
        <v>73</v>
      </c>
      <c r="N38" s="591" t="s">
        <v>74</v>
      </c>
      <c r="O38" s="592"/>
      <c r="P38" s="593"/>
      <c r="Q38" s="591" t="s">
        <v>75</v>
      </c>
      <c r="R38" s="592"/>
      <c r="S38" s="593"/>
      <c r="T38" s="129" t="s">
        <v>76</v>
      </c>
      <c r="U38" s="130"/>
      <c r="V38" s="131"/>
      <c r="W38" s="117">
        <v>8</v>
      </c>
      <c r="X38" s="118" t="str">
        <f t="shared" si="1"/>
        <v>Brušperk A</v>
      </c>
      <c r="AA38" s="1" t="str">
        <f t="shared" si="2"/>
        <v>Brušperk A</v>
      </c>
      <c r="AB38" s="1">
        <f t="shared" si="2"/>
        <v>0</v>
      </c>
      <c r="AC38" s="1">
        <f t="shared" si="2"/>
        <v>0</v>
      </c>
      <c r="AD38" s="1">
        <f t="shared" si="2"/>
        <v>0</v>
      </c>
      <c r="AE38" s="1">
        <f t="shared" si="2"/>
        <v>0</v>
      </c>
      <c r="AF38" s="9" t="s">
        <v>71</v>
      </c>
      <c r="AG38" s="9" t="s">
        <v>72</v>
      </c>
      <c r="AH38" s="9" t="s">
        <v>73</v>
      </c>
      <c r="AI38" s="9" t="s">
        <v>71</v>
      </c>
      <c r="AJ38" s="9" t="s">
        <v>72</v>
      </c>
      <c r="AK38" s="9" t="s">
        <v>73</v>
      </c>
    </row>
    <row r="39" spans="2:37" ht="24.75" customHeight="1">
      <c r="B39" s="132" t="s">
        <v>71</v>
      </c>
      <c r="C39" s="133" t="s">
        <v>95</v>
      </c>
      <c r="D39" s="146" t="s">
        <v>272</v>
      </c>
      <c r="E39" s="134">
        <v>5</v>
      </c>
      <c r="F39" s="135" t="s">
        <v>19</v>
      </c>
      <c r="G39" s="136">
        <v>7</v>
      </c>
      <c r="H39" s="137">
        <v>6</v>
      </c>
      <c r="I39" s="135" t="s">
        <v>19</v>
      </c>
      <c r="J39" s="136">
        <v>1</v>
      </c>
      <c r="K39" s="137">
        <v>6</v>
      </c>
      <c r="L39" s="135" t="s">
        <v>19</v>
      </c>
      <c r="M39" s="138">
        <v>2</v>
      </c>
      <c r="N39" s="179">
        <f>E39+H39+K39</f>
        <v>17</v>
      </c>
      <c r="O39" s="180" t="s">
        <v>19</v>
      </c>
      <c r="P39" s="181">
        <f>G39+J39+M39</f>
        <v>10</v>
      </c>
      <c r="Q39" s="179">
        <f>SUM(AF39:AH39)</f>
        <v>2</v>
      </c>
      <c r="R39" s="180" t="s">
        <v>19</v>
      </c>
      <c r="S39" s="181">
        <f>SUM(AI39:AK39)</f>
        <v>1</v>
      </c>
      <c r="T39" s="142">
        <f>IF(Q39&gt;S39,1,0)</f>
        <v>1</v>
      </c>
      <c r="U39" s="143">
        <f>IF(S39&gt;Q39,1,0)</f>
        <v>0</v>
      </c>
      <c r="V39" s="124"/>
      <c r="X39" s="144"/>
      <c r="AF39" s="145">
        <f>IF(E39&gt;G39,1,0)</f>
        <v>0</v>
      </c>
      <c r="AG39" s="145">
        <f>IF(H39&gt;J39,1,0)</f>
        <v>1</v>
      </c>
      <c r="AH39" s="145">
        <f>IF(K39+M39&gt;0,IF(K39&gt;M39,1,0),0)</f>
        <v>1</v>
      </c>
      <c r="AI39" s="145">
        <f>IF(G39&gt;E39,1,0)</f>
        <v>1</v>
      </c>
      <c r="AJ39" s="145">
        <f>IF(J39&gt;H39,1,0)</f>
        <v>0</v>
      </c>
      <c r="AK39" s="145">
        <f>IF(K39+M39&gt;0,IF(M39&gt;K39,1,0),0)</f>
        <v>0</v>
      </c>
    </row>
    <row r="40" spans="2:37" ht="24.75" customHeight="1">
      <c r="B40" s="132" t="s">
        <v>72</v>
      </c>
      <c r="C40" s="147" t="s">
        <v>97</v>
      </c>
      <c r="D40" s="133" t="s">
        <v>273</v>
      </c>
      <c r="E40" s="134">
        <v>6</v>
      </c>
      <c r="F40" s="135" t="s">
        <v>19</v>
      </c>
      <c r="G40" s="136">
        <v>4</v>
      </c>
      <c r="H40" s="137">
        <v>6</v>
      </c>
      <c r="I40" s="135" t="s">
        <v>19</v>
      </c>
      <c r="J40" s="136">
        <v>3</v>
      </c>
      <c r="K40" s="137"/>
      <c r="L40" s="135" t="s">
        <v>19</v>
      </c>
      <c r="M40" s="138"/>
      <c r="N40" s="179">
        <f>E40+H40+K40</f>
        <v>12</v>
      </c>
      <c r="O40" s="180" t="s">
        <v>19</v>
      </c>
      <c r="P40" s="181">
        <f>G40+J40+M40</f>
        <v>7</v>
      </c>
      <c r="Q40" s="179">
        <f>SUM(AF40:AH40)</f>
        <v>2</v>
      </c>
      <c r="R40" s="180" t="s">
        <v>19</v>
      </c>
      <c r="S40" s="181">
        <f>SUM(AI40:AK40)</f>
        <v>0</v>
      </c>
      <c r="T40" s="142">
        <f>IF(Q40&gt;S40,1,0)</f>
        <v>1</v>
      </c>
      <c r="U40" s="143">
        <f>IF(S40&gt;Q40,1,0)</f>
        <v>0</v>
      </c>
      <c r="V40" s="124"/>
      <c r="AF40" s="145">
        <f>IF(E40&gt;G40,1,0)</f>
        <v>1</v>
      </c>
      <c r="AG40" s="145">
        <f>IF(H40&gt;J40,1,0)</f>
        <v>1</v>
      </c>
      <c r="AH40" s="145">
        <f>IF(K40+M40&gt;0,IF(K40&gt;M40,1,0),0)</f>
        <v>0</v>
      </c>
      <c r="AI40" s="145">
        <f>IF(G40&gt;E40,1,0)</f>
        <v>0</v>
      </c>
      <c r="AJ40" s="145">
        <f>IF(J40&gt;H40,1,0)</f>
        <v>0</v>
      </c>
      <c r="AK40" s="145">
        <f>IF(K40+M40&gt;0,IF(M40&gt;K40,1,0),0)</f>
        <v>0</v>
      </c>
    </row>
    <row r="41" spans="2:37" ht="24.75" customHeight="1">
      <c r="B41" s="583" t="s">
        <v>73</v>
      </c>
      <c r="C41" s="147" t="s">
        <v>95</v>
      </c>
      <c r="D41" s="146" t="s">
        <v>272</v>
      </c>
      <c r="E41" s="681">
        <v>7</v>
      </c>
      <c r="F41" s="632" t="s">
        <v>19</v>
      </c>
      <c r="G41" s="634">
        <v>5</v>
      </c>
      <c r="H41" s="639">
        <v>6</v>
      </c>
      <c r="I41" s="632" t="s">
        <v>19</v>
      </c>
      <c r="J41" s="634">
        <v>3</v>
      </c>
      <c r="K41" s="639"/>
      <c r="L41" s="632" t="s">
        <v>19</v>
      </c>
      <c r="M41" s="671"/>
      <c r="N41" s="603">
        <f>E41+H41+K41</f>
        <v>13</v>
      </c>
      <c r="O41" s="605" t="s">
        <v>19</v>
      </c>
      <c r="P41" s="599">
        <f>G41+J41+M41</f>
        <v>8</v>
      </c>
      <c r="Q41" s="603">
        <f>SUM(AF41:AH41)</f>
        <v>2</v>
      </c>
      <c r="R41" s="605" t="s">
        <v>19</v>
      </c>
      <c r="S41" s="599">
        <f>SUM(AI41:AK41)</f>
        <v>0</v>
      </c>
      <c r="T41" s="609">
        <f>IF(Q41&gt;S41,1,0)</f>
        <v>1</v>
      </c>
      <c r="U41" s="601">
        <f>IF(S41&gt;Q41,1,0)</f>
        <v>0</v>
      </c>
      <c r="V41" s="148"/>
      <c r="AF41" s="145">
        <f>IF(E41&gt;G41,1,0)</f>
        <v>1</v>
      </c>
      <c r="AG41" s="145">
        <f>IF(H41&gt;J41,1,0)</f>
        <v>1</v>
      </c>
      <c r="AH41" s="145">
        <f>IF(K41+M41&gt;0,IF(K41&gt;M41,1,0),0)</f>
        <v>0</v>
      </c>
      <c r="AI41" s="145">
        <f>IF(G41&gt;E41,1,0)</f>
        <v>0</v>
      </c>
      <c r="AJ41" s="145">
        <f>IF(J41&gt;H41,1,0)</f>
        <v>0</v>
      </c>
      <c r="AK41" s="145">
        <f>IF(K41+M41&gt;0,IF(M41&gt;K41,1,0),0)</f>
        <v>0</v>
      </c>
    </row>
    <row r="42" spans="2:22" ht="24.75" customHeight="1">
      <c r="B42" s="584"/>
      <c r="C42" s="149" t="s">
        <v>97</v>
      </c>
      <c r="D42" s="133" t="s">
        <v>273</v>
      </c>
      <c r="E42" s="682"/>
      <c r="F42" s="633"/>
      <c r="G42" s="679"/>
      <c r="H42" s="680"/>
      <c r="I42" s="633"/>
      <c r="J42" s="679"/>
      <c r="K42" s="680"/>
      <c r="L42" s="633"/>
      <c r="M42" s="672"/>
      <c r="N42" s="613"/>
      <c r="O42" s="615"/>
      <c r="P42" s="608"/>
      <c r="Q42" s="613"/>
      <c r="R42" s="615"/>
      <c r="S42" s="608"/>
      <c r="T42" s="610"/>
      <c r="U42" s="602"/>
      <c r="V42" s="148"/>
    </row>
    <row r="43" spans="2:22" ht="24.75" customHeight="1">
      <c r="B43" s="151"/>
      <c r="C43" s="186" t="s">
        <v>77</v>
      </c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188">
        <f>SUM(N39:N42)</f>
        <v>42</v>
      </c>
      <c r="O43" s="180" t="s">
        <v>19</v>
      </c>
      <c r="P43" s="189">
        <f>SUM(P39:P42)</f>
        <v>25</v>
      </c>
      <c r="Q43" s="188">
        <f>SUM(Q39:Q42)</f>
        <v>6</v>
      </c>
      <c r="R43" s="190" t="s">
        <v>19</v>
      </c>
      <c r="S43" s="189">
        <f>SUM(S39:S42)</f>
        <v>1</v>
      </c>
      <c r="T43" s="142">
        <f>SUM(T39:T42)</f>
        <v>3</v>
      </c>
      <c r="U43" s="143">
        <f>SUM(U39:U42)</f>
        <v>0</v>
      </c>
      <c r="V43" s="124"/>
    </row>
    <row r="44" spans="2:22" ht="24.75" customHeight="1">
      <c r="B44" s="151"/>
      <c r="C44" s="221" t="s">
        <v>78</v>
      </c>
      <c r="D44" s="220" t="str">
        <f>IF(T43&gt;U43,D34,IF(U43&gt;T43,D35,IF(U43+T43=0," ","CHYBA ZADÁNÍ")))</f>
        <v>N.Bělá  B</v>
      </c>
      <c r="E44" s="186"/>
      <c r="F44" s="186"/>
      <c r="G44" s="187"/>
      <c r="H44" s="187"/>
      <c r="I44" s="187"/>
      <c r="J44" s="187"/>
      <c r="K44" s="187"/>
      <c r="L44" s="187"/>
      <c r="M44" s="187"/>
      <c r="N44" s="187"/>
      <c r="O44" s="187"/>
      <c r="P44" s="187"/>
      <c r="Q44" s="187"/>
      <c r="R44" s="187"/>
      <c r="S44" s="187"/>
      <c r="T44" s="187"/>
      <c r="U44" s="221"/>
      <c r="V44" s="158"/>
    </row>
    <row r="45" spans="2:22" ht="15">
      <c r="B45" s="151"/>
      <c r="C45" s="8" t="s">
        <v>79</v>
      </c>
      <c r="G45" s="160"/>
      <c r="H45" s="160"/>
      <c r="I45" s="160"/>
      <c r="J45" s="160"/>
      <c r="K45" s="160"/>
      <c r="L45" s="160"/>
      <c r="M45" s="160"/>
      <c r="N45" s="158"/>
      <c r="O45" s="158"/>
      <c r="Q45" s="161"/>
      <c r="R45" s="161"/>
      <c r="S45" s="160"/>
      <c r="T45" s="160"/>
      <c r="U45" s="160"/>
      <c r="V45" s="158"/>
    </row>
    <row r="46" spans="3:21" ht="15">
      <c r="C46" s="161"/>
      <c r="D46" s="161"/>
      <c r="E46" s="161"/>
      <c r="F46" s="161"/>
      <c r="G46" s="161"/>
      <c r="H46" s="161"/>
      <c r="I46" s="161"/>
      <c r="J46" s="166" t="s">
        <v>63</v>
      </c>
      <c r="K46" s="166"/>
      <c r="L46" s="166"/>
      <c r="M46" s="161"/>
      <c r="N46" s="161"/>
      <c r="O46" s="161"/>
      <c r="P46" s="161"/>
      <c r="Q46" s="161"/>
      <c r="R46" s="161"/>
      <c r="S46" s="161"/>
      <c r="T46" s="166" t="s">
        <v>66</v>
      </c>
      <c r="U46" s="161"/>
    </row>
    <row r="47" spans="3:21" ht="15">
      <c r="C47" s="167" t="s">
        <v>80</v>
      </c>
      <c r="D47" s="161"/>
      <c r="E47" s="161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61"/>
    </row>
    <row r="48" spans="3:21" ht="15">
      <c r="C48" s="161"/>
      <c r="D48" s="168"/>
      <c r="E48" s="161"/>
      <c r="F48" s="161"/>
      <c r="G48" s="161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</row>
    <row r="49" spans="3:21" ht="15">
      <c r="C49" s="161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61"/>
      <c r="Q49" s="161"/>
      <c r="R49" s="161"/>
      <c r="S49" s="161"/>
      <c r="T49" s="161"/>
      <c r="U49" s="161"/>
    </row>
    <row r="50" spans="3:21" ht="15">
      <c r="C50" s="161"/>
      <c r="D50" s="161"/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161"/>
      <c r="P50" s="161"/>
      <c r="Q50" s="161"/>
      <c r="R50" s="161"/>
      <c r="S50" s="161"/>
      <c r="T50" s="161"/>
      <c r="U50" s="161"/>
    </row>
    <row r="51" spans="6:9" ht="26.25">
      <c r="F51" s="102" t="s">
        <v>47</v>
      </c>
      <c r="H51" s="103"/>
      <c r="I51" s="103"/>
    </row>
    <row r="52" spans="6:9" ht="26.25">
      <c r="F52" s="102"/>
      <c r="H52" s="103"/>
      <c r="I52" s="103"/>
    </row>
    <row r="53" spans="3:24" ht="21">
      <c r="C53" s="104" t="s">
        <v>48</v>
      </c>
      <c r="D53" s="105" t="s">
        <v>49</v>
      </c>
      <c r="E53" s="104"/>
      <c r="F53" s="104"/>
      <c r="G53" s="104"/>
      <c r="H53" s="104"/>
      <c r="I53" s="104"/>
      <c r="J53" s="104"/>
      <c r="K53" s="104"/>
      <c r="L53" s="104"/>
      <c r="P53" s="626" t="s">
        <v>50</v>
      </c>
      <c r="Q53" s="626"/>
      <c r="R53" s="106"/>
      <c r="S53" s="106"/>
      <c r="T53" s="637">
        <f>'Rozlosování-přehled'!$L$1</f>
        <v>2011</v>
      </c>
      <c r="U53" s="637"/>
      <c r="X53" s="107" t="s">
        <v>1</v>
      </c>
    </row>
    <row r="54" spans="3:31" ht="18.75">
      <c r="C54" s="108" t="s">
        <v>51</v>
      </c>
      <c r="D54" s="109"/>
      <c r="N54" s="110">
        <v>1</v>
      </c>
      <c r="P54" s="622" t="str">
        <f>IF(N54=1,P56,IF(N54=2,P57,IF(N54=3,P58,IF(N54=4,P59,IF(N54=5,P60," ")))))</f>
        <v>MUŽI  I.</v>
      </c>
      <c r="Q54" s="623"/>
      <c r="R54" s="623"/>
      <c r="S54" s="623"/>
      <c r="T54" s="623"/>
      <c r="U54" s="624"/>
      <c r="W54" s="111" t="s">
        <v>2</v>
      </c>
      <c r="X54" s="112" t="s">
        <v>3</v>
      </c>
      <c r="AA54" s="1" t="s">
        <v>52</v>
      </c>
      <c r="AB54" s="1" t="s">
        <v>53</v>
      </c>
      <c r="AC54" s="1" t="s">
        <v>54</v>
      </c>
      <c r="AD54" s="1" t="s">
        <v>55</v>
      </c>
      <c r="AE54" s="1" t="s">
        <v>56</v>
      </c>
    </row>
    <row r="55" spans="3:21" ht="15">
      <c r="C55" s="108"/>
      <c r="D55" s="113"/>
      <c r="E55" s="113"/>
      <c r="F55" s="113"/>
      <c r="G55" s="108"/>
      <c r="H55" s="108"/>
      <c r="I55" s="108"/>
      <c r="J55" s="113"/>
      <c r="K55" s="113"/>
      <c r="L55" s="113"/>
      <c r="M55" s="108"/>
      <c r="N55" s="108"/>
      <c r="O55" s="108"/>
      <c r="P55" s="114"/>
      <c r="Q55" s="114"/>
      <c r="R55" s="114"/>
      <c r="S55" s="108"/>
      <c r="T55" s="108"/>
      <c r="U55" s="113"/>
    </row>
    <row r="56" spans="3:31" ht="15.75">
      <c r="C56" s="108" t="s">
        <v>57</v>
      </c>
      <c r="D56" s="165"/>
      <c r="E56" s="115"/>
      <c r="F56" s="115"/>
      <c r="N56" s="116">
        <v>1</v>
      </c>
      <c r="P56" s="625" t="s">
        <v>58</v>
      </c>
      <c r="Q56" s="625"/>
      <c r="R56" s="625"/>
      <c r="S56" s="625"/>
      <c r="T56" s="625"/>
      <c r="U56" s="625"/>
      <c r="W56" s="117">
        <v>1</v>
      </c>
      <c r="X56" s="118" t="str">
        <f aca="true" t="shared" si="3" ref="X56:X63">IF($N$4=1,AA56,IF($N$4=2,AB56,IF($N$4=3,AC56,IF($N$4=4,AD56,IF($N$4=5,AE56," ")))))</f>
        <v>Hrabová</v>
      </c>
      <c r="AA56" s="1" t="str">
        <f aca="true" t="shared" si="4" ref="AA56:AE63">AA6</f>
        <v>Hrabová</v>
      </c>
      <c r="AB56" s="1">
        <f t="shared" si="4"/>
        <v>0</v>
      </c>
      <c r="AC56" s="1">
        <f t="shared" si="4"/>
        <v>0</v>
      </c>
      <c r="AD56" s="1">
        <f t="shared" si="4"/>
        <v>0</v>
      </c>
      <c r="AE56" s="1">
        <f t="shared" si="4"/>
        <v>0</v>
      </c>
    </row>
    <row r="57" spans="3:31" ht="15">
      <c r="C57" s="108" t="s">
        <v>60</v>
      </c>
      <c r="D57" s="119"/>
      <c r="E57" s="120"/>
      <c r="F57" s="120"/>
      <c r="N57" s="116">
        <v>2</v>
      </c>
      <c r="P57" s="625" t="s">
        <v>61</v>
      </c>
      <c r="Q57" s="625"/>
      <c r="R57" s="625"/>
      <c r="S57" s="625"/>
      <c r="T57" s="625"/>
      <c r="U57" s="625"/>
      <c r="W57" s="117">
        <v>2</v>
      </c>
      <c r="X57" s="118" t="str">
        <f t="shared" si="3"/>
        <v>Vratimov</v>
      </c>
      <c r="AA57" s="1" t="str">
        <f t="shared" si="4"/>
        <v>Vratimov</v>
      </c>
      <c r="AB57" s="1">
        <f t="shared" si="4"/>
        <v>0</v>
      </c>
      <c r="AC57" s="1">
        <f t="shared" si="4"/>
        <v>0</v>
      </c>
      <c r="AD57" s="1">
        <f t="shared" si="4"/>
        <v>0</v>
      </c>
      <c r="AE57" s="1">
        <f t="shared" si="4"/>
        <v>0</v>
      </c>
    </row>
    <row r="58" spans="3:31" ht="15">
      <c r="C58" s="108"/>
      <c r="N58" s="116">
        <v>3</v>
      </c>
      <c r="P58" s="594" t="s">
        <v>62</v>
      </c>
      <c r="Q58" s="594"/>
      <c r="R58" s="594"/>
      <c r="S58" s="594"/>
      <c r="T58" s="594"/>
      <c r="U58" s="594"/>
      <c r="W58" s="117">
        <v>3</v>
      </c>
      <c r="X58" s="118" t="str">
        <f t="shared" si="3"/>
        <v>Výškovice A</v>
      </c>
      <c r="AA58" s="1" t="str">
        <f t="shared" si="4"/>
        <v>Výškovice A</v>
      </c>
      <c r="AB58" s="1">
        <f t="shared" si="4"/>
        <v>0</v>
      </c>
      <c r="AC58" s="1">
        <f t="shared" si="4"/>
        <v>0</v>
      </c>
      <c r="AD58" s="1">
        <f t="shared" si="4"/>
        <v>0</v>
      </c>
      <c r="AE58" s="1">
        <f t="shared" si="4"/>
        <v>0</v>
      </c>
    </row>
    <row r="59" spans="2:31" ht="18.75">
      <c r="B59" s="121">
        <v>6</v>
      </c>
      <c r="C59" s="104" t="s">
        <v>63</v>
      </c>
      <c r="D59" s="643" t="str">
        <f>IF(B59=1,X56,IF(B59=2,X57,IF(B59=3,X58,IF(B59=4,X59,IF(B59=5,X60,IF(B59=6,X61,IF(B59=7,X62,IF(B59=8,X63," "))))))))</f>
        <v>Výškovice B</v>
      </c>
      <c r="E59" s="644"/>
      <c r="F59" s="644"/>
      <c r="G59" s="644"/>
      <c r="H59" s="644"/>
      <c r="I59" s="645"/>
      <c r="N59" s="116">
        <v>4</v>
      </c>
      <c r="P59" s="594" t="s">
        <v>64</v>
      </c>
      <c r="Q59" s="594"/>
      <c r="R59" s="594"/>
      <c r="S59" s="594"/>
      <c r="T59" s="594"/>
      <c r="U59" s="594"/>
      <c r="W59" s="117">
        <v>4</v>
      </c>
      <c r="X59" s="118" t="str">
        <f t="shared" si="3"/>
        <v>Brušperk B</v>
      </c>
      <c r="AA59" s="1" t="str">
        <f t="shared" si="4"/>
        <v>Brušperk B</v>
      </c>
      <c r="AB59" s="1">
        <f t="shared" si="4"/>
        <v>0</v>
      </c>
      <c r="AC59" s="1">
        <f t="shared" si="4"/>
        <v>0</v>
      </c>
      <c r="AD59" s="1">
        <f t="shared" si="4"/>
        <v>0</v>
      </c>
      <c r="AE59" s="1">
        <f t="shared" si="4"/>
        <v>0</v>
      </c>
    </row>
    <row r="60" spans="2:31" ht="18.75">
      <c r="B60" s="121">
        <v>2</v>
      </c>
      <c r="C60" s="104" t="s">
        <v>66</v>
      </c>
      <c r="D60" s="643" t="str">
        <f>IF(B60=1,X56,IF(B60=2,X57,IF(B60=3,X58,IF(B60=4,X59,IF(B60=5,X60,IF(B60=6,X61,IF(B60=7,X62,IF(B60=8,X63," "))))))))</f>
        <v>Vratimov</v>
      </c>
      <c r="E60" s="644"/>
      <c r="F60" s="644"/>
      <c r="G60" s="644"/>
      <c r="H60" s="644"/>
      <c r="I60" s="645"/>
      <c r="N60" s="116">
        <v>5</v>
      </c>
      <c r="P60" s="594" t="s">
        <v>67</v>
      </c>
      <c r="Q60" s="594"/>
      <c r="R60" s="594"/>
      <c r="S60" s="594"/>
      <c r="T60" s="594"/>
      <c r="U60" s="594"/>
      <c r="W60" s="117">
        <v>5</v>
      </c>
      <c r="X60" s="118" t="str">
        <f t="shared" si="3"/>
        <v>N.Bělá  B</v>
      </c>
      <c r="AA60" s="1" t="str">
        <f t="shared" si="4"/>
        <v>N.Bělá  B</v>
      </c>
      <c r="AB60" s="1">
        <f t="shared" si="4"/>
        <v>0</v>
      </c>
      <c r="AC60" s="1">
        <f t="shared" si="4"/>
        <v>0</v>
      </c>
      <c r="AD60" s="1">
        <f t="shared" si="4"/>
        <v>0</v>
      </c>
      <c r="AE60" s="1">
        <f t="shared" si="4"/>
        <v>0</v>
      </c>
    </row>
    <row r="61" spans="23:31" ht="15">
      <c r="W61" s="117">
        <v>6</v>
      </c>
      <c r="X61" s="118" t="str">
        <f t="shared" si="3"/>
        <v>Výškovice B</v>
      </c>
      <c r="AA61" s="1" t="str">
        <f t="shared" si="4"/>
        <v>Výškovice B</v>
      </c>
      <c r="AB61" s="1">
        <f t="shared" si="4"/>
        <v>0</v>
      </c>
      <c r="AC61" s="1">
        <f t="shared" si="4"/>
        <v>0</v>
      </c>
      <c r="AD61" s="1">
        <f t="shared" si="4"/>
        <v>0</v>
      </c>
      <c r="AE61" s="1">
        <f t="shared" si="4"/>
        <v>0</v>
      </c>
    </row>
    <row r="62" spans="3:37" ht="15">
      <c r="C62" s="122" t="s">
        <v>68</v>
      </c>
      <c r="D62" s="123"/>
      <c r="E62" s="630" t="s">
        <v>69</v>
      </c>
      <c r="F62" s="631"/>
      <c r="G62" s="631"/>
      <c r="H62" s="631"/>
      <c r="I62" s="631"/>
      <c r="J62" s="631"/>
      <c r="K62" s="631"/>
      <c r="L62" s="631"/>
      <c r="M62" s="631"/>
      <c r="N62" s="631" t="s">
        <v>70</v>
      </c>
      <c r="O62" s="631"/>
      <c r="P62" s="631"/>
      <c r="Q62" s="631"/>
      <c r="R62" s="631"/>
      <c r="S62" s="631"/>
      <c r="T62" s="631"/>
      <c r="U62" s="631"/>
      <c r="V62" s="124"/>
      <c r="W62" s="117">
        <v>7</v>
      </c>
      <c r="X62" s="118" t="str">
        <f t="shared" si="3"/>
        <v>Stará Bělá  </v>
      </c>
      <c r="AA62" s="1" t="str">
        <f t="shared" si="4"/>
        <v>Stará Bělá  </v>
      </c>
      <c r="AB62" s="1">
        <f t="shared" si="4"/>
        <v>0</v>
      </c>
      <c r="AC62" s="1">
        <f t="shared" si="4"/>
        <v>0</v>
      </c>
      <c r="AD62" s="1">
        <f t="shared" si="4"/>
        <v>0</v>
      </c>
      <c r="AE62" s="1">
        <f t="shared" si="4"/>
        <v>0</v>
      </c>
      <c r="AF62" s="108"/>
      <c r="AG62" s="125"/>
      <c r="AH62" s="125"/>
      <c r="AI62" s="107" t="s">
        <v>1</v>
      </c>
      <c r="AJ62" s="125"/>
      <c r="AK62" s="125"/>
    </row>
    <row r="63" spans="2:37" ht="15">
      <c r="B63" s="126"/>
      <c r="C63" s="127" t="s">
        <v>8</v>
      </c>
      <c r="D63" s="128" t="s">
        <v>9</v>
      </c>
      <c r="E63" s="611" t="s">
        <v>71</v>
      </c>
      <c r="F63" s="592"/>
      <c r="G63" s="593"/>
      <c r="H63" s="591" t="s">
        <v>72</v>
      </c>
      <c r="I63" s="592"/>
      <c r="J63" s="593" t="s">
        <v>72</v>
      </c>
      <c r="K63" s="591" t="s">
        <v>73</v>
      </c>
      <c r="L63" s="592"/>
      <c r="M63" s="592" t="s">
        <v>73</v>
      </c>
      <c r="N63" s="591" t="s">
        <v>74</v>
      </c>
      <c r="O63" s="592"/>
      <c r="P63" s="593"/>
      <c r="Q63" s="591" t="s">
        <v>75</v>
      </c>
      <c r="R63" s="592"/>
      <c r="S63" s="593"/>
      <c r="T63" s="129" t="s">
        <v>76</v>
      </c>
      <c r="U63" s="130"/>
      <c r="V63" s="131"/>
      <c r="W63" s="117">
        <v>8</v>
      </c>
      <c r="X63" s="118" t="str">
        <f t="shared" si="3"/>
        <v>Brušperk A</v>
      </c>
      <c r="AA63" s="1" t="str">
        <f t="shared" si="4"/>
        <v>Brušperk A</v>
      </c>
      <c r="AB63" s="1">
        <f t="shared" si="4"/>
        <v>0</v>
      </c>
      <c r="AC63" s="1">
        <f t="shared" si="4"/>
        <v>0</v>
      </c>
      <c r="AD63" s="1">
        <f t="shared" si="4"/>
        <v>0</v>
      </c>
      <c r="AE63" s="1">
        <f t="shared" si="4"/>
        <v>0</v>
      </c>
      <c r="AF63" s="9" t="s">
        <v>71</v>
      </c>
      <c r="AG63" s="9" t="s">
        <v>72</v>
      </c>
      <c r="AH63" s="9" t="s">
        <v>73</v>
      </c>
      <c r="AI63" s="9" t="s">
        <v>71</v>
      </c>
      <c r="AJ63" s="9" t="s">
        <v>72</v>
      </c>
      <c r="AK63" s="9" t="s">
        <v>73</v>
      </c>
    </row>
    <row r="64" spans="2:37" ht="24.75" customHeight="1">
      <c r="B64" s="132" t="s">
        <v>71</v>
      </c>
      <c r="C64" s="147" t="s">
        <v>248</v>
      </c>
      <c r="D64" s="339" t="s">
        <v>206</v>
      </c>
      <c r="E64" s="134">
        <v>7</v>
      </c>
      <c r="F64" s="135"/>
      <c r="G64" s="136">
        <v>5</v>
      </c>
      <c r="H64" s="137">
        <v>6</v>
      </c>
      <c r="I64" s="135"/>
      <c r="J64" s="136">
        <v>4</v>
      </c>
      <c r="K64" s="177"/>
      <c r="L64" s="175" t="s">
        <v>19</v>
      </c>
      <c r="M64" s="178"/>
      <c r="N64" s="179">
        <f>E64+H64+K64</f>
        <v>13</v>
      </c>
      <c r="O64" s="180" t="s">
        <v>19</v>
      </c>
      <c r="P64" s="181">
        <f>G64+J64+M64</f>
        <v>9</v>
      </c>
      <c r="Q64" s="179">
        <f>SUM(AF64:AH64)</f>
        <v>2</v>
      </c>
      <c r="R64" s="180" t="s">
        <v>19</v>
      </c>
      <c r="S64" s="181">
        <f>SUM(AI64:AK64)</f>
        <v>0</v>
      </c>
      <c r="T64" s="142">
        <f>IF(Q64&gt;S64,1,0)</f>
        <v>1</v>
      </c>
      <c r="U64" s="143">
        <f>IF(S64&gt;Q64,1,0)</f>
        <v>0</v>
      </c>
      <c r="V64" s="124"/>
      <c r="X64" s="144"/>
      <c r="AF64" s="145">
        <f>IF(E64&gt;G64,1,0)</f>
        <v>1</v>
      </c>
      <c r="AG64" s="145">
        <f>IF(H64&gt;J64,1,0)</f>
        <v>1</v>
      </c>
      <c r="AH64" s="145">
        <f>IF(K64+M64&gt;0,IF(K64&gt;M64,1,0),0)</f>
        <v>0</v>
      </c>
      <c r="AI64" s="145">
        <f>IF(G64&gt;E64,1,0)</f>
        <v>0</v>
      </c>
      <c r="AJ64" s="145">
        <f>IF(J64&gt;H64,1,0)</f>
        <v>0</v>
      </c>
      <c r="AK64" s="145">
        <f>IF(K64+M64&gt;0,IF(M64&gt;K64,1,0),0)</f>
        <v>0</v>
      </c>
    </row>
    <row r="65" spans="2:37" ht="24.75" customHeight="1">
      <c r="B65" s="132" t="s">
        <v>72</v>
      </c>
      <c r="C65" s="133" t="s">
        <v>247</v>
      </c>
      <c r="D65" s="346" t="s">
        <v>208</v>
      </c>
      <c r="E65" s="134">
        <v>6</v>
      </c>
      <c r="F65" s="135"/>
      <c r="G65" s="136">
        <v>3</v>
      </c>
      <c r="H65" s="137">
        <v>6</v>
      </c>
      <c r="I65" s="135"/>
      <c r="J65" s="136">
        <v>4</v>
      </c>
      <c r="K65" s="177"/>
      <c r="L65" s="175" t="s">
        <v>19</v>
      </c>
      <c r="M65" s="178"/>
      <c r="N65" s="179">
        <f>E65+H65+K65</f>
        <v>12</v>
      </c>
      <c r="O65" s="180" t="s">
        <v>19</v>
      </c>
      <c r="P65" s="181">
        <f>G65+J65+M65</f>
        <v>7</v>
      </c>
      <c r="Q65" s="179">
        <f>SUM(AF65:AH65)</f>
        <v>2</v>
      </c>
      <c r="R65" s="180" t="s">
        <v>19</v>
      </c>
      <c r="S65" s="181">
        <f>SUM(AI65:AK65)</f>
        <v>0</v>
      </c>
      <c r="T65" s="142">
        <f>IF(Q65&gt;S65,1,0)</f>
        <v>1</v>
      </c>
      <c r="U65" s="143">
        <f>IF(S65&gt;Q65,1,0)</f>
        <v>0</v>
      </c>
      <c r="V65" s="124"/>
      <c r="AF65" s="145">
        <f>IF(E65&gt;G65,1,0)</f>
        <v>1</v>
      </c>
      <c r="AG65" s="145">
        <f>IF(H65&gt;J65,1,0)</f>
        <v>1</v>
      </c>
      <c r="AH65" s="145">
        <f>IF(K65+M65&gt;0,IF(K65&gt;M65,1,0),0)</f>
        <v>0</v>
      </c>
      <c r="AI65" s="145">
        <f>IF(G65&gt;E65,1,0)</f>
        <v>0</v>
      </c>
      <c r="AJ65" s="145">
        <f>IF(J65&gt;H65,1,0)</f>
        <v>0</v>
      </c>
      <c r="AK65" s="145">
        <f>IF(K65+M65&gt;0,IF(M65&gt;K65,1,0),0)</f>
        <v>0</v>
      </c>
    </row>
    <row r="66" spans="2:37" ht="24.75" customHeight="1">
      <c r="B66" s="583" t="s">
        <v>73</v>
      </c>
      <c r="C66" s="147" t="s">
        <v>247</v>
      </c>
      <c r="D66" s="346" t="s">
        <v>206</v>
      </c>
      <c r="E66" s="641">
        <v>4</v>
      </c>
      <c r="F66" s="632"/>
      <c r="G66" s="634">
        <v>6</v>
      </c>
      <c r="H66" s="639">
        <v>5</v>
      </c>
      <c r="I66" s="632"/>
      <c r="J66" s="634">
        <v>7</v>
      </c>
      <c r="K66" s="618"/>
      <c r="L66" s="587" t="s">
        <v>19</v>
      </c>
      <c r="M66" s="638"/>
      <c r="N66" s="603">
        <f>E66+H66+K66</f>
        <v>9</v>
      </c>
      <c r="O66" s="605" t="s">
        <v>19</v>
      </c>
      <c r="P66" s="599">
        <f>G66+J66+M66</f>
        <v>13</v>
      </c>
      <c r="Q66" s="603">
        <f>SUM(AF66:AH66)</f>
        <v>0</v>
      </c>
      <c r="R66" s="605" t="s">
        <v>19</v>
      </c>
      <c r="S66" s="599">
        <f>SUM(AI66:AK66)</f>
        <v>2</v>
      </c>
      <c r="T66" s="609">
        <f>IF(Q66&gt;S66,1,0)</f>
        <v>0</v>
      </c>
      <c r="U66" s="601">
        <f>IF(S66&gt;Q66,1,0)</f>
        <v>1</v>
      </c>
      <c r="V66" s="148"/>
      <c r="AF66" s="145">
        <f>IF(E66&gt;G66,1,0)</f>
        <v>0</v>
      </c>
      <c r="AG66" s="145">
        <f>IF(H66&gt;J66,1,0)</f>
        <v>0</v>
      </c>
      <c r="AH66" s="145">
        <f>IF(K66+M66&gt;0,IF(K66&gt;M66,1,0),0)</f>
        <v>0</v>
      </c>
      <c r="AI66" s="145">
        <f>IF(G66&gt;E66,1,0)</f>
        <v>1</v>
      </c>
      <c r="AJ66" s="145">
        <f>IF(J66&gt;H66,1,0)</f>
        <v>1</v>
      </c>
      <c r="AK66" s="145">
        <f>IF(K66+M66&gt;0,IF(M66&gt;K66,1,0),0)</f>
        <v>0</v>
      </c>
    </row>
    <row r="67" spans="2:22" ht="24.75" customHeight="1">
      <c r="B67" s="584"/>
      <c r="C67" s="149" t="s">
        <v>249</v>
      </c>
      <c r="D67" s="347" t="s">
        <v>208</v>
      </c>
      <c r="E67" s="642"/>
      <c r="F67" s="633"/>
      <c r="G67" s="635"/>
      <c r="H67" s="640"/>
      <c r="I67" s="633"/>
      <c r="J67" s="635"/>
      <c r="K67" s="636"/>
      <c r="L67" s="588"/>
      <c r="M67" s="621"/>
      <c r="N67" s="613"/>
      <c r="O67" s="615"/>
      <c r="P67" s="608"/>
      <c r="Q67" s="613"/>
      <c r="R67" s="615"/>
      <c r="S67" s="608"/>
      <c r="T67" s="610"/>
      <c r="U67" s="602"/>
      <c r="V67" s="148"/>
    </row>
    <row r="68" spans="2:22" ht="24.75" customHeight="1">
      <c r="B68" s="151"/>
      <c r="C68" s="186" t="s">
        <v>77</v>
      </c>
      <c r="D68" s="187"/>
      <c r="E68" s="187"/>
      <c r="F68" s="187"/>
      <c r="G68" s="187"/>
      <c r="H68" s="187"/>
      <c r="I68" s="187"/>
      <c r="J68" s="187"/>
      <c r="K68" s="187"/>
      <c r="L68" s="187"/>
      <c r="M68" s="187"/>
      <c r="N68" s="188">
        <f>SUM(N64:N67)</f>
        <v>34</v>
      </c>
      <c r="O68" s="180" t="s">
        <v>19</v>
      </c>
      <c r="P68" s="189">
        <f>SUM(P64:P67)</f>
        <v>29</v>
      </c>
      <c r="Q68" s="188">
        <f>SUM(Q64:Q67)</f>
        <v>4</v>
      </c>
      <c r="R68" s="190" t="s">
        <v>19</v>
      </c>
      <c r="S68" s="189">
        <f>SUM(S64:S67)</f>
        <v>2</v>
      </c>
      <c r="T68" s="142">
        <f>SUM(T64:T67)</f>
        <v>2</v>
      </c>
      <c r="U68" s="143">
        <f>SUM(U64:U67)</f>
        <v>1</v>
      </c>
      <c r="V68" s="124"/>
    </row>
    <row r="69" spans="2:27" ht="24.75" customHeight="1">
      <c r="B69" s="151"/>
      <c r="C69" s="8" t="s">
        <v>78</v>
      </c>
      <c r="D69" s="157" t="str">
        <f>IF(T68&gt;U68,D59,IF(U68&gt;T68,D60,IF(U68+T68=0," ","CHYBA ZADÁNÍ")))</f>
        <v>Výškovice B</v>
      </c>
      <c r="E69" s="152"/>
      <c r="F69" s="152"/>
      <c r="G69" s="153"/>
      <c r="H69" s="153"/>
      <c r="I69" s="153"/>
      <c r="J69" s="153"/>
      <c r="K69" s="153"/>
      <c r="L69" s="153"/>
      <c r="M69" s="153"/>
      <c r="N69" s="153"/>
      <c r="O69" s="153"/>
      <c r="P69" s="153"/>
      <c r="Q69" s="153"/>
      <c r="R69" s="153"/>
      <c r="S69" s="153"/>
      <c r="T69" s="153"/>
      <c r="U69" s="8"/>
      <c r="V69" s="158"/>
      <c r="AA69" s="159"/>
    </row>
    <row r="70" spans="2:22" ht="15">
      <c r="B70" s="151"/>
      <c r="C70" s="8" t="s">
        <v>79</v>
      </c>
      <c r="G70" s="160"/>
      <c r="H70" s="160"/>
      <c r="I70" s="160"/>
      <c r="J70" s="160"/>
      <c r="K70" s="160"/>
      <c r="L70" s="160"/>
      <c r="M70" s="160"/>
      <c r="N70" s="158"/>
      <c r="O70" s="158"/>
      <c r="Q70" s="161"/>
      <c r="R70" s="161"/>
      <c r="S70" s="160"/>
      <c r="T70" s="160"/>
      <c r="U70" s="160"/>
      <c r="V70" s="158"/>
    </row>
    <row r="71" spans="10:20" ht="15">
      <c r="J71" s="5" t="s">
        <v>63</v>
      </c>
      <c r="K71" s="5"/>
      <c r="L71" s="5"/>
      <c r="T71" s="5" t="s">
        <v>66</v>
      </c>
    </row>
    <row r="72" spans="3:21" ht="15">
      <c r="C72" s="108" t="s">
        <v>80</v>
      </c>
      <c r="D72" s="161"/>
      <c r="E72" s="161"/>
      <c r="F72" s="161"/>
      <c r="G72" s="161"/>
      <c r="H72" s="161"/>
      <c r="I72" s="161"/>
      <c r="J72" s="161"/>
      <c r="K72" s="161"/>
      <c r="L72" s="161"/>
      <c r="M72" s="161"/>
      <c r="N72" s="161"/>
      <c r="O72" s="161"/>
      <c r="P72" s="161"/>
      <c r="Q72" s="161"/>
      <c r="R72" s="161"/>
      <c r="S72" s="161"/>
      <c r="T72" s="161"/>
      <c r="U72" s="161"/>
    </row>
    <row r="73" spans="3:21" ht="15">
      <c r="C73" s="161"/>
      <c r="D73" s="161"/>
      <c r="E73" s="161"/>
      <c r="F73" s="161"/>
      <c r="G73" s="161"/>
      <c r="H73" s="161"/>
      <c r="I73" s="161"/>
      <c r="J73" s="161"/>
      <c r="K73" s="161"/>
      <c r="L73" s="161"/>
      <c r="M73" s="161"/>
      <c r="N73" s="161"/>
      <c r="O73" s="161"/>
      <c r="P73" s="161"/>
      <c r="Q73" s="161"/>
      <c r="R73" s="161"/>
      <c r="S73" s="161"/>
      <c r="T73" s="161"/>
      <c r="U73" s="161"/>
    </row>
    <row r="74" spans="3:21" ht="15">
      <c r="C74" s="161"/>
      <c r="D74" s="161"/>
      <c r="E74" s="161"/>
      <c r="F74" s="161"/>
      <c r="G74" s="161"/>
      <c r="H74" s="161"/>
      <c r="I74" s="161"/>
      <c r="J74" s="161"/>
      <c r="K74" s="161"/>
      <c r="L74" s="161"/>
      <c r="M74" s="161"/>
      <c r="N74" s="161"/>
      <c r="O74" s="161"/>
      <c r="P74" s="161"/>
      <c r="Q74" s="161"/>
      <c r="R74" s="161"/>
      <c r="S74" s="161"/>
      <c r="T74" s="161"/>
      <c r="U74" s="161"/>
    </row>
    <row r="75" spans="3:21" ht="15">
      <c r="C75" s="161"/>
      <c r="D75" s="161"/>
      <c r="E75" s="161"/>
      <c r="F75" s="161"/>
      <c r="G75" s="161"/>
      <c r="H75" s="161"/>
      <c r="I75" s="161"/>
      <c r="J75" s="161"/>
      <c r="K75" s="161"/>
      <c r="L75" s="161"/>
      <c r="M75" s="161"/>
      <c r="N75" s="161"/>
      <c r="O75" s="161"/>
      <c r="P75" s="161"/>
      <c r="Q75" s="161"/>
      <c r="R75" s="161"/>
      <c r="S75" s="161"/>
      <c r="T75" s="161"/>
      <c r="U75" s="161"/>
    </row>
    <row r="76" spans="2:21" ht="26.25">
      <c r="B76" s="123"/>
      <c r="C76" s="123"/>
      <c r="D76" s="123"/>
      <c r="E76" s="123"/>
      <c r="F76" s="162" t="s">
        <v>47</v>
      </c>
      <c r="G76" s="123"/>
      <c r="H76" s="163"/>
      <c r="I76" s="163"/>
      <c r="J76" s="123"/>
      <c r="K76" s="123"/>
      <c r="L76" s="123"/>
      <c r="M76" s="123"/>
      <c r="N76" s="123"/>
      <c r="O76" s="123"/>
      <c r="P76" s="123"/>
      <c r="Q76" s="123"/>
      <c r="R76" s="123"/>
      <c r="S76" s="123"/>
      <c r="T76" s="123"/>
      <c r="U76" s="123"/>
    </row>
    <row r="77" spans="6:9" ht="26.25">
      <c r="F77" s="102"/>
      <c r="H77" s="103"/>
      <c r="I77" s="103"/>
    </row>
    <row r="78" spans="3:24" ht="21">
      <c r="C78" s="104" t="s">
        <v>48</v>
      </c>
      <c r="D78" s="105" t="s">
        <v>49</v>
      </c>
      <c r="E78" s="104"/>
      <c r="F78" s="104"/>
      <c r="G78" s="104"/>
      <c r="H78" s="104"/>
      <c r="I78" s="104"/>
      <c r="J78" s="104"/>
      <c r="K78" s="104"/>
      <c r="L78" s="104"/>
      <c r="P78" s="626" t="s">
        <v>50</v>
      </c>
      <c r="Q78" s="626"/>
      <c r="R78" s="106"/>
      <c r="S78" s="106"/>
      <c r="T78" s="637">
        <f>'Rozlosování-přehled'!$L$1</f>
        <v>2011</v>
      </c>
      <c r="U78" s="637"/>
      <c r="X78" s="107" t="s">
        <v>1</v>
      </c>
    </row>
    <row r="79" spans="3:31" ht="18.75">
      <c r="C79" s="108" t="s">
        <v>51</v>
      </c>
      <c r="D79" s="164"/>
      <c r="N79" s="110">
        <v>1</v>
      </c>
      <c r="P79" s="622" t="str">
        <f>IF(N79=1,P81,IF(N79=2,P82,IF(N79=3,P83,IF(N79=4,P84,IF(N79=5,P85," ")))))</f>
        <v>MUŽI  I.</v>
      </c>
      <c r="Q79" s="623"/>
      <c r="R79" s="623"/>
      <c r="S79" s="623"/>
      <c r="T79" s="623"/>
      <c r="U79" s="624"/>
      <c r="W79" s="111" t="s">
        <v>2</v>
      </c>
      <c r="X79" s="108" t="s">
        <v>3</v>
      </c>
      <c r="AA79" s="1" t="s">
        <v>52</v>
      </c>
      <c r="AB79" s="1" t="s">
        <v>53</v>
      </c>
      <c r="AC79" s="1" t="s">
        <v>54</v>
      </c>
      <c r="AD79" s="1" t="s">
        <v>55</v>
      </c>
      <c r="AE79" s="1" t="s">
        <v>56</v>
      </c>
    </row>
    <row r="80" spans="3:21" ht="15">
      <c r="C80" s="108"/>
      <c r="D80" s="113"/>
      <c r="E80" s="113"/>
      <c r="F80" s="113"/>
      <c r="G80" s="108"/>
      <c r="H80" s="108"/>
      <c r="I80" s="108"/>
      <c r="J80" s="113"/>
      <c r="K80" s="113"/>
      <c r="L80" s="113"/>
      <c r="M80" s="108"/>
      <c r="N80" s="108"/>
      <c r="O80" s="108"/>
      <c r="P80" s="114"/>
      <c r="Q80" s="114"/>
      <c r="R80" s="114"/>
      <c r="S80" s="108"/>
      <c r="T80" s="108"/>
      <c r="U80" s="113"/>
    </row>
    <row r="81" spans="3:31" ht="15.75">
      <c r="C81" s="108" t="s">
        <v>57</v>
      </c>
      <c r="D81" s="165" t="s">
        <v>298</v>
      </c>
      <c r="E81" s="115"/>
      <c r="F81" s="115"/>
      <c r="N81" s="1">
        <v>1</v>
      </c>
      <c r="P81" s="625" t="s">
        <v>58</v>
      </c>
      <c r="Q81" s="625"/>
      <c r="R81" s="625"/>
      <c r="S81" s="625"/>
      <c r="T81" s="625"/>
      <c r="U81" s="625"/>
      <c r="W81" s="117">
        <v>1</v>
      </c>
      <c r="X81" s="118" t="str">
        <f aca="true" t="shared" si="5" ref="X81:X88">IF($N$29=1,AA81,IF($N$29=2,AB81,IF($N$29=3,AC81,IF($N$29=4,AD81,IF($N$29=5,AE81," ")))))</f>
        <v>Hrabová</v>
      </c>
      <c r="AA81" s="1" t="str">
        <f aca="true" t="shared" si="6" ref="AA81:AE88">AA6</f>
        <v>Hrabová</v>
      </c>
      <c r="AB81" s="1">
        <f t="shared" si="6"/>
        <v>0</v>
      </c>
      <c r="AC81" s="1">
        <f t="shared" si="6"/>
        <v>0</v>
      </c>
      <c r="AD81" s="1">
        <f t="shared" si="6"/>
        <v>0</v>
      </c>
      <c r="AE81" s="1">
        <f t="shared" si="6"/>
        <v>0</v>
      </c>
    </row>
    <row r="82" spans="3:31" ht="15">
      <c r="C82" s="108" t="s">
        <v>60</v>
      </c>
      <c r="D82" s="263">
        <v>40778</v>
      </c>
      <c r="E82" s="120"/>
      <c r="F82" s="120"/>
      <c r="N82" s="1">
        <v>2</v>
      </c>
      <c r="P82" s="625" t="s">
        <v>61</v>
      </c>
      <c r="Q82" s="625"/>
      <c r="R82" s="625"/>
      <c r="S82" s="625"/>
      <c r="T82" s="625"/>
      <c r="U82" s="625"/>
      <c r="W82" s="117">
        <v>2</v>
      </c>
      <c r="X82" s="118" t="str">
        <f t="shared" si="5"/>
        <v>Vratimov</v>
      </c>
      <c r="AA82" s="1" t="str">
        <f t="shared" si="6"/>
        <v>Vratimov</v>
      </c>
      <c r="AB82" s="1">
        <f t="shared" si="6"/>
        <v>0</v>
      </c>
      <c r="AC82" s="1">
        <f t="shared" si="6"/>
        <v>0</v>
      </c>
      <c r="AD82" s="1">
        <f t="shared" si="6"/>
        <v>0</v>
      </c>
      <c r="AE82" s="1">
        <f t="shared" si="6"/>
        <v>0</v>
      </c>
    </row>
    <row r="83" spans="3:31" ht="15">
      <c r="C83" s="108"/>
      <c r="N83" s="1">
        <v>3</v>
      </c>
      <c r="P83" s="594" t="s">
        <v>62</v>
      </c>
      <c r="Q83" s="594"/>
      <c r="R83" s="594"/>
      <c r="S83" s="594"/>
      <c r="T83" s="594"/>
      <c r="U83" s="594"/>
      <c r="W83" s="117">
        <v>3</v>
      </c>
      <c r="X83" s="118" t="str">
        <f t="shared" si="5"/>
        <v>Výškovice A</v>
      </c>
      <c r="AA83" s="1" t="str">
        <f t="shared" si="6"/>
        <v>Výškovice A</v>
      </c>
      <c r="AB83" s="1">
        <f t="shared" si="6"/>
        <v>0</v>
      </c>
      <c r="AC83" s="1">
        <f t="shared" si="6"/>
        <v>0</v>
      </c>
      <c r="AD83" s="1">
        <f t="shared" si="6"/>
        <v>0</v>
      </c>
      <c r="AE83" s="1">
        <f t="shared" si="6"/>
        <v>0</v>
      </c>
    </row>
    <row r="84" spans="2:31" ht="18">
      <c r="B84" s="121">
        <v>7</v>
      </c>
      <c r="C84" s="104" t="s">
        <v>63</v>
      </c>
      <c r="D84" s="627" t="str">
        <f>IF(B84=1,X81,IF(B84=2,X82,IF(B84=3,X83,IF(B84=4,X84,IF(B84=5,X85,IF(B84=6,X86,IF(B84=7,X87,IF(B84=8,X88," "))))))))</f>
        <v>Stará Bělá  </v>
      </c>
      <c r="E84" s="628"/>
      <c r="F84" s="628"/>
      <c r="G84" s="628"/>
      <c r="H84" s="628"/>
      <c r="I84" s="629"/>
      <c r="N84" s="1">
        <v>4</v>
      </c>
      <c r="P84" s="594" t="s">
        <v>64</v>
      </c>
      <c r="Q84" s="594"/>
      <c r="R84" s="594"/>
      <c r="S84" s="594"/>
      <c r="T84" s="594"/>
      <c r="U84" s="594"/>
      <c r="W84" s="117">
        <v>4</v>
      </c>
      <c r="X84" s="118" t="str">
        <f t="shared" si="5"/>
        <v>Brušperk B</v>
      </c>
      <c r="AA84" s="1" t="str">
        <f t="shared" si="6"/>
        <v>Brušperk B</v>
      </c>
      <c r="AB84" s="1">
        <f t="shared" si="6"/>
        <v>0</v>
      </c>
      <c r="AC84" s="1">
        <f t="shared" si="6"/>
        <v>0</v>
      </c>
      <c r="AD84" s="1">
        <f t="shared" si="6"/>
        <v>0</v>
      </c>
      <c r="AE84" s="1">
        <f t="shared" si="6"/>
        <v>0</v>
      </c>
    </row>
    <row r="85" spans="2:31" ht="18">
      <c r="B85" s="121">
        <v>1</v>
      </c>
      <c r="C85" s="104" t="s">
        <v>66</v>
      </c>
      <c r="D85" s="627" t="str">
        <f>IF(B85=1,X81,IF(B85=2,X82,IF(B85=3,X83,IF(B85=4,X84,IF(B85=5,X85,IF(B85=6,X86,IF(B85=7,X87,IF(B85=8,X88," "))))))))</f>
        <v>Hrabová</v>
      </c>
      <c r="E85" s="628"/>
      <c r="F85" s="628"/>
      <c r="G85" s="628"/>
      <c r="H85" s="628"/>
      <c r="I85" s="629"/>
      <c r="N85" s="1">
        <v>5</v>
      </c>
      <c r="P85" s="594" t="s">
        <v>67</v>
      </c>
      <c r="Q85" s="594"/>
      <c r="R85" s="594"/>
      <c r="S85" s="594"/>
      <c r="T85" s="594"/>
      <c r="U85" s="594"/>
      <c r="W85" s="117">
        <v>5</v>
      </c>
      <c r="X85" s="118" t="str">
        <f t="shared" si="5"/>
        <v>N.Bělá  B</v>
      </c>
      <c r="AA85" s="1" t="str">
        <f t="shared" si="6"/>
        <v>N.Bělá  B</v>
      </c>
      <c r="AB85" s="1">
        <f t="shared" si="6"/>
        <v>0</v>
      </c>
      <c r="AC85" s="1">
        <f t="shared" si="6"/>
        <v>0</v>
      </c>
      <c r="AD85" s="1">
        <f t="shared" si="6"/>
        <v>0</v>
      </c>
      <c r="AE85" s="1">
        <f t="shared" si="6"/>
        <v>0</v>
      </c>
    </row>
    <row r="86" spans="23:31" ht="14.25">
      <c r="W86" s="117">
        <v>6</v>
      </c>
      <c r="X86" s="118" t="str">
        <f t="shared" si="5"/>
        <v>Výškovice B</v>
      </c>
      <c r="AA86" s="1" t="str">
        <f t="shared" si="6"/>
        <v>Výškovice B</v>
      </c>
      <c r="AB86" s="1">
        <f t="shared" si="6"/>
        <v>0</v>
      </c>
      <c r="AC86" s="1">
        <f t="shared" si="6"/>
        <v>0</v>
      </c>
      <c r="AD86" s="1">
        <f t="shared" si="6"/>
        <v>0</v>
      </c>
      <c r="AE86" s="1">
        <f t="shared" si="6"/>
        <v>0</v>
      </c>
    </row>
    <row r="87" spans="3:31" ht="14.25">
      <c r="C87" s="122" t="s">
        <v>68</v>
      </c>
      <c r="D87" s="123"/>
      <c r="E87" s="630" t="s">
        <v>69</v>
      </c>
      <c r="F87" s="631"/>
      <c r="G87" s="631"/>
      <c r="H87" s="631"/>
      <c r="I87" s="631"/>
      <c r="J87" s="631"/>
      <c r="K87" s="631"/>
      <c r="L87" s="631"/>
      <c r="M87" s="631"/>
      <c r="N87" s="631" t="s">
        <v>70</v>
      </c>
      <c r="O87" s="631"/>
      <c r="P87" s="631"/>
      <c r="Q87" s="631"/>
      <c r="R87" s="631"/>
      <c r="S87" s="631"/>
      <c r="T87" s="631"/>
      <c r="U87" s="631"/>
      <c r="V87" s="124"/>
      <c r="W87" s="117">
        <v>7</v>
      </c>
      <c r="X87" s="118" t="str">
        <f t="shared" si="5"/>
        <v>Stará Bělá  </v>
      </c>
      <c r="AA87" s="1" t="str">
        <f t="shared" si="6"/>
        <v>Stará Bělá  </v>
      </c>
      <c r="AB87" s="1">
        <f t="shared" si="6"/>
        <v>0</v>
      </c>
      <c r="AC87" s="1">
        <f t="shared" si="6"/>
        <v>0</v>
      </c>
      <c r="AD87" s="1">
        <f t="shared" si="6"/>
        <v>0</v>
      </c>
      <c r="AE87" s="1">
        <f t="shared" si="6"/>
        <v>0</v>
      </c>
    </row>
    <row r="88" spans="2:37" ht="15">
      <c r="B88" s="126"/>
      <c r="C88" s="127" t="s">
        <v>8</v>
      </c>
      <c r="D88" s="128" t="s">
        <v>9</v>
      </c>
      <c r="E88" s="611" t="s">
        <v>71</v>
      </c>
      <c r="F88" s="592"/>
      <c r="G88" s="593"/>
      <c r="H88" s="591" t="s">
        <v>72</v>
      </c>
      <c r="I88" s="592"/>
      <c r="J88" s="593" t="s">
        <v>72</v>
      </c>
      <c r="K88" s="591" t="s">
        <v>73</v>
      </c>
      <c r="L88" s="592"/>
      <c r="M88" s="592" t="s">
        <v>73</v>
      </c>
      <c r="N88" s="591" t="s">
        <v>74</v>
      </c>
      <c r="O88" s="592"/>
      <c r="P88" s="593"/>
      <c r="Q88" s="591" t="s">
        <v>75</v>
      </c>
      <c r="R88" s="592"/>
      <c r="S88" s="593"/>
      <c r="T88" s="129" t="s">
        <v>76</v>
      </c>
      <c r="U88" s="130"/>
      <c r="V88" s="131"/>
      <c r="W88" s="117">
        <v>8</v>
      </c>
      <c r="X88" s="118" t="str">
        <f t="shared" si="5"/>
        <v>Brušperk A</v>
      </c>
      <c r="AA88" s="1" t="str">
        <f t="shared" si="6"/>
        <v>Brušperk A</v>
      </c>
      <c r="AB88" s="1">
        <f t="shared" si="6"/>
        <v>0</v>
      </c>
      <c r="AC88" s="1">
        <f t="shared" si="6"/>
        <v>0</v>
      </c>
      <c r="AD88" s="1">
        <f t="shared" si="6"/>
        <v>0</v>
      </c>
      <c r="AE88" s="1">
        <f t="shared" si="6"/>
        <v>0</v>
      </c>
      <c r="AF88" s="9" t="s">
        <v>71</v>
      </c>
      <c r="AG88" s="9" t="s">
        <v>72</v>
      </c>
      <c r="AH88" s="9" t="s">
        <v>73</v>
      </c>
      <c r="AI88" s="9" t="s">
        <v>71</v>
      </c>
      <c r="AJ88" s="9" t="s">
        <v>72</v>
      </c>
      <c r="AK88" s="9" t="s">
        <v>73</v>
      </c>
    </row>
    <row r="89" spans="2:37" ht="24.75" customHeight="1">
      <c r="B89" s="132" t="s">
        <v>71</v>
      </c>
      <c r="C89" s="133" t="s">
        <v>127</v>
      </c>
      <c r="D89" s="146" t="s">
        <v>259</v>
      </c>
      <c r="E89" s="134">
        <v>6</v>
      </c>
      <c r="F89" s="135" t="s">
        <v>19</v>
      </c>
      <c r="G89" s="136">
        <v>3</v>
      </c>
      <c r="H89" s="137">
        <v>3</v>
      </c>
      <c r="I89" s="135" t="s">
        <v>19</v>
      </c>
      <c r="J89" s="136">
        <v>6</v>
      </c>
      <c r="K89" s="137">
        <v>6</v>
      </c>
      <c r="L89" s="135" t="s">
        <v>19</v>
      </c>
      <c r="M89" s="138">
        <v>7</v>
      </c>
      <c r="N89" s="179">
        <f>E89+H89+K89</f>
        <v>15</v>
      </c>
      <c r="O89" s="180" t="s">
        <v>19</v>
      </c>
      <c r="P89" s="181">
        <f>G89+J89+M89</f>
        <v>16</v>
      </c>
      <c r="Q89" s="179">
        <f>SUM(AF89:AH89)</f>
        <v>1</v>
      </c>
      <c r="R89" s="180" t="s">
        <v>19</v>
      </c>
      <c r="S89" s="181">
        <f>SUM(AI89:AK89)</f>
        <v>2</v>
      </c>
      <c r="T89" s="142">
        <f>IF(Q89&gt;S89,1,0)</f>
        <v>0</v>
      </c>
      <c r="U89" s="143">
        <f>IF(S89&gt;Q89,1,0)</f>
        <v>1</v>
      </c>
      <c r="V89" s="124"/>
      <c r="X89" s="144"/>
      <c r="AF89" s="145">
        <f>IF(E89&gt;G89,1,0)</f>
        <v>1</v>
      </c>
      <c r="AG89" s="145">
        <f>IF(H89&gt;J89,1,0)</f>
        <v>0</v>
      </c>
      <c r="AH89" s="145">
        <f>IF(K89+M89&gt;0,IF(K89&gt;M89,1,0),0)</f>
        <v>0</v>
      </c>
      <c r="AI89" s="145">
        <f>IF(G89&gt;E89,1,0)</f>
        <v>0</v>
      </c>
      <c r="AJ89" s="145">
        <f>IF(J89&gt;H89,1,0)</f>
        <v>1</v>
      </c>
      <c r="AK89" s="145">
        <f>IF(K89+M89&gt;0,IF(M89&gt;K89,1,0),0)</f>
        <v>1</v>
      </c>
    </row>
    <row r="90" spans="2:37" ht="24.75" customHeight="1">
      <c r="B90" s="132" t="s">
        <v>72</v>
      </c>
      <c r="C90" s="147" t="s">
        <v>119</v>
      </c>
      <c r="D90" s="133" t="s">
        <v>297</v>
      </c>
      <c r="E90" s="134">
        <v>7</v>
      </c>
      <c r="F90" s="135" t="s">
        <v>19</v>
      </c>
      <c r="G90" s="136">
        <v>5</v>
      </c>
      <c r="H90" s="137">
        <v>6</v>
      </c>
      <c r="I90" s="135" t="s">
        <v>19</v>
      </c>
      <c r="J90" s="136">
        <v>3</v>
      </c>
      <c r="K90" s="137"/>
      <c r="L90" s="135" t="s">
        <v>19</v>
      </c>
      <c r="M90" s="138"/>
      <c r="N90" s="179">
        <f>E90+H90+K90</f>
        <v>13</v>
      </c>
      <c r="O90" s="180" t="s">
        <v>19</v>
      </c>
      <c r="P90" s="181">
        <f>G90+J90+M90</f>
        <v>8</v>
      </c>
      <c r="Q90" s="179">
        <f>SUM(AF90:AH90)</f>
        <v>2</v>
      </c>
      <c r="R90" s="180" t="s">
        <v>19</v>
      </c>
      <c r="S90" s="181">
        <f>SUM(AI90:AK90)</f>
        <v>0</v>
      </c>
      <c r="T90" s="142">
        <f>IF(Q90&gt;S90,1,0)</f>
        <v>1</v>
      </c>
      <c r="U90" s="143">
        <f>IF(S90&gt;Q90,1,0)</f>
        <v>0</v>
      </c>
      <c r="V90" s="124"/>
      <c r="AF90" s="145">
        <f>IF(E90&gt;G90,1,0)</f>
        <v>1</v>
      </c>
      <c r="AG90" s="145">
        <f>IF(H90&gt;J90,1,0)</f>
        <v>1</v>
      </c>
      <c r="AH90" s="145">
        <f>IF(K90+M90&gt;0,IF(K90&gt;M90,1,0),0)</f>
        <v>0</v>
      </c>
      <c r="AI90" s="145">
        <f>IF(G90&gt;E90,1,0)</f>
        <v>0</v>
      </c>
      <c r="AJ90" s="145">
        <f>IF(J90&gt;H90,1,0)</f>
        <v>0</v>
      </c>
      <c r="AK90" s="145">
        <f>IF(K90+M90&gt;0,IF(M90&gt;K90,1,0),0)</f>
        <v>0</v>
      </c>
    </row>
    <row r="91" spans="2:37" ht="24.75" customHeight="1">
      <c r="B91" s="583" t="s">
        <v>73</v>
      </c>
      <c r="C91" s="147" t="s">
        <v>296</v>
      </c>
      <c r="D91" s="146" t="s">
        <v>259</v>
      </c>
      <c r="E91" s="641">
        <v>6</v>
      </c>
      <c r="F91" s="632" t="s">
        <v>19</v>
      </c>
      <c r="G91" s="634">
        <v>7</v>
      </c>
      <c r="H91" s="639">
        <v>6</v>
      </c>
      <c r="I91" s="632" t="s">
        <v>19</v>
      </c>
      <c r="J91" s="634">
        <v>1</v>
      </c>
      <c r="K91" s="639">
        <v>7</v>
      </c>
      <c r="L91" s="632" t="s">
        <v>19</v>
      </c>
      <c r="M91" s="671">
        <v>6</v>
      </c>
      <c r="N91" s="603">
        <f>E91+H91+K91</f>
        <v>19</v>
      </c>
      <c r="O91" s="605" t="s">
        <v>19</v>
      </c>
      <c r="P91" s="599">
        <f>G91+J91+M91</f>
        <v>14</v>
      </c>
      <c r="Q91" s="603">
        <f>SUM(AF91:AH91)</f>
        <v>2</v>
      </c>
      <c r="R91" s="605" t="s">
        <v>19</v>
      </c>
      <c r="S91" s="599">
        <f>SUM(AI91:AK91)</f>
        <v>1</v>
      </c>
      <c r="T91" s="609">
        <f>IF(Q91&gt;S91,1,0)</f>
        <v>1</v>
      </c>
      <c r="U91" s="601">
        <f>IF(S91&gt;Q91,1,0)</f>
        <v>0</v>
      </c>
      <c r="V91" s="148"/>
      <c r="AF91" s="145">
        <f>IF(E91&gt;G91,1,0)</f>
        <v>0</v>
      </c>
      <c r="AG91" s="145">
        <f>IF(H91&gt;J91,1,0)</f>
        <v>1</v>
      </c>
      <c r="AH91" s="145">
        <f>IF(K91+M91&gt;0,IF(K91&gt;M91,1,0),0)</f>
        <v>1</v>
      </c>
      <c r="AI91" s="145">
        <f>IF(G91&gt;E91,1,0)</f>
        <v>1</v>
      </c>
      <c r="AJ91" s="145">
        <f>IF(J91&gt;H91,1,0)</f>
        <v>0</v>
      </c>
      <c r="AK91" s="145">
        <f>IF(K91+M91&gt;0,IF(M91&gt;K91,1,0),0)</f>
        <v>0</v>
      </c>
    </row>
    <row r="92" spans="2:22" ht="24.75" customHeight="1">
      <c r="B92" s="584"/>
      <c r="C92" s="149" t="s">
        <v>261</v>
      </c>
      <c r="D92" s="150" t="s">
        <v>258</v>
      </c>
      <c r="E92" s="642"/>
      <c r="F92" s="633"/>
      <c r="G92" s="635"/>
      <c r="H92" s="640"/>
      <c r="I92" s="633"/>
      <c r="J92" s="635"/>
      <c r="K92" s="640"/>
      <c r="L92" s="633"/>
      <c r="M92" s="672"/>
      <c r="N92" s="613"/>
      <c r="O92" s="615"/>
      <c r="P92" s="608"/>
      <c r="Q92" s="613"/>
      <c r="R92" s="615"/>
      <c r="S92" s="608"/>
      <c r="T92" s="610"/>
      <c r="U92" s="602"/>
      <c r="V92" s="148"/>
    </row>
    <row r="93" spans="2:22" ht="24.75" customHeight="1">
      <c r="B93" s="151"/>
      <c r="C93" s="186" t="s">
        <v>77</v>
      </c>
      <c r="D93" s="187"/>
      <c r="E93" s="187"/>
      <c r="F93" s="187"/>
      <c r="G93" s="187"/>
      <c r="H93" s="187"/>
      <c r="I93" s="187"/>
      <c r="J93" s="187"/>
      <c r="K93" s="187"/>
      <c r="L93" s="187"/>
      <c r="M93" s="187"/>
      <c r="N93" s="188">
        <f>SUM(N89:N92)</f>
        <v>47</v>
      </c>
      <c r="O93" s="180" t="s">
        <v>19</v>
      </c>
      <c r="P93" s="189">
        <f>SUM(P89:P92)</f>
        <v>38</v>
      </c>
      <c r="Q93" s="188">
        <f>SUM(Q89:Q92)</f>
        <v>5</v>
      </c>
      <c r="R93" s="190" t="s">
        <v>19</v>
      </c>
      <c r="S93" s="189">
        <f>SUM(S89:S92)</f>
        <v>3</v>
      </c>
      <c r="T93" s="142">
        <f>SUM(T89:T92)</f>
        <v>2</v>
      </c>
      <c r="U93" s="143">
        <f>SUM(U89:U92)</f>
        <v>1</v>
      </c>
      <c r="V93" s="124"/>
    </row>
    <row r="94" spans="2:22" ht="24.75" customHeight="1">
      <c r="B94" s="151"/>
      <c r="C94" s="221" t="s">
        <v>78</v>
      </c>
      <c r="D94" s="220" t="str">
        <f>IF(T93&gt;U93,D84,IF(U93&gt;T93,D85,IF(U93+T93=0," ","CHYBA ZADÁNÍ")))</f>
        <v>Stará Bělá  </v>
      </c>
      <c r="E94" s="186"/>
      <c r="F94" s="186"/>
      <c r="G94" s="187"/>
      <c r="H94" s="187"/>
      <c r="I94" s="187"/>
      <c r="J94" s="187"/>
      <c r="K94" s="187"/>
      <c r="L94" s="187"/>
      <c r="M94" s="187"/>
      <c r="N94" s="187"/>
      <c r="O94" s="187"/>
      <c r="P94" s="187"/>
      <c r="Q94" s="187"/>
      <c r="R94" s="187"/>
      <c r="S94" s="187"/>
      <c r="T94" s="187"/>
      <c r="U94" s="221"/>
      <c r="V94" s="158"/>
    </row>
    <row r="95" spans="2:22" ht="24.75" customHeight="1">
      <c r="B95" s="151"/>
      <c r="C95" s="8" t="s">
        <v>79</v>
      </c>
      <c r="G95" s="160"/>
      <c r="H95" s="160"/>
      <c r="I95" s="160"/>
      <c r="J95" s="160"/>
      <c r="K95" s="160"/>
      <c r="L95" s="160"/>
      <c r="M95" s="160"/>
      <c r="N95" s="158"/>
      <c r="O95" s="158"/>
      <c r="Q95" s="161"/>
      <c r="R95" s="161"/>
      <c r="S95" s="160"/>
      <c r="T95" s="160"/>
      <c r="U95" s="160"/>
      <c r="V95" s="158"/>
    </row>
    <row r="96" spans="3:21" ht="14.25">
      <c r="C96" s="161"/>
      <c r="D96" s="161"/>
      <c r="E96" s="161"/>
      <c r="F96" s="161"/>
      <c r="G96" s="161"/>
      <c r="H96" s="161"/>
      <c r="I96" s="161"/>
      <c r="J96" s="166" t="s">
        <v>63</v>
      </c>
      <c r="K96" s="166"/>
      <c r="L96" s="166"/>
      <c r="M96" s="161"/>
      <c r="N96" s="161"/>
      <c r="O96" s="161"/>
      <c r="P96" s="161"/>
      <c r="Q96" s="161"/>
      <c r="R96" s="161"/>
      <c r="S96" s="161"/>
      <c r="T96" s="166" t="s">
        <v>66</v>
      </c>
      <c r="U96" s="161"/>
    </row>
    <row r="97" spans="3:21" ht="15">
      <c r="C97" s="167" t="s">
        <v>80</v>
      </c>
      <c r="D97" s="161"/>
      <c r="E97" s="161"/>
      <c r="F97" s="161"/>
      <c r="G97" s="161"/>
      <c r="H97" s="161"/>
      <c r="I97" s="161"/>
      <c r="J97" s="161"/>
      <c r="K97" s="161"/>
      <c r="L97" s="161"/>
      <c r="M97" s="161"/>
      <c r="N97" s="161"/>
      <c r="O97" s="161"/>
      <c r="P97" s="161"/>
      <c r="Q97" s="161"/>
      <c r="R97" s="161"/>
      <c r="S97" s="161"/>
      <c r="T97" s="161"/>
      <c r="U97" s="161"/>
    </row>
  </sheetData>
  <sheetProtection selectLockedCells="1"/>
  <mergeCells count="140">
    <mergeCell ref="H91:H92"/>
    <mergeCell ref="B91:B92"/>
    <mergeCell ref="E91:E92"/>
    <mergeCell ref="F91:F92"/>
    <mergeCell ref="G91:G92"/>
    <mergeCell ref="U91:U92"/>
    <mergeCell ref="Q91:Q92"/>
    <mergeCell ref="R91:R92"/>
    <mergeCell ref="S91:S92"/>
    <mergeCell ref="T91:T92"/>
    <mergeCell ref="P91:P92"/>
    <mergeCell ref="N91:N92"/>
    <mergeCell ref="O91:O92"/>
    <mergeCell ref="L91:L92"/>
    <mergeCell ref="I91:I92"/>
    <mergeCell ref="J91:J92"/>
    <mergeCell ref="K91:K92"/>
    <mergeCell ref="M91:M92"/>
    <mergeCell ref="M66:M67"/>
    <mergeCell ref="N66:N67"/>
    <mergeCell ref="O66:O67"/>
    <mergeCell ref="Q88:S88"/>
    <mergeCell ref="N88:P88"/>
    <mergeCell ref="P81:U81"/>
    <mergeCell ref="N87:U87"/>
    <mergeCell ref="P82:U82"/>
    <mergeCell ref="P83:U83"/>
    <mergeCell ref="U66:U67"/>
    <mergeCell ref="P78:Q78"/>
    <mergeCell ref="T78:U78"/>
    <mergeCell ref="P79:U79"/>
    <mergeCell ref="Q66:Q67"/>
    <mergeCell ref="R66:R67"/>
    <mergeCell ref="S66:S67"/>
    <mergeCell ref="T66:T67"/>
    <mergeCell ref="P66:P67"/>
    <mergeCell ref="E88:G88"/>
    <mergeCell ref="H88:J88"/>
    <mergeCell ref="K88:M88"/>
    <mergeCell ref="E87:M87"/>
    <mergeCell ref="D84:I84"/>
    <mergeCell ref="P84:U84"/>
    <mergeCell ref="D85:I85"/>
    <mergeCell ref="P85:U85"/>
    <mergeCell ref="I66:I67"/>
    <mergeCell ref="J66:J67"/>
    <mergeCell ref="K66:K67"/>
    <mergeCell ref="L66:L67"/>
    <mergeCell ref="D60:I60"/>
    <mergeCell ref="P60:U60"/>
    <mergeCell ref="Q63:S63"/>
    <mergeCell ref="E62:M62"/>
    <mergeCell ref="N62:U62"/>
    <mergeCell ref="K63:M63"/>
    <mergeCell ref="N63:P63"/>
    <mergeCell ref="P56:U56"/>
    <mergeCell ref="P57:U57"/>
    <mergeCell ref="P58:U58"/>
    <mergeCell ref="B66:B67"/>
    <mergeCell ref="E66:E67"/>
    <mergeCell ref="F66:F67"/>
    <mergeCell ref="G66:G67"/>
    <mergeCell ref="H66:H67"/>
    <mergeCell ref="E63:G63"/>
    <mergeCell ref="H63:J63"/>
    <mergeCell ref="R41:R42"/>
    <mergeCell ref="P53:Q53"/>
    <mergeCell ref="T53:U53"/>
    <mergeCell ref="P54:U54"/>
    <mergeCell ref="L41:L42"/>
    <mergeCell ref="D59:I59"/>
    <mergeCell ref="P59:U59"/>
    <mergeCell ref="S41:S42"/>
    <mergeCell ref="T41:T42"/>
    <mergeCell ref="U41:U42"/>
    <mergeCell ref="N41:N42"/>
    <mergeCell ref="O41:O42"/>
    <mergeCell ref="P41:P42"/>
    <mergeCell ref="Q41:Q42"/>
    <mergeCell ref="E37:M37"/>
    <mergeCell ref="M41:M42"/>
    <mergeCell ref="B41:B42"/>
    <mergeCell ref="E41:E42"/>
    <mergeCell ref="F41:F42"/>
    <mergeCell ref="G41:G42"/>
    <mergeCell ref="H41:H42"/>
    <mergeCell ref="I41:I42"/>
    <mergeCell ref="J41:J42"/>
    <mergeCell ref="K41:K42"/>
    <mergeCell ref="E38:G38"/>
    <mergeCell ref="H38:J38"/>
    <mergeCell ref="K38:M38"/>
    <mergeCell ref="N38:P38"/>
    <mergeCell ref="Q38:S38"/>
    <mergeCell ref="P31:U31"/>
    <mergeCell ref="P32:U32"/>
    <mergeCell ref="P33:U33"/>
    <mergeCell ref="P35:U35"/>
    <mergeCell ref="P34:U34"/>
    <mergeCell ref="N37:U37"/>
    <mergeCell ref="P29:U29"/>
    <mergeCell ref="Q16:Q17"/>
    <mergeCell ref="T28:U28"/>
    <mergeCell ref="D10:I10"/>
    <mergeCell ref="H16:H17"/>
    <mergeCell ref="I16:I17"/>
    <mergeCell ref="B16:B17"/>
    <mergeCell ref="F16:F17"/>
    <mergeCell ref="E16:E17"/>
    <mergeCell ref="G16:G17"/>
    <mergeCell ref="D34:I34"/>
    <mergeCell ref="D35:I35"/>
    <mergeCell ref="E12:M12"/>
    <mergeCell ref="N12:U12"/>
    <mergeCell ref="K13:M13"/>
    <mergeCell ref="H13:J13"/>
    <mergeCell ref="P28:Q28"/>
    <mergeCell ref="J16:J17"/>
    <mergeCell ref="K16:K17"/>
    <mergeCell ref="L16:L17"/>
    <mergeCell ref="T3:U3"/>
    <mergeCell ref="P3:Q3"/>
    <mergeCell ref="P4:U4"/>
    <mergeCell ref="T16:T17"/>
    <mergeCell ref="U16:U17"/>
    <mergeCell ref="P6:U6"/>
    <mergeCell ref="P10:U10"/>
    <mergeCell ref="P7:U7"/>
    <mergeCell ref="P16:P17"/>
    <mergeCell ref="Q13:S13"/>
    <mergeCell ref="P8:U8"/>
    <mergeCell ref="S16:S17"/>
    <mergeCell ref="R16:R17"/>
    <mergeCell ref="E13:G13"/>
    <mergeCell ref="M16:M17"/>
    <mergeCell ref="N16:N17"/>
    <mergeCell ref="O16:O17"/>
    <mergeCell ref="D9:I9"/>
    <mergeCell ref="N13:P13"/>
    <mergeCell ref="P9:U9"/>
  </mergeCells>
  <conditionalFormatting sqref="X6:X13 X31:X38 X56:X63 X81:X88">
    <cfRule type="cellIs" priority="1" dxfId="0" operator="notEqual" stopIfTrue="1">
      <formula>0</formula>
    </cfRule>
  </conditionalFormatting>
  <printOptions horizontalCentered="1"/>
  <pageMargins left="0.31496062992125984" right="0.31496062992125984" top="0.1968503937007874" bottom="0" header="0" footer="0"/>
  <pageSetup horizontalDpi="600" verticalDpi="600" orientation="portrait" paperSize="9" scale="91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B1:AK72"/>
  <sheetViews>
    <sheetView zoomScale="75" zoomScaleNormal="75" zoomScalePageLayoutView="0" workbookViewId="0" topLeftCell="A1">
      <selection activeCell="C39" sqref="C39"/>
    </sheetView>
  </sheetViews>
  <sheetFormatPr defaultColWidth="10.28125" defaultRowHeight="12.75"/>
  <cols>
    <col min="1" max="1" width="0.42578125" style="1" customWidth="1"/>
    <col min="2" max="2" width="2.57421875" style="1" customWidth="1"/>
    <col min="3" max="3" width="22.140625" style="1" customWidth="1"/>
    <col min="4" max="4" width="22.57421875" style="1" customWidth="1"/>
    <col min="5" max="5" width="4.7109375" style="1" customWidth="1"/>
    <col min="6" max="6" width="1.28515625" style="1" customWidth="1"/>
    <col min="7" max="7" width="4.421875" style="1" customWidth="1"/>
    <col min="8" max="8" width="4.140625" style="1" customWidth="1"/>
    <col min="9" max="9" width="1.57421875" style="1" customWidth="1"/>
    <col min="10" max="10" width="4.421875" style="1" customWidth="1"/>
    <col min="11" max="11" width="4.57421875" style="1" customWidth="1"/>
    <col min="12" max="12" width="1.57421875" style="1" customWidth="1"/>
    <col min="13" max="13" width="4.28125" style="1" customWidth="1"/>
    <col min="14" max="14" width="3.7109375" style="1" customWidth="1"/>
    <col min="15" max="15" width="2.00390625" style="1" customWidth="1"/>
    <col min="16" max="16" width="4.28125" style="1" customWidth="1"/>
    <col min="17" max="17" width="3.421875" style="1" customWidth="1"/>
    <col min="18" max="18" width="1.57421875" style="1" customWidth="1"/>
    <col min="19" max="19" width="3.7109375" style="1" customWidth="1"/>
    <col min="20" max="21" width="4.8515625" style="1" customWidth="1"/>
    <col min="22" max="22" width="1.57421875" style="1" customWidth="1"/>
    <col min="23" max="23" width="4.421875" style="1" customWidth="1"/>
    <col min="24" max="24" width="19.57421875" style="1" customWidth="1"/>
    <col min="25" max="25" width="44.28125" style="1" customWidth="1"/>
    <col min="26" max="26" width="42.8515625" style="1" customWidth="1"/>
    <col min="27" max="27" width="13.28125" style="1" customWidth="1"/>
    <col min="28" max="28" width="14.57421875" style="1" customWidth="1"/>
    <col min="29" max="29" width="12.7109375" style="1" customWidth="1"/>
    <col min="30" max="30" width="12.28125" style="1" customWidth="1"/>
    <col min="31" max="31" width="11.57421875" style="1" customWidth="1"/>
    <col min="32" max="37" width="4.140625" style="1" customWidth="1"/>
    <col min="38" max="16384" width="10.28125" style="1" customWidth="1"/>
  </cols>
  <sheetData>
    <row r="1" spans="6:9" ht="26.25">
      <c r="F1" s="102" t="s">
        <v>47</v>
      </c>
      <c r="H1" s="103"/>
      <c r="I1" s="103"/>
    </row>
    <row r="2" spans="6:9" ht="4.5" customHeight="1">
      <c r="F2" s="102"/>
      <c r="H2" s="103"/>
      <c r="I2" s="103"/>
    </row>
    <row r="3" spans="3:24" ht="21">
      <c r="C3" s="104" t="s">
        <v>48</v>
      </c>
      <c r="D3" s="105" t="s">
        <v>49</v>
      </c>
      <c r="E3" s="104"/>
      <c r="F3" s="104"/>
      <c r="G3" s="104"/>
      <c r="H3" s="104"/>
      <c r="I3" s="104"/>
      <c r="J3" s="104"/>
      <c r="K3" s="104"/>
      <c r="L3" s="104"/>
      <c r="P3" s="626" t="s">
        <v>50</v>
      </c>
      <c r="Q3" s="626"/>
      <c r="R3" s="106"/>
      <c r="S3" s="106"/>
      <c r="T3" s="637">
        <v>2011</v>
      </c>
      <c r="U3" s="637"/>
      <c r="X3" s="107" t="s">
        <v>1</v>
      </c>
    </row>
    <row r="4" spans="3:31" ht="18.75">
      <c r="C4" s="108" t="s">
        <v>51</v>
      </c>
      <c r="D4" s="109"/>
      <c r="N4" s="110">
        <v>2</v>
      </c>
      <c r="P4" s="622" t="str">
        <f>IF(N4=1,P6,IF(N4=2,P7,IF(N4=3,P8,IF(N4=4,P9,IF(N4=5,P10," ")))))</f>
        <v>MUŽI  II.</v>
      </c>
      <c r="Q4" s="623"/>
      <c r="R4" s="623"/>
      <c r="S4" s="623"/>
      <c r="T4" s="623"/>
      <c r="U4" s="624"/>
      <c r="W4" s="111" t="s">
        <v>2</v>
      </c>
      <c r="X4" s="112" t="s">
        <v>3</v>
      </c>
      <c r="AA4" s="1" t="s">
        <v>52</v>
      </c>
      <c r="AB4" s="1" t="s">
        <v>53</v>
      </c>
      <c r="AC4" s="1" t="s">
        <v>54</v>
      </c>
      <c r="AD4" s="1" t="s">
        <v>55</v>
      </c>
      <c r="AE4" s="1" t="s">
        <v>56</v>
      </c>
    </row>
    <row r="5" spans="3:21" ht="9" customHeight="1">
      <c r="C5" s="108"/>
      <c r="D5" s="113"/>
      <c r="E5" s="113"/>
      <c r="F5" s="113"/>
      <c r="G5" s="108"/>
      <c r="H5" s="108"/>
      <c r="I5" s="108"/>
      <c r="J5" s="113"/>
      <c r="K5" s="113"/>
      <c r="L5" s="113"/>
      <c r="M5" s="108"/>
      <c r="N5" s="108"/>
      <c r="O5" s="108"/>
      <c r="P5" s="114"/>
      <c r="Q5" s="114"/>
      <c r="R5" s="114"/>
      <c r="S5" s="108"/>
      <c r="T5" s="108"/>
      <c r="U5" s="113"/>
    </row>
    <row r="6" spans="3:28" ht="14.25" customHeight="1">
      <c r="C6" s="108" t="s">
        <v>57</v>
      </c>
      <c r="D6" s="165" t="s">
        <v>211</v>
      </c>
      <c r="E6" s="115"/>
      <c r="F6" s="115"/>
      <c r="N6" s="116">
        <v>1</v>
      </c>
      <c r="P6" s="625" t="s">
        <v>58</v>
      </c>
      <c r="Q6" s="625"/>
      <c r="R6" s="625"/>
      <c r="S6" s="625"/>
      <c r="T6" s="625"/>
      <c r="U6" s="625"/>
      <c r="W6" s="117">
        <v>1</v>
      </c>
      <c r="X6" s="118" t="str">
        <f aca="true" t="shared" si="0" ref="X6:X13">IF($N$4=1,AA6,IF($N$4=2,AB6,IF($N$4=3,AC6,IF($N$4=4,AD6,IF($N$4=5,AE6," ")))))</f>
        <v>Nová Bělá  A</v>
      </c>
      <c r="AB6" s="1" t="s">
        <v>92</v>
      </c>
    </row>
    <row r="7" spans="3:28" ht="16.5" customHeight="1">
      <c r="C7" s="108" t="s">
        <v>60</v>
      </c>
      <c r="D7" s="263">
        <v>40683</v>
      </c>
      <c r="E7" s="120"/>
      <c r="F7" s="120"/>
      <c r="N7" s="116">
        <v>2</v>
      </c>
      <c r="P7" s="625" t="s">
        <v>61</v>
      </c>
      <c r="Q7" s="625"/>
      <c r="R7" s="625"/>
      <c r="S7" s="625"/>
      <c r="T7" s="625"/>
      <c r="U7" s="625"/>
      <c r="W7" s="117">
        <v>2</v>
      </c>
      <c r="X7" s="118" t="str">
        <f t="shared" si="0"/>
        <v>TK Mexiko</v>
      </c>
      <c r="AB7" s="1" t="s">
        <v>164</v>
      </c>
    </row>
    <row r="8" spans="3:28" ht="15" customHeight="1">
      <c r="C8" s="108"/>
      <c r="N8" s="116">
        <v>3</v>
      </c>
      <c r="P8" s="594" t="s">
        <v>62</v>
      </c>
      <c r="Q8" s="594"/>
      <c r="R8" s="594"/>
      <c r="S8" s="594"/>
      <c r="T8" s="594"/>
      <c r="U8" s="594"/>
      <c r="W8" s="117">
        <v>3</v>
      </c>
      <c r="X8" s="118" t="str">
        <f t="shared" si="0"/>
        <v>Proskovice</v>
      </c>
      <c r="AB8" s="1" t="s">
        <v>35</v>
      </c>
    </row>
    <row r="9" spans="2:28" ht="18.75">
      <c r="B9" s="121">
        <v>1</v>
      </c>
      <c r="C9" s="104" t="s">
        <v>63</v>
      </c>
      <c r="D9" s="643" t="str">
        <f>IF(B9=1,X6,IF(B9=2,X7,IF(B9=3,X8,IF(B9=4,X9,IF(B9=5,X10,IF(B9=6,X11,IF(B9=7,X12,IF(B9=8,X13," "))))))))</f>
        <v>Nová Bělá  A</v>
      </c>
      <c r="E9" s="644"/>
      <c r="F9" s="644"/>
      <c r="G9" s="644"/>
      <c r="H9" s="644"/>
      <c r="I9" s="645"/>
      <c r="N9" s="116">
        <v>4</v>
      </c>
      <c r="P9" s="594" t="s">
        <v>64</v>
      </c>
      <c r="Q9" s="594"/>
      <c r="R9" s="594"/>
      <c r="S9" s="594"/>
      <c r="T9" s="594"/>
      <c r="U9" s="594"/>
      <c r="W9" s="117">
        <v>4</v>
      </c>
      <c r="X9" s="118" t="str">
        <f t="shared" si="0"/>
        <v>Hukvaldy</v>
      </c>
      <c r="AB9" s="1" t="s">
        <v>91</v>
      </c>
    </row>
    <row r="10" spans="2:28" ht="19.5" customHeight="1">
      <c r="B10" s="121">
        <v>6</v>
      </c>
      <c r="C10" s="104" t="s">
        <v>66</v>
      </c>
      <c r="D10" s="643" t="str">
        <f>IF(B10=1,X6,IF(B10=2,X7,IF(B10=3,X8,IF(B10=4,X9,IF(B10=5,X10,IF(B10=6,X11,IF(B10=7,X12,IF(B10=8,X13," "))))))))</f>
        <v>Výškovice C</v>
      </c>
      <c r="E10" s="644"/>
      <c r="F10" s="644"/>
      <c r="G10" s="644"/>
      <c r="H10" s="644"/>
      <c r="I10" s="645"/>
      <c r="N10" s="116">
        <v>5</v>
      </c>
      <c r="P10" s="594" t="s">
        <v>67</v>
      </c>
      <c r="Q10" s="594"/>
      <c r="R10" s="594"/>
      <c r="S10" s="594"/>
      <c r="T10" s="594"/>
      <c r="U10" s="594"/>
      <c r="W10" s="117">
        <v>5</v>
      </c>
      <c r="X10" s="118" t="str">
        <f t="shared" si="0"/>
        <v>Krmelín</v>
      </c>
      <c r="AB10" s="1" t="s">
        <v>59</v>
      </c>
    </row>
    <row r="11" spans="23:28" ht="15.75" customHeight="1">
      <c r="W11" s="117">
        <v>6</v>
      </c>
      <c r="X11" s="118" t="str">
        <f t="shared" si="0"/>
        <v>Výškovice C</v>
      </c>
      <c r="AB11" s="1" t="s">
        <v>163</v>
      </c>
    </row>
    <row r="12" spans="3:37" ht="15">
      <c r="C12" s="122" t="s">
        <v>68</v>
      </c>
      <c r="D12" s="123"/>
      <c r="E12" s="630" t="s">
        <v>69</v>
      </c>
      <c r="F12" s="631"/>
      <c r="G12" s="631"/>
      <c r="H12" s="631"/>
      <c r="I12" s="631"/>
      <c r="J12" s="631"/>
      <c r="K12" s="631"/>
      <c r="L12" s="631"/>
      <c r="M12" s="631"/>
      <c r="N12" s="631" t="s">
        <v>70</v>
      </c>
      <c r="O12" s="631"/>
      <c r="P12" s="631"/>
      <c r="Q12" s="631"/>
      <c r="R12" s="631"/>
      <c r="S12" s="631"/>
      <c r="T12" s="631"/>
      <c r="U12" s="631"/>
      <c r="V12" s="124"/>
      <c r="W12" s="117">
        <v>7</v>
      </c>
      <c r="X12" s="118">
        <f t="shared" si="0"/>
        <v>0</v>
      </c>
      <c r="AF12" s="108"/>
      <c r="AG12" s="125"/>
      <c r="AH12" s="125"/>
      <c r="AI12" s="107" t="s">
        <v>1</v>
      </c>
      <c r="AJ12" s="125"/>
      <c r="AK12" s="125"/>
    </row>
    <row r="13" spans="2:37" ht="21" customHeight="1">
      <c r="B13" s="126"/>
      <c r="C13" s="127" t="s">
        <v>8</v>
      </c>
      <c r="D13" s="128" t="s">
        <v>9</v>
      </c>
      <c r="E13" s="611" t="s">
        <v>71</v>
      </c>
      <c r="F13" s="592"/>
      <c r="G13" s="593"/>
      <c r="H13" s="591" t="s">
        <v>72</v>
      </c>
      <c r="I13" s="592"/>
      <c r="J13" s="593" t="s">
        <v>72</v>
      </c>
      <c r="K13" s="591" t="s">
        <v>73</v>
      </c>
      <c r="L13" s="592"/>
      <c r="M13" s="592" t="s">
        <v>73</v>
      </c>
      <c r="N13" s="591" t="s">
        <v>74</v>
      </c>
      <c r="O13" s="592"/>
      <c r="P13" s="593"/>
      <c r="Q13" s="591" t="s">
        <v>75</v>
      </c>
      <c r="R13" s="592"/>
      <c r="S13" s="593"/>
      <c r="T13" s="129" t="s">
        <v>76</v>
      </c>
      <c r="U13" s="130"/>
      <c r="V13" s="131"/>
      <c r="W13" s="117">
        <v>8</v>
      </c>
      <c r="X13" s="118">
        <f t="shared" si="0"/>
        <v>0</v>
      </c>
      <c r="AF13" s="9" t="s">
        <v>71</v>
      </c>
      <c r="AG13" s="9" t="s">
        <v>72</v>
      </c>
      <c r="AH13" s="9" t="s">
        <v>73</v>
      </c>
      <c r="AI13" s="9" t="s">
        <v>71</v>
      </c>
      <c r="AJ13" s="9" t="s">
        <v>72</v>
      </c>
      <c r="AK13" s="9" t="s">
        <v>73</v>
      </c>
    </row>
    <row r="14" spans="2:37" ht="24.75" customHeight="1">
      <c r="B14" s="132" t="s">
        <v>71</v>
      </c>
      <c r="C14" s="133" t="s">
        <v>212</v>
      </c>
      <c r="D14" s="146" t="s">
        <v>222</v>
      </c>
      <c r="E14" s="134">
        <v>1</v>
      </c>
      <c r="F14" s="135" t="s">
        <v>19</v>
      </c>
      <c r="G14" s="136">
        <v>6</v>
      </c>
      <c r="H14" s="137">
        <v>2</v>
      </c>
      <c r="I14" s="135" t="s">
        <v>19</v>
      </c>
      <c r="J14" s="136">
        <v>6</v>
      </c>
      <c r="K14" s="137"/>
      <c r="L14" s="135" t="s">
        <v>19</v>
      </c>
      <c r="M14" s="138"/>
      <c r="N14" s="139">
        <f>E14+H14+K14</f>
        <v>3</v>
      </c>
      <c r="O14" s="140" t="s">
        <v>19</v>
      </c>
      <c r="P14" s="141">
        <f>G14+J14+M14</f>
        <v>12</v>
      </c>
      <c r="Q14" s="139">
        <f>SUM(AF14:AH14)</f>
        <v>0</v>
      </c>
      <c r="R14" s="140" t="s">
        <v>19</v>
      </c>
      <c r="S14" s="141">
        <f>SUM(AI14:AK14)</f>
        <v>2</v>
      </c>
      <c r="T14" s="142">
        <f>IF(Q14&gt;S14,1,0)</f>
        <v>0</v>
      </c>
      <c r="U14" s="143">
        <f>IF(S14&gt;Q14,1,0)</f>
        <v>1</v>
      </c>
      <c r="V14" s="124"/>
      <c r="X14" s="144"/>
      <c r="AF14" s="145">
        <f>IF(E14&gt;G14,1,0)</f>
        <v>0</v>
      </c>
      <c r="AG14" s="145">
        <f>IF(H14&gt;J14,1,0)</f>
        <v>0</v>
      </c>
      <c r="AH14" s="145">
        <f>IF(K14+M14&gt;0,IF(K14&gt;M14,1,0),0)</f>
        <v>0</v>
      </c>
      <c r="AI14" s="145">
        <f>IF(G14&gt;E14,1,0)</f>
        <v>1</v>
      </c>
      <c r="AJ14" s="145">
        <f>IF(J14&gt;H14,1,0)</f>
        <v>1</v>
      </c>
      <c r="AK14" s="145">
        <f>IF(K14+M14&gt;0,IF(M14&gt;K14,1,0),0)</f>
        <v>0</v>
      </c>
    </row>
    <row r="15" spans="2:37" ht="24" customHeight="1">
      <c r="B15" s="132" t="s">
        <v>72</v>
      </c>
      <c r="C15" s="147" t="s">
        <v>214</v>
      </c>
      <c r="D15" s="133" t="s">
        <v>223</v>
      </c>
      <c r="E15" s="134">
        <v>6</v>
      </c>
      <c r="F15" s="135" t="s">
        <v>19</v>
      </c>
      <c r="G15" s="136">
        <v>7</v>
      </c>
      <c r="H15" s="137">
        <v>6</v>
      </c>
      <c r="I15" s="135" t="s">
        <v>19</v>
      </c>
      <c r="J15" s="136">
        <v>7</v>
      </c>
      <c r="K15" s="137"/>
      <c r="L15" s="135" t="s">
        <v>19</v>
      </c>
      <c r="M15" s="138"/>
      <c r="N15" s="139">
        <f>E15+H15+K15</f>
        <v>12</v>
      </c>
      <c r="O15" s="140" t="s">
        <v>19</v>
      </c>
      <c r="P15" s="141">
        <f>G15+J15+M15</f>
        <v>14</v>
      </c>
      <c r="Q15" s="139">
        <f>SUM(AF15:AH15)</f>
        <v>0</v>
      </c>
      <c r="R15" s="140" t="s">
        <v>19</v>
      </c>
      <c r="S15" s="141">
        <f>SUM(AI15:AK15)</f>
        <v>2</v>
      </c>
      <c r="T15" s="142">
        <f>IF(Q15&gt;S15,1,0)</f>
        <v>0</v>
      </c>
      <c r="U15" s="143">
        <f>IF(S15&gt;Q15,1,0)</f>
        <v>1</v>
      </c>
      <c r="V15" s="124"/>
      <c r="AF15" s="145">
        <f>IF(E15&gt;G15,1,0)</f>
        <v>0</v>
      </c>
      <c r="AG15" s="145">
        <f>IF(H15&gt;J15,1,0)</f>
        <v>0</v>
      </c>
      <c r="AH15" s="145">
        <f>IF(K15+M15&gt;0,IF(K15&gt;M15,1,0),0)</f>
        <v>0</v>
      </c>
      <c r="AI15" s="145">
        <f>IF(G15&gt;E15,1,0)</f>
        <v>1</v>
      </c>
      <c r="AJ15" s="145">
        <f>IF(J15&gt;H15,1,0)</f>
        <v>1</v>
      </c>
      <c r="AK15" s="145">
        <f>IF(K15+M15&gt;0,IF(M15&gt;K15,1,0),0)</f>
        <v>0</v>
      </c>
    </row>
    <row r="16" spans="2:37" ht="20.25" customHeight="1">
      <c r="B16" s="583" t="s">
        <v>73</v>
      </c>
      <c r="C16" s="147" t="s">
        <v>212</v>
      </c>
      <c r="D16" s="146" t="s">
        <v>222</v>
      </c>
      <c r="E16" s="681">
        <v>0</v>
      </c>
      <c r="F16" s="632" t="s">
        <v>19</v>
      </c>
      <c r="G16" s="634">
        <v>6</v>
      </c>
      <c r="H16" s="639">
        <v>0</v>
      </c>
      <c r="I16" s="632" t="s">
        <v>19</v>
      </c>
      <c r="J16" s="634">
        <v>6</v>
      </c>
      <c r="K16" s="639"/>
      <c r="L16" s="632" t="s">
        <v>19</v>
      </c>
      <c r="M16" s="671"/>
      <c r="N16" s="646">
        <f>E16+H16+K16</f>
        <v>0</v>
      </c>
      <c r="O16" s="648" t="s">
        <v>19</v>
      </c>
      <c r="P16" s="650">
        <f>G16+J16+M16</f>
        <v>12</v>
      </c>
      <c r="Q16" s="646">
        <f>SUM(AF16:AH16)</f>
        <v>0</v>
      </c>
      <c r="R16" s="648" t="s">
        <v>19</v>
      </c>
      <c r="S16" s="650">
        <f>SUM(AI16:AK16)</f>
        <v>2</v>
      </c>
      <c r="T16" s="609">
        <f>IF(Q16&gt;S16,1,0)</f>
        <v>0</v>
      </c>
      <c r="U16" s="601">
        <f>IF(S16&gt;Q16,1,0)</f>
        <v>1</v>
      </c>
      <c r="V16" s="148"/>
      <c r="AF16" s="145">
        <f>IF(E16&gt;G16,1,0)</f>
        <v>0</v>
      </c>
      <c r="AG16" s="145">
        <f>IF(H16&gt;J16,1,0)</f>
        <v>0</v>
      </c>
      <c r="AH16" s="145">
        <f>IF(K16+M16&gt;0,IF(K16&gt;M16,1,0),0)</f>
        <v>0</v>
      </c>
      <c r="AI16" s="145">
        <f>IF(G16&gt;E16,1,0)</f>
        <v>1</v>
      </c>
      <c r="AJ16" s="145">
        <f>IF(J16&gt;H16,1,0)</f>
        <v>1</v>
      </c>
      <c r="AK16" s="145">
        <f>IF(K16+M16&gt;0,IF(M16&gt;K16,1,0),0)</f>
        <v>0</v>
      </c>
    </row>
    <row r="17" spans="2:22" ht="21" customHeight="1">
      <c r="B17" s="584"/>
      <c r="C17" s="149" t="s">
        <v>224</v>
      </c>
      <c r="D17" s="150" t="s">
        <v>223</v>
      </c>
      <c r="E17" s="682"/>
      <c r="F17" s="633"/>
      <c r="G17" s="679"/>
      <c r="H17" s="680"/>
      <c r="I17" s="633"/>
      <c r="J17" s="679"/>
      <c r="K17" s="640"/>
      <c r="L17" s="633"/>
      <c r="M17" s="672"/>
      <c r="N17" s="647"/>
      <c r="O17" s="649"/>
      <c r="P17" s="651"/>
      <c r="Q17" s="647"/>
      <c r="R17" s="649"/>
      <c r="S17" s="651"/>
      <c r="T17" s="610"/>
      <c r="U17" s="602"/>
      <c r="V17" s="148"/>
    </row>
    <row r="18" spans="2:22" ht="23.25" customHeight="1">
      <c r="B18" s="151"/>
      <c r="C18" s="152" t="s">
        <v>77</v>
      </c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4">
        <f>SUM(N14:N17)</f>
        <v>15</v>
      </c>
      <c r="O18" s="140" t="s">
        <v>19</v>
      </c>
      <c r="P18" s="155">
        <f>SUM(P14:P17)</f>
        <v>38</v>
      </c>
      <c r="Q18" s="154">
        <f>SUM(Q14:Q17)</f>
        <v>0</v>
      </c>
      <c r="R18" s="156" t="s">
        <v>19</v>
      </c>
      <c r="S18" s="155">
        <f>SUM(S14:S17)</f>
        <v>6</v>
      </c>
      <c r="T18" s="142">
        <f>SUM(T14:T17)</f>
        <v>0</v>
      </c>
      <c r="U18" s="143">
        <f>SUM(U14:U17)</f>
        <v>3</v>
      </c>
      <c r="V18" s="124"/>
    </row>
    <row r="19" spans="2:27" ht="21" customHeight="1">
      <c r="B19" s="151"/>
      <c r="C19" s="8" t="s">
        <v>78</v>
      </c>
      <c r="D19" s="157" t="str">
        <f>IF(T18&gt;U18,D9,IF(U18&gt;T18,D10,IF(U18+T18=0," ","CHYBA ZADÁNÍ")))</f>
        <v>Výškovice C</v>
      </c>
      <c r="E19" s="152"/>
      <c r="F19" s="152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8"/>
      <c r="V19" s="158"/>
      <c r="AA19" s="159"/>
    </row>
    <row r="20" spans="2:22" ht="19.5" customHeight="1">
      <c r="B20" s="151"/>
      <c r="C20" s="8" t="s">
        <v>79</v>
      </c>
      <c r="G20" s="160"/>
      <c r="H20" s="160"/>
      <c r="I20" s="160"/>
      <c r="J20" s="160"/>
      <c r="K20" s="160"/>
      <c r="L20" s="160"/>
      <c r="M20" s="160"/>
      <c r="N20" s="158"/>
      <c r="O20" s="158"/>
      <c r="Q20" s="161"/>
      <c r="R20" s="161"/>
      <c r="S20" s="160"/>
      <c r="T20" s="160"/>
      <c r="U20" s="160"/>
      <c r="V20" s="158"/>
    </row>
    <row r="21" spans="10:20" ht="15">
      <c r="J21" s="5" t="s">
        <v>63</v>
      </c>
      <c r="K21" s="5"/>
      <c r="L21" s="5"/>
      <c r="T21" s="5" t="s">
        <v>66</v>
      </c>
    </row>
    <row r="22" spans="3:21" ht="15">
      <c r="C22" s="108" t="s">
        <v>80</v>
      </c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</row>
    <row r="23" spans="3:21" ht="15"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</row>
    <row r="24" spans="3:21" ht="15"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</row>
    <row r="25" spans="3:21" ht="15"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</row>
    <row r="26" spans="2:21" ht="28.5" customHeight="1">
      <c r="B26" s="123"/>
      <c r="C26" s="123"/>
      <c r="D26" s="123"/>
      <c r="E26" s="123"/>
      <c r="F26" s="162" t="s">
        <v>47</v>
      </c>
      <c r="G26" s="123"/>
      <c r="H26" s="163"/>
      <c r="I26" s="16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</row>
    <row r="27" spans="6:9" ht="8.25" customHeight="1">
      <c r="F27" s="102"/>
      <c r="H27" s="103"/>
      <c r="I27" s="103"/>
    </row>
    <row r="28" spans="3:24" ht="21">
      <c r="C28" s="104" t="s">
        <v>48</v>
      </c>
      <c r="D28" s="105" t="s">
        <v>49</v>
      </c>
      <c r="E28" s="104"/>
      <c r="F28" s="104"/>
      <c r="G28" s="104"/>
      <c r="H28" s="104"/>
      <c r="I28" s="104"/>
      <c r="J28" s="104"/>
      <c r="K28" s="104"/>
      <c r="L28" s="104"/>
      <c r="P28" s="626" t="s">
        <v>50</v>
      </c>
      <c r="Q28" s="626"/>
      <c r="R28" s="106"/>
      <c r="S28" s="106"/>
      <c r="T28" s="637">
        <v>2011</v>
      </c>
      <c r="U28" s="637"/>
      <c r="X28" s="107" t="s">
        <v>1</v>
      </c>
    </row>
    <row r="29" spans="3:31" ht="18.75">
      <c r="C29" s="108" t="s">
        <v>51</v>
      </c>
      <c r="D29" s="164"/>
      <c r="N29" s="110">
        <v>2</v>
      </c>
      <c r="P29" s="622" t="str">
        <f>IF(N29=1,P31,IF(N29=2,P32,IF(N29=3,P33,IF(N29=4,P34,IF(N29=5,P35," ")))))</f>
        <v>MUŽI  II.</v>
      </c>
      <c r="Q29" s="623"/>
      <c r="R29" s="623"/>
      <c r="S29" s="623"/>
      <c r="T29" s="623"/>
      <c r="U29" s="624"/>
      <c r="W29" s="111" t="s">
        <v>2</v>
      </c>
      <c r="X29" s="108" t="s">
        <v>3</v>
      </c>
      <c r="AA29" s="1" t="s">
        <v>52</v>
      </c>
      <c r="AB29" s="1" t="s">
        <v>53</v>
      </c>
      <c r="AC29" s="1" t="s">
        <v>54</v>
      </c>
      <c r="AD29" s="1" t="s">
        <v>55</v>
      </c>
      <c r="AE29" s="1" t="s">
        <v>56</v>
      </c>
    </row>
    <row r="30" spans="3:21" ht="6.75" customHeight="1">
      <c r="C30" s="108"/>
      <c r="D30" s="113"/>
      <c r="E30" s="113"/>
      <c r="F30" s="113"/>
      <c r="G30" s="108"/>
      <c r="H30" s="108"/>
      <c r="I30" s="108"/>
      <c r="J30" s="113"/>
      <c r="K30" s="113"/>
      <c r="L30" s="113"/>
      <c r="M30" s="108"/>
      <c r="N30" s="108"/>
      <c r="O30" s="108"/>
      <c r="P30" s="114"/>
      <c r="Q30" s="114"/>
      <c r="R30" s="114"/>
      <c r="S30" s="108"/>
      <c r="T30" s="108"/>
      <c r="U30" s="113"/>
    </row>
    <row r="31" spans="3:31" ht="15.75">
      <c r="C31" s="108" t="s">
        <v>57</v>
      </c>
      <c r="D31" s="466" t="s">
        <v>164</v>
      </c>
      <c r="E31" s="115"/>
      <c r="F31" s="115"/>
      <c r="N31" s="1">
        <v>1</v>
      </c>
      <c r="P31" s="625" t="s">
        <v>58</v>
      </c>
      <c r="Q31" s="625"/>
      <c r="R31" s="625"/>
      <c r="S31" s="625"/>
      <c r="T31" s="625"/>
      <c r="U31" s="625"/>
      <c r="W31" s="117">
        <v>1</v>
      </c>
      <c r="X31" s="118" t="str">
        <f aca="true" t="shared" si="1" ref="X31:X38">IF($N$29=1,AA31,IF($N$29=2,AB31,IF($N$29=3,AC31,IF($N$29=4,AD31,IF($N$29=5,AE31," ")))))</f>
        <v>Nová Bělá  A</v>
      </c>
      <c r="AA31" s="1">
        <f aca="true" t="shared" si="2" ref="AA31:AE38">AA6</f>
        <v>0</v>
      </c>
      <c r="AB31" s="1" t="str">
        <f t="shared" si="2"/>
        <v>Nová Bělá  A</v>
      </c>
      <c r="AC31" s="1">
        <f t="shared" si="2"/>
        <v>0</v>
      </c>
      <c r="AD31" s="1">
        <f t="shared" si="2"/>
        <v>0</v>
      </c>
      <c r="AE31" s="1">
        <f t="shared" si="2"/>
        <v>0</v>
      </c>
    </row>
    <row r="32" spans="3:31" ht="15">
      <c r="C32" s="108" t="s">
        <v>60</v>
      </c>
      <c r="D32" s="263">
        <v>40670</v>
      </c>
      <c r="E32" s="120"/>
      <c r="F32" s="120"/>
      <c r="N32" s="1">
        <v>2</v>
      </c>
      <c r="P32" s="625" t="s">
        <v>61</v>
      </c>
      <c r="Q32" s="625"/>
      <c r="R32" s="625"/>
      <c r="S32" s="625"/>
      <c r="T32" s="625"/>
      <c r="U32" s="625"/>
      <c r="W32" s="117">
        <v>2</v>
      </c>
      <c r="X32" s="118" t="str">
        <f t="shared" si="1"/>
        <v>TK Mexiko</v>
      </c>
      <c r="AA32" s="1">
        <f t="shared" si="2"/>
        <v>0</v>
      </c>
      <c r="AB32" s="1" t="str">
        <f t="shared" si="2"/>
        <v>TK Mexiko</v>
      </c>
      <c r="AC32" s="1">
        <f t="shared" si="2"/>
        <v>0</v>
      </c>
      <c r="AD32" s="1">
        <f t="shared" si="2"/>
        <v>0</v>
      </c>
      <c r="AE32" s="1">
        <f t="shared" si="2"/>
        <v>0</v>
      </c>
    </row>
    <row r="33" spans="3:31" ht="15">
      <c r="C33" s="108"/>
      <c r="N33" s="1">
        <v>3</v>
      </c>
      <c r="P33" s="594" t="s">
        <v>62</v>
      </c>
      <c r="Q33" s="594"/>
      <c r="R33" s="594"/>
      <c r="S33" s="594"/>
      <c r="T33" s="594"/>
      <c r="U33" s="594"/>
      <c r="W33" s="117">
        <v>3</v>
      </c>
      <c r="X33" s="118" t="str">
        <f t="shared" si="1"/>
        <v>Proskovice</v>
      </c>
      <c r="AA33" s="1">
        <f t="shared" si="2"/>
        <v>0</v>
      </c>
      <c r="AB33" s="1" t="str">
        <f t="shared" si="2"/>
        <v>Proskovice</v>
      </c>
      <c r="AC33" s="1">
        <f t="shared" si="2"/>
        <v>0</v>
      </c>
      <c r="AD33" s="1">
        <f t="shared" si="2"/>
        <v>0</v>
      </c>
      <c r="AE33" s="1">
        <f t="shared" si="2"/>
        <v>0</v>
      </c>
    </row>
    <row r="34" spans="2:31" ht="18.75">
      <c r="B34" s="121">
        <v>2</v>
      </c>
      <c r="C34" s="104" t="s">
        <v>63</v>
      </c>
      <c r="D34" s="627" t="str">
        <f>IF(B34=1,X31,IF(B34=2,X32,IF(B34=3,X33,IF(B34=4,X34,IF(B34=5,X35,IF(B34=6,X36,IF(B34=7,X37,IF(B34=8,X38," "))))))))</f>
        <v>TK Mexiko</v>
      </c>
      <c r="E34" s="628"/>
      <c r="F34" s="628"/>
      <c r="G34" s="628"/>
      <c r="H34" s="628"/>
      <c r="I34" s="629"/>
      <c r="N34" s="1">
        <v>4</v>
      </c>
      <c r="P34" s="594" t="s">
        <v>64</v>
      </c>
      <c r="Q34" s="594"/>
      <c r="R34" s="594"/>
      <c r="S34" s="594"/>
      <c r="T34" s="594"/>
      <c r="U34" s="594"/>
      <c r="W34" s="117">
        <v>4</v>
      </c>
      <c r="X34" s="118" t="str">
        <f t="shared" si="1"/>
        <v>Hukvaldy</v>
      </c>
      <c r="AA34" s="1">
        <f t="shared" si="2"/>
        <v>0</v>
      </c>
      <c r="AB34" s="1" t="str">
        <f t="shared" si="2"/>
        <v>Hukvaldy</v>
      </c>
      <c r="AC34" s="1">
        <f t="shared" si="2"/>
        <v>0</v>
      </c>
      <c r="AD34" s="1">
        <f t="shared" si="2"/>
        <v>0</v>
      </c>
      <c r="AE34" s="1">
        <f t="shared" si="2"/>
        <v>0</v>
      </c>
    </row>
    <row r="35" spans="2:31" ht="18.75">
      <c r="B35" s="121">
        <v>5</v>
      </c>
      <c r="C35" s="104" t="s">
        <v>66</v>
      </c>
      <c r="D35" s="627" t="str">
        <f>IF(B35=1,X31,IF(B35=2,X32,IF(B35=3,X33,IF(B35=4,X34,IF(B35=5,X35,IF(B35=6,X36,IF(B35=7,X37,IF(B35=8,X38," "))))))))</f>
        <v>Krmelín</v>
      </c>
      <c r="E35" s="628"/>
      <c r="F35" s="628"/>
      <c r="G35" s="628"/>
      <c r="H35" s="628"/>
      <c r="I35" s="629"/>
      <c r="N35" s="1">
        <v>5</v>
      </c>
      <c r="P35" s="594" t="s">
        <v>67</v>
      </c>
      <c r="Q35" s="594"/>
      <c r="R35" s="594"/>
      <c r="S35" s="594"/>
      <c r="T35" s="594"/>
      <c r="U35" s="594"/>
      <c r="W35" s="117">
        <v>5</v>
      </c>
      <c r="X35" s="118" t="str">
        <f t="shared" si="1"/>
        <v>Krmelín</v>
      </c>
      <c r="AA35" s="1">
        <f t="shared" si="2"/>
        <v>0</v>
      </c>
      <c r="AB35" s="1" t="str">
        <f t="shared" si="2"/>
        <v>Krmelín</v>
      </c>
      <c r="AC35" s="1">
        <f t="shared" si="2"/>
        <v>0</v>
      </c>
      <c r="AD35" s="1">
        <f t="shared" si="2"/>
        <v>0</v>
      </c>
      <c r="AE35" s="1">
        <f t="shared" si="2"/>
        <v>0</v>
      </c>
    </row>
    <row r="36" spans="23:31" ht="14.25">
      <c r="W36" s="117">
        <v>6</v>
      </c>
      <c r="X36" s="118" t="str">
        <f t="shared" si="1"/>
        <v>Výškovice C</v>
      </c>
      <c r="AA36" s="1">
        <f t="shared" si="2"/>
        <v>0</v>
      </c>
      <c r="AB36" s="1" t="str">
        <f t="shared" si="2"/>
        <v>Výškovice C</v>
      </c>
      <c r="AC36" s="1">
        <f t="shared" si="2"/>
        <v>0</v>
      </c>
      <c r="AD36" s="1">
        <f t="shared" si="2"/>
        <v>0</v>
      </c>
      <c r="AE36" s="1">
        <f t="shared" si="2"/>
        <v>0</v>
      </c>
    </row>
    <row r="37" spans="3:31" ht="14.25">
      <c r="C37" s="122" t="s">
        <v>68</v>
      </c>
      <c r="D37" s="123"/>
      <c r="E37" s="630" t="s">
        <v>69</v>
      </c>
      <c r="F37" s="631"/>
      <c r="G37" s="631"/>
      <c r="H37" s="631"/>
      <c r="I37" s="631"/>
      <c r="J37" s="631"/>
      <c r="K37" s="631"/>
      <c r="L37" s="631"/>
      <c r="M37" s="631"/>
      <c r="N37" s="631" t="s">
        <v>70</v>
      </c>
      <c r="O37" s="631"/>
      <c r="P37" s="631"/>
      <c r="Q37" s="631"/>
      <c r="R37" s="631"/>
      <c r="S37" s="631"/>
      <c r="T37" s="631"/>
      <c r="U37" s="631"/>
      <c r="V37" s="124"/>
      <c r="W37" s="117">
        <v>7</v>
      </c>
      <c r="X37" s="118">
        <f t="shared" si="1"/>
        <v>0</v>
      </c>
      <c r="AA37" s="1">
        <f t="shared" si="2"/>
        <v>0</v>
      </c>
      <c r="AB37" s="1">
        <f t="shared" si="2"/>
        <v>0</v>
      </c>
      <c r="AC37" s="1">
        <f t="shared" si="2"/>
        <v>0</v>
      </c>
      <c r="AD37" s="1">
        <f t="shared" si="2"/>
        <v>0</v>
      </c>
      <c r="AE37" s="1">
        <f t="shared" si="2"/>
        <v>0</v>
      </c>
    </row>
    <row r="38" spans="2:37" ht="15">
      <c r="B38" s="126"/>
      <c r="C38" s="127" t="s">
        <v>8</v>
      </c>
      <c r="D38" s="128" t="s">
        <v>9</v>
      </c>
      <c r="E38" s="611" t="s">
        <v>71</v>
      </c>
      <c r="F38" s="592"/>
      <c r="G38" s="593"/>
      <c r="H38" s="591" t="s">
        <v>72</v>
      </c>
      <c r="I38" s="592"/>
      <c r="J38" s="593" t="s">
        <v>72</v>
      </c>
      <c r="K38" s="591" t="s">
        <v>73</v>
      </c>
      <c r="L38" s="592"/>
      <c r="M38" s="592" t="s">
        <v>73</v>
      </c>
      <c r="N38" s="591" t="s">
        <v>74</v>
      </c>
      <c r="O38" s="592"/>
      <c r="P38" s="593"/>
      <c r="Q38" s="591" t="s">
        <v>75</v>
      </c>
      <c r="R38" s="592"/>
      <c r="S38" s="593"/>
      <c r="T38" s="129" t="s">
        <v>76</v>
      </c>
      <c r="U38" s="130"/>
      <c r="V38" s="131"/>
      <c r="W38" s="117">
        <v>8</v>
      </c>
      <c r="X38" s="118">
        <f t="shared" si="1"/>
        <v>0</v>
      </c>
      <c r="AA38" s="1">
        <f t="shared" si="2"/>
        <v>0</v>
      </c>
      <c r="AB38" s="1">
        <f t="shared" si="2"/>
        <v>0</v>
      </c>
      <c r="AC38" s="1">
        <f t="shared" si="2"/>
        <v>0</v>
      </c>
      <c r="AD38" s="1">
        <f t="shared" si="2"/>
        <v>0</v>
      </c>
      <c r="AE38" s="1">
        <f t="shared" si="2"/>
        <v>0</v>
      </c>
      <c r="AF38" s="9" t="s">
        <v>71</v>
      </c>
      <c r="AG38" s="9" t="s">
        <v>72</v>
      </c>
      <c r="AH38" s="9" t="s">
        <v>73</v>
      </c>
      <c r="AI38" s="9" t="s">
        <v>71</v>
      </c>
      <c r="AJ38" s="9" t="s">
        <v>72</v>
      </c>
      <c r="AK38" s="9" t="s">
        <v>73</v>
      </c>
    </row>
    <row r="39" spans="2:37" ht="24.75" customHeight="1">
      <c r="B39" s="132" t="s">
        <v>71</v>
      </c>
      <c r="C39" s="468" t="s">
        <v>189</v>
      </c>
      <c r="D39" s="469" t="s">
        <v>114</v>
      </c>
      <c r="E39" s="470">
        <v>6</v>
      </c>
      <c r="F39" s="471" t="s">
        <v>19</v>
      </c>
      <c r="G39" s="472">
        <v>4</v>
      </c>
      <c r="H39" s="473">
        <v>6</v>
      </c>
      <c r="I39" s="474" t="s">
        <v>19</v>
      </c>
      <c r="J39" s="475">
        <v>1</v>
      </c>
      <c r="K39" s="476"/>
      <c r="L39" s="471" t="s">
        <v>19</v>
      </c>
      <c r="M39" s="477"/>
      <c r="N39" s="139">
        <f>E39+H39+K39</f>
        <v>12</v>
      </c>
      <c r="O39" s="140" t="s">
        <v>19</v>
      </c>
      <c r="P39" s="141">
        <f>G39+J39+M39</f>
        <v>5</v>
      </c>
      <c r="Q39" s="139">
        <f>SUM(AF39:AH39)</f>
        <v>2</v>
      </c>
      <c r="R39" s="140" t="s">
        <v>19</v>
      </c>
      <c r="S39" s="141">
        <f>SUM(AI39:AK39)</f>
        <v>0</v>
      </c>
      <c r="T39" s="142">
        <f>IF(Q39&gt;S39,1,0)</f>
        <v>1</v>
      </c>
      <c r="U39" s="143">
        <f>IF(S39&gt;Q39,1,0)</f>
        <v>0</v>
      </c>
      <c r="V39" s="124"/>
      <c r="X39" s="144"/>
      <c r="AF39" s="145">
        <f>IF(E39&gt;G39,1,0)</f>
        <v>1</v>
      </c>
      <c r="AG39" s="145">
        <f>IF(H39&gt;J39,1,0)</f>
        <v>1</v>
      </c>
      <c r="AH39" s="145">
        <f>IF(K39+M39&gt;0,IF(K39&gt;M39,1,0),0)</f>
        <v>0</v>
      </c>
      <c r="AI39" s="145">
        <f>IF(G39&gt;E39,1,0)</f>
        <v>0</v>
      </c>
      <c r="AJ39" s="145">
        <f>IF(J39&gt;H39,1,0)</f>
        <v>0</v>
      </c>
      <c r="AK39" s="145">
        <f>IF(K39+M39&gt;0,IF(M39&gt;K39,1,0),0)</f>
        <v>0</v>
      </c>
    </row>
    <row r="40" spans="2:37" ht="24.75" customHeight="1">
      <c r="B40" s="132" t="s">
        <v>72</v>
      </c>
      <c r="C40" s="478" t="s">
        <v>190</v>
      </c>
      <c r="D40" s="479" t="s">
        <v>113</v>
      </c>
      <c r="E40" s="480">
        <v>3</v>
      </c>
      <c r="F40" s="474" t="s">
        <v>19</v>
      </c>
      <c r="G40" s="475">
        <v>6</v>
      </c>
      <c r="H40" s="476">
        <v>7</v>
      </c>
      <c r="I40" s="471" t="s">
        <v>19</v>
      </c>
      <c r="J40" s="472">
        <v>5</v>
      </c>
      <c r="K40" s="473">
        <v>7</v>
      </c>
      <c r="L40" s="474" t="s">
        <v>19</v>
      </c>
      <c r="M40" s="481">
        <v>6</v>
      </c>
      <c r="N40" s="139">
        <f>E40+H40+K40</f>
        <v>17</v>
      </c>
      <c r="O40" s="140" t="s">
        <v>19</v>
      </c>
      <c r="P40" s="141">
        <f>G40+J40+M40</f>
        <v>17</v>
      </c>
      <c r="Q40" s="139">
        <f>SUM(AF40:AH40)</f>
        <v>2</v>
      </c>
      <c r="R40" s="140" t="s">
        <v>19</v>
      </c>
      <c r="S40" s="141">
        <f>SUM(AI40:AK40)</f>
        <v>1</v>
      </c>
      <c r="T40" s="142">
        <f>IF(Q40&gt;S40,1,0)</f>
        <v>1</v>
      </c>
      <c r="U40" s="143">
        <f>IF(S40&gt;Q40,1,0)</f>
        <v>0</v>
      </c>
      <c r="V40" s="124"/>
      <c r="AF40" s="145">
        <f>IF(E40&gt;G40,1,0)</f>
        <v>0</v>
      </c>
      <c r="AG40" s="145">
        <f>IF(H40&gt;J40,1,0)</f>
        <v>1</v>
      </c>
      <c r="AH40" s="145">
        <f>IF(K40+M40&gt;0,IF(K40&gt;M40,1,0),0)</f>
        <v>1</v>
      </c>
      <c r="AI40" s="145">
        <f>IF(G40&gt;E40,1,0)</f>
        <v>1</v>
      </c>
      <c r="AJ40" s="145">
        <f>IF(J40&gt;H40,1,0)</f>
        <v>0</v>
      </c>
      <c r="AK40" s="145">
        <f>IF(K40+M40&gt;0,IF(M40&gt;K40,1,0),0)</f>
        <v>0</v>
      </c>
    </row>
    <row r="41" spans="2:37" ht="24.75" customHeight="1">
      <c r="B41" s="583" t="s">
        <v>73</v>
      </c>
      <c r="C41" s="482" t="s">
        <v>191</v>
      </c>
      <c r="D41" s="483" t="s">
        <v>113</v>
      </c>
      <c r="E41" s="696">
        <v>6</v>
      </c>
      <c r="F41" s="698" t="s">
        <v>19</v>
      </c>
      <c r="G41" s="700">
        <v>1</v>
      </c>
      <c r="H41" s="702">
        <v>6</v>
      </c>
      <c r="I41" s="699" t="s">
        <v>19</v>
      </c>
      <c r="J41" s="701">
        <v>2</v>
      </c>
      <c r="K41" s="703"/>
      <c r="L41" s="698" t="s">
        <v>19</v>
      </c>
      <c r="M41" s="704"/>
      <c r="N41" s="646">
        <f>E41+H41+K41</f>
        <v>12</v>
      </c>
      <c r="O41" s="648" t="s">
        <v>19</v>
      </c>
      <c r="P41" s="650">
        <f>G41+J41+M41</f>
        <v>3</v>
      </c>
      <c r="Q41" s="646">
        <f>SUM(AF41:AH41)</f>
        <v>2</v>
      </c>
      <c r="R41" s="648" t="s">
        <v>19</v>
      </c>
      <c r="S41" s="650">
        <f>SUM(AI41:AK41)</f>
        <v>0</v>
      </c>
      <c r="T41" s="609">
        <f>IF(Q41&gt;S41,1,0)</f>
        <v>1</v>
      </c>
      <c r="U41" s="601">
        <f>IF(S41&gt;Q41,1,0)</f>
        <v>0</v>
      </c>
      <c r="V41" s="148"/>
      <c r="AF41" s="145">
        <f>IF(E41&gt;G41,1,0)</f>
        <v>1</v>
      </c>
      <c r="AG41" s="145">
        <f>IF(H41&gt;J41,1,0)</f>
        <v>1</v>
      </c>
      <c r="AH41" s="145">
        <f>IF(K41+M41&gt;0,IF(K41&gt;M41,1,0),0)</f>
        <v>0</v>
      </c>
      <c r="AI41" s="145">
        <f>IF(G41&gt;E41,1,0)</f>
        <v>0</v>
      </c>
      <c r="AJ41" s="145">
        <f>IF(J41&gt;H41,1,0)</f>
        <v>0</v>
      </c>
      <c r="AK41" s="145">
        <f>IF(K41+M41&gt;0,IF(M41&gt;K41,1,0),0)</f>
        <v>0</v>
      </c>
    </row>
    <row r="42" spans="2:22" ht="24.75" customHeight="1">
      <c r="B42" s="584"/>
      <c r="C42" s="484" t="s">
        <v>192</v>
      </c>
      <c r="D42" s="485" t="s">
        <v>193</v>
      </c>
      <c r="E42" s="697"/>
      <c r="F42" s="699"/>
      <c r="G42" s="701"/>
      <c r="H42" s="703"/>
      <c r="I42" s="698"/>
      <c r="J42" s="700"/>
      <c r="K42" s="702"/>
      <c r="L42" s="699"/>
      <c r="M42" s="705"/>
      <c r="N42" s="647"/>
      <c r="O42" s="649"/>
      <c r="P42" s="651"/>
      <c r="Q42" s="647"/>
      <c r="R42" s="649"/>
      <c r="S42" s="651"/>
      <c r="T42" s="610"/>
      <c r="U42" s="602"/>
      <c r="V42" s="148"/>
    </row>
    <row r="43" spans="2:22" ht="24.75" customHeight="1">
      <c r="B43" s="151"/>
      <c r="C43" s="152" t="s">
        <v>77</v>
      </c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4">
        <f>SUM(N39:N42)</f>
        <v>41</v>
      </c>
      <c r="O43" s="140" t="s">
        <v>19</v>
      </c>
      <c r="P43" s="155">
        <f>SUM(P39:P42)</f>
        <v>25</v>
      </c>
      <c r="Q43" s="154">
        <f>SUM(Q39:Q42)</f>
        <v>6</v>
      </c>
      <c r="R43" s="156" t="s">
        <v>19</v>
      </c>
      <c r="S43" s="155">
        <f>SUM(S39:S42)</f>
        <v>1</v>
      </c>
      <c r="T43" s="142">
        <f>SUM(T39:T42)</f>
        <v>3</v>
      </c>
      <c r="U43" s="143">
        <f>SUM(U39:U42)</f>
        <v>0</v>
      </c>
      <c r="V43" s="124"/>
    </row>
    <row r="44" spans="2:22" ht="24.75" customHeight="1">
      <c r="B44" s="151"/>
      <c r="C44" s="8" t="s">
        <v>78</v>
      </c>
      <c r="D44" s="157" t="str">
        <f>IF(T43&gt;U43,D34,IF(U43&gt;T43,D35,IF(U43+T43=0," ","CHYBA ZADÁNÍ")))</f>
        <v>TK Mexiko</v>
      </c>
      <c r="E44" s="152"/>
      <c r="F44" s="152"/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53"/>
      <c r="R44" s="153"/>
      <c r="S44" s="153"/>
      <c r="T44" s="153"/>
      <c r="U44" s="8"/>
      <c r="V44" s="158"/>
    </row>
    <row r="45" spans="2:22" ht="14.25">
      <c r="B45" s="151"/>
      <c r="C45" s="8" t="s">
        <v>79</v>
      </c>
      <c r="G45" s="160"/>
      <c r="H45" s="160"/>
      <c r="I45" s="160"/>
      <c r="J45" s="160"/>
      <c r="K45" s="160"/>
      <c r="L45" s="160"/>
      <c r="M45" s="160"/>
      <c r="N45" s="158"/>
      <c r="O45" s="158"/>
      <c r="Q45" s="161"/>
      <c r="R45" s="161"/>
      <c r="S45" s="160"/>
      <c r="T45" s="160"/>
      <c r="U45" s="160"/>
      <c r="V45" s="158"/>
    </row>
    <row r="46" spans="3:21" ht="14.25">
      <c r="C46" s="161"/>
      <c r="D46" s="161"/>
      <c r="E46" s="161"/>
      <c r="F46" s="161"/>
      <c r="G46" s="161"/>
      <c r="H46" s="161"/>
      <c r="I46" s="161"/>
      <c r="J46" s="166" t="s">
        <v>63</v>
      </c>
      <c r="K46" s="166"/>
      <c r="L46" s="166"/>
      <c r="M46" s="161"/>
      <c r="N46" s="161"/>
      <c r="O46" s="161"/>
      <c r="P46" s="161"/>
      <c r="Q46" s="161"/>
      <c r="R46" s="161"/>
      <c r="S46" s="161"/>
      <c r="T46" s="166" t="s">
        <v>66</v>
      </c>
      <c r="U46" s="161"/>
    </row>
    <row r="47" spans="3:21" ht="15">
      <c r="C47" s="167" t="s">
        <v>80</v>
      </c>
      <c r="D47" s="161"/>
      <c r="E47" s="161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61"/>
    </row>
    <row r="48" spans="3:21" ht="14.25">
      <c r="C48" s="161"/>
      <c r="D48" s="161"/>
      <c r="E48" s="161"/>
      <c r="F48" s="161"/>
      <c r="G48" s="161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</row>
    <row r="49" spans="3:21" ht="14.25">
      <c r="C49" s="161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61"/>
      <c r="Q49" s="161"/>
      <c r="R49" s="161"/>
      <c r="S49" s="161"/>
      <c r="T49" s="161"/>
      <c r="U49" s="161"/>
    </row>
    <row r="51" spans="2:21" ht="26.25">
      <c r="B51" s="123"/>
      <c r="C51" s="123"/>
      <c r="D51" s="123"/>
      <c r="E51" s="123"/>
      <c r="F51" s="162" t="s">
        <v>47</v>
      </c>
      <c r="G51" s="123"/>
      <c r="H51" s="163"/>
      <c r="I51" s="16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</row>
    <row r="52" spans="6:9" ht="26.25">
      <c r="F52" s="102"/>
      <c r="H52" s="103"/>
      <c r="I52" s="103"/>
    </row>
    <row r="53" spans="3:24" ht="20.25">
      <c r="C53" s="104" t="s">
        <v>48</v>
      </c>
      <c r="D53" s="105" t="s">
        <v>49</v>
      </c>
      <c r="E53" s="104"/>
      <c r="F53" s="104"/>
      <c r="G53" s="104"/>
      <c r="H53" s="104"/>
      <c r="I53" s="104"/>
      <c r="J53" s="104"/>
      <c r="K53" s="104"/>
      <c r="L53" s="104"/>
      <c r="P53" s="626" t="s">
        <v>50</v>
      </c>
      <c r="Q53" s="626"/>
      <c r="R53" s="106"/>
      <c r="S53" s="106"/>
      <c r="T53" s="637">
        <v>2011</v>
      </c>
      <c r="U53" s="637"/>
      <c r="X53" s="107" t="s">
        <v>1</v>
      </c>
    </row>
    <row r="54" spans="3:31" ht="18">
      <c r="C54" s="108" t="s">
        <v>51</v>
      </c>
      <c r="D54" s="164"/>
      <c r="N54" s="110">
        <v>2</v>
      </c>
      <c r="P54" s="622" t="str">
        <f>IF(N54=1,P56,IF(N54=2,P57,IF(N54=3,P58,IF(N54=4,P59,IF(N54=5,P60," ")))))</f>
        <v>MUŽI  II.</v>
      </c>
      <c r="Q54" s="623"/>
      <c r="R54" s="623"/>
      <c r="S54" s="623"/>
      <c r="T54" s="623"/>
      <c r="U54" s="624"/>
      <c r="W54" s="111" t="s">
        <v>2</v>
      </c>
      <c r="X54" s="108" t="s">
        <v>3</v>
      </c>
      <c r="AA54" s="1" t="s">
        <v>52</v>
      </c>
      <c r="AB54" s="1" t="s">
        <v>53</v>
      </c>
      <c r="AC54" s="1" t="s">
        <v>54</v>
      </c>
      <c r="AD54" s="1" t="s">
        <v>55</v>
      </c>
      <c r="AE54" s="1" t="s">
        <v>56</v>
      </c>
    </row>
    <row r="55" spans="3:21" ht="15">
      <c r="C55" s="108"/>
      <c r="D55" s="113"/>
      <c r="E55" s="113"/>
      <c r="F55" s="113"/>
      <c r="G55" s="108"/>
      <c r="H55" s="108"/>
      <c r="I55" s="108"/>
      <c r="J55" s="113"/>
      <c r="K55" s="113"/>
      <c r="L55" s="113"/>
      <c r="M55" s="108"/>
      <c r="N55" s="108"/>
      <c r="O55" s="108"/>
      <c r="P55" s="114"/>
      <c r="Q55" s="114"/>
      <c r="R55" s="114"/>
      <c r="S55" s="108"/>
      <c r="T55" s="108"/>
      <c r="U55" s="113"/>
    </row>
    <row r="56" spans="3:31" ht="15.75">
      <c r="C56" s="108" t="s">
        <v>57</v>
      </c>
      <c r="D56" s="466" t="s">
        <v>35</v>
      </c>
      <c r="E56" s="115"/>
      <c r="F56" s="115"/>
      <c r="N56" s="1">
        <v>1</v>
      </c>
      <c r="P56" s="625" t="s">
        <v>58</v>
      </c>
      <c r="Q56" s="625"/>
      <c r="R56" s="625"/>
      <c r="S56" s="625"/>
      <c r="T56" s="625"/>
      <c r="U56" s="625"/>
      <c r="W56" s="117">
        <v>1</v>
      </c>
      <c r="X56" s="118" t="str">
        <f aca="true" t="shared" si="3" ref="X56:X63">IF($N$29=1,AA56,IF($N$29=2,AB56,IF($N$29=3,AC56,IF($N$29=4,AD56,IF($N$29=5,AE56," ")))))</f>
        <v>Nová Bělá  A</v>
      </c>
      <c r="AA56" s="1">
        <f aca="true" t="shared" si="4" ref="AA56:AE63">AA31</f>
        <v>0</v>
      </c>
      <c r="AB56" s="1" t="str">
        <f t="shared" si="4"/>
        <v>Nová Bělá  A</v>
      </c>
      <c r="AC56" s="1">
        <f t="shared" si="4"/>
        <v>0</v>
      </c>
      <c r="AD56" s="1">
        <f t="shared" si="4"/>
        <v>0</v>
      </c>
      <c r="AE56" s="1">
        <f t="shared" si="4"/>
        <v>0</v>
      </c>
    </row>
    <row r="57" spans="3:31" ht="15">
      <c r="C57" s="108" t="s">
        <v>60</v>
      </c>
      <c r="D57" s="263">
        <v>40670</v>
      </c>
      <c r="E57" s="120"/>
      <c r="F57" s="120"/>
      <c r="N57" s="1">
        <v>2</v>
      </c>
      <c r="P57" s="625" t="s">
        <v>61</v>
      </c>
      <c r="Q57" s="625"/>
      <c r="R57" s="625"/>
      <c r="S57" s="625"/>
      <c r="T57" s="625"/>
      <c r="U57" s="625"/>
      <c r="W57" s="117">
        <v>2</v>
      </c>
      <c r="X57" s="118" t="str">
        <f t="shared" si="3"/>
        <v>TK Mexiko</v>
      </c>
      <c r="AA57" s="1">
        <f t="shared" si="4"/>
        <v>0</v>
      </c>
      <c r="AB57" s="1" t="str">
        <f t="shared" si="4"/>
        <v>TK Mexiko</v>
      </c>
      <c r="AC57" s="1">
        <f t="shared" si="4"/>
        <v>0</v>
      </c>
      <c r="AD57" s="1">
        <f t="shared" si="4"/>
        <v>0</v>
      </c>
      <c r="AE57" s="1">
        <f t="shared" si="4"/>
        <v>0</v>
      </c>
    </row>
    <row r="58" spans="3:31" ht="15">
      <c r="C58" s="108"/>
      <c r="N58" s="1">
        <v>3</v>
      </c>
      <c r="P58" s="594" t="s">
        <v>62</v>
      </c>
      <c r="Q58" s="594"/>
      <c r="R58" s="594"/>
      <c r="S58" s="594"/>
      <c r="T58" s="594"/>
      <c r="U58" s="594"/>
      <c r="W58" s="117">
        <v>3</v>
      </c>
      <c r="X58" s="118" t="str">
        <f t="shared" si="3"/>
        <v>Proskovice</v>
      </c>
      <c r="AA58" s="1">
        <f t="shared" si="4"/>
        <v>0</v>
      </c>
      <c r="AB58" s="1" t="str">
        <f t="shared" si="4"/>
        <v>Proskovice</v>
      </c>
      <c r="AC58" s="1">
        <f t="shared" si="4"/>
        <v>0</v>
      </c>
      <c r="AD58" s="1">
        <f t="shared" si="4"/>
        <v>0</v>
      </c>
      <c r="AE58" s="1">
        <f t="shared" si="4"/>
        <v>0</v>
      </c>
    </row>
    <row r="59" spans="2:31" ht="18">
      <c r="B59" s="121">
        <v>3</v>
      </c>
      <c r="C59" s="104" t="s">
        <v>63</v>
      </c>
      <c r="D59" s="627" t="str">
        <f>IF(B59=1,X56,IF(B59=2,X57,IF(B59=3,X58,IF(B59=4,X59,IF(B59=5,X60,IF(B59=6,X61,IF(B59=7,X62,IF(B59=8,X63," "))))))))</f>
        <v>Proskovice</v>
      </c>
      <c r="E59" s="628"/>
      <c r="F59" s="628"/>
      <c r="G59" s="628"/>
      <c r="H59" s="628"/>
      <c r="I59" s="629"/>
      <c r="N59" s="1">
        <v>4</v>
      </c>
      <c r="P59" s="594" t="s">
        <v>64</v>
      </c>
      <c r="Q59" s="594"/>
      <c r="R59" s="594"/>
      <c r="S59" s="594"/>
      <c r="T59" s="594"/>
      <c r="U59" s="594"/>
      <c r="W59" s="117">
        <v>4</v>
      </c>
      <c r="X59" s="118" t="str">
        <f t="shared" si="3"/>
        <v>Hukvaldy</v>
      </c>
      <c r="AA59" s="1">
        <f t="shared" si="4"/>
        <v>0</v>
      </c>
      <c r="AB59" s="1" t="str">
        <f t="shared" si="4"/>
        <v>Hukvaldy</v>
      </c>
      <c r="AC59" s="1">
        <f t="shared" si="4"/>
        <v>0</v>
      </c>
      <c r="AD59" s="1">
        <f t="shared" si="4"/>
        <v>0</v>
      </c>
      <c r="AE59" s="1">
        <f t="shared" si="4"/>
        <v>0</v>
      </c>
    </row>
    <row r="60" spans="2:31" ht="18">
      <c r="B60" s="121">
        <v>4</v>
      </c>
      <c r="C60" s="104" t="s">
        <v>66</v>
      </c>
      <c r="D60" s="627" t="str">
        <f>IF(B60=1,X56,IF(B60=2,X57,IF(B60=3,X58,IF(B60=4,X59,IF(B60=5,X60,IF(B60=6,X61,IF(B60=7,X62,IF(B60=8,X63," "))))))))</f>
        <v>Hukvaldy</v>
      </c>
      <c r="E60" s="628"/>
      <c r="F60" s="628"/>
      <c r="G60" s="628"/>
      <c r="H60" s="628"/>
      <c r="I60" s="629"/>
      <c r="N60" s="1">
        <v>5</v>
      </c>
      <c r="P60" s="594" t="s">
        <v>67</v>
      </c>
      <c r="Q60" s="594"/>
      <c r="R60" s="594"/>
      <c r="S60" s="594"/>
      <c r="T60" s="594"/>
      <c r="U60" s="594"/>
      <c r="W60" s="117">
        <v>5</v>
      </c>
      <c r="X60" s="118" t="str">
        <f t="shared" si="3"/>
        <v>Krmelín</v>
      </c>
      <c r="AA60" s="1">
        <f t="shared" si="4"/>
        <v>0</v>
      </c>
      <c r="AB60" s="1" t="str">
        <f t="shared" si="4"/>
        <v>Krmelín</v>
      </c>
      <c r="AC60" s="1">
        <f t="shared" si="4"/>
        <v>0</v>
      </c>
      <c r="AD60" s="1">
        <f t="shared" si="4"/>
        <v>0</v>
      </c>
      <c r="AE60" s="1">
        <f t="shared" si="4"/>
        <v>0</v>
      </c>
    </row>
    <row r="61" spans="23:31" ht="14.25">
      <c r="W61" s="117">
        <v>6</v>
      </c>
      <c r="X61" s="118" t="str">
        <f t="shared" si="3"/>
        <v>Výškovice C</v>
      </c>
      <c r="AA61" s="1">
        <f t="shared" si="4"/>
        <v>0</v>
      </c>
      <c r="AB61" s="1" t="str">
        <f t="shared" si="4"/>
        <v>Výškovice C</v>
      </c>
      <c r="AC61" s="1">
        <f t="shared" si="4"/>
        <v>0</v>
      </c>
      <c r="AD61" s="1">
        <f t="shared" si="4"/>
        <v>0</v>
      </c>
      <c r="AE61" s="1">
        <f t="shared" si="4"/>
        <v>0</v>
      </c>
    </row>
    <row r="62" spans="3:31" ht="14.25">
      <c r="C62" s="122" t="s">
        <v>68</v>
      </c>
      <c r="D62" s="123"/>
      <c r="E62" s="630" t="s">
        <v>69</v>
      </c>
      <c r="F62" s="631"/>
      <c r="G62" s="631"/>
      <c r="H62" s="631"/>
      <c r="I62" s="631"/>
      <c r="J62" s="631"/>
      <c r="K62" s="631"/>
      <c r="L62" s="631"/>
      <c r="M62" s="631"/>
      <c r="N62" s="631" t="s">
        <v>70</v>
      </c>
      <c r="O62" s="631"/>
      <c r="P62" s="631"/>
      <c r="Q62" s="631"/>
      <c r="R62" s="631"/>
      <c r="S62" s="631"/>
      <c r="T62" s="631"/>
      <c r="U62" s="631"/>
      <c r="V62" s="124"/>
      <c r="W62" s="117">
        <v>7</v>
      </c>
      <c r="X62" s="118">
        <f t="shared" si="3"/>
        <v>0</v>
      </c>
      <c r="AA62" s="1">
        <f t="shared" si="4"/>
        <v>0</v>
      </c>
      <c r="AB62" s="1">
        <f t="shared" si="4"/>
        <v>0</v>
      </c>
      <c r="AC62" s="1">
        <f t="shared" si="4"/>
        <v>0</v>
      </c>
      <c r="AD62" s="1">
        <f t="shared" si="4"/>
        <v>0</v>
      </c>
      <c r="AE62" s="1">
        <f t="shared" si="4"/>
        <v>0</v>
      </c>
    </row>
    <row r="63" spans="2:37" ht="15">
      <c r="B63" s="126"/>
      <c r="C63" s="127" t="s">
        <v>8</v>
      </c>
      <c r="D63" s="128" t="s">
        <v>9</v>
      </c>
      <c r="E63" s="611" t="s">
        <v>71</v>
      </c>
      <c r="F63" s="592"/>
      <c r="G63" s="593"/>
      <c r="H63" s="591" t="s">
        <v>72</v>
      </c>
      <c r="I63" s="592"/>
      <c r="J63" s="593" t="s">
        <v>72</v>
      </c>
      <c r="K63" s="591" t="s">
        <v>73</v>
      </c>
      <c r="L63" s="592"/>
      <c r="M63" s="592" t="s">
        <v>73</v>
      </c>
      <c r="N63" s="591" t="s">
        <v>74</v>
      </c>
      <c r="O63" s="592"/>
      <c r="P63" s="593"/>
      <c r="Q63" s="591" t="s">
        <v>75</v>
      </c>
      <c r="R63" s="592"/>
      <c r="S63" s="593"/>
      <c r="T63" s="129" t="s">
        <v>76</v>
      </c>
      <c r="U63" s="130"/>
      <c r="V63" s="131"/>
      <c r="W63" s="117">
        <v>8</v>
      </c>
      <c r="X63" s="118">
        <f t="shared" si="3"/>
        <v>0</v>
      </c>
      <c r="AA63" s="1">
        <f t="shared" si="4"/>
        <v>0</v>
      </c>
      <c r="AB63" s="1">
        <f t="shared" si="4"/>
        <v>0</v>
      </c>
      <c r="AC63" s="1">
        <f t="shared" si="4"/>
        <v>0</v>
      </c>
      <c r="AD63" s="1">
        <f t="shared" si="4"/>
        <v>0</v>
      </c>
      <c r="AE63" s="1">
        <f t="shared" si="4"/>
        <v>0</v>
      </c>
      <c r="AF63" s="9" t="s">
        <v>71</v>
      </c>
      <c r="AG63" s="9" t="s">
        <v>72</v>
      </c>
      <c r="AH63" s="9" t="s">
        <v>73</v>
      </c>
      <c r="AI63" s="9" t="s">
        <v>71</v>
      </c>
      <c r="AJ63" s="9" t="s">
        <v>72</v>
      </c>
      <c r="AK63" s="9" t="s">
        <v>73</v>
      </c>
    </row>
    <row r="64" spans="2:37" ht="15.75">
      <c r="B64" s="132" t="s">
        <v>71</v>
      </c>
      <c r="C64" s="172" t="s">
        <v>183</v>
      </c>
      <c r="D64" s="182" t="s">
        <v>184</v>
      </c>
      <c r="E64" s="174">
        <v>6</v>
      </c>
      <c r="F64" s="175" t="s">
        <v>19</v>
      </c>
      <c r="G64" s="351">
        <v>1</v>
      </c>
      <c r="H64" s="352">
        <v>6</v>
      </c>
      <c r="I64" s="353" t="s">
        <v>19</v>
      </c>
      <c r="J64" s="176">
        <v>3</v>
      </c>
      <c r="K64" s="177"/>
      <c r="L64" s="175" t="s">
        <v>19</v>
      </c>
      <c r="M64" s="354"/>
      <c r="N64" s="139">
        <f>E64+H64+K64</f>
        <v>12</v>
      </c>
      <c r="O64" s="140" t="s">
        <v>19</v>
      </c>
      <c r="P64" s="141">
        <f>G64+J64+M64</f>
        <v>4</v>
      </c>
      <c r="Q64" s="139">
        <f>SUM(AF64:AH64)</f>
        <v>2</v>
      </c>
      <c r="R64" s="140" t="s">
        <v>19</v>
      </c>
      <c r="S64" s="141">
        <f>SUM(AI64:AK64)</f>
        <v>0</v>
      </c>
      <c r="T64" s="142">
        <f>IF(Q64&gt;S64,1,0)</f>
        <v>1</v>
      </c>
      <c r="U64" s="143">
        <f>IF(S64&gt;Q64,1,0)</f>
        <v>0</v>
      </c>
      <c r="V64" s="124"/>
      <c r="X64" s="144"/>
      <c r="AF64" s="145">
        <f>IF(E64&gt;G64,1,0)</f>
        <v>1</v>
      </c>
      <c r="AG64" s="145">
        <f>IF(H64&gt;J64,1,0)</f>
        <v>1</v>
      </c>
      <c r="AH64" s="145">
        <f>IF(K64+M64&gt;0,IF(K64&gt;M64,1,0),0)</f>
        <v>0</v>
      </c>
      <c r="AI64" s="145">
        <f>IF(G64&gt;E64,1,0)</f>
        <v>0</v>
      </c>
      <c r="AJ64" s="145">
        <f>IF(J64&gt;H64,1,0)</f>
        <v>0</v>
      </c>
      <c r="AK64" s="145">
        <f>IF(K64+M64&gt;0,IF(M64&gt;K64,1,0),0)</f>
        <v>0</v>
      </c>
    </row>
    <row r="65" spans="2:37" ht="15.75">
      <c r="B65" s="132" t="s">
        <v>72</v>
      </c>
      <c r="C65" s="356" t="s">
        <v>185</v>
      </c>
      <c r="D65" s="357" t="s">
        <v>186</v>
      </c>
      <c r="E65" s="358">
        <v>2</v>
      </c>
      <c r="F65" s="353" t="s">
        <v>19</v>
      </c>
      <c r="G65" s="176">
        <v>6</v>
      </c>
      <c r="H65" s="177">
        <v>7</v>
      </c>
      <c r="I65" s="175" t="s">
        <v>19</v>
      </c>
      <c r="J65" s="351">
        <v>5</v>
      </c>
      <c r="K65" s="352">
        <v>4</v>
      </c>
      <c r="L65" s="353" t="s">
        <v>19</v>
      </c>
      <c r="M65" s="178">
        <v>6</v>
      </c>
      <c r="N65" s="139">
        <f>E65+H65+K65</f>
        <v>13</v>
      </c>
      <c r="O65" s="140" t="s">
        <v>19</v>
      </c>
      <c r="P65" s="141">
        <f>G65+J65+M65</f>
        <v>17</v>
      </c>
      <c r="Q65" s="139">
        <f>SUM(AF65:AH65)</f>
        <v>1</v>
      </c>
      <c r="R65" s="140" t="s">
        <v>19</v>
      </c>
      <c r="S65" s="141">
        <f>SUM(AI65:AK65)</f>
        <v>2</v>
      </c>
      <c r="T65" s="142">
        <f>IF(Q65&gt;S65,1,0)</f>
        <v>0</v>
      </c>
      <c r="U65" s="143">
        <f>IF(S65&gt;Q65,1,0)</f>
        <v>1</v>
      </c>
      <c r="V65" s="124"/>
      <c r="AF65" s="145">
        <f>IF(E65&gt;G65,1,0)</f>
        <v>0</v>
      </c>
      <c r="AG65" s="145">
        <f>IF(H65&gt;J65,1,0)</f>
        <v>1</v>
      </c>
      <c r="AH65" s="145">
        <f>IF(K65+M65&gt;0,IF(K65&gt;M65,1,0),0)</f>
        <v>0</v>
      </c>
      <c r="AI65" s="145">
        <f>IF(G65&gt;E65,1,0)</f>
        <v>1</v>
      </c>
      <c r="AJ65" s="145">
        <f>IF(J65&gt;H65,1,0)</f>
        <v>0</v>
      </c>
      <c r="AK65" s="145">
        <f>IF(K65+M65&gt;0,IF(M65&gt;K65,1,0),0)</f>
        <v>1</v>
      </c>
    </row>
    <row r="66" spans="2:37" ht="14.25" customHeight="1">
      <c r="B66" s="583" t="s">
        <v>73</v>
      </c>
      <c r="C66" s="183" t="s">
        <v>183</v>
      </c>
      <c r="D66" s="182" t="s">
        <v>187</v>
      </c>
      <c r="E66" s="585">
        <v>6</v>
      </c>
      <c r="F66" s="587" t="s">
        <v>19</v>
      </c>
      <c r="G66" s="589">
        <v>4</v>
      </c>
      <c r="H66" s="595">
        <v>7</v>
      </c>
      <c r="I66" s="597" t="s">
        <v>19</v>
      </c>
      <c r="J66" s="616">
        <v>6</v>
      </c>
      <c r="K66" s="618"/>
      <c r="L66" s="587" t="s">
        <v>19</v>
      </c>
      <c r="M66" s="620"/>
      <c r="N66" s="646">
        <f>E66+H66+K66</f>
        <v>13</v>
      </c>
      <c r="O66" s="648" t="s">
        <v>19</v>
      </c>
      <c r="P66" s="650">
        <f>G66+J66+M66</f>
        <v>10</v>
      </c>
      <c r="Q66" s="646">
        <f>SUM(AF66:AH66)</f>
        <v>2</v>
      </c>
      <c r="R66" s="648" t="s">
        <v>19</v>
      </c>
      <c r="S66" s="650">
        <f>SUM(AI66:AK66)</f>
        <v>0</v>
      </c>
      <c r="T66" s="609">
        <f>IF(Q66&gt;S66,1,0)</f>
        <v>1</v>
      </c>
      <c r="U66" s="601">
        <f>IF(S66&gt;Q66,1,0)</f>
        <v>0</v>
      </c>
      <c r="V66" s="148"/>
      <c r="AF66" s="145">
        <f>IF(E66&gt;G66,1,0)</f>
        <v>1</v>
      </c>
      <c r="AG66" s="145">
        <f>IF(H66&gt;J66,1,0)</f>
        <v>1</v>
      </c>
      <c r="AH66" s="145">
        <f>IF(K66+M66&gt;0,IF(K66&gt;M66,1,0),0)</f>
        <v>0</v>
      </c>
      <c r="AI66" s="145">
        <f>IF(G66&gt;E66,1,0)</f>
        <v>0</v>
      </c>
      <c r="AJ66" s="145">
        <f>IF(J66&gt;H66,1,0)</f>
        <v>0</v>
      </c>
      <c r="AK66" s="145">
        <f>IF(K66+M66&gt;0,IF(M66&gt;K66,1,0),0)</f>
        <v>0</v>
      </c>
    </row>
    <row r="67" spans="2:22" ht="14.25" customHeight="1">
      <c r="B67" s="584"/>
      <c r="C67" s="359" t="s">
        <v>185</v>
      </c>
      <c r="D67" s="360" t="s">
        <v>186</v>
      </c>
      <c r="E67" s="706"/>
      <c r="F67" s="598"/>
      <c r="G67" s="617"/>
      <c r="H67" s="707"/>
      <c r="I67" s="588"/>
      <c r="J67" s="590"/>
      <c r="K67" s="596"/>
      <c r="L67" s="598"/>
      <c r="M67" s="621"/>
      <c r="N67" s="647"/>
      <c r="O67" s="649"/>
      <c r="P67" s="651"/>
      <c r="Q67" s="647"/>
      <c r="R67" s="649"/>
      <c r="S67" s="651"/>
      <c r="T67" s="610"/>
      <c r="U67" s="602"/>
      <c r="V67" s="148"/>
    </row>
    <row r="68" spans="2:22" ht="15.75">
      <c r="B68" s="151"/>
      <c r="C68" s="152" t="s">
        <v>77</v>
      </c>
      <c r="D68" s="153"/>
      <c r="E68" s="153"/>
      <c r="F68" s="153"/>
      <c r="G68" s="153"/>
      <c r="H68" s="153"/>
      <c r="I68" s="153"/>
      <c r="J68" s="153"/>
      <c r="K68" s="153"/>
      <c r="L68" s="153"/>
      <c r="M68" s="153"/>
      <c r="N68" s="154">
        <f>SUM(N64:N67)</f>
        <v>38</v>
      </c>
      <c r="O68" s="140" t="s">
        <v>19</v>
      </c>
      <c r="P68" s="155">
        <f>SUM(P64:P67)</f>
        <v>31</v>
      </c>
      <c r="Q68" s="154">
        <f>SUM(Q64:Q67)</f>
        <v>5</v>
      </c>
      <c r="R68" s="156" t="s">
        <v>19</v>
      </c>
      <c r="S68" s="155">
        <f>SUM(S64:S67)</f>
        <v>2</v>
      </c>
      <c r="T68" s="142">
        <f>SUM(T64:T67)</f>
        <v>2</v>
      </c>
      <c r="U68" s="143">
        <f>SUM(U64:U67)</f>
        <v>1</v>
      </c>
      <c r="V68" s="124"/>
    </row>
    <row r="69" spans="2:22" ht="15">
      <c r="B69" s="151"/>
      <c r="C69" s="8" t="s">
        <v>78</v>
      </c>
      <c r="D69" s="157" t="str">
        <f>IF(T68&gt;U68,D59,IF(U68&gt;T68,D60,IF(U68+T68=0," ","CHYBA ZADÁNÍ")))</f>
        <v>Proskovice</v>
      </c>
      <c r="E69" s="152"/>
      <c r="F69" s="152"/>
      <c r="G69" s="153"/>
      <c r="H69" s="153"/>
      <c r="I69" s="153"/>
      <c r="J69" s="153"/>
      <c r="K69" s="153"/>
      <c r="L69" s="153"/>
      <c r="M69" s="153"/>
      <c r="N69" s="153"/>
      <c r="O69" s="153"/>
      <c r="P69" s="153"/>
      <c r="Q69" s="153"/>
      <c r="R69" s="153"/>
      <c r="S69" s="153"/>
      <c r="T69" s="153"/>
      <c r="U69" s="8"/>
      <c r="V69" s="158"/>
    </row>
    <row r="70" spans="2:22" ht="14.25">
      <c r="B70" s="151"/>
      <c r="C70" s="8" t="s">
        <v>79</v>
      </c>
      <c r="G70" s="160"/>
      <c r="H70" s="160"/>
      <c r="I70" s="160"/>
      <c r="J70" s="160"/>
      <c r="K70" s="160"/>
      <c r="L70" s="160"/>
      <c r="M70" s="160"/>
      <c r="N70" s="158"/>
      <c r="O70" s="158"/>
      <c r="Q70" s="161"/>
      <c r="R70" s="161"/>
      <c r="S70" s="160"/>
      <c r="T70" s="160"/>
      <c r="U70" s="160"/>
      <c r="V70" s="158"/>
    </row>
    <row r="71" spans="3:21" ht="14.25">
      <c r="C71" s="161"/>
      <c r="D71" s="161"/>
      <c r="E71" s="161"/>
      <c r="F71" s="161"/>
      <c r="G71" s="161"/>
      <c r="H71" s="161"/>
      <c r="I71" s="161"/>
      <c r="J71" s="166" t="s">
        <v>63</v>
      </c>
      <c r="K71" s="166"/>
      <c r="L71" s="166"/>
      <c r="M71" s="161"/>
      <c r="N71" s="161"/>
      <c r="O71" s="161"/>
      <c r="P71" s="161"/>
      <c r="Q71" s="161"/>
      <c r="R71" s="161"/>
      <c r="S71" s="161"/>
      <c r="T71" s="166" t="s">
        <v>66</v>
      </c>
      <c r="U71" s="161"/>
    </row>
    <row r="72" spans="3:21" ht="15">
      <c r="C72" s="167" t="s">
        <v>80</v>
      </c>
      <c r="D72" s="161"/>
      <c r="E72" s="161"/>
      <c r="F72" s="161"/>
      <c r="G72" s="161"/>
      <c r="H72" s="161"/>
      <c r="I72" s="161"/>
      <c r="J72" s="161"/>
      <c r="K72" s="161"/>
      <c r="L72" s="161"/>
      <c r="M72" s="161"/>
      <c r="N72" s="161"/>
      <c r="O72" s="161"/>
      <c r="P72" s="161"/>
      <c r="Q72" s="161"/>
      <c r="R72" s="161"/>
      <c r="S72" s="161"/>
      <c r="T72" s="161"/>
      <c r="U72" s="161"/>
    </row>
  </sheetData>
  <sheetProtection selectLockedCells="1"/>
  <mergeCells count="105">
    <mergeCell ref="M66:M67"/>
    <mergeCell ref="N66:N67"/>
    <mergeCell ref="U66:U67"/>
    <mergeCell ref="O66:O67"/>
    <mergeCell ref="P66:P67"/>
    <mergeCell ref="Q66:Q67"/>
    <mergeCell ref="R66:R67"/>
    <mergeCell ref="S66:S67"/>
    <mergeCell ref="T66:T67"/>
    <mergeCell ref="Q63:S63"/>
    <mergeCell ref="B66:B67"/>
    <mergeCell ref="E66:E67"/>
    <mergeCell ref="F66:F67"/>
    <mergeCell ref="G66:G67"/>
    <mergeCell ref="H66:H67"/>
    <mergeCell ref="I66:I67"/>
    <mergeCell ref="J66:J67"/>
    <mergeCell ref="K66:K67"/>
    <mergeCell ref="L66:L67"/>
    <mergeCell ref="E63:G63"/>
    <mergeCell ref="H63:J63"/>
    <mergeCell ref="K63:M63"/>
    <mergeCell ref="N63:P63"/>
    <mergeCell ref="D60:I60"/>
    <mergeCell ref="P60:U60"/>
    <mergeCell ref="E62:M62"/>
    <mergeCell ref="N62:U62"/>
    <mergeCell ref="P56:U56"/>
    <mergeCell ref="P57:U57"/>
    <mergeCell ref="P58:U58"/>
    <mergeCell ref="D59:I59"/>
    <mergeCell ref="P59:U59"/>
    <mergeCell ref="U41:U42"/>
    <mergeCell ref="P53:Q53"/>
    <mergeCell ref="T53:U53"/>
    <mergeCell ref="P54:U54"/>
    <mergeCell ref="Q41:Q42"/>
    <mergeCell ref="R41:R42"/>
    <mergeCell ref="S41:S42"/>
    <mergeCell ref="T41:T42"/>
    <mergeCell ref="M41:M42"/>
    <mergeCell ref="N41:N42"/>
    <mergeCell ref="O41:O42"/>
    <mergeCell ref="P41:P42"/>
    <mergeCell ref="Q38:S38"/>
    <mergeCell ref="B41:B42"/>
    <mergeCell ref="E41:E42"/>
    <mergeCell ref="F41:F42"/>
    <mergeCell ref="G41:G42"/>
    <mergeCell ref="H41:H42"/>
    <mergeCell ref="I41:I42"/>
    <mergeCell ref="J41:J42"/>
    <mergeCell ref="K41:K42"/>
    <mergeCell ref="L41:L42"/>
    <mergeCell ref="E38:G38"/>
    <mergeCell ref="H38:J38"/>
    <mergeCell ref="K38:M38"/>
    <mergeCell ref="N38:P38"/>
    <mergeCell ref="D35:I35"/>
    <mergeCell ref="P35:U35"/>
    <mergeCell ref="E37:M37"/>
    <mergeCell ref="N37:U37"/>
    <mergeCell ref="P31:U31"/>
    <mergeCell ref="P32:U32"/>
    <mergeCell ref="P33:U33"/>
    <mergeCell ref="D34:I34"/>
    <mergeCell ref="P34:U34"/>
    <mergeCell ref="U16:U17"/>
    <mergeCell ref="P28:Q28"/>
    <mergeCell ref="T28:U28"/>
    <mergeCell ref="P29:U29"/>
    <mergeCell ref="Q16:Q17"/>
    <mergeCell ref="R16:R17"/>
    <mergeCell ref="S16:S17"/>
    <mergeCell ref="T16:T17"/>
    <mergeCell ref="M16:M17"/>
    <mergeCell ref="N16:N17"/>
    <mergeCell ref="O16:O17"/>
    <mergeCell ref="P16:P17"/>
    <mergeCell ref="Q13:S13"/>
    <mergeCell ref="B16:B17"/>
    <mergeCell ref="E16:E17"/>
    <mergeCell ref="F16:F17"/>
    <mergeCell ref="G16:G17"/>
    <mergeCell ref="H16:H17"/>
    <mergeCell ref="I16:I17"/>
    <mergeCell ref="J16:J17"/>
    <mergeCell ref="K16:K17"/>
    <mergeCell ref="L16:L17"/>
    <mergeCell ref="E13:G13"/>
    <mergeCell ref="H13:J13"/>
    <mergeCell ref="K13:M13"/>
    <mergeCell ref="N13:P13"/>
    <mergeCell ref="D10:I10"/>
    <mergeCell ref="P10:U10"/>
    <mergeCell ref="E12:M12"/>
    <mergeCell ref="N12:U12"/>
    <mergeCell ref="P7:U7"/>
    <mergeCell ref="P8:U8"/>
    <mergeCell ref="D9:I9"/>
    <mergeCell ref="P9:U9"/>
    <mergeCell ref="P3:Q3"/>
    <mergeCell ref="T3:U3"/>
    <mergeCell ref="P4:U4"/>
    <mergeCell ref="P6:U6"/>
  </mergeCells>
  <conditionalFormatting sqref="X6:X13 X31:X38 X56:X63">
    <cfRule type="cellIs" priority="1" dxfId="0" operator="notEqual" stopIfTrue="1">
      <formula>0</formula>
    </cfRule>
  </conditionalFormatting>
  <printOptions horizontalCentered="1"/>
  <pageMargins left="0.31496062992125984" right="0.31496062992125984" top="0.1968503937007874" bottom="0" header="0" footer="0"/>
  <pageSetup horizontalDpi="600" verticalDpi="600" orientation="portrait" paperSize="9" scale="91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B1:AK72"/>
  <sheetViews>
    <sheetView zoomScale="75" zoomScaleNormal="75" zoomScalePageLayoutView="0" workbookViewId="0" topLeftCell="A1">
      <selection activeCell="C64" sqref="C64:C67"/>
    </sheetView>
  </sheetViews>
  <sheetFormatPr defaultColWidth="10.28125" defaultRowHeight="12.75"/>
  <cols>
    <col min="1" max="1" width="0.42578125" style="1" customWidth="1"/>
    <col min="2" max="2" width="2.57421875" style="1" customWidth="1"/>
    <col min="3" max="3" width="22.140625" style="1" customWidth="1"/>
    <col min="4" max="4" width="22.57421875" style="1" customWidth="1"/>
    <col min="5" max="5" width="4.7109375" style="1" customWidth="1"/>
    <col min="6" max="6" width="1.28515625" style="1" customWidth="1"/>
    <col min="7" max="7" width="4.421875" style="1" customWidth="1"/>
    <col min="8" max="8" width="4.140625" style="1" customWidth="1"/>
    <col min="9" max="9" width="1.57421875" style="1" customWidth="1"/>
    <col min="10" max="10" width="4.421875" style="1" customWidth="1"/>
    <col min="11" max="11" width="4.57421875" style="1" customWidth="1"/>
    <col min="12" max="12" width="1.57421875" style="1" customWidth="1"/>
    <col min="13" max="13" width="4.28125" style="1" customWidth="1"/>
    <col min="14" max="14" width="3.7109375" style="1" customWidth="1"/>
    <col min="15" max="15" width="2.00390625" style="1" customWidth="1"/>
    <col min="16" max="16" width="4.28125" style="1" customWidth="1"/>
    <col min="17" max="17" width="3.421875" style="1" customWidth="1"/>
    <col min="18" max="18" width="1.57421875" style="1" customWidth="1"/>
    <col min="19" max="19" width="3.7109375" style="1" customWidth="1"/>
    <col min="20" max="21" width="4.8515625" style="1" customWidth="1"/>
    <col min="22" max="22" width="1.57421875" style="1" customWidth="1"/>
    <col min="23" max="23" width="4.421875" style="1" customWidth="1"/>
    <col min="24" max="24" width="19.57421875" style="1" customWidth="1"/>
    <col min="25" max="25" width="44.28125" style="1" customWidth="1"/>
    <col min="26" max="26" width="42.8515625" style="1" customWidth="1"/>
    <col min="27" max="27" width="13.28125" style="1" customWidth="1"/>
    <col min="28" max="28" width="14.57421875" style="1" customWidth="1"/>
    <col min="29" max="29" width="12.7109375" style="1" customWidth="1"/>
    <col min="30" max="30" width="12.28125" style="1" customWidth="1"/>
    <col min="31" max="31" width="11.57421875" style="1" customWidth="1"/>
    <col min="32" max="37" width="4.140625" style="1" customWidth="1"/>
    <col min="38" max="16384" width="10.28125" style="1" customWidth="1"/>
  </cols>
  <sheetData>
    <row r="1" spans="6:9" ht="26.25">
      <c r="F1" s="102" t="s">
        <v>47</v>
      </c>
      <c r="H1" s="103"/>
      <c r="I1" s="103"/>
    </row>
    <row r="2" spans="6:9" ht="4.5" customHeight="1">
      <c r="F2" s="102"/>
      <c r="H2" s="103"/>
      <c r="I2" s="103"/>
    </row>
    <row r="3" spans="3:24" ht="21">
      <c r="C3" s="104" t="s">
        <v>48</v>
      </c>
      <c r="D3" s="105" t="s">
        <v>49</v>
      </c>
      <c r="E3" s="104"/>
      <c r="F3" s="104"/>
      <c r="G3" s="104"/>
      <c r="H3" s="104"/>
      <c r="I3" s="104"/>
      <c r="J3" s="104"/>
      <c r="K3" s="104"/>
      <c r="L3" s="104"/>
      <c r="P3" s="626" t="s">
        <v>50</v>
      </c>
      <c r="Q3" s="626"/>
      <c r="R3" s="106"/>
      <c r="S3" s="106"/>
      <c r="T3" s="637">
        <f>'Rozlosování-přehled'!$K$1</f>
        <v>0</v>
      </c>
      <c r="U3" s="637"/>
      <c r="X3" s="107" t="s">
        <v>1</v>
      </c>
    </row>
    <row r="4" spans="3:31" ht="18.75">
      <c r="C4" s="108" t="s">
        <v>51</v>
      </c>
      <c r="D4" s="109"/>
      <c r="N4" s="110">
        <v>2</v>
      </c>
      <c r="P4" s="622" t="str">
        <f>IF(N4=1,P6,IF(N4=2,P7,IF(N4=3,P8,IF(N4=4,P9,IF(N4=5,P10," ")))))</f>
        <v>MUŽI  II.</v>
      </c>
      <c r="Q4" s="623"/>
      <c r="R4" s="623"/>
      <c r="S4" s="623"/>
      <c r="T4" s="623"/>
      <c r="U4" s="624"/>
      <c r="W4" s="111" t="s">
        <v>2</v>
      </c>
      <c r="X4" s="112" t="s">
        <v>3</v>
      </c>
      <c r="AA4" s="1" t="s">
        <v>52</v>
      </c>
      <c r="AB4" s="1" t="s">
        <v>53</v>
      </c>
      <c r="AC4" s="1" t="s">
        <v>54</v>
      </c>
      <c r="AD4" s="1" t="s">
        <v>55</v>
      </c>
      <c r="AE4" s="1" t="s">
        <v>56</v>
      </c>
    </row>
    <row r="5" spans="3:21" ht="9" customHeight="1">
      <c r="C5" s="108"/>
      <c r="D5" s="113"/>
      <c r="E5" s="113"/>
      <c r="F5" s="113"/>
      <c r="G5" s="108"/>
      <c r="H5" s="108"/>
      <c r="I5" s="108"/>
      <c r="J5" s="113"/>
      <c r="K5" s="113"/>
      <c r="L5" s="113"/>
      <c r="M5" s="108"/>
      <c r="N5" s="108"/>
      <c r="O5" s="108"/>
      <c r="P5" s="114"/>
      <c r="Q5" s="114"/>
      <c r="R5" s="114"/>
      <c r="S5" s="108"/>
      <c r="T5" s="108"/>
      <c r="U5" s="113"/>
    </row>
    <row r="6" spans="3:31" ht="14.25" customHeight="1">
      <c r="C6" s="108" t="s">
        <v>57</v>
      </c>
      <c r="D6" s="337"/>
      <c r="E6" s="115"/>
      <c r="F6" s="115"/>
      <c r="N6" s="116">
        <v>1</v>
      </c>
      <c r="P6" s="625" t="s">
        <v>58</v>
      </c>
      <c r="Q6" s="625"/>
      <c r="R6" s="625"/>
      <c r="S6" s="625"/>
      <c r="T6" s="625"/>
      <c r="U6" s="625"/>
      <c r="W6" s="117">
        <v>1</v>
      </c>
      <c r="X6" s="118" t="str">
        <f aca="true" t="shared" si="0" ref="X6:X13">IF($N$4=1,AA6,IF($N$4=2,AB6,IF($N$4=3,AC6,IF($N$4=4,AD6,IF($N$4=5,AE6," ")))))</f>
        <v>Nová Bělá  A</v>
      </c>
      <c r="AA6" s="1">
        <f>'1.M2'!AA6</f>
        <v>0</v>
      </c>
      <c r="AB6" s="1" t="str">
        <f>'1.M2'!AB6</f>
        <v>Nová Bělá  A</v>
      </c>
      <c r="AC6" s="1">
        <f>'1.M2'!AC6</f>
        <v>0</v>
      </c>
      <c r="AD6" s="1">
        <f>'1.M2'!AD6</f>
        <v>0</v>
      </c>
      <c r="AE6" s="1">
        <f>'1.M2'!AE6</f>
        <v>0</v>
      </c>
    </row>
    <row r="7" spans="3:31" ht="16.5" customHeight="1">
      <c r="C7" s="108" t="s">
        <v>60</v>
      </c>
      <c r="D7" s="338"/>
      <c r="E7" s="120"/>
      <c r="F7" s="120"/>
      <c r="N7" s="116">
        <v>2</v>
      </c>
      <c r="P7" s="625" t="s">
        <v>61</v>
      </c>
      <c r="Q7" s="625"/>
      <c r="R7" s="625"/>
      <c r="S7" s="625"/>
      <c r="T7" s="625"/>
      <c r="U7" s="625"/>
      <c r="W7" s="117">
        <v>2</v>
      </c>
      <c r="X7" s="118" t="str">
        <f t="shared" si="0"/>
        <v>TK Mexiko</v>
      </c>
      <c r="AA7" s="1">
        <f>'1.M2'!AA7</f>
        <v>0</v>
      </c>
      <c r="AB7" s="1" t="str">
        <f>'1.M2'!AB7</f>
        <v>TK Mexiko</v>
      </c>
      <c r="AC7" s="1">
        <f>'1.M2'!AC7</f>
        <v>0</v>
      </c>
      <c r="AD7" s="1">
        <f>'1.M2'!AD7</f>
        <v>0</v>
      </c>
      <c r="AE7" s="1">
        <f>'1.M2'!AE7</f>
        <v>0</v>
      </c>
    </row>
    <row r="8" spans="3:31" ht="15" customHeight="1">
      <c r="C8" s="108"/>
      <c r="N8" s="116">
        <v>3</v>
      </c>
      <c r="P8" s="594" t="s">
        <v>62</v>
      </c>
      <c r="Q8" s="594"/>
      <c r="R8" s="594"/>
      <c r="S8" s="594"/>
      <c r="T8" s="594"/>
      <c r="U8" s="594"/>
      <c r="W8" s="117">
        <v>3</v>
      </c>
      <c r="X8" s="118" t="str">
        <f t="shared" si="0"/>
        <v>Proskovice</v>
      </c>
      <c r="AA8" s="1">
        <f>'1.M2'!AA8</f>
        <v>0</v>
      </c>
      <c r="AB8" s="1" t="str">
        <f>'1.M2'!AB8</f>
        <v>Proskovice</v>
      </c>
      <c r="AC8" s="1">
        <f>'1.M2'!AC8</f>
        <v>0</v>
      </c>
      <c r="AD8" s="1">
        <f>'1.M2'!AD8</f>
        <v>0</v>
      </c>
      <c r="AE8" s="1">
        <f>'1.M2'!AE8</f>
        <v>0</v>
      </c>
    </row>
    <row r="9" spans="2:31" ht="18.75">
      <c r="B9" s="121">
        <v>6</v>
      </c>
      <c r="C9" s="104" t="s">
        <v>63</v>
      </c>
      <c r="D9" s="643" t="str">
        <f>IF(B9=1,X6,IF(B9=2,X7,IF(B9=3,X8,IF(B9=4,X9,IF(B9=5,X10,IF(B9=6,X11,IF(B9=7,X12,IF(B9=8,X13," "))))))))</f>
        <v>Výškovice C</v>
      </c>
      <c r="E9" s="644"/>
      <c r="F9" s="644"/>
      <c r="G9" s="644"/>
      <c r="H9" s="644"/>
      <c r="I9" s="645"/>
      <c r="N9" s="116">
        <v>4</v>
      </c>
      <c r="P9" s="594" t="s">
        <v>64</v>
      </c>
      <c r="Q9" s="594"/>
      <c r="R9" s="594"/>
      <c r="S9" s="594"/>
      <c r="T9" s="594"/>
      <c r="U9" s="594"/>
      <c r="W9" s="117">
        <v>4</v>
      </c>
      <c r="X9" s="118" t="str">
        <f t="shared" si="0"/>
        <v>Hukvaldy</v>
      </c>
      <c r="AA9" s="1">
        <f>'1.M2'!AA9</f>
        <v>0</v>
      </c>
      <c r="AB9" s="1" t="str">
        <f>'1.M2'!AB9</f>
        <v>Hukvaldy</v>
      </c>
      <c r="AC9" s="1">
        <f>'1.M2'!AC9</f>
        <v>0</v>
      </c>
      <c r="AD9" s="1">
        <f>'1.M2'!AD9</f>
        <v>0</v>
      </c>
      <c r="AE9" s="1">
        <f>'1.M2'!AE9</f>
        <v>0</v>
      </c>
    </row>
    <row r="10" spans="2:31" ht="19.5" customHeight="1">
      <c r="B10" s="121">
        <v>4</v>
      </c>
      <c r="C10" s="104" t="s">
        <v>66</v>
      </c>
      <c r="D10" s="643" t="str">
        <f>IF(B10=1,X6,IF(B10=2,X7,IF(B10=3,X8,IF(B10=4,X9,IF(B10=5,X10,IF(B10=6,X11,IF(B10=7,X12,IF(B10=8,X13," "))))))))</f>
        <v>Hukvaldy</v>
      </c>
      <c r="E10" s="644"/>
      <c r="F10" s="644"/>
      <c r="G10" s="644"/>
      <c r="H10" s="644"/>
      <c r="I10" s="645"/>
      <c r="N10" s="116">
        <v>5</v>
      </c>
      <c r="P10" s="594" t="s">
        <v>67</v>
      </c>
      <c r="Q10" s="594"/>
      <c r="R10" s="594"/>
      <c r="S10" s="594"/>
      <c r="T10" s="594"/>
      <c r="U10" s="594"/>
      <c r="W10" s="117">
        <v>5</v>
      </c>
      <c r="X10" s="118" t="str">
        <f t="shared" si="0"/>
        <v>Krmelín</v>
      </c>
      <c r="AA10" s="1">
        <f>'1.M2'!AA10</f>
        <v>0</v>
      </c>
      <c r="AB10" s="1" t="str">
        <f>'1.M2'!AB10</f>
        <v>Krmelín</v>
      </c>
      <c r="AC10" s="1">
        <f>'1.M2'!AC10</f>
        <v>0</v>
      </c>
      <c r="AD10" s="1">
        <f>'1.M2'!AD10</f>
        <v>0</v>
      </c>
      <c r="AE10" s="1">
        <f>'1.M2'!AE10</f>
        <v>0</v>
      </c>
    </row>
    <row r="11" spans="23:31" ht="15.75" customHeight="1">
      <c r="W11" s="117">
        <v>6</v>
      </c>
      <c r="X11" s="118" t="str">
        <f t="shared" si="0"/>
        <v>Výškovice C</v>
      </c>
      <c r="AA11" s="1">
        <f>'1.M2'!AA11</f>
        <v>0</v>
      </c>
      <c r="AB11" s="1" t="str">
        <f>'1.M2'!AB11</f>
        <v>Výškovice C</v>
      </c>
      <c r="AC11" s="1">
        <f>'1.M2'!AC11</f>
        <v>0</v>
      </c>
      <c r="AD11" s="1">
        <f>'1.M2'!AD11</f>
        <v>0</v>
      </c>
      <c r="AE11" s="1">
        <f>'1.M2'!AE11</f>
        <v>0</v>
      </c>
    </row>
    <row r="12" spans="3:37" ht="15">
      <c r="C12" s="122" t="s">
        <v>68</v>
      </c>
      <c r="D12" s="123"/>
      <c r="E12" s="630" t="s">
        <v>69</v>
      </c>
      <c r="F12" s="631"/>
      <c r="G12" s="631"/>
      <c r="H12" s="631"/>
      <c r="I12" s="631"/>
      <c r="J12" s="631"/>
      <c r="K12" s="631"/>
      <c r="L12" s="631"/>
      <c r="M12" s="631"/>
      <c r="N12" s="631" t="s">
        <v>70</v>
      </c>
      <c r="O12" s="631"/>
      <c r="P12" s="631"/>
      <c r="Q12" s="631"/>
      <c r="R12" s="631"/>
      <c r="S12" s="631"/>
      <c r="T12" s="631"/>
      <c r="U12" s="631"/>
      <c r="V12" s="124"/>
      <c r="W12" s="117">
        <v>7</v>
      </c>
      <c r="X12" s="118">
        <f t="shared" si="0"/>
        <v>0</v>
      </c>
      <c r="AA12" s="1">
        <f>'1.M2'!AA12</f>
        <v>0</v>
      </c>
      <c r="AB12" s="1">
        <f>'1.M2'!AB12</f>
        <v>0</v>
      </c>
      <c r="AC12" s="1">
        <f>'1.M2'!AC12</f>
        <v>0</v>
      </c>
      <c r="AD12" s="1">
        <f>'1.M2'!AD12</f>
        <v>0</v>
      </c>
      <c r="AE12" s="1">
        <f>'1.M2'!AE12</f>
        <v>0</v>
      </c>
      <c r="AF12" s="108"/>
      <c r="AG12" s="125"/>
      <c r="AH12" s="125"/>
      <c r="AI12" s="107" t="s">
        <v>1</v>
      </c>
      <c r="AJ12" s="125"/>
      <c r="AK12" s="125"/>
    </row>
    <row r="13" spans="2:37" ht="21" customHeight="1">
      <c r="B13" s="126"/>
      <c r="C13" s="127" t="s">
        <v>8</v>
      </c>
      <c r="D13" s="128" t="s">
        <v>9</v>
      </c>
      <c r="E13" s="611" t="s">
        <v>71</v>
      </c>
      <c r="F13" s="592"/>
      <c r="G13" s="593"/>
      <c r="H13" s="591" t="s">
        <v>72</v>
      </c>
      <c r="I13" s="592"/>
      <c r="J13" s="593" t="s">
        <v>72</v>
      </c>
      <c r="K13" s="591" t="s">
        <v>73</v>
      </c>
      <c r="L13" s="592"/>
      <c r="M13" s="592" t="s">
        <v>73</v>
      </c>
      <c r="N13" s="591" t="s">
        <v>74</v>
      </c>
      <c r="O13" s="592"/>
      <c r="P13" s="593"/>
      <c r="Q13" s="591" t="s">
        <v>75</v>
      </c>
      <c r="R13" s="592"/>
      <c r="S13" s="593"/>
      <c r="T13" s="129" t="s">
        <v>76</v>
      </c>
      <c r="U13" s="130"/>
      <c r="V13" s="131"/>
      <c r="W13" s="117">
        <v>8</v>
      </c>
      <c r="X13" s="118">
        <f t="shared" si="0"/>
        <v>0</v>
      </c>
      <c r="AA13" s="1">
        <f>'1.M2'!AA13</f>
        <v>0</v>
      </c>
      <c r="AB13" s="1">
        <f>'1.M2'!AB13</f>
        <v>0</v>
      </c>
      <c r="AC13" s="1">
        <f>'1.M2'!AC13</f>
        <v>0</v>
      </c>
      <c r="AD13" s="1">
        <f>'1.M2'!AD13</f>
        <v>0</v>
      </c>
      <c r="AE13" s="1">
        <f>'1.M2'!AE13</f>
        <v>0</v>
      </c>
      <c r="AF13" s="9" t="s">
        <v>71</v>
      </c>
      <c r="AG13" s="9" t="s">
        <v>72</v>
      </c>
      <c r="AH13" s="9" t="s">
        <v>73</v>
      </c>
      <c r="AI13" s="9" t="s">
        <v>71</v>
      </c>
      <c r="AJ13" s="9" t="s">
        <v>72</v>
      </c>
      <c r="AK13" s="9" t="s">
        <v>73</v>
      </c>
    </row>
    <row r="14" spans="2:37" ht="24.75" customHeight="1">
      <c r="B14" s="132" t="s">
        <v>71</v>
      </c>
      <c r="C14" s="133" t="s">
        <v>222</v>
      </c>
      <c r="D14" s="146" t="s">
        <v>276</v>
      </c>
      <c r="E14" s="134">
        <v>6</v>
      </c>
      <c r="F14" s="135" t="s">
        <v>19</v>
      </c>
      <c r="G14" s="136">
        <v>1</v>
      </c>
      <c r="H14" s="137">
        <v>6</v>
      </c>
      <c r="I14" s="135" t="s">
        <v>19</v>
      </c>
      <c r="J14" s="136">
        <v>1</v>
      </c>
      <c r="K14" s="344"/>
      <c r="L14" s="342" t="s">
        <v>19</v>
      </c>
      <c r="M14" s="345"/>
      <c r="N14" s="139">
        <f>E14+H14+K14</f>
        <v>12</v>
      </c>
      <c r="O14" s="140" t="s">
        <v>19</v>
      </c>
      <c r="P14" s="141">
        <f>G14+J14+M14</f>
        <v>2</v>
      </c>
      <c r="Q14" s="139">
        <f>SUM(AF14:AH14)</f>
        <v>2</v>
      </c>
      <c r="R14" s="140" t="s">
        <v>19</v>
      </c>
      <c r="S14" s="141">
        <f>SUM(AI14:AK14)</f>
        <v>0</v>
      </c>
      <c r="T14" s="142">
        <f>IF(Q14&gt;S14,1,0)</f>
        <v>1</v>
      </c>
      <c r="U14" s="143">
        <f>IF(S14&gt;Q14,1,0)</f>
        <v>0</v>
      </c>
      <c r="V14" s="124"/>
      <c r="X14" s="144"/>
      <c r="AF14" s="145">
        <f>IF(E14&gt;G14,1,0)</f>
        <v>1</v>
      </c>
      <c r="AG14" s="145">
        <f>IF(H14&gt;J14,1,0)</f>
        <v>1</v>
      </c>
      <c r="AH14" s="145">
        <f>IF(K14+M14&gt;0,IF(K14&gt;M14,1,0),0)</f>
        <v>0</v>
      </c>
      <c r="AI14" s="145">
        <f>IF(G14&gt;E14,1,0)</f>
        <v>0</v>
      </c>
      <c r="AJ14" s="145">
        <f>IF(J14&gt;H14,1,0)</f>
        <v>0</v>
      </c>
      <c r="AK14" s="145">
        <f>IF(K14+M14&gt;0,IF(M14&gt;K14,1,0),0)</f>
        <v>0</v>
      </c>
    </row>
    <row r="15" spans="2:37" ht="24" customHeight="1">
      <c r="B15" s="132" t="s">
        <v>72</v>
      </c>
      <c r="C15" s="147" t="s">
        <v>223</v>
      </c>
      <c r="D15" s="133" t="s">
        <v>277</v>
      </c>
      <c r="E15" s="134">
        <v>7</v>
      </c>
      <c r="F15" s="135" t="s">
        <v>19</v>
      </c>
      <c r="G15" s="136">
        <v>6</v>
      </c>
      <c r="H15" s="137">
        <v>6</v>
      </c>
      <c r="I15" s="135" t="s">
        <v>19</v>
      </c>
      <c r="J15" s="136">
        <v>4</v>
      </c>
      <c r="K15" s="344"/>
      <c r="L15" s="342" t="s">
        <v>19</v>
      </c>
      <c r="M15" s="345"/>
      <c r="N15" s="139">
        <f>E15+H15+K15</f>
        <v>13</v>
      </c>
      <c r="O15" s="140" t="s">
        <v>19</v>
      </c>
      <c r="P15" s="141">
        <f>G15+J15+M15</f>
        <v>10</v>
      </c>
      <c r="Q15" s="139">
        <f>SUM(AF15:AH15)</f>
        <v>2</v>
      </c>
      <c r="R15" s="140" t="s">
        <v>19</v>
      </c>
      <c r="S15" s="141">
        <f>SUM(AI15:AK15)</f>
        <v>0</v>
      </c>
      <c r="T15" s="142">
        <f>IF(Q15&gt;S15,1,0)</f>
        <v>1</v>
      </c>
      <c r="U15" s="143">
        <f>IF(S15&gt;Q15,1,0)</f>
        <v>0</v>
      </c>
      <c r="V15" s="124"/>
      <c r="AF15" s="145">
        <f>IF(E15&gt;G15,1,0)</f>
        <v>1</v>
      </c>
      <c r="AG15" s="145">
        <f>IF(H15&gt;J15,1,0)</f>
        <v>1</v>
      </c>
      <c r="AH15" s="145">
        <f>IF(K15+M15&gt;0,IF(K15&gt;M15,1,0),0)</f>
        <v>0</v>
      </c>
      <c r="AI15" s="145">
        <f>IF(G15&gt;E15,1,0)</f>
        <v>0</v>
      </c>
      <c r="AJ15" s="145">
        <f>IF(J15&gt;H15,1,0)</f>
        <v>0</v>
      </c>
      <c r="AK15" s="145">
        <f>IF(K15+M15&gt;0,IF(M15&gt;K15,1,0),0)</f>
        <v>0</v>
      </c>
    </row>
    <row r="16" spans="2:37" ht="20.25" customHeight="1">
      <c r="B16" s="583" t="s">
        <v>73</v>
      </c>
      <c r="C16" s="133" t="s">
        <v>222</v>
      </c>
      <c r="D16" s="146" t="s">
        <v>276</v>
      </c>
      <c r="E16" s="681">
        <v>6</v>
      </c>
      <c r="F16" s="632" t="s">
        <v>19</v>
      </c>
      <c r="G16" s="634">
        <v>2</v>
      </c>
      <c r="H16" s="639">
        <v>6</v>
      </c>
      <c r="I16" s="632" t="s">
        <v>19</v>
      </c>
      <c r="J16" s="634">
        <v>4</v>
      </c>
      <c r="K16" s="708"/>
      <c r="L16" s="653" t="s">
        <v>19</v>
      </c>
      <c r="M16" s="655"/>
      <c r="N16" s="646">
        <f>E16+H16+K16</f>
        <v>12</v>
      </c>
      <c r="O16" s="648" t="s">
        <v>19</v>
      </c>
      <c r="P16" s="650">
        <f>G16+J16+M16</f>
        <v>6</v>
      </c>
      <c r="Q16" s="646">
        <f>SUM(AF16:AH16)</f>
        <v>2</v>
      </c>
      <c r="R16" s="648" t="s">
        <v>19</v>
      </c>
      <c r="S16" s="650">
        <f>SUM(AI16:AK16)</f>
        <v>0</v>
      </c>
      <c r="T16" s="609">
        <f>IF(Q16&gt;S16,1,0)</f>
        <v>1</v>
      </c>
      <c r="U16" s="601">
        <f>IF(S16&gt;Q16,1,0)</f>
        <v>0</v>
      </c>
      <c r="V16" s="148"/>
      <c r="AF16" s="145">
        <f>IF(E16&gt;G16,1,0)</f>
        <v>1</v>
      </c>
      <c r="AG16" s="145">
        <f>IF(H16&gt;J16,1,0)</f>
        <v>1</v>
      </c>
      <c r="AH16" s="145">
        <f>IF(K16+M16&gt;0,IF(K16&gt;M16,1,0),0)</f>
        <v>0</v>
      </c>
      <c r="AI16" s="145">
        <f>IF(G16&gt;E16,1,0)</f>
        <v>0</v>
      </c>
      <c r="AJ16" s="145">
        <f>IF(J16&gt;H16,1,0)</f>
        <v>0</v>
      </c>
      <c r="AK16" s="145">
        <f>IF(K16+M16&gt;0,IF(M16&gt;K16,1,0),0)</f>
        <v>0</v>
      </c>
    </row>
    <row r="17" spans="2:22" ht="21" customHeight="1">
      <c r="B17" s="584"/>
      <c r="C17" s="147" t="s">
        <v>223</v>
      </c>
      <c r="D17" s="133" t="s">
        <v>277</v>
      </c>
      <c r="E17" s="682"/>
      <c r="F17" s="633"/>
      <c r="G17" s="679"/>
      <c r="H17" s="680"/>
      <c r="I17" s="633"/>
      <c r="J17" s="679"/>
      <c r="K17" s="708"/>
      <c r="L17" s="653"/>
      <c r="M17" s="655"/>
      <c r="N17" s="647"/>
      <c r="O17" s="649"/>
      <c r="P17" s="651"/>
      <c r="Q17" s="647"/>
      <c r="R17" s="649"/>
      <c r="S17" s="651"/>
      <c r="T17" s="610"/>
      <c r="U17" s="602"/>
      <c r="V17" s="148"/>
    </row>
    <row r="18" spans="2:22" ht="23.25" customHeight="1">
      <c r="B18" s="151"/>
      <c r="C18" s="152" t="s">
        <v>77</v>
      </c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4">
        <f>SUM(N14:N17)</f>
        <v>37</v>
      </c>
      <c r="O18" s="140" t="s">
        <v>19</v>
      </c>
      <c r="P18" s="155">
        <f>SUM(P14:P17)</f>
        <v>18</v>
      </c>
      <c r="Q18" s="154">
        <f>SUM(Q14:Q17)</f>
        <v>6</v>
      </c>
      <c r="R18" s="156" t="s">
        <v>19</v>
      </c>
      <c r="S18" s="155">
        <f>SUM(S14:S17)</f>
        <v>0</v>
      </c>
      <c r="T18" s="142">
        <f>SUM(T14:T17)</f>
        <v>3</v>
      </c>
      <c r="U18" s="143">
        <f>SUM(U14:U17)</f>
        <v>0</v>
      </c>
      <c r="V18" s="124"/>
    </row>
    <row r="19" spans="2:27" ht="21" customHeight="1">
      <c r="B19" s="151"/>
      <c r="C19" s="8" t="s">
        <v>78</v>
      </c>
      <c r="D19" s="157" t="str">
        <f>IF(T18&gt;U18,D9,IF(U18&gt;T18,D10,IF(U18+T18=0," ","CHYBA ZADÁNÍ")))</f>
        <v>Výškovice C</v>
      </c>
      <c r="E19" s="152"/>
      <c r="F19" s="152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8"/>
      <c r="V19" s="158"/>
      <c r="AA19" s="159"/>
    </row>
    <row r="20" spans="2:22" ht="19.5" customHeight="1">
      <c r="B20" s="151"/>
      <c r="C20" s="8" t="s">
        <v>79</v>
      </c>
      <c r="G20" s="160"/>
      <c r="H20" s="160"/>
      <c r="I20" s="160"/>
      <c r="J20" s="160"/>
      <c r="K20" s="160"/>
      <c r="L20" s="160"/>
      <c r="M20" s="160"/>
      <c r="N20" s="158"/>
      <c r="O20" s="158"/>
      <c r="Q20" s="161"/>
      <c r="R20" s="161"/>
      <c r="S20" s="160"/>
      <c r="T20" s="160"/>
      <c r="U20" s="160"/>
      <c r="V20" s="158"/>
    </row>
    <row r="21" spans="10:20" ht="15">
      <c r="J21" s="5" t="s">
        <v>63</v>
      </c>
      <c r="K21" s="5"/>
      <c r="L21" s="5"/>
      <c r="T21" s="5" t="s">
        <v>66</v>
      </c>
    </row>
    <row r="22" spans="3:21" ht="15">
      <c r="C22" s="108" t="s">
        <v>80</v>
      </c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</row>
    <row r="23" spans="3:21" ht="15"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</row>
    <row r="24" spans="3:21" ht="15"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</row>
    <row r="25" spans="3:21" ht="15"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</row>
    <row r="26" spans="2:21" ht="28.5" customHeight="1">
      <c r="B26" s="123"/>
      <c r="C26" s="123"/>
      <c r="D26" s="123"/>
      <c r="E26" s="123"/>
      <c r="F26" s="162" t="s">
        <v>47</v>
      </c>
      <c r="G26" s="123"/>
      <c r="H26" s="163"/>
      <c r="I26" s="16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</row>
    <row r="27" spans="6:9" ht="8.25" customHeight="1">
      <c r="F27" s="102"/>
      <c r="H27" s="103"/>
      <c r="I27" s="103"/>
    </row>
    <row r="28" spans="3:24" ht="21">
      <c r="C28" s="104" t="s">
        <v>48</v>
      </c>
      <c r="D28" s="105" t="s">
        <v>49</v>
      </c>
      <c r="E28" s="104"/>
      <c r="F28" s="104"/>
      <c r="G28" s="104"/>
      <c r="H28" s="104"/>
      <c r="I28" s="104"/>
      <c r="J28" s="104"/>
      <c r="K28" s="104"/>
      <c r="L28" s="104"/>
      <c r="P28" s="626" t="s">
        <v>50</v>
      </c>
      <c r="Q28" s="626"/>
      <c r="R28" s="106"/>
      <c r="S28" s="106"/>
      <c r="T28" s="637">
        <f>'Rozlosování-přehled'!$K$1</f>
        <v>0</v>
      </c>
      <c r="U28" s="637"/>
      <c r="X28" s="107" t="s">
        <v>1</v>
      </c>
    </row>
    <row r="29" spans="3:31" ht="18.75">
      <c r="C29" s="108" t="s">
        <v>51</v>
      </c>
      <c r="D29" s="164"/>
      <c r="N29" s="110">
        <v>2</v>
      </c>
      <c r="P29" s="622" t="str">
        <f>IF(N29=1,P31,IF(N29=2,P32,IF(N29=3,P33,IF(N29=4,P34,IF(N29=5,P35," ")))))</f>
        <v>MUŽI  II.</v>
      </c>
      <c r="Q29" s="623"/>
      <c r="R29" s="623"/>
      <c r="S29" s="623"/>
      <c r="T29" s="623"/>
      <c r="U29" s="624"/>
      <c r="W29" s="111" t="s">
        <v>2</v>
      </c>
      <c r="X29" s="108" t="s">
        <v>3</v>
      </c>
      <c r="AA29" s="1" t="s">
        <v>52</v>
      </c>
      <c r="AB29" s="1" t="s">
        <v>53</v>
      </c>
      <c r="AC29" s="1" t="s">
        <v>54</v>
      </c>
      <c r="AD29" s="1" t="s">
        <v>55</v>
      </c>
      <c r="AE29" s="1" t="s">
        <v>56</v>
      </c>
    </row>
    <row r="30" spans="3:21" ht="6.75" customHeight="1">
      <c r="C30" s="108"/>
      <c r="D30" s="113"/>
      <c r="E30" s="113"/>
      <c r="F30" s="113"/>
      <c r="G30" s="108"/>
      <c r="H30" s="108"/>
      <c r="I30" s="108"/>
      <c r="J30" s="113"/>
      <c r="K30" s="113"/>
      <c r="L30" s="113"/>
      <c r="M30" s="108"/>
      <c r="N30" s="108"/>
      <c r="O30" s="108"/>
      <c r="P30" s="114"/>
      <c r="Q30" s="114"/>
      <c r="R30" s="114"/>
      <c r="S30" s="108"/>
      <c r="T30" s="108"/>
      <c r="U30" s="113"/>
    </row>
    <row r="31" spans="3:31" ht="15.75">
      <c r="C31" s="108" t="s">
        <v>57</v>
      </c>
      <c r="D31" s="165" t="s">
        <v>59</v>
      </c>
      <c r="E31" s="115"/>
      <c r="F31" s="115"/>
      <c r="N31" s="1">
        <v>1</v>
      </c>
      <c r="P31" s="625" t="s">
        <v>58</v>
      </c>
      <c r="Q31" s="625"/>
      <c r="R31" s="625"/>
      <c r="S31" s="625"/>
      <c r="T31" s="625"/>
      <c r="U31" s="625"/>
      <c r="W31" s="117">
        <v>1</v>
      </c>
      <c r="X31" s="118" t="str">
        <f aca="true" t="shared" si="1" ref="X31:X38">IF($N$29=1,AA31,IF($N$29=2,AB31,IF($N$29=3,AC31,IF($N$29=4,AD31,IF($N$29=5,AE31," ")))))</f>
        <v>Nová Bělá  A</v>
      </c>
      <c r="AA31" s="1">
        <f aca="true" t="shared" si="2" ref="AA31:AE38">AA6</f>
        <v>0</v>
      </c>
      <c r="AB31" s="1" t="str">
        <f t="shared" si="2"/>
        <v>Nová Bělá  A</v>
      </c>
      <c r="AC31" s="1">
        <f t="shared" si="2"/>
        <v>0</v>
      </c>
      <c r="AD31" s="1">
        <f t="shared" si="2"/>
        <v>0</v>
      </c>
      <c r="AE31" s="1">
        <f t="shared" si="2"/>
        <v>0</v>
      </c>
    </row>
    <row r="32" spans="3:31" ht="15">
      <c r="C32" s="108" t="s">
        <v>60</v>
      </c>
      <c r="D32" s="263">
        <v>40677</v>
      </c>
      <c r="E32" s="120"/>
      <c r="F32" s="120"/>
      <c r="N32" s="1">
        <v>2</v>
      </c>
      <c r="P32" s="625" t="s">
        <v>61</v>
      </c>
      <c r="Q32" s="625"/>
      <c r="R32" s="625"/>
      <c r="S32" s="625"/>
      <c r="T32" s="625"/>
      <c r="U32" s="625"/>
      <c r="W32" s="117">
        <v>2</v>
      </c>
      <c r="X32" s="118" t="str">
        <f t="shared" si="1"/>
        <v>TK Mexiko</v>
      </c>
      <c r="AA32" s="1">
        <f t="shared" si="2"/>
        <v>0</v>
      </c>
      <c r="AB32" s="1" t="str">
        <f t="shared" si="2"/>
        <v>TK Mexiko</v>
      </c>
      <c r="AC32" s="1">
        <f t="shared" si="2"/>
        <v>0</v>
      </c>
      <c r="AD32" s="1">
        <f t="shared" si="2"/>
        <v>0</v>
      </c>
      <c r="AE32" s="1">
        <f t="shared" si="2"/>
        <v>0</v>
      </c>
    </row>
    <row r="33" spans="3:31" ht="15">
      <c r="C33" s="108"/>
      <c r="N33" s="1">
        <v>3</v>
      </c>
      <c r="P33" s="594" t="s">
        <v>62</v>
      </c>
      <c r="Q33" s="594"/>
      <c r="R33" s="594"/>
      <c r="S33" s="594"/>
      <c r="T33" s="594"/>
      <c r="U33" s="594"/>
      <c r="W33" s="117">
        <v>3</v>
      </c>
      <c r="X33" s="118" t="str">
        <f t="shared" si="1"/>
        <v>Proskovice</v>
      </c>
      <c r="AA33" s="1">
        <f t="shared" si="2"/>
        <v>0</v>
      </c>
      <c r="AB33" s="1" t="str">
        <f t="shared" si="2"/>
        <v>Proskovice</v>
      </c>
      <c r="AC33" s="1">
        <f t="shared" si="2"/>
        <v>0</v>
      </c>
      <c r="AD33" s="1">
        <f t="shared" si="2"/>
        <v>0</v>
      </c>
      <c r="AE33" s="1">
        <f t="shared" si="2"/>
        <v>0</v>
      </c>
    </row>
    <row r="34" spans="2:31" ht="18.75">
      <c r="B34" s="121">
        <v>5</v>
      </c>
      <c r="C34" s="104" t="s">
        <v>63</v>
      </c>
      <c r="D34" s="627" t="str">
        <f>IF(B34=1,X31,IF(B34=2,X32,IF(B34=3,X33,IF(B34=4,X34,IF(B34=5,X35,IF(B34=6,X36,IF(B34=7,X37,IF(B34=8,X38," "))))))))</f>
        <v>Krmelín</v>
      </c>
      <c r="E34" s="628"/>
      <c r="F34" s="628"/>
      <c r="G34" s="628"/>
      <c r="H34" s="628"/>
      <c r="I34" s="629"/>
      <c r="N34" s="1">
        <v>4</v>
      </c>
      <c r="P34" s="594" t="s">
        <v>64</v>
      </c>
      <c r="Q34" s="594"/>
      <c r="R34" s="594"/>
      <c r="S34" s="594"/>
      <c r="T34" s="594"/>
      <c r="U34" s="594"/>
      <c r="W34" s="117">
        <v>4</v>
      </c>
      <c r="X34" s="118" t="str">
        <f t="shared" si="1"/>
        <v>Hukvaldy</v>
      </c>
      <c r="AA34" s="1">
        <f t="shared" si="2"/>
        <v>0</v>
      </c>
      <c r="AB34" s="1" t="str">
        <f t="shared" si="2"/>
        <v>Hukvaldy</v>
      </c>
      <c r="AC34" s="1">
        <f t="shared" si="2"/>
        <v>0</v>
      </c>
      <c r="AD34" s="1">
        <f t="shared" si="2"/>
        <v>0</v>
      </c>
      <c r="AE34" s="1">
        <f t="shared" si="2"/>
        <v>0</v>
      </c>
    </row>
    <row r="35" spans="2:31" ht="18.75">
      <c r="B35" s="121">
        <v>3</v>
      </c>
      <c r="C35" s="104" t="s">
        <v>66</v>
      </c>
      <c r="D35" s="627" t="str">
        <f>IF(B35=1,X31,IF(B35=2,X32,IF(B35=3,X33,IF(B35=4,X34,IF(B35=5,X35,IF(B35=6,X36,IF(B35=7,X37,IF(B35=8,X38," "))))))))</f>
        <v>Proskovice</v>
      </c>
      <c r="E35" s="628"/>
      <c r="F35" s="628"/>
      <c r="G35" s="628"/>
      <c r="H35" s="628"/>
      <c r="I35" s="629"/>
      <c r="N35" s="1">
        <v>5</v>
      </c>
      <c r="P35" s="594" t="s">
        <v>67</v>
      </c>
      <c r="Q35" s="594"/>
      <c r="R35" s="594"/>
      <c r="S35" s="594"/>
      <c r="T35" s="594"/>
      <c r="U35" s="594"/>
      <c r="W35" s="117">
        <v>5</v>
      </c>
      <c r="X35" s="118" t="str">
        <f t="shared" si="1"/>
        <v>Krmelín</v>
      </c>
      <c r="AA35" s="1">
        <f t="shared" si="2"/>
        <v>0</v>
      </c>
      <c r="AB35" s="1" t="str">
        <f t="shared" si="2"/>
        <v>Krmelín</v>
      </c>
      <c r="AC35" s="1">
        <f t="shared" si="2"/>
        <v>0</v>
      </c>
      <c r="AD35" s="1">
        <f t="shared" si="2"/>
        <v>0</v>
      </c>
      <c r="AE35" s="1">
        <f t="shared" si="2"/>
        <v>0</v>
      </c>
    </row>
    <row r="36" spans="23:31" ht="14.25">
      <c r="W36" s="117">
        <v>6</v>
      </c>
      <c r="X36" s="118" t="str">
        <f t="shared" si="1"/>
        <v>Výškovice C</v>
      </c>
      <c r="AA36" s="1">
        <f t="shared" si="2"/>
        <v>0</v>
      </c>
      <c r="AB36" s="1" t="str">
        <f t="shared" si="2"/>
        <v>Výškovice C</v>
      </c>
      <c r="AC36" s="1">
        <f t="shared" si="2"/>
        <v>0</v>
      </c>
      <c r="AD36" s="1">
        <f t="shared" si="2"/>
        <v>0</v>
      </c>
      <c r="AE36" s="1">
        <f t="shared" si="2"/>
        <v>0</v>
      </c>
    </row>
    <row r="37" spans="3:31" ht="14.25">
      <c r="C37" s="122" t="s">
        <v>68</v>
      </c>
      <c r="D37" s="123"/>
      <c r="E37" s="630" t="s">
        <v>69</v>
      </c>
      <c r="F37" s="631"/>
      <c r="G37" s="631"/>
      <c r="H37" s="631"/>
      <c r="I37" s="631"/>
      <c r="J37" s="631"/>
      <c r="K37" s="631"/>
      <c r="L37" s="631"/>
      <c r="M37" s="631"/>
      <c r="N37" s="631" t="s">
        <v>70</v>
      </c>
      <c r="O37" s="631"/>
      <c r="P37" s="631"/>
      <c r="Q37" s="631"/>
      <c r="R37" s="631"/>
      <c r="S37" s="631"/>
      <c r="T37" s="631"/>
      <c r="U37" s="631"/>
      <c r="V37" s="124"/>
      <c r="W37" s="117">
        <v>7</v>
      </c>
      <c r="X37" s="118">
        <f t="shared" si="1"/>
        <v>0</v>
      </c>
      <c r="AA37" s="1">
        <f t="shared" si="2"/>
        <v>0</v>
      </c>
      <c r="AB37" s="1">
        <f t="shared" si="2"/>
        <v>0</v>
      </c>
      <c r="AC37" s="1">
        <f t="shared" si="2"/>
        <v>0</v>
      </c>
      <c r="AD37" s="1">
        <f t="shared" si="2"/>
        <v>0</v>
      </c>
      <c r="AE37" s="1">
        <f t="shared" si="2"/>
        <v>0</v>
      </c>
    </row>
    <row r="38" spans="2:37" ht="15">
      <c r="B38" s="126"/>
      <c r="C38" s="127" t="s">
        <v>8</v>
      </c>
      <c r="D38" s="128" t="s">
        <v>9</v>
      </c>
      <c r="E38" s="611" t="s">
        <v>71</v>
      </c>
      <c r="F38" s="592"/>
      <c r="G38" s="593"/>
      <c r="H38" s="591" t="s">
        <v>72</v>
      </c>
      <c r="I38" s="592"/>
      <c r="J38" s="593" t="s">
        <v>72</v>
      </c>
      <c r="K38" s="591" t="s">
        <v>73</v>
      </c>
      <c r="L38" s="592"/>
      <c r="M38" s="592" t="s">
        <v>73</v>
      </c>
      <c r="N38" s="591" t="s">
        <v>74</v>
      </c>
      <c r="O38" s="592"/>
      <c r="P38" s="593"/>
      <c r="Q38" s="591" t="s">
        <v>75</v>
      </c>
      <c r="R38" s="592"/>
      <c r="S38" s="593"/>
      <c r="T38" s="129" t="s">
        <v>76</v>
      </c>
      <c r="U38" s="130"/>
      <c r="V38" s="131"/>
      <c r="W38" s="117">
        <v>8</v>
      </c>
      <c r="X38" s="118">
        <f t="shared" si="1"/>
        <v>0</v>
      </c>
      <c r="AA38" s="1">
        <f t="shared" si="2"/>
        <v>0</v>
      </c>
      <c r="AB38" s="1">
        <f t="shared" si="2"/>
        <v>0</v>
      </c>
      <c r="AC38" s="1">
        <f t="shared" si="2"/>
        <v>0</v>
      </c>
      <c r="AD38" s="1">
        <f t="shared" si="2"/>
        <v>0</v>
      </c>
      <c r="AE38" s="1">
        <f t="shared" si="2"/>
        <v>0</v>
      </c>
      <c r="AF38" s="9" t="s">
        <v>71</v>
      </c>
      <c r="AG38" s="9" t="s">
        <v>72</v>
      </c>
      <c r="AH38" s="9" t="s">
        <v>73</v>
      </c>
      <c r="AI38" s="9" t="s">
        <v>71</v>
      </c>
      <c r="AJ38" s="9" t="s">
        <v>72</v>
      </c>
      <c r="AK38" s="9" t="s">
        <v>73</v>
      </c>
    </row>
    <row r="39" spans="2:37" ht="24.75" customHeight="1">
      <c r="B39" s="132" t="s">
        <v>71</v>
      </c>
      <c r="C39" s="146" t="s">
        <v>202</v>
      </c>
      <c r="D39" s="454" t="s">
        <v>203</v>
      </c>
      <c r="E39" s="134">
        <v>6</v>
      </c>
      <c r="F39" s="135" t="s">
        <v>19</v>
      </c>
      <c r="G39" s="136">
        <v>3</v>
      </c>
      <c r="H39" s="137">
        <v>6</v>
      </c>
      <c r="I39" s="135" t="s">
        <v>19</v>
      </c>
      <c r="J39" s="136">
        <v>4</v>
      </c>
      <c r="K39" s="137"/>
      <c r="L39" s="135" t="s">
        <v>19</v>
      </c>
      <c r="M39" s="138"/>
      <c r="N39" s="139">
        <f>E39+H39+K39</f>
        <v>12</v>
      </c>
      <c r="O39" s="140" t="s">
        <v>19</v>
      </c>
      <c r="P39" s="141">
        <f>G39+J39+M39</f>
        <v>7</v>
      </c>
      <c r="Q39" s="139">
        <f>SUM(AF39:AH39)</f>
        <v>2</v>
      </c>
      <c r="R39" s="140" t="s">
        <v>19</v>
      </c>
      <c r="S39" s="141">
        <f>SUM(AI39:AK39)</f>
        <v>0</v>
      </c>
      <c r="T39" s="142">
        <f>IF(Q39&gt;S39,1,0)</f>
        <v>1</v>
      </c>
      <c r="U39" s="143">
        <f>IF(S39&gt;Q39,1,0)</f>
        <v>0</v>
      </c>
      <c r="V39" s="124"/>
      <c r="X39" s="144"/>
      <c r="AF39" s="145">
        <f>IF(E39&gt;G39,1,0)</f>
        <v>1</v>
      </c>
      <c r="AG39" s="145">
        <f>IF(H39&gt;J39,1,0)</f>
        <v>1</v>
      </c>
      <c r="AH39" s="145">
        <f>IF(K39+M39&gt;0,IF(K39&gt;M39,1,0),0)</f>
        <v>0</v>
      </c>
      <c r="AI39" s="145">
        <f>IF(G39&gt;E39,1,0)</f>
        <v>0</v>
      </c>
      <c r="AJ39" s="145">
        <f>IF(J39&gt;H39,1,0)</f>
        <v>0</v>
      </c>
      <c r="AK39" s="145">
        <f>IF(K39+M39&gt;0,IF(M39&gt;K39,1,0),0)</f>
        <v>0</v>
      </c>
    </row>
    <row r="40" spans="2:37" ht="24.75" customHeight="1">
      <c r="B40" s="132" t="s">
        <v>72</v>
      </c>
      <c r="C40" s="133" t="s">
        <v>204</v>
      </c>
      <c r="D40" s="350" t="s">
        <v>205</v>
      </c>
      <c r="E40" s="134">
        <v>6</v>
      </c>
      <c r="F40" s="135" t="s">
        <v>19</v>
      </c>
      <c r="G40" s="136">
        <v>3</v>
      </c>
      <c r="H40" s="137">
        <v>2</v>
      </c>
      <c r="I40" s="135" t="s">
        <v>19</v>
      </c>
      <c r="J40" s="136">
        <v>6</v>
      </c>
      <c r="K40" s="137">
        <v>1</v>
      </c>
      <c r="L40" s="135" t="s">
        <v>19</v>
      </c>
      <c r="M40" s="138">
        <v>6</v>
      </c>
      <c r="N40" s="139">
        <f>E40+H40+K40</f>
        <v>9</v>
      </c>
      <c r="O40" s="140" t="s">
        <v>19</v>
      </c>
      <c r="P40" s="141">
        <f>G40+J40+M40</f>
        <v>15</v>
      </c>
      <c r="Q40" s="139">
        <f>SUM(AF40:AH40)</f>
        <v>1</v>
      </c>
      <c r="R40" s="140" t="s">
        <v>19</v>
      </c>
      <c r="S40" s="141">
        <f>SUM(AI40:AK40)</f>
        <v>2</v>
      </c>
      <c r="T40" s="142">
        <f>IF(Q40&gt;S40,1,0)</f>
        <v>0</v>
      </c>
      <c r="U40" s="143">
        <f>IF(S40&gt;Q40,1,0)</f>
        <v>1</v>
      </c>
      <c r="V40" s="124"/>
      <c r="AF40" s="145">
        <f>IF(E40&gt;G40,1,0)</f>
        <v>1</v>
      </c>
      <c r="AG40" s="145">
        <f>IF(H40&gt;J40,1,0)</f>
        <v>0</v>
      </c>
      <c r="AH40" s="145">
        <f>IF(K40+M40&gt;0,IF(K40&gt;M40,1,0),0)</f>
        <v>0</v>
      </c>
      <c r="AI40" s="145">
        <f>IF(G40&gt;E40,1,0)</f>
        <v>0</v>
      </c>
      <c r="AJ40" s="145">
        <f>IF(J40&gt;H40,1,0)</f>
        <v>1</v>
      </c>
      <c r="AK40" s="145">
        <f>IF(K40+M40&gt;0,IF(M40&gt;K40,1,0),0)</f>
        <v>1</v>
      </c>
    </row>
    <row r="41" spans="2:37" ht="24.75" customHeight="1">
      <c r="B41" s="583" t="s">
        <v>73</v>
      </c>
      <c r="C41" s="146" t="s">
        <v>202</v>
      </c>
      <c r="D41" s="146" t="s">
        <v>203</v>
      </c>
      <c r="E41" s="641">
        <v>4</v>
      </c>
      <c r="F41" s="632" t="s">
        <v>19</v>
      </c>
      <c r="G41" s="634">
        <v>6</v>
      </c>
      <c r="H41" s="639">
        <v>5</v>
      </c>
      <c r="I41" s="632" t="s">
        <v>19</v>
      </c>
      <c r="J41" s="634">
        <v>7</v>
      </c>
      <c r="K41" s="639"/>
      <c r="L41" s="632" t="s">
        <v>19</v>
      </c>
      <c r="M41" s="671"/>
      <c r="N41" s="646">
        <f>E41+H41+K41</f>
        <v>9</v>
      </c>
      <c r="O41" s="648" t="s">
        <v>19</v>
      </c>
      <c r="P41" s="650">
        <f>G41+J41+M41</f>
        <v>13</v>
      </c>
      <c r="Q41" s="646">
        <f>SUM(AF41:AH41)</f>
        <v>0</v>
      </c>
      <c r="R41" s="648" t="s">
        <v>19</v>
      </c>
      <c r="S41" s="650">
        <f>SUM(AI41:AK41)</f>
        <v>2</v>
      </c>
      <c r="T41" s="609">
        <f>IF(Q41&gt;S41,1,0)</f>
        <v>0</v>
      </c>
      <c r="U41" s="601">
        <f>IF(S41&gt;Q41,1,0)</f>
        <v>1</v>
      </c>
      <c r="V41" s="148"/>
      <c r="AF41" s="145">
        <f>IF(E41&gt;G41,1,0)</f>
        <v>0</v>
      </c>
      <c r="AG41" s="145">
        <f>IF(H41&gt;J41,1,0)</f>
        <v>0</v>
      </c>
      <c r="AH41" s="145">
        <f>IF(K41+M41&gt;0,IF(K41&gt;M41,1,0),0)</f>
        <v>0</v>
      </c>
      <c r="AI41" s="145">
        <f>IF(G41&gt;E41,1,0)</f>
        <v>1</v>
      </c>
      <c r="AJ41" s="145">
        <f>IF(J41&gt;H41,1,0)</f>
        <v>1</v>
      </c>
      <c r="AK41" s="145">
        <f>IF(K41+M41&gt;0,IF(M41&gt;K41,1,0),0)</f>
        <v>0</v>
      </c>
    </row>
    <row r="42" spans="2:22" ht="24.75" customHeight="1">
      <c r="B42" s="584"/>
      <c r="C42" s="150" t="s">
        <v>204</v>
      </c>
      <c r="D42" s="150" t="s">
        <v>205</v>
      </c>
      <c r="E42" s="642"/>
      <c r="F42" s="633"/>
      <c r="G42" s="635"/>
      <c r="H42" s="640"/>
      <c r="I42" s="633"/>
      <c r="J42" s="635"/>
      <c r="K42" s="640"/>
      <c r="L42" s="633"/>
      <c r="M42" s="672"/>
      <c r="N42" s="647"/>
      <c r="O42" s="649"/>
      <c r="P42" s="651"/>
      <c r="Q42" s="647"/>
      <c r="R42" s="649"/>
      <c r="S42" s="651"/>
      <c r="T42" s="610"/>
      <c r="U42" s="602"/>
      <c r="V42" s="148"/>
    </row>
    <row r="43" spans="2:22" ht="24.75" customHeight="1">
      <c r="B43" s="151"/>
      <c r="C43" s="152" t="s">
        <v>77</v>
      </c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4">
        <f>SUM(N39:N42)</f>
        <v>30</v>
      </c>
      <c r="O43" s="140" t="s">
        <v>19</v>
      </c>
      <c r="P43" s="155">
        <f>SUM(P39:P42)</f>
        <v>35</v>
      </c>
      <c r="Q43" s="188">
        <f>SUM(Q39:Q42)</f>
        <v>3</v>
      </c>
      <c r="R43" s="190" t="s">
        <v>19</v>
      </c>
      <c r="S43" s="189">
        <f>SUM(S39:S42)</f>
        <v>4</v>
      </c>
      <c r="T43" s="142">
        <f>SUM(T39:T42)</f>
        <v>1</v>
      </c>
      <c r="U43" s="143">
        <f>SUM(U39:U42)</f>
        <v>2</v>
      </c>
      <c r="V43" s="124"/>
    </row>
    <row r="44" spans="2:22" ht="24.75" customHeight="1">
      <c r="B44" s="151"/>
      <c r="C44" s="8" t="s">
        <v>78</v>
      </c>
      <c r="D44" s="157" t="str">
        <f>IF(T43&gt;U43,D34,IF(U43&gt;T43,D35,IF(U43+T43=0," ","CHYBA ZADÁNÍ")))</f>
        <v>Proskovice</v>
      </c>
      <c r="E44" s="152"/>
      <c r="F44" s="152"/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53"/>
      <c r="R44" s="153"/>
      <c r="S44" s="153"/>
      <c r="T44" s="153"/>
      <c r="U44" s="8"/>
      <c r="V44" s="158"/>
    </row>
    <row r="45" spans="2:22" ht="14.25">
      <c r="B45" s="151"/>
      <c r="C45" s="8" t="s">
        <v>79</v>
      </c>
      <c r="G45" s="160"/>
      <c r="H45" s="160"/>
      <c r="I45" s="160"/>
      <c r="J45" s="160"/>
      <c r="K45" s="160"/>
      <c r="L45" s="160"/>
      <c r="M45" s="160"/>
      <c r="N45" s="158"/>
      <c r="O45" s="158"/>
      <c r="Q45" s="161"/>
      <c r="R45" s="161"/>
      <c r="S45" s="160"/>
      <c r="T45" s="160"/>
      <c r="U45" s="160"/>
      <c r="V45" s="158"/>
    </row>
    <row r="46" spans="3:21" ht="14.25">
      <c r="C46" s="161"/>
      <c r="D46" s="161"/>
      <c r="E46" s="161"/>
      <c r="F46" s="161"/>
      <c r="G46" s="161"/>
      <c r="H46" s="161"/>
      <c r="I46" s="161"/>
      <c r="J46" s="166" t="s">
        <v>63</v>
      </c>
      <c r="K46" s="166"/>
      <c r="L46" s="166"/>
      <c r="M46" s="161"/>
      <c r="N46" s="161"/>
      <c r="O46" s="161"/>
      <c r="P46" s="161"/>
      <c r="Q46" s="161"/>
      <c r="R46" s="161"/>
      <c r="S46" s="161"/>
      <c r="T46" s="166" t="s">
        <v>66</v>
      </c>
      <c r="U46" s="161"/>
    </row>
    <row r="47" spans="3:21" ht="15">
      <c r="C47" s="167" t="s">
        <v>80</v>
      </c>
      <c r="D47" s="161"/>
      <c r="E47" s="161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61"/>
    </row>
    <row r="48" spans="3:21" ht="14.25">
      <c r="C48" s="161"/>
      <c r="D48" s="161"/>
      <c r="E48" s="161"/>
      <c r="F48" s="161"/>
      <c r="G48" s="161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</row>
    <row r="49" spans="3:21" ht="14.25">
      <c r="C49" s="161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61"/>
      <c r="Q49" s="161"/>
      <c r="R49" s="161"/>
      <c r="S49" s="161"/>
      <c r="T49" s="161"/>
      <c r="U49" s="161"/>
    </row>
    <row r="51" spans="2:21" ht="26.25">
      <c r="B51" s="123"/>
      <c r="C51" s="123"/>
      <c r="D51" s="123"/>
      <c r="E51" s="123"/>
      <c r="F51" s="162" t="s">
        <v>47</v>
      </c>
      <c r="G51" s="123"/>
      <c r="H51" s="163"/>
      <c r="I51" s="16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</row>
    <row r="52" spans="6:9" ht="26.25">
      <c r="F52" s="102"/>
      <c r="H52" s="103"/>
      <c r="I52" s="103"/>
    </row>
    <row r="53" spans="3:24" ht="20.25">
      <c r="C53" s="104" t="s">
        <v>48</v>
      </c>
      <c r="D53" s="105" t="s">
        <v>49</v>
      </c>
      <c r="E53" s="104"/>
      <c r="F53" s="104"/>
      <c r="G53" s="104"/>
      <c r="H53" s="104"/>
      <c r="I53" s="104"/>
      <c r="J53" s="104"/>
      <c r="K53" s="104"/>
      <c r="L53" s="104"/>
      <c r="P53" s="626" t="s">
        <v>50</v>
      </c>
      <c r="Q53" s="626"/>
      <c r="R53" s="106"/>
      <c r="S53" s="106"/>
      <c r="T53" s="637">
        <f>'Rozlosování-přehled'!$K$1</f>
        <v>0</v>
      </c>
      <c r="U53" s="637"/>
      <c r="X53" s="107" t="s">
        <v>1</v>
      </c>
    </row>
    <row r="54" spans="3:31" ht="18">
      <c r="C54" s="108" t="s">
        <v>51</v>
      </c>
      <c r="D54" s="164"/>
      <c r="N54" s="110">
        <v>2</v>
      </c>
      <c r="P54" s="622" t="str">
        <f>IF(N54=1,P56,IF(N54=2,P57,IF(N54=3,P58,IF(N54=4,P59,IF(N54=5,P60," ")))))</f>
        <v>MUŽI  II.</v>
      </c>
      <c r="Q54" s="623"/>
      <c r="R54" s="623"/>
      <c r="S54" s="623"/>
      <c r="T54" s="623"/>
      <c r="U54" s="624"/>
      <c r="W54" s="111" t="s">
        <v>2</v>
      </c>
      <c r="X54" s="108" t="s">
        <v>3</v>
      </c>
      <c r="AA54" s="1" t="s">
        <v>52</v>
      </c>
      <c r="AB54" s="1" t="s">
        <v>53</v>
      </c>
      <c r="AC54" s="1" t="s">
        <v>54</v>
      </c>
      <c r="AD54" s="1" t="s">
        <v>55</v>
      </c>
      <c r="AE54" s="1" t="s">
        <v>56</v>
      </c>
    </row>
    <row r="55" spans="3:21" ht="15">
      <c r="C55" s="108"/>
      <c r="D55" s="113"/>
      <c r="E55" s="113"/>
      <c r="F55" s="113"/>
      <c r="G55" s="108"/>
      <c r="H55" s="108"/>
      <c r="I55" s="108"/>
      <c r="J55" s="113"/>
      <c r="K55" s="113"/>
      <c r="L55" s="113"/>
      <c r="M55" s="108"/>
      <c r="N55" s="108"/>
      <c r="O55" s="108"/>
      <c r="P55" s="114"/>
      <c r="Q55" s="114"/>
      <c r="R55" s="114"/>
      <c r="S55" s="108"/>
      <c r="T55" s="108"/>
      <c r="U55" s="113"/>
    </row>
    <row r="56" spans="3:31" ht="15.75">
      <c r="C56" s="108" t="s">
        <v>57</v>
      </c>
      <c r="D56" s="165" t="s">
        <v>211</v>
      </c>
      <c r="E56" s="115"/>
      <c r="F56" s="115"/>
      <c r="N56" s="1">
        <v>1</v>
      </c>
      <c r="P56" s="625" t="s">
        <v>58</v>
      </c>
      <c r="Q56" s="625"/>
      <c r="R56" s="625"/>
      <c r="S56" s="625"/>
      <c r="T56" s="625"/>
      <c r="U56" s="625"/>
      <c r="W56" s="117">
        <v>1</v>
      </c>
      <c r="X56" s="118" t="str">
        <f aca="true" t="shared" si="3" ref="X56:X63">IF($N$29=1,AA56,IF($N$29=2,AB56,IF($N$29=3,AC56,IF($N$29=4,AD56,IF($N$29=5,AE56," ")))))</f>
        <v>Nová Bělá  A</v>
      </c>
      <c r="AA56" s="1">
        <f aca="true" t="shared" si="4" ref="AA56:AE63">AA31</f>
        <v>0</v>
      </c>
      <c r="AB56" s="1" t="str">
        <f t="shared" si="4"/>
        <v>Nová Bělá  A</v>
      </c>
      <c r="AC56" s="1">
        <f t="shared" si="4"/>
        <v>0</v>
      </c>
      <c r="AD56" s="1">
        <f t="shared" si="4"/>
        <v>0</v>
      </c>
      <c r="AE56" s="1">
        <f t="shared" si="4"/>
        <v>0</v>
      </c>
    </row>
    <row r="57" spans="3:31" ht="15">
      <c r="C57" s="108" t="s">
        <v>60</v>
      </c>
      <c r="D57" s="263">
        <v>40680</v>
      </c>
      <c r="E57" s="120"/>
      <c r="F57" s="120"/>
      <c r="N57" s="1">
        <v>2</v>
      </c>
      <c r="P57" s="625" t="s">
        <v>61</v>
      </c>
      <c r="Q57" s="625"/>
      <c r="R57" s="625"/>
      <c r="S57" s="625"/>
      <c r="T57" s="625"/>
      <c r="U57" s="625"/>
      <c r="W57" s="117">
        <v>2</v>
      </c>
      <c r="X57" s="118" t="str">
        <f t="shared" si="3"/>
        <v>TK Mexiko</v>
      </c>
      <c r="AA57" s="1">
        <f t="shared" si="4"/>
        <v>0</v>
      </c>
      <c r="AB57" s="1" t="str">
        <f t="shared" si="4"/>
        <v>TK Mexiko</v>
      </c>
      <c r="AC57" s="1">
        <f t="shared" si="4"/>
        <v>0</v>
      </c>
      <c r="AD57" s="1">
        <f t="shared" si="4"/>
        <v>0</v>
      </c>
      <c r="AE57" s="1">
        <f t="shared" si="4"/>
        <v>0</v>
      </c>
    </row>
    <row r="58" spans="3:31" ht="15">
      <c r="C58" s="108"/>
      <c r="N58" s="1">
        <v>3</v>
      </c>
      <c r="P58" s="594" t="s">
        <v>62</v>
      </c>
      <c r="Q58" s="594"/>
      <c r="R58" s="594"/>
      <c r="S58" s="594"/>
      <c r="T58" s="594"/>
      <c r="U58" s="594"/>
      <c r="W58" s="117">
        <v>3</v>
      </c>
      <c r="X58" s="118" t="str">
        <f t="shared" si="3"/>
        <v>Proskovice</v>
      </c>
      <c r="AA58" s="1">
        <f t="shared" si="4"/>
        <v>0</v>
      </c>
      <c r="AB58" s="1" t="str">
        <f t="shared" si="4"/>
        <v>Proskovice</v>
      </c>
      <c r="AC58" s="1">
        <f t="shared" si="4"/>
        <v>0</v>
      </c>
      <c r="AD58" s="1">
        <f t="shared" si="4"/>
        <v>0</v>
      </c>
      <c r="AE58" s="1">
        <f t="shared" si="4"/>
        <v>0</v>
      </c>
    </row>
    <row r="59" spans="2:31" ht="18">
      <c r="B59" s="121">
        <v>1</v>
      </c>
      <c r="C59" s="104" t="s">
        <v>63</v>
      </c>
      <c r="D59" s="627" t="str">
        <f>IF(B59=1,X56,IF(B59=2,X57,IF(B59=3,X58,IF(B59=4,X59,IF(B59=5,X60,IF(B59=6,X61,IF(B59=7,X62,IF(B59=8,X63," "))))))))</f>
        <v>Nová Bělá  A</v>
      </c>
      <c r="E59" s="628"/>
      <c r="F59" s="628"/>
      <c r="G59" s="628"/>
      <c r="H59" s="628"/>
      <c r="I59" s="629"/>
      <c r="N59" s="1">
        <v>4</v>
      </c>
      <c r="P59" s="594" t="s">
        <v>64</v>
      </c>
      <c r="Q59" s="594"/>
      <c r="R59" s="594"/>
      <c r="S59" s="594"/>
      <c r="T59" s="594"/>
      <c r="U59" s="594"/>
      <c r="W59" s="117">
        <v>4</v>
      </c>
      <c r="X59" s="118" t="str">
        <f t="shared" si="3"/>
        <v>Hukvaldy</v>
      </c>
      <c r="AA59" s="1">
        <f t="shared" si="4"/>
        <v>0</v>
      </c>
      <c r="AB59" s="1" t="str">
        <f t="shared" si="4"/>
        <v>Hukvaldy</v>
      </c>
      <c r="AC59" s="1">
        <f t="shared" si="4"/>
        <v>0</v>
      </c>
      <c r="AD59" s="1">
        <f t="shared" si="4"/>
        <v>0</v>
      </c>
      <c r="AE59" s="1">
        <f t="shared" si="4"/>
        <v>0</v>
      </c>
    </row>
    <row r="60" spans="2:31" ht="18">
      <c r="B60" s="121">
        <v>2</v>
      </c>
      <c r="C60" s="104" t="s">
        <v>66</v>
      </c>
      <c r="D60" s="627" t="str">
        <f>IF(B60=1,X56,IF(B60=2,X57,IF(B60=3,X58,IF(B60=4,X59,IF(B60=5,X60,IF(B60=6,X61,IF(B60=7,X62,IF(B60=8,X63," "))))))))</f>
        <v>TK Mexiko</v>
      </c>
      <c r="E60" s="628"/>
      <c r="F60" s="628"/>
      <c r="G60" s="628"/>
      <c r="H60" s="628"/>
      <c r="I60" s="629"/>
      <c r="N60" s="1">
        <v>5</v>
      </c>
      <c r="P60" s="594" t="s">
        <v>67</v>
      </c>
      <c r="Q60" s="594"/>
      <c r="R60" s="594"/>
      <c r="S60" s="594"/>
      <c r="T60" s="594"/>
      <c r="U60" s="594"/>
      <c r="W60" s="117">
        <v>5</v>
      </c>
      <c r="X60" s="118" t="str">
        <f t="shared" si="3"/>
        <v>Krmelín</v>
      </c>
      <c r="AA60" s="1">
        <f t="shared" si="4"/>
        <v>0</v>
      </c>
      <c r="AB60" s="1" t="str">
        <f t="shared" si="4"/>
        <v>Krmelín</v>
      </c>
      <c r="AC60" s="1">
        <f t="shared" si="4"/>
        <v>0</v>
      </c>
      <c r="AD60" s="1">
        <f t="shared" si="4"/>
        <v>0</v>
      </c>
      <c r="AE60" s="1">
        <f t="shared" si="4"/>
        <v>0</v>
      </c>
    </row>
    <row r="61" spans="23:31" ht="14.25">
      <c r="W61" s="117">
        <v>6</v>
      </c>
      <c r="X61" s="118" t="str">
        <f t="shared" si="3"/>
        <v>Výškovice C</v>
      </c>
      <c r="AA61" s="1">
        <f t="shared" si="4"/>
        <v>0</v>
      </c>
      <c r="AB61" s="1" t="str">
        <f t="shared" si="4"/>
        <v>Výškovice C</v>
      </c>
      <c r="AC61" s="1">
        <f t="shared" si="4"/>
        <v>0</v>
      </c>
      <c r="AD61" s="1">
        <f t="shared" si="4"/>
        <v>0</v>
      </c>
      <c r="AE61" s="1">
        <f t="shared" si="4"/>
        <v>0</v>
      </c>
    </row>
    <row r="62" spans="3:31" ht="14.25">
      <c r="C62" s="122" t="s">
        <v>68</v>
      </c>
      <c r="D62" s="123"/>
      <c r="E62" s="630" t="s">
        <v>69</v>
      </c>
      <c r="F62" s="631"/>
      <c r="G62" s="631"/>
      <c r="H62" s="631"/>
      <c r="I62" s="631"/>
      <c r="J62" s="631"/>
      <c r="K62" s="631"/>
      <c r="L62" s="631"/>
      <c r="M62" s="631"/>
      <c r="N62" s="631" t="s">
        <v>70</v>
      </c>
      <c r="O62" s="631"/>
      <c r="P62" s="631"/>
      <c r="Q62" s="631"/>
      <c r="R62" s="631"/>
      <c r="S62" s="631"/>
      <c r="T62" s="631"/>
      <c r="U62" s="631"/>
      <c r="V62" s="124"/>
      <c r="W62" s="117">
        <v>7</v>
      </c>
      <c r="X62" s="118">
        <f t="shared" si="3"/>
        <v>0</v>
      </c>
      <c r="AA62" s="1">
        <f t="shared" si="4"/>
        <v>0</v>
      </c>
      <c r="AB62" s="1">
        <f t="shared" si="4"/>
        <v>0</v>
      </c>
      <c r="AC62" s="1">
        <f t="shared" si="4"/>
        <v>0</v>
      </c>
      <c r="AD62" s="1">
        <f t="shared" si="4"/>
        <v>0</v>
      </c>
      <c r="AE62" s="1">
        <f t="shared" si="4"/>
        <v>0</v>
      </c>
    </row>
    <row r="63" spans="2:37" ht="15">
      <c r="B63" s="126"/>
      <c r="C63" s="127" t="s">
        <v>8</v>
      </c>
      <c r="D63" s="128" t="s">
        <v>9</v>
      </c>
      <c r="E63" s="611" t="s">
        <v>71</v>
      </c>
      <c r="F63" s="592"/>
      <c r="G63" s="593"/>
      <c r="H63" s="591" t="s">
        <v>72</v>
      </c>
      <c r="I63" s="592"/>
      <c r="J63" s="593" t="s">
        <v>72</v>
      </c>
      <c r="K63" s="591" t="s">
        <v>73</v>
      </c>
      <c r="L63" s="592"/>
      <c r="M63" s="592" t="s">
        <v>73</v>
      </c>
      <c r="N63" s="591" t="s">
        <v>74</v>
      </c>
      <c r="O63" s="592"/>
      <c r="P63" s="593"/>
      <c r="Q63" s="591" t="s">
        <v>75</v>
      </c>
      <c r="R63" s="592"/>
      <c r="S63" s="593"/>
      <c r="T63" s="129" t="s">
        <v>76</v>
      </c>
      <c r="U63" s="130"/>
      <c r="V63" s="131"/>
      <c r="W63" s="117">
        <v>8</v>
      </c>
      <c r="X63" s="118">
        <f t="shared" si="3"/>
        <v>0</v>
      </c>
      <c r="AA63" s="1">
        <f t="shared" si="4"/>
        <v>0</v>
      </c>
      <c r="AB63" s="1">
        <f t="shared" si="4"/>
        <v>0</v>
      </c>
      <c r="AC63" s="1">
        <f t="shared" si="4"/>
        <v>0</v>
      </c>
      <c r="AD63" s="1">
        <f t="shared" si="4"/>
        <v>0</v>
      </c>
      <c r="AE63" s="1">
        <f t="shared" si="4"/>
        <v>0</v>
      </c>
      <c r="AF63" s="9" t="s">
        <v>71</v>
      </c>
      <c r="AG63" s="9" t="s">
        <v>72</v>
      </c>
      <c r="AH63" s="9" t="s">
        <v>73</v>
      </c>
      <c r="AI63" s="9" t="s">
        <v>71</v>
      </c>
      <c r="AJ63" s="9" t="s">
        <v>72</v>
      </c>
      <c r="AK63" s="9" t="s">
        <v>73</v>
      </c>
    </row>
    <row r="64" spans="2:37" ht="30" customHeight="1">
      <c r="B64" s="132" t="s">
        <v>71</v>
      </c>
      <c r="C64" s="133" t="s">
        <v>212</v>
      </c>
      <c r="D64" s="146" t="s">
        <v>213</v>
      </c>
      <c r="E64" s="134">
        <v>1</v>
      </c>
      <c r="F64" s="135" t="s">
        <v>19</v>
      </c>
      <c r="G64" s="136">
        <v>6</v>
      </c>
      <c r="H64" s="137">
        <v>0</v>
      </c>
      <c r="I64" s="135" t="s">
        <v>19</v>
      </c>
      <c r="J64" s="136">
        <v>6</v>
      </c>
      <c r="K64" s="137"/>
      <c r="L64" s="135" t="s">
        <v>19</v>
      </c>
      <c r="M64" s="138"/>
      <c r="N64" s="139">
        <f>E64+H64+K64</f>
        <v>1</v>
      </c>
      <c r="O64" s="140" t="s">
        <v>19</v>
      </c>
      <c r="P64" s="141">
        <f>G64+J64+M64</f>
        <v>12</v>
      </c>
      <c r="Q64" s="139">
        <f>SUM(AF64:AH64)</f>
        <v>0</v>
      </c>
      <c r="R64" s="140" t="s">
        <v>19</v>
      </c>
      <c r="S64" s="141">
        <f>SUM(AI64:AK64)</f>
        <v>2</v>
      </c>
      <c r="T64" s="142">
        <f>IF(Q64&gt;S64,1,0)</f>
        <v>0</v>
      </c>
      <c r="U64" s="143">
        <f>IF(S64&gt;Q64,1,0)</f>
        <v>1</v>
      </c>
      <c r="V64" s="124"/>
      <c r="X64" s="144"/>
      <c r="AF64" s="145">
        <f>IF(E64&gt;G64,1,0)</f>
        <v>0</v>
      </c>
      <c r="AG64" s="145">
        <f>IF(H64&gt;J64,1,0)</f>
        <v>0</v>
      </c>
      <c r="AH64" s="145">
        <f>IF(K64+M64&gt;0,IF(K64&gt;M64,1,0),0)</f>
        <v>0</v>
      </c>
      <c r="AI64" s="145">
        <f>IF(G64&gt;E64,1,0)</f>
        <v>1</v>
      </c>
      <c r="AJ64" s="145">
        <f>IF(J64&gt;H64,1,0)</f>
        <v>1</v>
      </c>
      <c r="AK64" s="145">
        <f>IF(K64+M64&gt;0,IF(M64&gt;K64,1,0),0)</f>
        <v>0</v>
      </c>
    </row>
    <row r="65" spans="2:37" ht="21.75" customHeight="1">
      <c r="B65" s="132" t="s">
        <v>72</v>
      </c>
      <c r="C65" s="147" t="s">
        <v>214</v>
      </c>
      <c r="D65" s="133" t="s">
        <v>215</v>
      </c>
      <c r="E65" s="134">
        <v>2</v>
      </c>
      <c r="F65" s="135" t="s">
        <v>19</v>
      </c>
      <c r="G65" s="136">
        <v>6</v>
      </c>
      <c r="H65" s="137">
        <v>0</v>
      </c>
      <c r="I65" s="135" t="s">
        <v>19</v>
      </c>
      <c r="J65" s="136">
        <v>6</v>
      </c>
      <c r="K65" s="137"/>
      <c r="L65" s="135" t="s">
        <v>19</v>
      </c>
      <c r="M65" s="138"/>
      <c r="N65" s="139">
        <f>E65+H65+K65</f>
        <v>2</v>
      </c>
      <c r="O65" s="140" t="s">
        <v>19</v>
      </c>
      <c r="P65" s="141">
        <f>G65+J65+M65</f>
        <v>12</v>
      </c>
      <c r="Q65" s="139">
        <f>SUM(AF65:AH65)</f>
        <v>0</v>
      </c>
      <c r="R65" s="140" t="s">
        <v>19</v>
      </c>
      <c r="S65" s="141">
        <f>SUM(AI65:AK65)</f>
        <v>2</v>
      </c>
      <c r="T65" s="142">
        <f>IF(Q65&gt;S65,1,0)</f>
        <v>0</v>
      </c>
      <c r="U65" s="143">
        <f>IF(S65&gt;Q65,1,0)</f>
        <v>1</v>
      </c>
      <c r="V65" s="124"/>
      <c r="AF65" s="145">
        <f>IF(E65&gt;G65,1,0)</f>
        <v>0</v>
      </c>
      <c r="AG65" s="145">
        <f>IF(H65&gt;J65,1,0)</f>
        <v>0</v>
      </c>
      <c r="AH65" s="145">
        <f>IF(K65+M65&gt;0,IF(K65&gt;M65,1,0),0)</f>
        <v>0</v>
      </c>
      <c r="AI65" s="145">
        <f>IF(G65&gt;E65,1,0)</f>
        <v>1</v>
      </c>
      <c r="AJ65" s="145">
        <f>IF(J65&gt;H65,1,0)</f>
        <v>1</v>
      </c>
      <c r="AK65" s="145">
        <f>IF(K65+M65&gt;0,IF(M65&gt;K65,1,0),0)</f>
        <v>0</v>
      </c>
    </row>
    <row r="66" spans="2:37" ht="23.25" customHeight="1">
      <c r="B66" s="583" t="s">
        <v>73</v>
      </c>
      <c r="C66" s="147" t="s">
        <v>212</v>
      </c>
      <c r="D66" s="146" t="s">
        <v>213</v>
      </c>
      <c r="E66" s="681">
        <v>1</v>
      </c>
      <c r="F66" s="632" t="s">
        <v>19</v>
      </c>
      <c r="G66" s="634">
        <v>6</v>
      </c>
      <c r="H66" s="639">
        <v>1</v>
      </c>
      <c r="I66" s="632" t="s">
        <v>19</v>
      </c>
      <c r="J66" s="634">
        <v>6</v>
      </c>
      <c r="K66" s="639"/>
      <c r="L66" s="632" t="s">
        <v>19</v>
      </c>
      <c r="M66" s="671"/>
      <c r="N66" s="646">
        <f>E66+H66+K66</f>
        <v>2</v>
      </c>
      <c r="O66" s="648" t="s">
        <v>19</v>
      </c>
      <c r="P66" s="650">
        <f>G66+J66+M66</f>
        <v>12</v>
      </c>
      <c r="Q66" s="646">
        <f>SUM(AF66:AH66)</f>
        <v>0</v>
      </c>
      <c r="R66" s="648" t="s">
        <v>19</v>
      </c>
      <c r="S66" s="650">
        <f>SUM(AI66:AK66)</f>
        <v>2</v>
      </c>
      <c r="T66" s="609">
        <f>IF(Q66&gt;S66,1,0)</f>
        <v>0</v>
      </c>
      <c r="U66" s="601">
        <f>IF(S66&gt;Q66,1,0)</f>
        <v>1</v>
      </c>
      <c r="V66" s="148"/>
      <c r="AF66" s="145">
        <f>IF(E66&gt;G66,1,0)</f>
        <v>0</v>
      </c>
      <c r="AG66" s="145">
        <f>IF(H66&gt;J66,1,0)</f>
        <v>0</v>
      </c>
      <c r="AH66" s="145">
        <f>IF(K66+M66&gt;0,IF(K66&gt;M66,1,0),0)</f>
        <v>0</v>
      </c>
      <c r="AI66" s="145">
        <f>IF(G66&gt;E66,1,0)</f>
        <v>1</v>
      </c>
      <c r="AJ66" s="145">
        <f>IF(J66&gt;H66,1,0)</f>
        <v>1</v>
      </c>
      <c r="AK66" s="145">
        <f>IF(K66+M66&gt;0,IF(M66&gt;K66,1,0),0)</f>
        <v>0</v>
      </c>
    </row>
    <row r="67" spans="2:22" ht="27" customHeight="1">
      <c r="B67" s="584"/>
      <c r="C67" s="149" t="s">
        <v>214</v>
      </c>
      <c r="D67" s="150" t="s">
        <v>215</v>
      </c>
      <c r="E67" s="682"/>
      <c r="F67" s="633"/>
      <c r="G67" s="679"/>
      <c r="H67" s="680"/>
      <c r="I67" s="633"/>
      <c r="J67" s="679"/>
      <c r="K67" s="640"/>
      <c r="L67" s="633"/>
      <c r="M67" s="672"/>
      <c r="N67" s="647"/>
      <c r="O67" s="649"/>
      <c r="P67" s="651"/>
      <c r="Q67" s="647"/>
      <c r="R67" s="649"/>
      <c r="S67" s="651"/>
      <c r="T67" s="610"/>
      <c r="U67" s="602"/>
      <c r="V67" s="148"/>
    </row>
    <row r="68" spans="2:22" ht="15.75">
      <c r="B68" s="151"/>
      <c r="C68" s="152" t="s">
        <v>77</v>
      </c>
      <c r="D68" s="153"/>
      <c r="E68" s="153"/>
      <c r="F68" s="153"/>
      <c r="G68" s="153"/>
      <c r="H68" s="153"/>
      <c r="I68" s="153"/>
      <c r="J68" s="153"/>
      <c r="K68" s="153"/>
      <c r="L68" s="153"/>
      <c r="M68" s="153"/>
      <c r="N68" s="154">
        <f>SUM(N64:N67)</f>
        <v>5</v>
      </c>
      <c r="O68" s="140" t="s">
        <v>19</v>
      </c>
      <c r="P68" s="155">
        <f>SUM(P64:P67)</f>
        <v>36</v>
      </c>
      <c r="Q68" s="188">
        <f>SUM(Q64:Q67)</f>
        <v>0</v>
      </c>
      <c r="R68" s="190" t="s">
        <v>19</v>
      </c>
      <c r="S68" s="189">
        <f>SUM(S64:S67)</f>
        <v>6</v>
      </c>
      <c r="T68" s="142">
        <f>SUM(T64:T67)</f>
        <v>0</v>
      </c>
      <c r="U68" s="143">
        <f>SUM(U64:U67)</f>
        <v>3</v>
      </c>
      <c r="V68" s="124"/>
    </row>
    <row r="69" spans="2:22" ht="15">
      <c r="B69" s="151"/>
      <c r="C69" s="8" t="s">
        <v>78</v>
      </c>
      <c r="D69" s="157" t="str">
        <f>IF(T68&gt;U68,D59,IF(U68&gt;T68,D60,IF(U68+T68=0," ","CHYBA ZADÁNÍ")))</f>
        <v>TK Mexiko</v>
      </c>
      <c r="E69" s="152"/>
      <c r="F69" s="152"/>
      <c r="G69" s="153"/>
      <c r="H69" s="153"/>
      <c r="I69" s="153"/>
      <c r="J69" s="153"/>
      <c r="K69" s="153"/>
      <c r="L69" s="153"/>
      <c r="M69" s="153"/>
      <c r="N69" s="153"/>
      <c r="O69" s="153"/>
      <c r="P69" s="153"/>
      <c r="Q69" s="153"/>
      <c r="R69" s="153"/>
      <c r="S69" s="153"/>
      <c r="T69" s="153"/>
      <c r="U69" s="8"/>
      <c r="V69" s="158"/>
    </row>
    <row r="70" spans="2:22" ht="14.25">
      <c r="B70" s="151"/>
      <c r="C70" s="8" t="s">
        <v>79</v>
      </c>
      <c r="G70" s="160"/>
      <c r="H70" s="160"/>
      <c r="I70" s="160"/>
      <c r="J70" s="160"/>
      <c r="K70" s="160"/>
      <c r="L70" s="160"/>
      <c r="M70" s="160"/>
      <c r="N70" s="158"/>
      <c r="O70" s="158"/>
      <c r="Q70" s="161"/>
      <c r="R70" s="161"/>
      <c r="S70" s="160"/>
      <c r="T70" s="160"/>
      <c r="U70" s="160"/>
      <c r="V70" s="158"/>
    </row>
    <row r="71" spans="3:21" ht="14.25">
      <c r="C71" s="161"/>
      <c r="D71" s="161"/>
      <c r="E71" s="161"/>
      <c r="F71" s="161"/>
      <c r="G71" s="161"/>
      <c r="H71" s="161"/>
      <c r="I71" s="161"/>
      <c r="J71" s="166" t="s">
        <v>63</v>
      </c>
      <c r="K71" s="166"/>
      <c r="L71" s="166"/>
      <c r="M71" s="161"/>
      <c r="N71" s="161"/>
      <c r="O71" s="161"/>
      <c r="P71" s="161"/>
      <c r="Q71" s="161"/>
      <c r="R71" s="161"/>
      <c r="S71" s="161"/>
      <c r="T71" s="166" t="s">
        <v>66</v>
      </c>
      <c r="U71" s="161"/>
    </row>
    <row r="72" spans="3:21" ht="15">
      <c r="C72" s="167" t="s">
        <v>80</v>
      </c>
      <c r="D72" s="161"/>
      <c r="E72" s="161"/>
      <c r="F72" s="161"/>
      <c r="G72" s="161"/>
      <c r="H72" s="161"/>
      <c r="I72" s="161"/>
      <c r="J72" s="161"/>
      <c r="K72" s="161"/>
      <c r="L72" s="161"/>
      <c r="M72" s="161"/>
      <c r="N72" s="161"/>
      <c r="O72" s="161"/>
      <c r="P72" s="161"/>
      <c r="Q72" s="161"/>
      <c r="R72" s="161"/>
      <c r="S72" s="161"/>
      <c r="T72" s="161"/>
      <c r="U72" s="161"/>
    </row>
  </sheetData>
  <sheetProtection selectLockedCells="1"/>
  <mergeCells count="105">
    <mergeCell ref="M66:M67"/>
    <mergeCell ref="N66:N67"/>
    <mergeCell ref="U66:U67"/>
    <mergeCell ref="O66:O67"/>
    <mergeCell ref="P66:P67"/>
    <mergeCell ref="Q66:Q67"/>
    <mergeCell ref="R66:R67"/>
    <mergeCell ref="S66:S67"/>
    <mergeCell ref="T66:T67"/>
    <mergeCell ref="Q63:S63"/>
    <mergeCell ref="B66:B67"/>
    <mergeCell ref="E66:E67"/>
    <mergeCell ref="F66:F67"/>
    <mergeCell ref="G66:G67"/>
    <mergeCell ref="H66:H67"/>
    <mergeCell ref="I66:I67"/>
    <mergeCell ref="J66:J67"/>
    <mergeCell ref="K66:K67"/>
    <mergeCell ref="L66:L67"/>
    <mergeCell ref="E63:G63"/>
    <mergeCell ref="H63:J63"/>
    <mergeCell ref="K63:M63"/>
    <mergeCell ref="N63:P63"/>
    <mergeCell ref="D60:I60"/>
    <mergeCell ref="P60:U60"/>
    <mergeCell ref="E62:M62"/>
    <mergeCell ref="N62:U62"/>
    <mergeCell ref="P56:U56"/>
    <mergeCell ref="P57:U57"/>
    <mergeCell ref="P58:U58"/>
    <mergeCell ref="D59:I59"/>
    <mergeCell ref="P59:U59"/>
    <mergeCell ref="U41:U42"/>
    <mergeCell ref="P53:Q53"/>
    <mergeCell ref="T53:U53"/>
    <mergeCell ref="P54:U54"/>
    <mergeCell ref="Q41:Q42"/>
    <mergeCell ref="R41:R42"/>
    <mergeCell ref="S41:S42"/>
    <mergeCell ref="T41:T42"/>
    <mergeCell ref="M41:M42"/>
    <mergeCell ref="N41:N42"/>
    <mergeCell ref="O41:O42"/>
    <mergeCell ref="P41:P42"/>
    <mergeCell ref="Q38:S38"/>
    <mergeCell ref="B41:B42"/>
    <mergeCell ref="E41:E42"/>
    <mergeCell ref="F41:F42"/>
    <mergeCell ref="G41:G42"/>
    <mergeCell ref="H41:H42"/>
    <mergeCell ref="I41:I42"/>
    <mergeCell ref="J41:J42"/>
    <mergeCell ref="K41:K42"/>
    <mergeCell ref="L41:L42"/>
    <mergeCell ref="E38:G38"/>
    <mergeCell ref="H38:J38"/>
    <mergeCell ref="K38:M38"/>
    <mergeCell ref="N38:P38"/>
    <mergeCell ref="D35:I35"/>
    <mergeCell ref="P35:U35"/>
    <mergeCell ref="E37:M37"/>
    <mergeCell ref="N37:U37"/>
    <mergeCell ref="P31:U31"/>
    <mergeCell ref="P32:U32"/>
    <mergeCell ref="P33:U33"/>
    <mergeCell ref="D34:I34"/>
    <mergeCell ref="P34:U34"/>
    <mergeCell ref="U16:U17"/>
    <mergeCell ref="P28:Q28"/>
    <mergeCell ref="T28:U28"/>
    <mergeCell ref="P29:U29"/>
    <mergeCell ref="Q16:Q17"/>
    <mergeCell ref="R16:R17"/>
    <mergeCell ref="S16:S17"/>
    <mergeCell ref="T16:T17"/>
    <mergeCell ref="M16:M17"/>
    <mergeCell ref="N16:N17"/>
    <mergeCell ref="O16:O17"/>
    <mergeCell ref="P16:P17"/>
    <mergeCell ref="Q13:S13"/>
    <mergeCell ref="B16:B17"/>
    <mergeCell ref="E16:E17"/>
    <mergeCell ref="F16:F17"/>
    <mergeCell ref="G16:G17"/>
    <mergeCell ref="H16:H17"/>
    <mergeCell ref="I16:I17"/>
    <mergeCell ref="J16:J17"/>
    <mergeCell ref="K16:K17"/>
    <mergeCell ref="L16:L17"/>
    <mergeCell ref="E13:G13"/>
    <mergeCell ref="H13:J13"/>
    <mergeCell ref="K13:M13"/>
    <mergeCell ref="N13:P13"/>
    <mergeCell ref="D10:I10"/>
    <mergeCell ref="P10:U10"/>
    <mergeCell ref="E12:M12"/>
    <mergeCell ref="N12:U12"/>
    <mergeCell ref="P7:U7"/>
    <mergeCell ref="P8:U8"/>
    <mergeCell ref="D9:I9"/>
    <mergeCell ref="P9:U9"/>
    <mergeCell ref="P3:Q3"/>
    <mergeCell ref="T3:U3"/>
    <mergeCell ref="P4:U4"/>
    <mergeCell ref="P6:U6"/>
  </mergeCells>
  <conditionalFormatting sqref="X6:X13 X31:X38 X56:X63">
    <cfRule type="cellIs" priority="1" dxfId="0" operator="notEqual" stopIfTrue="1">
      <formula>0</formula>
    </cfRule>
  </conditionalFormatting>
  <printOptions horizontalCentered="1"/>
  <pageMargins left="0.31496062992125984" right="0.31496062992125984" top="0.1968503937007874" bottom="0" header="0" footer="0"/>
  <pageSetup horizontalDpi="600" verticalDpi="600" orientation="portrait" paperSize="9" scale="91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B1:AK72"/>
  <sheetViews>
    <sheetView zoomScale="75" zoomScaleNormal="75" zoomScalePageLayoutView="0" workbookViewId="0" topLeftCell="A1">
      <selection activeCell="D40" sqref="D40"/>
    </sheetView>
  </sheetViews>
  <sheetFormatPr defaultColWidth="10.28125" defaultRowHeight="12.75"/>
  <cols>
    <col min="1" max="1" width="0.42578125" style="1" customWidth="1"/>
    <col min="2" max="2" width="2.57421875" style="1" customWidth="1"/>
    <col min="3" max="3" width="22.140625" style="1" customWidth="1"/>
    <col min="4" max="4" width="22.57421875" style="1" customWidth="1"/>
    <col min="5" max="5" width="4.7109375" style="1" customWidth="1"/>
    <col min="6" max="6" width="1.28515625" style="1" customWidth="1"/>
    <col min="7" max="7" width="4.421875" style="1" customWidth="1"/>
    <col min="8" max="8" width="4.140625" style="1" customWidth="1"/>
    <col min="9" max="9" width="1.57421875" style="1" customWidth="1"/>
    <col min="10" max="10" width="4.421875" style="1" customWidth="1"/>
    <col min="11" max="11" width="4.57421875" style="1" customWidth="1"/>
    <col min="12" max="12" width="1.57421875" style="1" customWidth="1"/>
    <col min="13" max="13" width="4.28125" style="1" customWidth="1"/>
    <col min="14" max="14" width="3.7109375" style="1" customWidth="1"/>
    <col min="15" max="15" width="2.00390625" style="1" customWidth="1"/>
    <col min="16" max="16" width="4.28125" style="1" customWidth="1"/>
    <col min="17" max="17" width="3.421875" style="1" customWidth="1"/>
    <col min="18" max="18" width="1.57421875" style="1" customWidth="1"/>
    <col min="19" max="19" width="3.7109375" style="1" customWidth="1"/>
    <col min="20" max="21" width="4.8515625" style="1" customWidth="1"/>
    <col min="22" max="22" width="1.57421875" style="1" customWidth="1"/>
    <col min="23" max="23" width="4.421875" style="1" customWidth="1"/>
    <col min="24" max="24" width="19.57421875" style="1" customWidth="1"/>
    <col min="25" max="25" width="44.28125" style="1" customWidth="1"/>
    <col min="26" max="26" width="42.8515625" style="1" customWidth="1"/>
    <col min="27" max="27" width="13.28125" style="1" customWidth="1"/>
    <col min="28" max="28" width="14.57421875" style="1" customWidth="1"/>
    <col min="29" max="29" width="12.7109375" style="1" customWidth="1"/>
    <col min="30" max="30" width="12.28125" style="1" customWidth="1"/>
    <col min="31" max="31" width="11.57421875" style="1" customWidth="1"/>
    <col min="32" max="37" width="4.140625" style="1" customWidth="1"/>
    <col min="38" max="16384" width="10.28125" style="1" customWidth="1"/>
  </cols>
  <sheetData>
    <row r="1" spans="6:9" ht="26.25">
      <c r="F1" s="102" t="s">
        <v>47</v>
      </c>
      <c r="H1" s="103"/>
      <c r="I1" s="103"/>
    </row>
    <row r="2" spans="6:9" ht="4.5" customHeight="1">
      <c r="F2" s="102"/>
      <c r="H2" s="103"/>
      <c r="I2" s="103"/>
    </row>
    <row r="3" spans="3:24" ht="21">
      <c r="C3" s="104" t="s">
        <v>48</v>
      </c>
      <c r="D3" s="105" t="s">
        <v>49</v>
      </c>
      <c r="E3" s="104"/>
      <c r="F3" s="104"/>
      <c r="G3" s="104"/>
      <c r="H3" s="104"/>
      <c r="I3" s="104"/>
      <c r="J3" s="104"/>
      <c r="K3" s="104"/>
      <c r="L3" s="104"/>
      <c r="P3" s="626" t="s">
        <v>50</v>
      </c>
      <c r="Q3" s="626"/>
      <c r="R3" s="106"/>
      <c r="S3" s="106"/>
      <c r="T3" s="637">
        <f>'Rozlosování-přehled'!$K$1</f>
        <v>0</v>
      </c>
      <c r="U3" s="637"/>
      <c r="X3" s="107" t="s">
        <v>1</v>
      </c>
    </row>
    <row r="4" spans="3:31" ht="18.75">
      <c r="C4" s="108" t="s">
        <v>51</v>
      </c>
      <c r="D4" s="109"/>
      <c r="N4" s="110">
        <v>2</v>
      </c>
      <c r="P4" s="622" t="str">
        <f>IF(N4=1,P6,IF(N4=2,P7,IF(N4=3,P8,IF(N4=4,P9,IF(N4=5,P10," ")))))</f>
        <v>MUŽI  II.</v>
      </c>
      <c r="Q4" s="623"/>
      <c r="R4" s="623"/>
      <c r="S4" s="623"/>
      <c r="T4" s="623"/>
      <c r="U4" s="624"/>
      <c r="W4" s="111" t="s">
        <v>2</v>
      </c>
      <c r="X4" s="112" t="s">
        <v>3</v>
      </c>
      <c r="AA4" s="1" t="s">
        <v>52</v>
      </c>
      <c r="AB4" s="1" t="s">
        <v>53</v>
      </c>
      <c r="AC4" s="1" t="s">
        <v>54</v>
      </c>
      <c r="AD4" s="1" t="s">
        <v>55</v>
      </c>
      <c r="AE4" s="1" t="s">
        <v>56</v>
      </c>
    </row>
    <row r="5" spans="3:21" ht="9" customHeight="1">
      <c r="C5" s="108"/>
      <c r="D5" s="113"/>
      <c r="E5" s="113"/>
      <c r="F5" s="113"/>
      <c r="G5" s="108"/>
      <c r="H5" s="108"/>
      <c r="I5" s="108"/>
      <c r="J5" s="113"/>
      <c r="K5" s="113"/>
      <c r="L5" s="113"/>
      <c r="M5" s="108"/>
      <c r="N5" s="108"/>
      <c r="O5" s="108"/>
      <c r="P5" s="114"/>
      <c r="Q5" s="114"/>
      <c r="R5" s="114"/>
      <c r="S5" s="108"/>
      <c r="T5" s="108"/>
      <c r="U5" s="113"/>
    </row>
    <row r="6" spans="3:31" ht="14.25" customHeight="1">
      <c r="C6" s="108" t="s">
        <v>57</v>
      </c>
      <c r="D6" s="198"/>
      <c r="E6" s="115"/>
      <c r="F6" s="115"/>
      <c r="N6" s="116">
        <v>1</v>
      </c>
      <c r="P6" s="625" t="s">
        <v>58</v>
      </c>
      <c r="Q6" s="625"/>
      <c r="R6" s="625"/>
      <c r="S6" s="625"/>
      <c r="T6" s="625"/>
      <c r="U6" s="625"/>
      <c r="W6" s="117">
        <v>1</v>
      </c>
      <c r="X6" s="118" t="str">
        <f aca="true" t="shared" si="0" ref="X6:X13">IF($N$4=1,AA6,IF($N$4=2,AB6,IF($N$4=3,AC6,IF($N$4=4,AD6,IF($N$4=5,AE6," ")))))</f>
        <v>Nová Bělá  A</v>
      </c>
      <c r="AA6" s="1">
        <f>'1.M2'!AA6</f>
        <v>0</v>
      </c>
      <c r="AB6" s="1" t="str">
        <f>'1.M2'!AB6</f>
        <v>Nová Bělá  A</v>
      </c>
      <c r="AC6" s="1">
        <f>'1.M2'!AC6</f>
        <v>0</v>
      </c>
      <c r="AD6" s="1">
        <f>'1.M2'!AD6</f>
        <v>0</v>
      </c>
      <c r="AE6" s="1">
        <f>'1.M2'!AE6</f>
        <v>0</v>
      </c>
    </row>
    <row r="7" spans="3:31" ht="16.5" customHeight="1">
      <c r="C7" s="108" t="s">
        <v>60</v>
      </c>
      <c r="D7" s="263">
        <v>40684</v>
      </c>
      <c r="E7" s="120"/>
      <c r="F7" s="120"/>
      <c r="N7" s="116">
        <v>2</v>
      </c>
      <c r="P7" s="625" t="s">
        <v>61</v>
      </c>
      <c r="Q7" s="625"/>
      <c r="R7" s="625"/>
      <c r="S7" s="625"/>
      <c r="T7" s="625"/>
      <c r="U7" s="625"/>
      <c r="W7" s="117">
        <v>2</v>
      </c>
      <c r="X7" s="118" t="str">
        <f t="shared" si="0"/>
        <v>TK Mexiko</v>
      </c>
      <c r="AA7" s="1">
        <f>'1.M2'!AA7</f>
        <v>0</v>
      </c>
      <c r="AB7" s="1" t="str">
        <f>'1.M2'!AB7</f>
        <v>TK Mexiko</v>
      </c>
      <c r="AC7" s="1">
        <f>'1.M2'!AC7</f>
        <v>0</v>
      </c>
      <c r="AD7" s="1">
        <f>'1.M2'!AD7</f>
        <v>0</v>
      </c>
      <c r="AE7" s="1">
        <f>'1.M2'!AE7</f>
        <v>0</v>
      </c>
    </row>
    <row r="8" spans="3:31" ht="15" customHeight="1">
      <c r="C8" s="108"/>
      <c r="N8" s="116">
        <v>3</v>
      </c>
      <c r="P8" s="594" t="s">
        <v>62</v>
      </c>
      <c r="Q8" s="594"/>
      <c r="R8" s="594"/>
      <c r="S8" s="594"/>
      <c r="T8" s="594"/>
      <c r="U8" s="594"/>
      <c r="W8" s="117">
        <v>3</v>
      </c>
      <c r="X8" s="118" t="str">
        <f t="shared" si="0"/>
        <v>Proskovice</v>
      </c>
      <c r="AA8" s="1">
        <f>'1.M2'!AA8</f>
        <v>0</v>
      </c>
      <c r="AB8" s="1" t="str">
        <f>'1.M2'!AB8</f>
        <v>Proskovice</v>
      </c>
      <c r="AC8" s="1">
        <f>'1.M2'!AC8</f>
        <v>0</v>
      </c>
      <c r="AD8" s="1">
        <f>'1.M2'!AD8</f>
        <v>0</v>
      </c>
      <c r="AE8" s="1">
        <f>'1.M2'!AE8</f>
        <v>0</v>
      </c>
    </row>
    <row r="9" spans="2:31" ht="18.75">
      <c r="B9" s="121">
        <v>2</v>
      </c>
      <c r="C9" s="104" t="s">
        <v>63</v>
      </c>
      <c r="D9" s="643" t="str">
        <f>IF(B9=1,X6,IF(B9=2,X7,IF(B9=3,X8,IF(B9=4,X9,IF(B9=5,X10,IF(B9=6,X11,IF(B9=7,X12,IF(B9=8,X13," "))))))))</f>
        <v>TK Mexiko</v>
      </c>
      <c r="E9" s="644"/>
      <c r="F9" s="644"/>
      <c r="G9" s="644"/>
      <c r="H9" s="644"/>
      <c r="I9" s="645"/>
      <c r="N9" s="116">
        <v>4</v>
      </c>
      <c r="P9" s="594" t="s">
        <v>64</v>
      </c>
      <c r="Q9" s="594"/>
      <c r="R9" s="594"/>
      <c r="S9" s="594"/>
      <c r="T9" s="594"/>
      <c r="U9" s="594"/>
      <c r="W9" s="117">
        <v>4</v>
      </c>
      <c r="X9" s="118" t="str">
        <f t="shared" si="0"/>
        <v>Hukvaldy</v>
      </c>
      <c r="AA9" s="1">
        <f>'1.M2'!AA9</f>
        <v>0</v>
      </c>
      <c r="AB9" s="1" t="str">
        <f>'1.M2'!AB9</f>
        <v>Hukvaldy</v>
      </c>
      <c r="AC9" s="1">
        <f>'1.M2'!AC9</f>
        <v>0</v>
      </c>
      <c r="AD9" s="1">
        <f>'1.M2'!AD9</f>
        <v>0</v>
      </c>
      <c r="AE9" s="1">
        <f>'1.M2'!AE9</f>
        <v>0</v>
      </c>
    </row>
    <row r="10" spans="2:31" ht="19.5" customHeight="1">
      <c r="B10" s="121">
        <v>6</v>
      </c>
      <c r="C10" s="104" t="s">
        <v>66</v>
      </c>
      <c r="D10" s="643" t="str">
        <f>IF(B10=1,X6,IF(B10=2,X7,IF(B10=3,X8,IF(B10=4,X9,IF(B10=5,X10,IF(B10=6,X11,IF(B10=7,X12,IF(B10=8,X13," "))))))))</f>
        <v>Výškovice C</v>
      </c>
      <c r="E10" s="644"/>
      <c r="F10" s="644"/>
      <c r="G10" s="644"/>
      <c r="H10" s="644"/>
      <c r="I10" s="645"/>
      <c r="N10" s="116">
        <v>5</v>
      </c>
      <c r="P10" s="594" t="s">
        <v>67</v>
      </c>
      <c r="Q10" s="594"/>
      <c r="R10" s="594"/>
      <c r="S10" s="594"/>
      <c r="T10" s="594"/>
      <c r="U10" s="594"/>
      <c r="W10" s="117">
        <v>5</v>
      </c>
      <c r="X10" s="118" t="str">
        <f t="shared" si="0"/>
        <v>Krmelín</v>
      </c>
      <c r="AA10" s="1">
        <f>'1.M2'!AA10</f>
        <v>0</v>
      </c>
      <c r="AB10" s="1" t="str">
        <f>'1.M2'!AB10</f>
        <v>Krmelín</v>
      </c>
      <c r="AC10" s="1">
        <f>'1.M2'!AC10</f>
        <v>0</v>
      </c>
      <c r="AD10" s="1">
        <f>'1.M2'!AD10</f>
        <v>0</v>
      </c>
      <c r="AE10" s="1">
        <f>'1.M2'!AE10</f>
        <v>0</v>
      </c>
    </row>
    <row r="11" spans="23:31" ht="15.75" customHeight="1">
      <c r="W11" s="117">
        <v>6</v>
      </c>
      <c r="X11" s="118" t="str">
        <f t="shared" si="0"/>
        <v>Výškovice C</v>
      </c>
      <c r="AA11" s="1">
        <f>'1.M2'!AA11</f>
        <v>0</v>
      </c>
      <c r="AB11" s="1" t="str">
        <f>'1.M2'!AB11</f>
        <v>Výškovice C</v>
      </c>
      <c r="AC11" s="1">
        <f>'1.M2'!AC11</f>
        <v>0</v>
      </c>
      <c r="AD11" s="1">
        <f>'1.M2'!AD11</f>
        <v>0</v>
      </c>
      <c r="AE11" s="1">
        <f>'1.M2'!AE11</f>
        <v>0</v>
      </c>
    </row>
    <row r="12" spans="3:37" ht="15">
      <c r="C12" s="122" t="s">
        <v>68</v>
      </c>
      <c r="D12" s="123"/>
      <c r="E12" s="630" t="s">
        <v>69</v>
      </c>
      <c r="F12" s="631"/>
      <c r="G12" s="631"/>
      <c r="H12" s="631"/>
      <c r="I12" s="631"/>
      <c r="J12" s="631"/>
      <c r="K12" s="631"/>
      <c r="L12" s="631"/>
      <c r="M12" s="631"/>
      <c r="N12" s="631" t="s">
        <v>70</v>
      </c>
      <c r="O12" s="631"/>
      <c r="P12" s="631"/>
      <c r="Q12" s="631"/>
      <c r="R12" s="631"/>
      <c r="S12" s="631"/>
      <c r="T12" s="631"/>
      <c r="U12" s="631"/>
      <c r="V12" s="124"/>
      <c r="W12" s="117">
        <v>7</v>
      </c>
      <c r="X12" s="118">
        <f t="shared" si="0"/>
        <v>0</v>
      </c>
      <c r="AA12" s="1">
        <f>'1.M2'!AA12</f>
        <v>0</v>
      </c>
      <c r="AB12" s="1">
        <f>'1.M2'!AB12</f>
        <v>0</v>
      </c>
      <c r="AC12" s="1">
        <f>'1.M2'!AC12</f>
        <v>0</v>
      </c>
      <c r="AD12" s="1">
        <f>'1.M2'!AD12</f>
        <v>0</v>
      </c>
      <c r="AE12" s="1">
        <f>'1.M2'!AE12</f>
        <v>0</v>
      </c>
      <c r="AF12" s="108"/>
      <c r="AG12" s="125"/>
      <c r="AH12" s="125"/>
      <c r="AI12" s="107" t="s">
        <v>1</v>
      </c>
      <c r="AJ12" s="125"/>
      <c r="AK12" s="125"/>
    </row>
    <row r="13" spans="2:37" ht="21" customHeight="1">
      <c r="B13" s="126"/>
      <c r="C13" s="127" t="s">
        <v>8</v>
      </c>
      <c r="D13" s="128" t="s">
        <v>9</v>
      </c>
      <c r="E13" s="611" t="s">
        <v>71</v>
      </c>
      <c r="F13" s="592"/>
      <c r="G13" s="593"/>
      <c r="H13" s="591" t="s">
        <v>72</v>
      </c>
      <c r="I13" s="592"/>
      <c r="J13" s="593" t="s">
        <v>72</v>
      </c>
      <c r="K13" s="591" t="s">
        <v>73</v>
      </c>
      <c r="L13" s="592"/>
      <c r="M13" s="592" t="s">
        <v>73</v>
      </c>
      <c r="N13" s="591" t="s">
        <v>74</v>
      </c>
      <c r="O13" s="592"/>
      <c r="P13" s="593"/>
      <c r="Q13" s="591" t="s">
        <v>75</v>
      </c>
      <c r="R13" s="592"/>
      <c r="S13" s="593"/>
      <c r="T13" s="129" t="s">
        <v>76</v>
      </c>
      <c r="U13" s="130"/>
      <c r="V13" s="131"/>
      <c r="W13" s="117">
        <v>8</v>
      </c>
      <c r="X13" s="118">
        <f t="shared" si="0"/>
        <v>0</v>
      </c>
      <c r="AA13" s="1">
        <f>'1.M2'!AA13</f>
        <v>0</v>
      </c>
      <c r="AB13" s="1">
        <f>'1.M2'!AB13</f>
        <v>0</v>
      </c>
      <c r="AC13" s="1">
        <f>'1.M2'!AC13</f>
        <v>0</v>
      </c>
      <c r="AD13" s="1">
        <f>'1.M2'!AD13</f>
        <v>0</v>
      </c>
      <c r="AE13" s="1">
        <f>'1.M2'!AE13</f>
        <v>0</v>
      </c>
      <c r="AF13" s="9" t="s">
        <v>71</v>
      </c>
      <c r="AG13" s="9" t="s">
        <v>72</v>
      </c>
      <c r="AH13" s="9" t="s">
        <v>73</v>
      </c>
      <c r="AI13" s="9" t="s">
        <v>71</v>
      </c>
      <c r="AJ13" s="9" t="s">
        <v>72</v>
      </c>
      <c r="AK13" s="9" t="s">
        <v>73</v>
      </c>
    </row>
    <row r="14" spans="2:37" ht="24.75" customHeight="1">
      <c r="B14" s="132" t="s">
        <v>71</v>
      </c>
      <c r="C14" s="339" t="s">
        <v>234</v>
      </c>
      <c r="D14" s="450" t="s">
        <v>222</v>
      </c>
      <c r="E14" s="451">
        <v>7</v>
      </c>
      <c r="F14" s="342" t="s">
        <v>19</v>
      </c>
      <c r="G14" s="343">
        <v>6</v>
      </c>
      <c r="H14" s="344">
        <v>6</v>
      </c>
      <c r="I14" s="342" t="s">
        <v>19</v>
      </c>
      <c r="J14" s="343">
        <v>2</v>
      </c>
      <c r="K14" s="344"/>
      <c r="L14" s="342" t="s">
        <v>19</v>
      </c>
      <c r="M14" s="345"/>
      <c r="N14" s="139">
        <f>E14+H14+K14</f>
        <v>13</v>
      </c>
      <c r="O14" s="140" t="s">
        <v>19</v>
      </c>
      <c r="P14" s="141">
        <f>G14+J14+M14</f>
        <v>8</v>
      </c>
      <c r="Q14" s="139">
        <f>SUM(AF14:AH14)</f>
        <v>2</v>
      </c>
      <c r="R14" s="140" t="s">
        <v>19</v>
      </c>
      <c r="S14" s="141">
        <f>SUM(AI14:AK14)</f>
        <v>0</v>
      </c>
      <c r="T14" s="142">
        <f>IF(Q14&gt;S14,1,0)</f>
        <v>1</v>
      </c>
      <c r="U14" s="143">
        <f>IF(S14&gt;Q14,1,0)</f>
        <v>0</v>
      </c>
      <c r="V14" s="124"/>
      <c r="X14" s="144"/>
      <c r="AF14" s="145">
        <f>IF(E14&gt;G14,1,0)</f>
        <v>1</v>
      </c>
      <c r="AG14" s="145">
        <f>IF(H14&gt;J14,1,0)</f>
        <v>1</v>
      </c>
      <c r="AH14" s="145">
        <f>IF(K14+M14&gt;0,IF(K14&gt;M14,1,0),0)</f>
        <v>0</v>
      </c>
      <c r="AI14" s="145">
        <f>IF(G14&gt;E14,1,0)</f>
        <v>0</v>
      </c>
      <c r="AJ14" s="145">
        <f>IF(J14&gt;H14,1,0)</f>
        <v>0</v>
      </c>
      <c r="AK14" s="145">
        <f>IF(K14+M14&gt;0,IF(M14&gt;K14,1,0),0)</f>
        <v>0</v>
      </c>
    </row>
    <row r="15" spans="2:37" ht="24" customHeight="1">
      <c r="B15" s="132" t="s">
        <v>72</v>
      </c>
      <c r="C15" s="339" t="s">
        <v>192</v>
      </c>
      <c r="D15" s="452" t="s">
        <v>223</v>
      </c>
      <c r="E15" s="453">
        <v>1</v>
      </c>
      <c r="F15" s="342" t="s">
        <v>19</v>
      </c>
      <c r="G15" s="343">
        <v>6</v>
      </c>
      <c r="H15" s="344">
        <v>6</v>
      </c>
      <c r="I15" s="342" t="s">
        <v>19</v>
      </c>
      <c r="J15" s="343">
        <v>3</v>
      </c>
      <c r="K15" s="344">
        <v>5</v>
      </c>
      <c r="L15" s="342" t="s">
        <v>19</v>
      </c>
      <c r="M15" s="345">
        <v>7</v>
      </c>
      <c r="N15" s="139">
        <f>E15+H15+K15</f>
        <v>12</v>
      </c>
      <c r="O15" s="140" t="s">
        <v>19</v>
      </c>
      <c r="P15" s="141">
        <f>G15+J15+M15</f>
        <v>16</v>
      </c>
      <c r="Q15" s="139">
        <f>SUM(AF15:AH15)</f>
        <v>1</v>
      </c>
      <c r="R15" s="140" t="s">
        <v>19</v>
      </c>
      <c r="S15" s="141">
        <f>SUM(AI15:AK15)</f>
        <v>2</v>
      </c>
      <c r="T15" s="142">
        <f>IF(Q15&gt;S15,1,0)</f>
        <v>0</v>
      </c>
      <c r="U15" s="143">
        <f>IF(S15&gt;Q15,1,0)</f>
        <v>1</v>
      </c>
      <c r="V15" s="124"/>
      <c r="AF15" s="145">
        <f>IF(E15&gt;G15,1,0)</f>
        <v>0</v>
      </c>
      <c r="AG15" s="145">
        <f>IF(H15&gt;J15,1,0)</f>
        <v>1</v>
      </c>
      <c r="AH15" s="145">
        <f>IF(K15+M15&gt;0,IF(K15&gt;M15,1,0),0)</f>
        <v>0</v>
      </c>
      <c r="AI15" s="145">
        <f>IF(G15&gt;E15,1,0)</f>
        <v>1</v>
      </c>
      <c r="AJ15" s="145">
        <f>IF(J15&gt;H15,1,0)</f>
        <v>0</v>
      </c>
      <c r="AK15" s="145">
        <f>IF(K15+M15&gt;0,IF(M15&gt;K15,1,0),0)</f>
        <v>1</v>
      </c>
    </row>
    <row r="16" spans="2:37" ht="20.25" customHeight="1">
      <c r="B16" s="583" t="s">
        <v>73</v>
      </c>
      <c r="C16" s="346" t="s">
        <v>191</v>
      </c>
      <c r="D16" s="340" t="s">
        <v>222</v>
      </c>
      <c r="E16" s="652">
        <v>6</v>
      </c>
      <c r="F16" s="653" t="s">
        <v>19</v>
      </c>
      <c r="G16" s="654">
        <v>1</v>
      </c>
      <c r="H16" s="656">
        <v>1</v>
      </c>
      <c r="I16" s="653" t="s">
        <v>19</v>
      </c>
      <c r="J16" s="654">
        <v>6</v>
      </c>
      <c r="K16" s="708">
        <v>6</v>
      </c>
      <c r="L16" s="653" t="s">
        <v>19</v>
      </c>
      <c r="M16" s="655">
        <v>4</v>
      </c>
      <c r="N16" s="646">
        <f>E16+H16+K16</f>
        <v>13</v>
      </c>
      <c r="O16" s="648" t="s">
        <v>19</v>
      </c>
      <c r="P16" s="650">
        <f>G16+J16+M16</f>
        <v>11</v>
      </c>
      <c r="Q16" s="646">
        <f>SUM(AF16:AH16)</f>
        <v>2</v>
      </c>
      <c r="R16" s="648" t="s">
        <v>19</v>
      </c>
      <c r="S16" s="650">
        <f>SUM(AI16:AK16)</f>
        <v>1</v>
      </c>
      <c r="T16" s="609">
        <f>IF(Q16&gt;S16,1,0)</f>
        <v>1</v>
      </c>
      <c r="U16" s="601">
        <f>IF(S16&gt;Q16,1,0)</f>
        <v>0</v>
      </c>
      <c r="V16" s="148"/>
      <c r="AF16" s="145">
        <f>IF(E16&gt;G16,1,0)</f>
        <v>1</v>
      </c>
      <c r="AG16" s="145">
        <f>IF(H16&gt;J16,1,0)</f>
        <v>0</v>
      </c>
      <c r="AH16" s="145">
        <f>IF(K16+M16&gt;0,IF(K16&gt;M16,1,0),0)</f>
        <v>1</v>
      </c>
      <c r="AI16" s="145">
        <f>IF(G16&gt;E16,1,0)</f>
        <v>0</v>
      </c>
      <c r="AJ16" s="145">
        <f>IF(J16&gt;H16,1,0)</f>
        <v>1</v>
      </c>
      <c r="AK16" s="145">
        <f>IF(K16+M16&gt;0,IF(M16&gt;K16,1,0),0)</f>
        <v>0</v>
      </c>
    </row>
    <row r="17" spans="2:22" ht="21" customHeight="1">
      <c r="B17" s="584"/>
      <c r="C17" s="347" t="s">
        <v>189</v>
      </c>
      <c r="D17" s="348" t="s">
        <v>223</v>
      </c>
      <c r="E17" s="652"/>
      <c r="F17" s="653"/>
      <c r="G17" s="654"/>
      <c r="H17" s="656"/>
      <c r="I17" s="653"/>
      <c r="J17" s="654"/>
      <c r="K17" s="708"/>
      <c r="L17" s="653"/>
      <c r="M17" s="655"/>
      <c r="N17" s="647"/>
      <c r="O17" s="649"/>
      <c r="P17" s="651"/>
      <c r="Q17" s="647"/>
      <c r="R17" s="649"/>
      <c r="S17" s="651"/>
      <c r="T17" s="610"/>
      <c r="U17" s="602"/>
      <c r="V17" s="148"/>
    </row>
    <row r="18" spans="2:22" ht="23.25" customHeight="1">
      <c r="B18" s="151"/>
      <c r="C18" s="152" t="s">
        <v>77</v>
      </c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4">
        <f>SUM(N14:N17)</f>
        <v>38</v>
      </c>
      <c r="O18" s="140" t="s">
        <v>19</v>
      </c>
      <c r="P18" s="155">
        <f>SUM(P14:P17)</f>
        <v>35</v>
      </c>
      <c r="Q18" s="154">
        <f>SUM(Q14:Q17)</f>
        <v>5</v>
      </c>
      <c r="R18" s="156" t="s">
        <v>19</v>
      </c>
      <c r="S18" s="155">
        <f>SUM(S14:S17)</f>
        <v>3</v>
      </c>
      <c r="T18" s="142">
        <f>SUM(T14:T17)</f>
        <v>2</v>
      </c>
      <c r="U18" s="143">
        <f>SUM(U14:U17)</f>
        <v>1</v>
      </c>
      <c r="V18" s="124"/>
    </row>
    <row r="19" spans="2:27" ht="21" customHeight="1">
      <c r="B19" s="151"/>
      <c r="C19" s="8" t="s">
        <v>78</v>
      </c>
      <c r="D19" s="157" t="str">
        <f>IF(T18&gt;U18,D9,IF(U18&gt;T18,D10,IF(U18+T18=0," ","CHYBA ZADÁNÍ")))</f>
        <v>TK Mexiko</v>
      </c>
      <c r="E19" s="152"/>
      <c r="F19" s="152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8"/>
      <c r="V19" s="158"/>
      <c r="AA19" s="159"/>
    </row>
    <row r="20" spans="2:22" ht="19.5" customHeight="1">
      <c r="B20" s="151"/>
      <c r="C20" s="8" t="s">
        <v>79</v>
      </c>
      <c r="G20" s="160"/>
      <c r="H20" s="160"/>
      <c r="I20" s="160"/>
      <c r="J20" s="160"/>
      <c r="K20" s="160"/>
      <c r="L20" s="160"/>
      <c r="M20" s="160"/>
      <c r="N20" s="158"/>
      <c r="O20" s="158"/>
      <c r="Q20" s="161"/>
      <c r="R20" s="161"/>
      <c r="S20" s="160"/>
      <c r="T20" s="160"/>
      <c r="U20" s="160"/>
      <c r="V20" s="158"/>
    </row>
    <row r="21" spans="10:20" ht="15">
      <c r="J21" s="5" t="s">
        <v>63</v>
      </c>
      <c r="K21" s="5"/>
      <c r="L21" s="5"/>
      <c r="T21" s="5" t="s">
        <v>66</v>
      </c>
    </row>
    <row r="22" spans="3:21" ht="15">
      <c r="C22" s="108" t="s">
        <v>80</v>
      </c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</row>
    <row r="23" spans="3:21" ht="15"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</row>
    <row r="24" spans="3:21" ht="15"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</row>
    <row r="25" spans="3:21" ht="15"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</row>
    <row r="26" spans="2:21" ht="28.5" customHeight="1">
      <c r="B26" s="123"/>
      <c r="C26" s="123"/>
      <c r="D26" s="123"/>
      <c r="E26" s="123"/>
      <c r="F26" s="162" t="s">
        <v>47</v>
      </c>
      <c r="G26" s="123"/>
      <c r="H26" s="163"/>
      <c r="I26" s="16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</row>
    <row r="27" spans="6:9" ht="8.25" customHeight="1">
      <c r="F27" s="102"/>
      <c r="H27" s="103"/>
      <c r="I27" s="103"/>
    </row>
    <row r="28" spans="3:24" ht="21">
      <c r="C28" s="104" t="s">
        <v>48</v>
      </c>
      <c r="D28" s="105" t="s">
        <v>49</v>
      </c>
      <c r="E28" s="104"/>
      <c r="F28" s="104"/>
      <c r="G28" s="104"/>
      <c r="H28" s="104"/>
      <c r="I28" s="104"/>
      <c r="J28" s="104"/>
      <c r="K28" s="104"/>
      <c r="L28" s="104"/>
      <c r="P28" s="626" t="s">
        <v>50</v>
      </c>
      <c r="Q28" s="626"/>
      <c r="R28" s="106"/>
      <c r="S28" s="106"/>
      <c r="T28" s="637">
        <f>'Rozlosování-přehled'!$K$1</f>
        <v>0</v>
      </c>
      <c r="U28" s="637"/>
      <c r="X28" s="107" t="s">
        <v>1</v>
      </c>
    </row>
    <row r="29" spans="3:31" ht="18.75">
      <c r="C29" s="108" t="s">
        <v>51</v>
      </c>
      <c r="D29" s="164"/>
      <c r="N29" s="110">
        <v>2</v>
      </c>
      <c r="P29" s="622" t="str">
        <f>IF(N29=1,P31,IF(N29=2,P32,IF(N29=3,P33,IF(N29=4,P34,IF(N29=5,P35," ")))))</f>
        <v>MUŽI  II.</v>
      </c>
      <c r="Q29" s="623"/>
      <c r="R29" s="623"/>
      <c r="S29" s="623"/>
      <c r="T29" s="623"/>
      <c r="U29" s="624"/>
      <c r="W29" s="111" t="s">
        <v>2</v>
      </c>
      <c r="X29" s="108" t="s">
        <v>3</v>
      </c>
      <c r="AA29" s="1" t="s">
        <v>52</v>
      </c>
      <c r="AB29" s="1" t="s">
        <v>53</v>
      </c>
      <c r="AC29" s="1" t="s">
        <v>54</v>
      </c>
      <c r="AD29" s="1" t="s">
        <v>55</v>
      </c>
      <c r="AE29" s="1" t="s">
        <v>56</v>
      </c>
    </row>
    <row r="30" spans="3:21" ht="6.75" customHeight="1">
      <c r="C30" s="108"/>
      <c r="D30" s="113"/>
      <c r="E30" s="113"/>
      <c r="F30" s="113"/>
      <c r="G30" s="108"/>
      <c r="H30" s="108"/>
      <c r="I30" s="108"/>
      <c r="J30" s="113"/>
      <c r="K30" s="113"/>
      <c r="L30" s="113"/>
      <c r="M30" s="108"/>
      <c r="N30" s="108"/>
      <c r="O30" s="108"/>
      <c r="P30" s="114"/>
      <c r="Q30" s="114"/>
      <c r="R30" s="114"/>
      <c r="S30" s="108"/>
      <c r="T30" s="108"/>
      <c r="U30" s="113"/>
    </row>
    <row r="31" spans="3:31" ht="15.75">
      <c r="C31" s="108" t="s">
        <v>57</v>
      </c>
      <c r="D31" s="165" t="s">
        <v>211</v>
      </c>
      <c r="E31" s="115"/>
      <c r="F31" s="115"/>
      <c r="N31" s="1">
        <v>1</v>
      </c>
      <c r="P31" s="625" t="s">
        <v>58</v>
      </c>
      <c r="Q31" s="625"/>
      <c r="R31" s="625"/>
      <c r="S31" s="625"/>
      <c r="T31" s="625"/>
      <c r="U31" s="625"/>
      <c r="W31" s="117">
        <v>1</v>
      </c>
      <c r="X31" s="118" t="str">
        <f aca="true" t="shared" si="1" ref="X31:X38">IF($N$29=1,AA31,IF($N$29=2,AB31,IF($N$29=3,AC31,IF($N$29=4,AD31,IF($N$29=5,AE31," ")))))</f>
        <v>Nová Bělá  A</v>
      </c>
      <c r="AA31" s="1">
        <f aca="true" t="shared" si="2" ref="AA31:AE38">AA6</f>
        <v>0</v>
      </c>
      <c r="AB31" s="1" t="str">
        <f t="shared" si="2"/>
        <v>Nová Bělá  A</v>
      </c>
      <c r="AC31" s="1">
        <f t="shared" si="2"/>
        <v>0</v>
      </c>
      <c r="AD31" s="1">
        <f t="shared" si="2"/>
        <v>0</v>
      </c>
      <c r="AE31" s="1">
        <f t="shared" si="2"/>
        <v>0</v>
      </c>
    </row>
    <row r="32" spans="3:31" ht="15">
      <c r="C32" s="108" t="s">
        <v>60</v>
      </c>
      <c r="D32" s="263">
        <v>40684</v>
      </c>
      <c r="E32" s="120"/>
      <c r="F32" s="120"/>
      <c r="N32" s="1">
        <v>2</v>
      </c>
      <c r="P32" s="625" t="s">
        <v>61</v>
      </c>
      <c r="Q32" s="625"/>
      <c r="R32" s="625"/>
      <c r="S32" s="625"/>
      <c r="T32" s="625"/>
      <c r="U32" s="625"/>
      <c r="W32" s="117">
        <v>2</v>
      </c>
      <c r="X32" s="118" t="str">
        <f t="shared" si="1"/>
        <v>TK Mexiko</v>
      </c>
      <c r="AA32" s="1">
        <f t="shared" si="2"/>
        <v>0</v>
      </c>
      <c r="AB32" s="1" t="str">
        <f t="shared" si="2"/>
        <v>TK Mexiko</v>
      </c>
      <c r="AC32" s="1">
        <f t="shared" si="2"/>
        <v>0</v>
      </c>
      <c r="AD32" s="1">
        <f t="shared" si="2"/>
        <v>0</v>
      </c>
      <c r="AE32" s="1">
        <f t="shared" si="2"/>
        <v>0</v>
      </c>
    </row>
    <row r="33" spans="3:31" ht="15">
      <c r="C33" s="108"/>
      <c r="N33" s="1">
        <v>3</v>
      </c>
      <c r="P33" s="594" t="s">
        <v>62</v>
      </c>
      <c r="Q33" s="594"/>
      <c r="R33" s="594"/>
      <c r="S33" s="594"/>
      <c r="T33" s="594"/>
      <c r="U33" s="594"/>
      <c r="W33" s="117">
        <v>3</v>
      </c>
      <c r="X33" s="118" t="str">
        <f t="shared" si="1"/>
        <v>Proskovice</v>
      </c>
      <c r="AA33" s="1">
        <f t="shared" si="2"/>
        <v>0</v>
      </c>
      <c r="AB33" s="1" t="str">
        <f t="shared" si="2"/>
        <v>Proskovice</v>
      </c>
      <c r="AC33" s="1">
        <f t="shared" si="2"/>
        <v>0</v>
      </c>
      <c r="AD33" s="1">
        <f t="shared" si="2"/>
        <v>0</v>
      </c>
      <c r="AE33" s="1">
        <f t="shared" si="2"/>
        <v>0</v>
      </c>
    </row>
    <row r="34" spans="2:31" ht="18.75">
      <c r="B34" s="121">
        <v>3</v>
      </c>
      <c r="C34" s="104" t="s">
        <v>63</v>
      </c>
      <c r="D34" s="627" t="str">
        <f>IF(B34=1,X31,IF(B34=2,X32,IF(B34=3,X33,IF(B34=4,X34,IF(B34=5,X35,IF(B34=6,X36,IF(B34=7,X37,IF(B34=8,X38," "))))))))</f>
        <v>Proskovice</v>
      </c>
      <c r="E34" s="628"/>
      <c r="F34" s="628"/>
      <c r="G34" s="628"/>
      <c r="H34" s="628"/>
      <c r="I34" s="629"/>
      <c r="N34" s="1">
        <v>4</v>
      </c>
      <c r="P34" s="594" t="s">
        <v>64</v>
      </c>
      <c r="Q34" s="594"/>
      <c r="R34" s="594"/>
      <c r="S34" s="594"/>
      <c r="T34" s="594"/>
      <c r="U34" s="594"/>
      <c r="W34" s="117">
        <v>4</v>
      </c>
      <c r="X34" s="118" t="str">
        <f t="shared" si="1"/>
        <v>Hukvaldy</v>
      </c>
      <c r="AA34" s="1">
        <f t="shared" si="2"/>
        <v>0</v>
      </c>
      <c r="AB34" s="1" t="str">
        <f t="shared" si="2"/>
        <v>Hukvaldy</v>
      </c>
      <c r="AC34" s="1">
        <f t="shared" si="2"/>
        <v>0</v>
      </c>
      <c r="AD34" s="1">
        <f t="shared" si="2"/>
        <v>0</v>
      </c>
      <c r="AE34" s="1">
        <f t="shared" si="2"/>
        <v>0</v>
      </c>
    </row>
    <row r="35" spans="2:31" ht="18.75">
      <c r="B35" s="121">
        <v>1</v>
      </c>
      <c r="C35" s="104" t="s">
        <v>66</v>
      </c>
      <c r="D35" s="627" t="str">
        <f>IF(B35=1,X31,IF(B35=2,X32,IF(B35=3,X33,IF(B35=4,X34,IF(B35=5,X35,IF(B35=6,X36,IF(B35=7,X37,IF(B35=8,X38," "))))))))</f>
        <v>Nová Bělá  A</v>
      </c>
      <c r="E35" s="628"/>
      <c r="F35" s="628"/>
      <c r="G35" s="628"/>
      <c r="H35" s="628"/>
      <c r="I35" s="629"/>
      <c r="N35" s="1">
        <v>5</v>
      </c>
      <c r="P35" s="594" t="s">
        <v>67</v>
      </c>
      <c r="Q35" s="594"/>
      <c r="R35" s="594"/>
      <c r="S35" s="594"/>
      <c r="T35" s="594"/>
      <c r="U35" s="594"/>
      <c r="W35" s="117">
        <v>5</v>
      </c>
      <c r="X35" s="118" t="str">
        <f t="shared" si="1"/>
        <v>Krmelín</v>
      </c>
      <c r="AA35" s="1">
        <f t="shared" si="2"/>
        <v>0</v>
      </c>
      <c r="AB35" s="1" t="str">
        <f t="shared" si="2"/>
        <v>Krmelín</v>
      </c>
      <c r="AC35" s="1">
        <f t="shared" si="2"/>
        <v>0</v>
      </c>
      <c r="AD35" s="1">
        <f t="shared" si="2"/>
        <v>0</v>
      </c>
      <c r="AE35" s="1">
        <f t="shared" si="2"/>
        <v>0</v>
      </c>
    </row>
    <row r="36" spans="23:31" ht="14.25">
      <c r="W36" s="117">
        <v>6</v>
      </c>
      <c r="X36" s="118" t="str">
        <f t="shared" si="1"/>
        <v>Výškovice C</v>
      </c>
      <c r="AA36" s="1">
        <f t="shared" si="2"/>
        <v>0</v>
      </c>
      <c r="AB36" s="1" t="str">
        <f t="shared" si="2"/>
        <v>Výškovice C</v>
      </c>
      <c r="AC36" s="1">
        <f t="shared" si="2"/>
        <v>0</v>
      </c>
      <c r="AD36" s="1">
        <f t="shared" si="2"/>
        <v>0</v>
      </c>
      <c r="AE36" s="1">
        <f t="shared" si="2"/>
        <v>0</v>
      </c>
    </row>
    <row r="37" spans="3:31" ht="14.25">
      <c r="C37" s="122" t="s">
        <v>68</v>
      </c>
      <c r="D37" s="123"/>
      <c r="E37" s="630" t="s">
        <v>69</v>
      </c>
      <c r="F37" s="631"/>
      <c r="G37" s="631"/>
      <c r="H37" s="631"/>
      <c r="I37" s="631"/>
      <c r="J37" s="631"/>
      <c r="K37" s="631"/>
      <c r="L37" s="631"/>
      <c r="M37" s="631"/>
      <c r="N37" s="631" t="s">
        <v>70</v>
      </c>
      <c r="O37" s="631"/>
      <c r="P37" s="631"/>
      <c r="Q37" s="631"/>
      <c r="R37" s="631"/>
      <c r="S37" s="631"/>
      <c r="T37" s="631"/>
      <c r="U37" s="631"/>
      <c r="V37" s="124"/>
      <c r="W37" s="117">
        <v>7</v>
      </c>
      <c r="X37" s="118">
        <f t="shared" si="1"/>
        <v>0</v>
      </c>
      <c r="AA37" s="1">
        <f t="shared" si="2"/>
        <v>0</v>
      </c>
      <c r="AB37" s="1">
        <f t="shared" si="2"/>
        <v>0</v>
      </c>
      <c r="AC37" s="1">
        <f t="shared" si="2"/>
        <v>0</v>
      </c>
      <c r="AD37" s="1">
        <f t="shared" si="2"/>
        <v>0</v>
      </c>
      <c r="AE37" s="1">
        <f t="shared" si="2"/>
        <v>0</v>
      </c>
    </row>
    <row r="38" spans="2:37" ht="15">
      <c r="B38" s="126"/>
      <c r="C38" s="127" t="s">
        <v>8</v>
      </c>
      <c r="D38" s="128" t="s">
        <v>9</v>
      </c>
      <c r="E38" s="611" t="s">
        <v>71</v>
      </c>
      <c r="F38" s="592"/>
      <c r="G38" s="593"/>
      <c r="H38" s="591" t="s">
        <v>72</v>
      </c>
      <c r="I38" s="592"/>
      <c r="J38" s="593" t="s">
        <v>72</v>
      </c>
      <c r="K38" s="591" t="s">
        <v>73</v>
      </c>
      <c r="L38" s="592"/>
      <c r="M38" s="592" t="s">
        <v>73</v>
      </c>
      <c r="N38" s="591" t="s">
        <v>74</v>
      </c>
      <c r="O38" s="592"/>
      <c r="P38" s="593"/>
      <c r="Q38" s="591" t="s">
        <v>75</v>
      </c>
      <c r="R38" s="592"/>
      <c r="S38" s="593"/>
      <c r="T38" s="129" t="s">
        <v>76</v>
      </c>
      <c r="U38" s="130"/>
      <c r="V38" s="131"/>
      <c r="W38" s="117">
        <v>8</v>
      </c>
      <c r="X38" s="118">
        <f t="shared" si="1"/>
        <v>0</v>
      </c>
      <c r="AA38" s="1">
        <f t="shared" si="2"/>
        <v>0</v>
      </c>
      <c r="AB38" s="1">
        <f t="shared" si="2"/>
        <v>0</v>
      </c>
      <c r="AC38" s="1">
        <f t="shared" si="2"/>
        <v>0</v>
      </c>
      <c r="AD38" s="1">
        <f t="shared" si="2"/>
        <v>0</v>
      </c>
      <c r="AE38" s="1">
        <f t="shared" si="2"/>
        <v>0</v>
      </c>
      <c r="AF38" s="9" t="s">
        <v>71</v>
      </c>
      <c r="AG38" s="9" t="s">
        <v>72</v>
      </c>
      <c r="AH38" s="9" t="s">
        <v>73</v>
      </c>
      <c r="AI38" s="9" t="s">
        <v>71</v>
      </c>
      <c r="AJ38" s="9" t="s">
        <v>72</v>
      </c>
      <c r="AK38" s="9" t="s">
        <v>73</v>
      </c>
    </row>
    <row r="39" spans="2:37" ht="24.75" customHeight="1">
      <c r="B39" s="132" t="s">
        <v>71</v>
      </c>
      <c r="C39" s="133" t="s">
        <v>230</v>
      </c>
      <c r="D39" s="146" t="s">
        <v>214</v>
      </c>
      <c r="E39" s="134">
        <v>6</v>
      </c>
      <c r="F39" s="135" t="s">
        <v>19</v>
      </c>
      <c r="G39" s="136">
        <v>4</v>
      </c>
      <c r="H39" s="137">
        <v>6</v>
      </c>
      <c r="I39" s="135" t="s">
        <v>19</v>
      </c>
      <c r="J39" s="136">
        <v>2</v>
      </c>
      <c r="K39" s="137"/>
      <c r="L39" s="135" t="s">
        <v>19</v>
      </c>
      <c r="M39" s="138"/>
      <c r="N39" s="139">
        <f>E39+H39+K39</f>
        <v>12</v>
      </c>
      <c r="O39" s="140" t="s">
        <v>19</v>
      </c>
      <c r="P39" s="141">
        <f>G39+J39+M39</f>
        <v>6</v>
      </c>
      <c r="Q39" s="139">
        <f>SUM(AF39:AH39)</f>
        <v>2</v>
      </c>
      <c r="R39" s="140" t="s">
        <v>19</v>
      </c>
      <c r="S39" s="141">
        <f>SUM(AI39:AK39)</f>
        <v>0</v>
      </c>
      <c r="T39" s="142">
        <f>IF(Q39&gt;S39,1,0)</f>
        <v>1</v>
      </c>
      <c r="U39" s="143">
        <f>IF(S39&gt;Q39,1,0)</f>
        <v>0</v>
      </c>
      <c r="V39" s="124"/>
      <c r="X39" s="144"/>
      <c r="AF39" s="145">
        <f>IF(E39&gt;G39,1,0)</f>
        <v>1</v>
      </c>
      <c r="AG39" s="145">
        <f>IF(H39&gt;J39,1,0)</f>
        <v>1</v>
      </c>
      <c r="AH39" s="145">
        <f>IF(K39+M39&gt;0,IF(K39&gt;M39,1,0),0)</f>
        <v>0</v>
      </c>
      <c r="AI39" s="145">
        <f>IF(G39&gt;E39,1,0)</f>
        <v>0</v>
      </c>
      <c r="AJ39" s="145">
        <f>IF(J39&gt;H39,1,0)</f>
        <v>0</v>
      </c>
      <c r="AK39" s="145">
        <f>IF(K39+M39&gt;0,IF(M39&gt;K39,1,0),0)</f>
        <v>0</v>
      </c>
    </row>
    <row r="40" spans="2:37" ht="24.75" customHeight="1">
      <c r="B40" s="132" t="s">
        <v>72</v>
      </c>
      <c r="C40" s="147" t="s">
        <v>231</v>
      </c>
      <c r="D40" s="133" t="s">
        <v>212</v>
      </c>
      <c r="E40" s="134">
        <v>4</v>
      </c>
      <c r="F40" s="135" t="s">
        <v>19</v>
      </c>
      <c r="G40" s="136">
        <v>6</v>
      </c>
      <c r="H40" s="137">
        <v>6</v>
      </c>
      <c r="I40" s="135" t="s">
        <v>19</v>
      </c>
      <c r="J40" s="136">
        <v>2</v>
      </c>
      <c r="K40" s="137">
        <v>6</v>
      </c>
      <c r="L40" s="135" t="s">
        <v>19</v>
      </c>
      <c r="M40" s="138">
        <v>4</v>
      </c>
      <c r="N40" s="139">
        <f>E40+H40+K40</f>
        <v>16</v>
      </c>
      <c r="O40" s="140" t="s">
        <v>19</v>
      </c>
      <c r="P40" s="141">
        <f>G40+J40+M40</f>
        <v>12</v>
      </c>
      <c r="Q40" s="139">
        <f>SUM(AF40:AH40)</f>
        <v>2</v>
      </c>
      <c r="R40" s="140" t="s">
        <v>19</v>
      </c>
      <c r="S40" s="141">
        <f>SUM(AI40:AK40)</f>
        <v>1</v>
      </c>
      <c r="T40" s="142">
        <f>IF(Q40&gt;S40,1,0)</f>
        <v>1</v>
      </c>
      <c r="U40" s="143">
        <f>IF(S40&gt;Q40,1,0)</f>
        <v>0</v>
      </c>
      <c r="V40" s="124"/>
      <c r="AF40" s="145">
        <f>IF(E40&gt;G40,1,0)</f>
        <v>0</v>
      </c>
      <c r="AG40" s="145">
        <f>IF(H40&gt;J40,1,0)</f>
        <v>1</v>
      </c>
      <c r="AH40" s="145">
        <f>IF(K40+M40&gt;0,IF(K40&gt;M40,1,0),0)</f>
        <v>1</v>
      </c>
      <c r="AI40" s="145">
        <f>IF(G40&gt;E40,1,0)</f>
        <v>1</v>
      </c>
      <c r="AJ40" s="145">
        <f>IF(J40&gt;H40,1,0)</f>
        <v>0</v>
      </c>
      <c r="AK40" s="145">
        <f>IF(K40+M40&gt;0,IF(M40&gt;K40,1,0),0)</f>
        <v>0</v>
      </c>
    </row>
    <row r="41" spans="2:37" ht="24.75" customHeight="1">
      <c r="B41" s="583" t="s">
        <v>73</v>
      </c>
      <c r="C41" s="147" t="s">
        <v>230</v>
      </c>
      <c r="D41" s="146" t="s">
        <v>214</v>
      </c>
      <c r="E41" s="681">
        <v>7</v>
      </c>
      <c r="F41" s="632" t="s">
        <v>19</v>
      </c>
      <c r="G41" s="634">
        <v>5</v>
      </c>
      <c r="H41" s="639">
        <v>7</v>
      </c>
      <c r="I41" s="632" t="s">
        <v>19</v>
      </c>
      <c r="J41" s="634">
        <v>5</v>
      </c>
      <c r="K41" s="639"/>
      <c r="L41" s="632" t="s">
        <v>19</v>
      </c>
      <c r="M41" s="671"/>
      <c r="N41" s="646">
        <f>E41+H41+K41</f>
        <v>14</v>
      </c>
      <c r="O41" s="648" t="s">
        <v>19</v>
      </c>
      <c r="P41" s="650">
        <f>G41+J41+M41</f>
        <v>10</v>
      </c>
      <c r="Q41" s="646">
        <f>SUM(AF41:AH41)</f>
        <v>2</v>
      </c>
      <c r="R41" s="648" t="s">
        <v>19</v>
      </c>
      <c r="S41" s="650">
        <f>SUM(AI41:AK41)</f>
        <v>0</v>
      </c>
      <c r="T41" s="609">
        <f>IF(Q41&gt;S41,1,0)</f>
        <v>1</v>
      </c>
      <c r="U41" s="601">
        <f>IF(S41&gt;Q41,1,0)</f>
        <v>0</v>
      </c>
      <c r="V41" s="148"/>
      <c r="AF41" s="145">
        <f>IF(E41&gt;G41,1,0)</f>
        <v>1</v>
      </c>
      <c r="AG41" s="145">
        <f>IF(H41&gt;J41,1,0)</f>
        <v>1</v>
      </c>
      <c r="AH41" s="145">
        <f>IF(K41+M41&gt;0,IF(K41&gt;M41,1,0),0)</f>
        <v>0</v>
      </c>
      <c r="AI41" s="145">
        <f>IF(G41&gt;E41,1,0)</f>
        <v>0</v>
      </c>
      <c r="AJ41" s="145">
        <f>IF(J41&gt;H41,1,0)</f>
        <v>0</v>
      </c>
      <c r="AK41" s="145">
        <f>IF(K41+M41&gt;0,IF(M41&gt;K41,1,0),0)</f>
        <v>0</v>
      </c>
    </row>
    <row r="42" spans="2:22" ht="24.75" customHeight="1">
      <c r="B42" s="584"/>
      <c r="C42" s="149" t="s">
        <v>231</v>
      </c>
      <c r="D42" s="150" t="s">
        <v>224</v>
      </c>
      <c r="E42" s="682"/>
      <c r="F42" s="633"/>
      <c r="G42" s="679"/>
      <c r="H42" s="680"/>
      <c r="I42" s="633"/>
      <c r="J42" s="679"/>
      <c r="K42" s="680"/>
      <c r="L42" s="633"/>
      <c r="M42" s="672"/>
      <c r="N42" s="647"/>
      <c r="O42" s="649"/>
      <c r="P42" s="651"/>
      <c r="Q42" s="647"/>
      <c r="R42" s="649"/>
      <c r="S42" s="651"/>
      <c r="T42" s="610"/>
      <c r="U42" s="602"/>
      <c r="V42" s="148"/>
    </row>
    <row r="43" spans="2:22" ht="24.75" customHeight="1">
      <c r="B43" s="151"/>
      <c r="C43" s="152" t="s">
        <v>77</v>
      </c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4">
        <f>SUM(N39:N42)</f>
        <v>42</v>
      </c>
      <c r="O43" s="140" t="s">
        <v>19</v>
      </c>
      <c r="P43" s="155">
        <f>SUM(P39:P42)</f>
        <v>28</v>
      </c>
      <c r="Q43" s="154">
        <f>SUM(Q39:Q42)</f>
        <v>6</v>
      </c>
      <c r="R43" s="156" t="s">
        <v>19</v>
      </c>
      <c r="S43" s="155">
        <f>SUM(S39:S42)</f>
        <v>1</v>
      </c>
      <c r="T43" s="142">
        <f>SUM(T39:T42)</f>
        <v>3</v>
      </c>
      <c r="U43" s="143">
        <f>SUM(U39:U42)</f>
        <v>0</v>
      </c>
      <c r="V43" s="124"/>
    </row>
    <row r="44" spans="2:22" ht="24.75" customHeight="1">
      <c r="B44" s="151"/>
      <c r="C44" s="8" t="s">
        <v>78</v>
      </c>
      <c r="D44" s="157" t="str">
        <f>IF(T43&gt;U43,D34,IF(U43&gt;T43,D35,IF(U43+T43=0," ","CHYBA ZADÁNÍ")))</f>
        <v>Proskovice</v>
      </c>
      <c r="E44" s="152"/>
      <c r="F44" s="152"/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53"/>
      <c r="R44" s="153"/>
      <c r="S44" s="153"/>
      <c r="T44" s="153"/>
      <c r="U44" s="8"/>
      <c r="V44" s="158"/>
    </row>
    <row r="45" spans="2:22" ht="14.25">
      <c r="B45" s="151"/>
      <c r="C45" s="8" t="s">
        <v>79</v>
      </c>
      <c r="G45" s="160"/>
      <c r="H45" s="160"/>
      <c r="I45" s="160"/>
      <c r="J45" s="160"/>
      <c r="K45" s="160"/>
      <c r="L45" s="160"/>
      <c r="M45" s="160"/>
      <c r="N45" s="158"/>
      <c r="O45" s="158"/>
      <c r="Q45" s="161"/>
      <c r="R45" s="161"/>
      <c r="S45" s="160"/>
      <c r="T45" s="160"/>
      <c r="U45" s="160"/>
      <c r="V45" s="158"/>
    </row>
    <row r="46" spans="3:21" ht="14.25">
      <c r="C46" s="161"/>
      <c r="D46" s="161"/>
      <c r="E46" s="161"/>
      <c r="F46" s="161"/>
      <c r="G46" s="161"/>
      <c r="H46" s="161"/>
      <c r="I46" s="161"/>
      <c r="J46" s="166" t="s">
        <v>63</v>
      </c>
      <c r="K46" s="166"/>
      <c r="L46" s="166"/>
      <c r="M46" s="161"/>
      <c r="N46" s="161"/>
      <c r="O46" s="161"/>
      <c r="P46" s="161"/>
      <c r="Q46" s="161"/>
      <c r="R46" s="161"/>
      <c r="S46" s="161"/>
      <c r="T46" s="166" t="s">
        <v>66</v>
      </c>
      <c r="U46" s="161"/>
    </row>
    <row r="47" spans="3:21" ht="15">
      <c r="C47" s="167" t="s">
        <v>80</v>
      </c>
      <c r="D47" s="161"/>
      <c r="E47" s="161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61"/>
    </row>
    <row r="48" spans="3:21" ht="14.25">
      <c r="C48" s="161"/>
      <c r="D48" s="161"/>
      <c r="E48" s="161"/>
      <c r="F48" s="161"/>
      <c r="G48" s="161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</row>
    <row r="49" spans="3:21" ht="14.25">
      <c r="C49" s="161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61"/>
      <c r="Q49" s="161"/>
      <c r="R49" s="161"/>
      <c r="S49" s="161"/>
      <c r="T49" s="161"/>
      <c r="U49" s="161"/>
    </row>
    <row r="51" spans="2:21" ht="26.25">
      <c r="B51" s="123"/>
      <c r="C51" s="123"/>
      <c r="D51" s="123"/>
      <c r="E51" s="123"/>
      <c r="F51" s="162" t="s">
        <v>47</v>
      </c>
      <c r="G51" s="123"/>
      <c r="H51" s="163"/>
      <c r="I51" s="16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</row>
    <row r="52" spans="6:9" ht="26.25">
      <c r="F52" s="102"/>
      <c r="H52" s="103"/>
      <c r="I52" s="103"/>
    </row>
    <row r="53" spans="3:24" ht="20.25">
      <c r="C53" s="104" t="s">
        <v>48</v>
      </c>
      <c r="D53" s="105" t="s">
        <v>49</v>
      </c>
      <c r="E53" s="104"/>
      <c r="F53" s="104"/>
      <c r="G53" s="104"/>
      <c r="H53" s="104"/>
      <c r="I53" s="104"/>
      <c r="J53" s="104"/>
      <c r="K53" s="104"/>
      <c r="L53" s="104"/>
      <c r="P53" s="626" t="s">
        <v>50</v>
      </c>
      <c r="Q53" s="626"/>
      <c r="R53" s="106"/>
      <c r="S53" s="106"/>
      <c r="T53" s="637">
        <f>'Rozlosování-přehled'!$K$1</f>
        <v>0</v>
      </c>
      <c r="U53" s="637"/>
      <c r="X53" s="107" t="s">
        <v>1</v>
      </c>
    </row>
    <row r="54" spans="3:31" ht="18">
      <c r="C54" s="108" t="s">
        <v>51</v>
      </c>
      <c r="D54" s="164"/>
      <c r="N54" s="110">
        <v>2</v>
      </c>
      <c r="P54" s="622" t="str">
        <f>IF(N54=1,P56,IF(N54=2,P57,IF(N54=3,P58,IF(N54=4,P59,IF(N54=5,P60," ")))))</f>
        <v>MUŽI  II.</v>
      </c>
      <c r="Q54" s="623"/>
      <c r="R54" s="623"/>
      <c r="S54" s="623"/>
      <c r="T54" s="623"/>
      <c r="U54" s="624"/>
      <c r="W54" s="111" t="s">
        <v>2</v>
      </c>
      <c r="X54" s="108" t="s">
        <v>3</v>
      </c>
      <c r="AA54" s="1" t="s">
        <v>52</v>
      </c>
      <c r="AB54" s="1" t="s">
        <v>53</v>
      </c>
      <c r="AC54" s="1" t="s">
        <v>54</v>
      </c>
      <c r="AD54" s="1" t="s">
        <v>55</v>
      </c>
      <c r="AE54" s="1" t="s">
        <v>56</v>
      </c>
    </row>
    <row r="55" spans="3:21" ht="15">
      <c r="C55" s="108"/>
      <c r="D55" s="113"/>
      <c r="E55" s="113"/>
      <c r="F55" s="113"/>
      <c r="G55" s="108"/>
      <c r="H55" s="108"/>
      <c r="I55" s="108"/>
      <c r="J55" s="113"/>
      <c r="K55" s="113"/>
      <c r="L55" s="113"/>
      <c r="M55" s="108"/>
      <c r="N55" s="108"/>
      <c r="O55" s="108"/>
      <c r="P55" s="114"/>
      <c r="Q55" s="114"/>
      <c r="R55" s="114"/>
      <c r="S55" s="108"/>
      <c r="T55" s="108"/>
      <c r="U55" s="113"/>
    </row>
    <row r="56" spans="3:31" ht="15.75">
      <c r="C56" s="108" t="s">
        <v>57</v>
      </c>
      <c r="D56" s="165" t="s">
        <v>239</v>
      </c>
      <c r="E56" s="115"/>
      <c r="F56" s="115"/>
      <c r="N56" s="1">
        <v>1</v>
      </c>
      <c r="P56" s="625" t="s">
        <v>58</v>
      </c>
      <c r="Q56" s="625"/>
      <c r="R56" s="625"/>
      <c r="S56" s="625"/>
      <c r="T56" s="625"/>
      <c r="U56" s="625"/>
      <c r="W56" s="117">
        <v>1</v>
      </c>
      <c r="X56" s="118" t="str">
        <f aca="true" t="shared" si="3" ref="X56:X63">IF($N$29=1,AA56,IF($N$29=2,AB56,IF($N$29=3,AC56,IF($N$29=4,AD56,IF($N$29=5,AE56," ")))))</f>
        <v>Nová Bělá  A</v>
      </c>
      <c r="AA56" s="1">
        <f aca="true" t="shared" si="4" ref="AA56:AE63">AA31</f>
        <v>0</v>
      </c>
      <c r="AB56" s="1" t="str">
        <f t="shared" si="4"/>
        <v>Nová Bělá  A</v>
      </c>
      <c r="AC56" s="1">
        <f t="shared" si="4"/>
        <v>0</v>
      </c>
      <c r="AD56" s="1">
        <f t="shared" si="4"/>
        <v>0</v>
      </c>
      <c r="AE56" s="1">
        <f t="shared" si="4"/>
        <v>0</v>
      </c>
    </row>
    <row r="57" spans="3:31" ht="15">
      <c r="C57" s="108" t="s">
        <v>60</v>
      </c>
      <c r="D57" s="263">
        <v>40685</v>
      </c>
      <c r="E57" s="120"/>
      <c r="F57" s="120"/>
      <c r="N57" s="1">
        <v>2</v>
      </c>
      <c r="P57" s="625" t="s">
        <v>61</v>
      </c>
      <c r="Q57" s="625"/>
      <c r="R57" s="625"/>
      <c r="S57" s="625"/>
      <c r="T57" s="625"/>
      <c r="U57" s="625"/>
      <c r="W57" s="117">
        <v>2</v>
      </c>
      <c r="X57" s="118" t="str">
        <f t="shared" si="3"/>
        <v>TK Mexiko</v>
      </c>
      <c r="AA57" s="1">
        <f t="shared" si="4"/>
        <v>0</v>
      </c>
      <c r="AB57" s="1" t="str">
        <f t="shared" si="4"/>
        <v>TK Mexiko</v>
      </c>
      <c r="AC57" s="1">
        <f t="shared" si="4"/>
        <v>0</v>
      </c>
      <c r="AD57" s="1">
        <f t="shared" si="4"/>
        <v>0</v>
      </c>
      <c r="AE57" s="1">
        <f t="shared" si="4"/>
        <v>0</v>
      </c>
    </row>
    <row r="58" spans="3:31" ht="15">
      <c r="C58" s="108"/>
      <c r="N58" s="1">
        <v>3</v>
      </c>
      <c r="P58" s="594" t="s">
        <v>62</v>
      </c>
      <c r="Q58" s="594"/>
      <c r="R58" s="594"/>
      <c r="S58" s="594"/>
      <c r="T58" s="594"/>
      <c r="U58" s="594"/>
      <c r="W58" s="117">
        <v>3</v>
      </c>
      <c r="X58" s="118" t="str">
        <f t="shared" si="3"/>
        <v>Proskovice</v>
      </c>
      <c r="AA58" s="1">
        <f t="shared" si="4"/>
        <v>0</v>
      </c>
      <c r="AB58" s="1" t="str">
        <f t="shared" si="4"/>
        <v>Proskovice</v>
      </c>
      <c r="AC58" s="1">
        <f t="shared" si="4"/>
        <v>0</v>
      </c>
      <c r="AD58" s="1">
        <f t="shared" si="4"/>
        <v>0</v>
      </c>
      <c r="AE58" s="1">
        <f t="shared" si="4"/>
        <v>0</v>
      </c>
    </row>
    <row r="59" spans="2:31" ht="18">
      <c r="B59" s="121">
        <v>4</v>
      </c>
      <c r="C59" s="104" t="s">
        <v>63</v>
      </c>
      <c r="D59" s="627" t="str">
        <f>IF(B59=1,X56,IF(B59=2,X57,IF(B59=3,X58,IF(B59=4,X59,IF(B59=5,X60,IF(B59=6,X61,IF(B59=7,X62,IF(B59=8,X63," "))))))))</f>
        <v>Hukvaldy</v>
      </c>
      <c r="E59" s="628"/>
      <c r="F59" s="628"/>
      <c r="G59" s="628"/>
      <c r="H59" s="628"/>
      <c r="I59" s="629"/>
      <c r="N59" s="1">
        <v>4</v>
      </c>
      <c r="P59" s="594" t="s">
        <v>64</v>
      </c>
      <c r="Q59" s="594"/>
      <c r="R59" s="594"/>
      <c r="S59" s="594"/>
      <c r="T59" s="594"/>
      <c r="U59" s="594"/>
      <c r="W59" s="117">
        <v>4</v>
      </c>
      <c r="X59" s="118" t="str">
        <f t="shared" si="3"/>
        <v>Hukvaldy</v>
      </c>
      <c r="AA59" s="1">
        <f t="shared" si="4"/>
        <v>0</v>
      </c>
      <c r="AB59" s="1" t="str">
        <f t="shared" si="4"/>
        <v>Hukvaldy</v>
      </c>
      <c r="AC59" s="1">
        <f t="shared" si="4"/>
        <v>0</v>
      </c>
      <c r="AD59" s="1">
        <f t="shared" si="4"/>
        <v>0</v>
      </c>
      <c r="AE59" s="1">
        <f t="shared" si="4"/>
        <v>0</v>
      </c>
    </row>
    <row r="60" spans="2:31" ht="18">
      <c r="B60" s="121">
        <v>5</v>
      </c>
      <c r="C60" s="104" t="s">
        <v>66</v>
      </c>
      <c r="D60" s="627" t="str">
        <f>IF(B60=1,X56,IF(B60=2,X57,IF(B60=3,X58,IF(B60=4,X59,IF(B60=5,X60,IF(B60=6,X61,IF(B60=7,X62,IF(B60=8,X63," "))))))))</f>
        <v>Krmelín</v>
      </c>
      <c r="E60" s="628"/>
      <c r="F60" s="628"/>
      <c r="G60" s="628"/>
      <c r="H60" s="628"/>
      <c r="I60" s="629"/>
      <c r="N60" s="1">
        <v>5</v>
      </c>
      <c r="P60" s="594" t="s">
        <v>67</v>
      </c>
      <c r="Q60" s="594"/>
      <c r="R60" s="594"/>
      <c r="S60" s="594"/>
      <c r="T60" s="594"/>
      <c r="U60" s="594"/>
      <c r="W60" s="117">
        <v>5</v>
      </c>
      <c r="X60" s="118" t="str">
        <f t="shared" si="3"/>
        <v>Krmelín</v>
      </c>
      <c r="AA60" s="1">
        <f t="shared" si="4"/>
        <v>0</v>
      </c>
      <c r="AB60" s="1" t="str">
        <f t="shared" si="4"/>
        <v>Krmelín</v>
      </c>
      <c r="AC60" s="1">
        <f t="shared" si="4"/>
        <v>0</v>
      </c>
      <c r="AD60" s="1">
        <f t="shared" si="4"/>
        <v>0</v>
      </c>
      <c r="AE60" s="1">
        <f t="shared" si="4"/>
        <v>0</v>
      </c>
    </row>
    <row r="61" spans="23:31" ht="14.25">
      <c r="W61" s="117">
        <v>6</v>
      </c>
      <c r="X61" s="118" t="str">
        <f t="shared" si="3"/>
        <v>Výškovice C</v>
      </c>
      <c r="AA61" s="1">
        <f t="shared" si="4"/>
        <v>0</v>
      </c>
      <c r="AB61" s="1" t="str">
        <f t="shared" si="4"/>
        <v>Výškovice C</v>
      </c>
      <c r="AC61" s="1">
        <f t="shared" si="4"/>
        <v>0</v>
      </c>
      <c r="AD61" s="1">
        <f t="shared" si="4"/>
        <v>0</v>
      </c>
      <c r="AE61" s="1">
        <f t="shared" si="4"/>
        <v>0</v>
      </c>
    </row>
    <row r="62" spans="3:31" ht="14.25">
      <c r="C62" s="122" t="s">
        <v>68</v>
      </c>
      <c r="D62" s="123"/>
      <c r="E62" s="630" t="s">
        <v>69</v>
      </c>
      <c r="F62" s="631"/>
      <c r="G62" s="631"/>
      <c r="H62" s="631"/>
      <c r="I62" s="631"/>
      <c r="J62" s="631"/>
      <c r="K62" s="631"/>
      <c r="L62" s="631"/>
      <c r="M62" s="631"/>
      <c r="N62" s="631" t="s">
        <v>70</v>
      </c>
      <c r="O62" s="631"/>
      <c r="P62" s="631"/>
      <c r="Q62" s="631"/>
      <c r="R62" s="631"/>
      <c r="S62" s="631"/>
      <c r="T62" s="631"/>
      <c r="U62" s="631"/>
      <c r="V62" s="124"/>
      <c r="W62" s="117">
        <v>7</v>
      </c>
      <c r="X62" s="118">
        <f t="shared" si="3"/>
        <v>0</v>
      </c>
      <c r="AA62" s="1">
        <f t="shared" si="4"/>
        <v>0</v>
      </c>
      <c r="AB62" s="1">
        <f t="shared" si="4"/>
        <v>0</v>
      </c>
      <c r="AC62" s="1">
        <f t="shared" si="4"/>
        <v>0</v>
      </c>
      <c r="AD62" s="1">
        <f t="shared" si="4"/>
        <v>0</v>
      </c>
      <c r="AE62" s="1">
        <f t="shared" si="4"/>
        <v>0</v>
      </c>
    </row>
    <row r="63" spans="2:37" ht="15">
      <c r="B63" s="126"/>
      <c r="C63" s="127" t="s">
        <v>8</v>
      </c>
      <c r="D63" s="128" t="s">
        <v>9</v>
      </c>
      <c r="E63" s="611" t="s">
        <v>71</v>
      </c>
      <c r="F63" s="592"/>
      <c r="G63" s="593"/>
      <c r="H63" s="591" t="s">
        <v>72</v>
      </c>
      <c r="I63" s="592"/>
      <c r="J63" s="593" t="s">
        <v>72</v>
      </c>
      <c r="K63" s="591" t="s">
        <v>73</v>
      </c>
      <c r="L63" s="592"/>
      <c r="M63" s="592" t="s">
        <v>73</v>
      </c>
      <c r="N63" s="591" t="s">
        <v>74</v>
      </c>
      <c r="O63" s="592"/>
      <c r="P63" s="593"/>
      <c r="Q63" s="591" t="s">
        <v>75</v>
      </c>
      <c r="R63" s="592"/>
      <c r="S63" s="593"/>
      <c r="T63" s="129" t="s">
        <v>76</v>
      </c>
      <c r="U63" s="130"/>
      <c r="V63" s="131"/>
      <c r="W63" s="117">
        <v>8</v>
      </c>
      <c r="X63" s="118">
        <f t="shared" si="3"/>
        <v>0</v>
      </c>
      <c r="AA63" s="1">
        <f t="shared" si="4"/>
        <v>0</v>
      </c>
      <c r="AB63" s="1">
        <f t="shared" si="4"/>
        <v>0</v>
      </c>
      <c r="AC63" s="1">
        <f t="shared" si="4"/>
        <v>0</v>
      </c>
      <c r="AD63" s="1">
        <f t="shared" si="4"/>
        <v>0</v>
      </c>
      <c r="AE63" s="1">
        <f t="shared" si="4"/>
        <v>0</v>
      </c>
      <c r="AF63" s="9" t="s">
        <v>71</v>
      </c>
      <c r="AG63" s="9" t="s">
        <v>72</v>
      </c>
      <c r="AH63" s="9" t="s">
        <v>73</v>
      </c>
      <c r="AI63" s="9" t="s">
        <v>71</v>
      </c>
      <c r="AJ63" s="9" t="s">
        <v>72</v>
      </c>
      <c r="AK63" s="9" t="s">
        <v>73</v>
      </c>
    </row>
    <row r="64" spans="2:37" ht="15.75">
      <c r="B64" s="132" t="s">
        <v>71</v>
      </c>
      <c r="C64" s="133" t="s">
        <v>240</v>
      </c>
      <c r="D64" s="146" t="s">
        <v>241</v>
      </c>
      <c r="E64" s="134">
        <v>6</v>
      </c>
      <c r="F64" s="135" t="s">
        <v>19</v>
      </c>
      <c r="G64" s="136">
        <v>7</v>
      </c>
      <c r="H64" s="137">
        <v>6</v>
      </c>
      <c r="I64" s="135" t="s">
        <v>19</v>
      </c>
      <c r="J64" s="136">
        <v>7</v>
      </c>
      <c r="K64" s="137"/>
      <c r="L64" s="135" t="s">
        <v>19</v>
      </c>
      <c r="M64" s="138"/>
      <c r="N64" s="139">
        <f>E64+H64+K64</f>
        <v>12</v>
      </c>
      <c r="O64" s="140" t="s">
        <v>19</v>
      </c>
      <c r="P64" s="141">
        <f>G64+J64+M64</f>
        <v>14</v>
      </c>
      <c r="Q64" s="139">
        <f>SUM(AF64:AH64)</f>
        <v>0</v>
      </c>
      <c r="R64" s="140" t="s">
        <v>19</v>
      </c>
      <c r="S64" s="141">
        <f>SUM(AI64:AK64)</f>
        <v>2</v>
      </c>
      <c r="T64" s="142">
        <f>IF(Q64&gt;S64,1,0)</f>
        <v>0</v>
      </c>
      <c r="U64" s="143">
        <f>IF(S64&gt;Q64,1,0)</f>
        <v>1</v>
      </c>
      <c r="V64" s="124"/>
      <c r="X64" s="144"/>
      <c r="AF64" s="145">
        <f>IF(E64&gt;G64,1,0)</f>
        <v>0</v>
      </c>
      <c r="AG64" s="145">
        <f>IF(H64&gt;J64,1,0)</f>
        <v>0</v>
      </c>
      <c r="AH64" s="145">
        <f>IF(K64+M64&gt;0,IF(K64&gt;M64,1,0),0)</f>
        <v>0</v>
      </c>
      <c r="AI64" s="145">
        <f>IF(G64&gt;E64,1,0)</f>
        <v>1</v>
      </c>
      <c r="AJ64" s="145">
        <f>IF(J64&gt;H64,1,0)</f>
        <v>1</v>
      </c>
      <c r="AK64" s="145">
        <f>IF(K64+M64&gt;0,IF(M64&gt;K64,1,0),0)</f>
        <v>0</v>
      </c>
    </row>
    <row r="65" spans="2:37" ht="15.75">
      <c r="B65" s="132" t="s">
        <v>72</v>
      </c>
      <c r="C65" s="147" t="s">
        <v>242</v>
      </c>
      <c r="D65" s="133" t="s">
        <v>243</v>
      </c>
      <c r="E65" s="134">
        <v>2</v>
      </c>
      <c r="F65" s="135" t="s">
        <v>19</v>
      </c>
      <c r="G65" s="136">
        <v>6</v>
      </c>
      <c r="H65" s="137">
        <v>2</v>
      </c>
      <c r="I65" s="135" t="s">
        <v>19</v>
      </c>
      <c r="J65" s="136">
        <v>6</v>
      </c>
      <c r="K65" s="137"/>
      <c r="L65" s="135" t="s">
        <v>19</v>
      </c>
      <c r="M65" s="138"/>
      <c r="N65" s="139">
        <f>E65+H65+K65</f>
        <v>4</v>
      </c>
      <c r="O65" s="140" t="s">
        <v>19</v>
      </c>
      <c r="P65" s="141">
        <f>G65+J65+M65</f>
        <v>12</v>
      </c>
      <c r="Q65" s="139">
        <f>SUM(AF65:AH65)</f>
        <v>0</v>
      </c>
      <c r="R65" s="140" t="s">
        <v>19</v>
      </c>
      <c r="S65" s="141">
        <f>SUM(AI65:AK65)</f>
        <v>2</v>
      </c>
      <c r="T65" s="142">
        <f>IF(Q65&gt;S65,1,0)</f>
        <v>0</v>
      </c>
      <c r="U65" s="143">
        <f>IF(S65&gt;Q65,1,0)</f>
        <v>1</v>
      </c>
      <c r="V65" s="124"/>
      <c r="AF65" s="145">
        <f>IF(E65&gt;G65,1,0)</f>
        <v>0</v>
      </c>
      <c r="AG65" s="145">
        <f>IF(H65&gt;J65,1,0)</f>
        <v>0</v>
      </c>
      <c r="AH65" s="145">
        <f>IF(K65+M65&gt;0,IF(K65&gt;M65,1,0),0)</f>
        <v>0</v>
      </c>
      <c r="AI65" s="145">
        <f>IF(G65&gt;E65,1,0)</f>
        <v>1</v>
      </c>
      <c r="AJ65" s="145">
        <f>IF(J65&gt;H65,1,0)</f>
        <v>1</v>
      </c>
      <c r="AK65" s="145">
        <f>IF(K65+M65&gt;0,IF(M65&gt;K65,1,0),0)</f>
        <v>0</v>
      </c>
    </row>
    <row r="66" spans="2:37" ht="14.25" customHeight="1">
      <c r="B66" s="583" t="s">
        <v>73</v>
      </c>
      <c r="C66" s="147" t="s">
        <v>244</v>
      </c>
      <c r="D66" s="146" t="s">
        <v>241</v>
      </c>
      <c r="E66" s="681">
        <v>6</v>
      </c>
      <c r="F66" s="632" t="s">
        <v>19</v>
      </c>
      <c r="G66" s="634">
        <v>4</v>
      </c>
      <c r="H66" s="639">
        <v>6</v>
      </c>
      <c r="I66" s="632" t="s">
        <v>19</v>
      </c>
      <c r="J66" s="634">
        <v>4</v>
      </c>
      <c r="K66" s="639"/>
      <c r="L66" s="632" t="s">
        <v>19</v>
      </c>
      <c r="M66" s="671"/>
      <c r="N66" s="646">
        <f>E66+H66+K66</f>
        <v>12</v>
      </c>
      <c r="O66" s="648" t="s">
        <v>19</v>
      </c>
      <c r="P66" s="650">
        <f>G66+J66+M66</f>
        <v>8</v>
      </c>
      <c r="Q66" s="646">
        <f>SUM(AF66:AH66)</f>
        <v>2</v>
      </c>
      <c r="R66" s="648" t="s">
        <v>19</v>
      </c>
      <c r="S66" s="650">
        <f>SUM(AI66:AK66)</f>
        <v>0</v>
      </c>
      <c r="T66" s="609">
        <f>IF(Q66&gt;S66,1,0)</f>
        <v>1</v>
      </c>
      <c r="U66" s="601">
        <f>IF(S66&gt;Q66,1,0)</f>
        <v>0</v>
      </c>
      <c r="V66" s="148"/>
      <c r="AF66" s="145">
        <f>IF(E66&gt;G66,1,0)</f>
        <v>1</v>
      </c>
      <c r="AG66" s="145">
        <f>IF(H66&gt;J66,1,0)</f>
        <v>1</v>
      </c>
      <c r="AH66" s="145">
        <f>IF(K66+M66&gt;0,IF(K66&gt;M66,1,0),0)</f>
        <v>0</v>
      </c>
      <c r="AI66" s="145">
        <f>IF(G66&gt;E66,1,0)</f>
        <v>0</v>
      </c>
      <c r="AJ66" s="145">
        <f>IF(J66&gt;H66,1,0)</f>
        <v>0</v>
      </c>
      <c r="AK66" s="145">
        <f>IF(K66+M66&gt;0,IF(M66&gt;K66,1,0),0)</f>
        <v>0</v>
      </c>
    </row>
    <row r="67" spans="2:22" ht="14.25" customHeight="1">
      <c r="B67" s="584"/>
      <c r="C67" s="149" t="s">
        <v>242</v>
      </c>
      <c r="D67" s="150" t="s">
        <v>243</v>
      </c>
      <c r="E67" s="682"/>
      <c r="F67" s="633"/>
      <c r="G67" s="679"/>
      <c r="H67" s="680"/>
      <c r="I67" s="633"/>
      <c r="J67" s="679"/>
      <c r="K67" s="640"/>
      <c r="L67" s="633"/>
      <c r="M67" s="672"/>
      <c r="N67" s="647"/>
      <c r="O67" s="649"/>
      <c r="P67" s="651"/>
      <c r="Q67" s="647"/>
      <c r="R67" s="649"/>
      <c r="S67" s="651"/>
      <c r="T67" s="610"/>
      <c r="U67" s="602"/>
      <c r="V67" s="148"/>
    </row>
    <row r="68" spans="2:22" ht="15.75">
      <c r="B68" s="151"/>
      <c r="C68" s="152" t="s">
        <v>77</v>
      </c>
      <c r="D68" s="153"/>
      <c r="E68" s="153"/>
      <c r="F68" s="153"/>
      <c r="G68" s="153"/>
      <c r="H68" s="153"/>
      <c r="I68" s="153"/>
      <c r="J68" s="153"/>
      <c r="K68" s="153"/>
      <c r="L68" s="153"/>
      <c r="M68" s="153"/>
      <c r="N68" s="154">
        <f>SUM(N64:N67)</f>
        <v>28</v>
      </c>
      <c r="O68" s="140" t="s">
        <v>19</v>
      </c>
      <c r="P68" s="155">
        <f>SUM(P64:P67)</f>
        <v>34</v>
      </c>
      <c r="Q68" s="154">
        <f>SUM(Q64:Q67)</f>
        <v>2</v>
      </c>
      <c r="R68" s="156" t="s">
        <v>19</v>
      </c>
      <c r="S68" s="155">
        <f>SUM(S64:S67)</f>
        <v>4</v>
      </c>
      <c r="T68" s="142">
        <f>SUM(T64:T67)</f>
        <v>1</v>
      </c>
      <c r="U68" s="143">
        <f>SUM(U64:U67)</f>
        <v>2</v>
      </c>
      <c r="V68" s="124"/>
    </row>
    <row r="69" spans="2:22" ht="15">
      <c r="B69" s="151"/>
      <c r="C69" s="8" t="s">
        <v>78</v>
      </c>
      <c r="D69" s="157" t="str">
        <f>IF(T68&gt;U68,D59,IF(U68&gt;T68,D60,IF(U68+T68=0," ","CHYBA ZADÁNÍ")))</f>
        <v>Krmelín</v>
      </c>
      <c r="E69" s="152"/>
      <c r="F69" s="152"/>
      <c r="G69" s="153"/>
      <c r="H69" s="153"/>
      <c r="I69" s="153"/>
      <c r="J69" s="153"/>
      <c r="K69" s="153"/>
      <c r="L69" s="153"/>
      <c r="M69" s="153"/>
      <c r="N69" s="153"/>
      <c r="O69" s="153"/>
      <c r="P69" s="153"/>
      <c r="Q69" s="153"/>
      <c r="R69" s="153"/>
      <c r="S69" s="153"/>
      <c r="T69" s="153"/>
      <c r="U69" s="8"/>
      <c r="V69" s="158"/>
    </row>
    <row r="70" spans="2:22" ht="14.25">
      <c r="B70" s="151"/>
      <c r="C70" s="8" t="s">
        <v>79</v>
      </c>
      <c r="G70" s="160"/>
      <c r="H70" s="160"/>
      <c r="I70" s="160"/>
      <c r="J70" s="160"/>
      <c r="K70" s="160"/>
      <c r="L70" s="160"/>
      <c r="M70" s="160"/>
      <c r="N70" s="158"/>
      <c r="O70" s="158"/>
      <c r="Q70" s="161"/>
      <c r="R70" s="161"/>
      <c r="S70" s="160"/>
      <c r="T70" s="160"/>
      <c r="U70" s="160"/>
      <c r="V70" s="158"/>
    </row>
    <row r="71" spans="3:21" ht="14.25">
      <c r="C71" s="161"/>
      <c r="D71" s="161"/>
      <c r="E71" s="161"/>
      <c r="F71" s="161"/>
      <c r="G71" s="161"/>
      <c r="H71" s="161"/>
      <c r="I71" s="161"/>
      <c r="J71" s="166" t="s">
        <v>63</v>
      </c>
      <c r="K71" s="166"/>
      <c r="L71" s="166"/>
      <c r="M71" s="161"/>
      <c r="N71" s="161"/>
      <c r="O71" s="161"/>
      <c r="P71" s="161"/>
      <c r="Q71" s="161"/>
      <c r="R71" s="161"/>
      <c r="S71" s="161"/>
      <c r="T71" s="166" t="s">
        <v>66</v>
      </c>
      <c r="U71" s="161"/>
    </row>
    <row r="72" spans="3:21" ht="15">
      <c r="C72" s="167" t="s">
        <v>80</v>
      </c>
      <c r="D72" s="161"/>
      <c r="E72" s="161"/>
      <c r="F72" s="161"/>
      <c r="G72" s="161"/>
      <c r="H72" s="161"/>
      <c r="I72" s="161"/>
      <c r="J72" s="161"/>
      <c r="K72" s="161"/>
      <c r="L72" s="161"/>
      <c r="M72" s="161"/>
      <c r="N72" s="161"/>
      <c r="O72" s="161"/>
      <c r="P72" s="161"/>
      <c r="Q72" s="161"/>
      <c r="R72" s="161"/>
      <c r="S72" s="161"/>
      <c r="T72" s="161"/>
      <c r="U72" s="161"/>
    </row>
  </sheetData>
  <sheetProtection selectLockedCells="1"/>
  <mergeCells count="105">
    <mergeCell ref="M66:M67"/>
    <mergeCell ref="N66:N67"/>
    <mergeCell ref="U66:U67"/>
    <mergeCell ref="O66:O67"/>
    <mergeCell ref="P66:P67"/>
    <mergeCell ref="Q66:Q67"/>
    <mergeCell ref="R66:R67"/>
    <mergeCell ref="S66:S67"/>
    <mergeCell ref="T66:T67"/>
    <mergeCell ref="Q63:S63"/>
    <mergeCell ref="B66:B67"/>
    <mergeCell ref="E66:E67"/>
    <mergeCell ref="F66:F67"/>
    <mergeCell ref="G66:G67"/>
    <mergeCell ref="H66:H67"/>
    <mergeCell ref="I66:I67"/>
    <mergeCell ref="J66:J67"/>
    <mergeCell ref="K66:K67"/>
    <mergeCell ref="L66:L67"/>
    <mergeCell ref="E63:G63"/>
    <mergeCell ref="H63:J63"/>
    <mergeCell ref="K63:M63"/>
    <mergeCell ref="N63:P63"/>
    <mergeCell ref="D60:I60"/>
    <mergeCell ref="P60:U60"/>
    <mergeCell ref="E62:M62"/>
    <mergeCell ref="N62:U62"/>
    <mergeCell ref="P56:U56"/>
    <mergeCell ref="P57:U57"/>
    <mergeCell ref="P58:U58"/>
    <mergeCell ref="D59:I59"/>
    <mergeCell ref="P59:U59"/>
    <mergeCell ref="U41:U42"/>
    <mergeCell ref="P53:Q53"/>
    <mergeCell ref="T53:U53"/>
    <mergeCell ref="P54:U54"/>
    <mergeCell ref="Q41:Q42"/>
    <mergeCell ref="R41:R42"/>
    <mergeCell ref="S41:S42"/>
    <mergeCell ref="T41:T42"/>
    <mergeCell ref="M41:M42"/>
    <mergeCell ref="N41:N42"/>
    <mergeCell ref="O41:O42"/>
    <mergeCell ref="P41:P42"/>
    <mergeCell ref="Q38:S38"/>
    <mergeCell ref="B41:B42"/>
    <mergeCell ref="E41:E42"/>
    <mergeCell ref="F41:F42"/>
    <mergeCell ref="G41:G42"/>
    <mergeCell ref="H41:H42"/>
    <mergeCell ref="I41:I42"/>
    <mergeCell ref="J41:J42"/>
    <mergeCell ref="K41:K42"/>
    <mergeCell ref="L41:L42"/>
    <mergeCell ref="E38:G38"/>
    <mergeCell ref="H38:J38"/>
    <mergeCell ref="K38:M38"/>
    <mergeCell ref="N38:P38"/>
    <mergeCell ref="D35:I35"/>
    <mergeCell ref="P35:U35"/>
    <mergeCell ref="E37:M37"/>
    <mergeCell ref="N37:U37"/>
    <mergeCell ref="P31:U31"/>
    <mergeCell ref="P32:U32"/>
    <mergeCell ref="P33:U33"/>
    <mergeCell ref="D34:I34"/>
    <mergeCell ref="P34:U34"/>
    <mergeCell ref="U16:U17"/>
    <mergeCell ref="P28:Q28"/>
    <mergeCell ref="T28:U28"/>
    <mergeCell ref="P29:U29"/>
    <mergeCell ref="Q16:Q17"/>
    <mergeCell ref="R16:R17"/>
    <mergeCell ref="S16:S17"/>
    <mergeCell ref="T16:T17"/>
    <mergeCell ref="M16:M17"/>
    <mergeCell ref="N16:N17"/>
    <mergeCell ref="O16:O17"/>
    <mergeCell ref="P16:P17"/>
    <mergeCell ref="Q13:S13"/>
    <mergeCell ref="B16:B17"/>
    <mergeCell ref="E16:E17"/>
    <mergeCell ref="F16:F17"/>
    <mergeCell ref="G16:G17"/>
    <mergeCell ref="H16:H17"/>
    <mergeCell ref="I16:I17"/>
    <mergeCell ref="J16:J17"/>
    <mergeCell ref="K16:K17"/>
    <mergeCell ref="L16:L17"/>
    <mergeCell ref="E13:G13"/>
    <mergeCell ref="H13:J13"/>
    <mergeCell ref="K13:M13"/>
    <mergeCell ref="N13:P13"/>
    <mergeCell ref="D10:I10"/>
    <mergeCell ref="P10:U10"/>
    <mergeCell ref="E12:M12"/>
    <mergeCell ref="N12:U12"/>
    <mergeCell ref="P7:U7"/>
    <mergeCell ref="P8:U8"/>
    <mergeCell ref="D9:I9"/>
    <mergeCell ref="P9:U9"/>
    <mergeCell ref="P3:Q3"/>
    <mergeCell ref="T3:U3"/>
    <mergeCell ref="P4:U4"/>
    <mergeCell ref="P6:U6"/>
  </mergeCells>
  <conditionalFormatting sqref="X6:X13 X31:X38 X56:X63">
    <cfRule type="cellIs" priority="1" dxfId="0" operator="notEqual" stopIfTrue="1">
      <formula>0</formula>
    </cfRule>
  </conditionalFormatting>
  <printOptions horizontalCentered="1"/>
  <pageMargins left="0.31496062992125984" right="0.31496062992125984" top="0.1968503937007874" bottom="0" header="0" footer="0"/>
  <pageSetup horizontalDpi="600" verticalDpi="600" orientation="portrait" paperSize="9" scale="91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B1:AK72"/>
  <sheetViews>
    <sheetView zoomScale="75" zoomScaleNormal="75" zoomScalePageLayoutView="0" workbookViewId="0" topLeftCell="A7">
      <selection activeCell="Y49" sqref="Y49"/>
    </sheetView>
  </sheetViews>
  <sheetFormatPr defaultColWidth="10.28125" defaultRowHeight="12.75"/>
  <cols>
    <col min="1" max="1" width="0.42578125" style="1" customWidth="1"/>
    <col min="2" max="2" width="2.57421875" style="1" customWidth="1"/>
    <col min="3" max="3" width="22.140625" style="1" customWidth="1"/>
    <col min="4" max="4" width="22.57421875" style="1" customWidth="1"/>
    <col min="5" max="5" width="4.7109375" style="1" customWidth="1"/>
    <col min="6" max="6" width="1.28515625" style="1" customWidth="1"/>
    <col min="7" max="7" width="4.421875" style="1" customWidth="1"/>
    <col min="8" max="8" width="4.140625" style="1" customWidth="1"/>
    <col min="9" max="9" width="1.57421875" style="1" customWidth="1"/>
    <col min="10" max="10" width="4.421875" style="1" customWidth="1"/>
    <col min="11" max="11" width="4.57421875" style="1" customWidth="1"/>
    <col min="12" max="12" width="1.57421875" style="1" customWidth="1"/>
    <col min="13" max="13" width="4.28125" style="1" customWidth="1"/>
    <col min="14" max="14" width="3.7109375" style="1" customWidth="1"/>
    <col min="15" max="15" width="2.00390625" style="1" customWidth="1"/>
    <col min="16" max="16" width="4.28125" style="1" customWidth="1"/>
    <col min="17" max="17" width="3.421875" style="1" customWidth="1"/>
    <col min="18" max="18" width="1.57421875" style="1" customWidth="1"/>
    <col min="19" max="19" width="3.7109375" style="1" customWidth="1"/>
    <col min="20" max="21" width="4.8515625" style="1" customWidth="1"/>
    <col min="22" max="22" width="1.57421875" style="1" customWidth="1"/>
    <col min="23" max="23" width="4.421875" style="1" customWidth="1"/>
    <col min="24" max="24" width="19.57421875" style="1" customWidth="1"/>
    <col min="25" max="25" width="44.28125" style="1" customWidth="1"/>
    <col min="26" max="26" width="42.8515625" style="1" customWidth="1"/>
    <col min="27" max="27" width="13.28125" style="1" customWidth="1"/>
    <col min="28" max="28" width="14.57421875" style="1" customWidth="1"/>
    <col min="29" max="29" width="12.7109375" style="1" customWidth="1"/>
    <col min="30" max="30" width="12.28125" style="1" customWidth="1"/>
    <col min="31" max="31" width="11.57421875" style="1" customWidth="1"/>
    <col min="32" max="37" width="4.140625" style="1" customWidth="1"/>
    <col min="38" max="16384" width="10.28125" style="1" customWidth="1"/>
  </cols>
  <sheetData>
    <row r="1" spans="6:9" ht="26.25">
      <c r="F1" s="102" t="s">
        <v>47</v>
      </c>
      <c r="H1" s="103"/>
      <c r="I1" s="103"/>
    </row>
    <row r="2" spans="6:9" ht="4.5" customHeight="1">
      <c r="F2" s="102"/>
      <c r="H2" s="103"/>
      <c r="I2" s="103"/>
    </row>
    <row r="3" spans="3:24" ht="21">
      <c r="C3" s="104" t="s">
        <v>48</v>
      </c>
      <c r="D3" s="105" t="s">
        <v>49</v>
      </c>
      <c r="E3" s="104"/>
      <c r="F3" s="104"/>
      <c r="G3" s="104"/>
      <c r="H3" s="104"/>
      <c r="I3" s="104"/>
      <c r="J3" s="104"/>
      <c r="K3" s="104"/>
      <c r="L3" s="104"/>
      <c r="P3" s="626" t="s">
        <v>50</v>
      </c>
      <c r="Q3" s="626"/>
      <c r="R3" s="106"/>
      <c r="S3" s="106"/>
      <c r="T3" s="637">
        <v>2011</v>
      </c>
      <c r="U3" s="637"/>
      <c r="X3" s="107" t="s">
        <v>1</v>
      </c>
    </row>
    <row r="4" spans="3:31" ht="18.75">
      <c r="C4" s="108" t="s">
        <v>51</v>
      </c>
      <c r="D4" s="109"/>
      <c r="N4" s="110">
        <v>2</v>
      </c>
      <c r="P4" s="622" t="str">
        <f>IF(N4=1,P6,IF(N4=2,P7,IF(N4=3,P8,IF(N4=4,P9,IF(N4=5,P10," ")))))</f>
        <v>MUŽI  II.</v>
      </c>
      <c r="Q4" s="623"/>
      <c r="R4" s="623"/>
      <c r="S4" s="623"/>
      <c r="T4" s="623"/>
      <c r="U4" s="624"/>
      <c r="W4" s="111" t="s">
        <v>2</v>
      </c>
      <c r="X4" s="112" t="s">
        <v>3</v>
      </c>
      <c r="AA4" s="1" t="s">
        <v>52</v>
      </c>
      <c r="AB4" s="1" t="s">
        <v>53</v>
      </c>
      <c r="AC4" s="1" t="s">
        <v>54</v>
      </c>
      <c r="AD4" s="1" t="s">
        <v>55</v>
      </c>
      <c r="AE4" s="1" t="s">
        <v>56</v>
      </c>
    </row>
    <row r="5" spans="3:21" ht="9" customHeight="1">
      <c r="C5" s="108"/>
      <c r="D5" s="113"/>
      <c r="E5" s="113"/>
      <c r="F5" s="113"/>
      <c r="G5" s="108"/>
      <c r="H5" s="108"/>
      <c r="I5" s="108"/>
      <c r="J5" s="113"/>
      <c r="K5" s="113"/>
      <c r="L5" s="113"/>
      <c r="M5" s="108"/>
      <c r="N5" s="108"/>
      <c r="O5" s="108"/>
      <c r="P5" s="114"/>
      <c r="Q5" s="114"/>
      <c r="R5" s="114"/>
      <c r="S5" s="108"/>
      <c r="T5" s="108"/>
      <c r="U5" s="113"/>
    </row>
    <row r="6" spans="3:31" ht="14.25" customHeight="1">
      <c r="C6" s="108" t="s">
        <v>57</v>
      </c>
      <c r="D6" s="165" t="s">
        <v>252</v>
      </c>
      <c r="E6" s="115"/>
      <c r="F6" s="115"/>
      <c r="N6" s="116">
        <v>1</v>
      </c>
      <c r="P6" s="625" t="s">
        <v>58</v>
      </c>
      <c r="Q6" s="625"/>
      <c r="R6" s="625"/>
      <c r="S6" s="625"/>
      <c r="T6" s="625"/>
      <c r="U6" s="625"/>
      <c r="W6" s="117">
        <v>1</v>
      </c>
      <c r="X6" s="118" t="str">
        <f aca="true" t="shared" si="0" ref="X6:X13">IF($N$4=1,AA6,IF($N$4=2,AB6,IF($N$4=3,AC6,IF($N$4=4,AD6,IF($N$4=5,AE6," ")))))</f>
        <v>Nová Bělá  A</v>
      </c>
      <c r="AA6" s="1">
        <f>'1.M2'!AA6</f>
        <v>0</v>
      </c>
      <c r="AB6" s="1" t="str">
        <f>'1.M2'!AB6</f>
        <v>Nová Bělá  A</v>
      </c>
      <c r="AC6" s="1">
        <f>'1.M2'!AC6</f>
        <v>0</v>
      </c>
      <c r="AD6" s="1">
        <f>'1.M2'!AD6</f>
        <v>0</v>
      </c>
      <c r="AE6" s="1">
        <f>'1.M2'!AE6</f>
        <v>0</v>
      </c>
    </row>
    <row r="7" spans="3:31" ht="16.5" customHeight="1">
      <c r="C7" s="108" t="s">
        <v>60</v>
      </c>
      <c r="D7" s="263">
        <v>40692</v>
      </c>
      <c r="E7" s="120"/>
      <c r="F7" s="120"/>
      <c r="N7" s="116">
        <v>2</v>
      </c>
      <c r="P7" s="625" t="s">
        <v>61</v>
      </c>
      <c r="Q7" s="625"/>
      <c r="R7" s="625"/>
      <c r="S7" s="625"/>
      <c r="T7" s="625"/>
      <c r="U7" s="625"/>
      <c r="W7" s="117">
        <v>2</v>
      </c>
      <c r="X7" s="118" t="str">
        <f t="shared" si="0"/>
        <v>TK Mexiko</v>
      </c>
      <c r="AA7" s="1">
        <f>'1.M2'!AA7</f>
        <v>0</v>
      </c>
      <c r="AB7" s="1" t="str">
        <f>'1.M2'!AB7</f>
        <v>TK Mexiko</v>
      </c>
      <c r="AC7" s="1">
        <f>'1.M2'!AC7</f>
        <v>0</v>
      </c>
      <c r="AD7" s="1">
        <f>'1.M2'!AD7</f>
        <v>0</v>
      </c>
      <c r="AE7" s="1">
        <f>'1.M2'!AE7</f>
        <v>0</v>
      </c>
    </row>
    <row r="8" spans="3:31" ht="15" customHeight="1">
      <c r="C8" s="108"/>
      <c r="N8" s="116">
        <v>3</v>
      </c>
      <c r="P8" s="594" t="s">
        <v>62</v>
      </c>
      <c r="Q8" s="594"/>
      <c r="R8" s="594"/>
      <c r="S8" s="594"/>
      <c r="T8" s="594"/>
      <c r="U8" s="594"/>
      <c r="W8" s="117">
        <v>3</v>
      </c>
      <c r="X8" s="118" t="str">
        <f t="shared" si="0"/>
        <v>Proskovice</v>
      </c>
      <c r="AA8" s="1">
        <f>'1.M2'!AA8</f>
        <v>0</v>
      </c>
      <c r="AB8" s="1" t="str">
        <f>'1.M2'!AB8</f>
        <v>Proskovice</v>
      </c>
      <c r="AC8" s="1">
        <f>'1.M2'!AC8</f>
        <v>0</v>
      </c>
      <c r="AD8" s="1">
        <f>'1.M2'!AD8</f>
        <v>0</v>
      </c>
      <c r="AE8" s="1">
        <f>'1.M2'!AE8</f>
        <v>0</v>
      </c>
    </row>
    <row r="9" spans="2:31" ht="18.75">
      <c r="B9" s="121">
        <v>6</v>
      </c>
      <c r="C9" s="104" t="s">
        <v>63</v>
      </c>
      <c r="D9" s="643" t="str">
        <f>IF(B9=1,X6,IF(B9=2,X7,IF(B9=3,X8,IF(B9=4,X9,IF(B9=5,X10,IF(B9=6,X11,IF(B9=7,X12,IF(B9=8,X13," "))))))))</f>
        <v>Výškovice C</v>
      </c>
      <c r="E9" s="644"/>
      <c r="F9" s="644"/>
      <c r="G9" s="644"/>
      <c r="H9" s="644"/>
      <c r="I9" s="645"/>
      <c r="N9" s="116">
        <v>4</v>
      </c>
      <c r="P9" s="594" t="s">
        <v>64</v>
      </c>
      <c r="Q9" s="594"/>
      <c r="R9" s="594"/>
      <c r="S9" s="594"/>
      <c r="T9" s="594"/>
      <c r="U9" s="594"/>
      <c r="W9" s="117">
        <v>4</v>
      </c>
      <c r="X9" s="118" t="str">
        <f t="shared" si="0"/>
        <v>Hukvaldy</v>
      </c>
      <c r="AA9" s="1">
        <f>'1.M2'!AA9</f>
        <v>0</v>
      </c>
      <c r="AB9" s="1" t="str">
        <f>'1.M2'!AB9</f>
        <v>Hukvaldy</v>
      </c>
      <c r="AC9" s="1">
        <f>'1.M2'!AC9</f>
        <v>0</v>
      </c>
      <c r="AD9" s="1">
        <f>'1.M2'!AD9</f>
        <v>0</v>
      </c>
      <c r="AE9" s="1">
        <f>'1.M2'!AE9</f>
        <v>0</v>
      </c>
    </row>
    <row r="10" spans="2:31" ht="19.5" customHeight="1">
      <c r="B10" s="121">
        <v>5</v>
      </c>
      <c r="C10" s="104" t="s">
        <v>66</v>
      </c>
      <c r="D10" s="643" t="str">
        <f>IF(B10=1,X6,IF(B10=2,X7,IF(B10=3,X8,IF(B10=4,X9,IF(B10=5,X10,IF(B10=6,X11,IF(B10=7,X12,IF(B10=8,X13," "))))))))</f>
        <v>Krmelín</v>
      </c>
      <c r="E10" s="644"/>
      <c r="F10" s="644"/>
      <c r="G10" s="644"/>
      <c r="H10" s="644"/>
      <c r="I10" s="645"/>
      <c r="N10" s="116">
        <v>5</v>
      </c>
      <c r="P10" s="594" t="s">
        <v>67</v>
      </c>
      <c r="Q10" s="594"/>
      <c r="R10" s="594"/>
      <c r="S10" s="594"/>
      <c r="T10" s="594"/>
      <c r="U10" s="594"/>
      <c r="W10" s="117">
        <v>5</v>
      </c>
      <c r="X10" s="118" t="str">
        <f t="shared" si="0"/>
        <v>Krmelín</v>
      </c>
      <c r="AA10" s="1">
        <f>'1.M2'!AA10</f>
        <v>0</v>
      </c>
      <c r="AB10" s="1" t="str">
        <f>'1.M2'!AB10</f>
        <v>Krmelín</v>
      </c>
      <c r="AC10" s="1">
        <f>'1.M2'!AC10</f>
        <v>0</v>
      </c>
      <c r="AD10" s="1">
        <f>'1.M2'!AD10</f>
        <v>0</v>
      </c>
      <c r="AE10" s="1">
        <f>'1.M2'!AE10</f>
        <v>0</v>
      </c>
    </row>
    <row r="11" spans="23:31" ht="15.75" customHeight="1">
      <c r="W11" s="117">
        <v>6</v>
      </c>
      <c r="X11" s="118" t="str">
        <f t="shared" si="0"/>
        <v>Výškovice C</v>
      </c>
      <c r="AA11" s="1">
        <f>'1.M2'!AA11</f>
        <v>0</v>
      </c>
      <c r="AB11" s="1" t="str">
        <f>'1.M2'!AB11</f>
        <v>Výškovice C</v>
      </c>
      <c r="AC11" s="1">
        <f>'1.M2'!AC11</f>
        <v>0</v>
      </c>
      <c r="AD11" s="1">
        <f>'1.M2'!AD11</f>
        <v>0</v>
      </c>
      <c r="AE11" s="1">
        <f>'1.M2'!AE11</f>
        <v>0</v>
      </c>
    </row>
    <row r="12" spans="3:37" ht="15">
      <c r="C12" s="122" t="s">
        <v>68</v>
      </c>
      <c r="D12" s="123"/>
      <c r="E12" s="630" t="s">
        <v>69</v>
      </c>
      <c r="F12" s="631"/>
      <c r="G12" s="631"/>
      <c r="H12" s="631"/>
      <c r="I12" s="631"/>
      <c r="J12" s="631"/>
      <c r="K12" s="631"/>
      <c r="L12" s="631"/>
      <c r="M12" s="631"/>
      <c r="N12" s="631" t="s">
        <v>70</v>
      </c>
      <c r="O12" s="631"/>
      <c r="P12" s="631"/>
      <c r="Q12" s="631"/>
      <c r="R12" s="631"/>
      <c r="S12" s="631"/>
      <c r="T12" s="631"/>
      <c r="U12" s="631"/>
      <c r="V12" s="124"/>
      <c r="W12" s="117">
        <v>7</v>
      </c>
      <c r="X12" s="118">
        <f t="shared" si="0"/>
        <v>0</v>
      </c>
      <c r="AA12" s="1">
        <f>'1.M2'!AA12</f>
        <v>0</v>
      </c>
      <c r="AB12" s="1">
        <f>'1.M2'!AB12</f>
        <v>0</v>
      </c>
      <c r="AC12" s="1">
        <f>'1.M2'!AC12</f>
        <v>0</v>
      </c>
      <c r="AD12" s="1">
        <f>'1.M2'!AD12</f>
        <v>0</v>
      </c>
      <c r="AE12" s="1">
        <f>'1.M2'!AE12</f>
        <v>0</v>
      </c>
      <c r="AF12" s="108"/>
      <c r="AG12" s="125"/>
      <c r="AH12" s="125"/>
      <c r="AI12" s="107" t="s">
        <v>1</v>
      </c>
      <c r="AJ12" s="125"/>
      <c r="AK12" s="125"/>
    </row>
    <row r="13" spans="2:37" ht="21" customHeight="1">
      <c r="B13" s="126"/>
      <c r="C13" s="127" t="s">
        <v>8</v>
      </c>
      <c r="D13" s="128" t="s">
        <v>9</v>
      </c>
      <c r="E13" s="611" t="s">
        <v>71</v>
      </c>
      <c r="F13" s="592"/>
      <c r="G13" s="593"/>
      <c r="H13" s="591" t="s">
        <v>72</v>
      </c>
      <c r="I13" s="592"/>
      <c r="J13" s="593" t="s">
        <v>72</v>
      </c>
      <c r="K13" s="591" t="s">
        <v>73</v>
      </c>
      <c r="L13" s="592"/>
      <c r="M13" s="592" t="s">
        <v>73</v>
      </c>
      <c r="N13" s="591" t="s">
        <v>74</v>
      </c>
      <c r="O13" s="592"/>
      <c r="P13" s="593"/>
      <c r="Q13" s="591" t="s">
        <v>75</v>
      </c>
      <c r="R13" s="592"/>
      <c r="S13" s="593"/>
      <c r="T13" s="129" t="s">
        <v>76</v>
      </c>
      <c r="U13" s="130"/>
      <c r="V13" s="131"/>
      <c r="W13" s="117">
        <v>8</v>
      </c>
      <c r="X13" s="118">
        <f t="shared" si="0"/>
        <v>0</v>
      </c>
      <c r="AA13" s="1">
        <f>'1.M2'!AA13</f>
        <v>0</v>
      </c>
      <c r="AB13" s="1">
        <f>'1.M2'!AB13</f>
        <v>0</v>
      </c>
      <c r="AC13" s="1">
        <f>'1.M2'!AC13</f>
        <v>0</v>
      </c>
      <c r="AD13" s="1">
        <f>'1.M2'!AD13</f>
        <v>0</v>
      </c>
      <c r="AE13" s="1">
        <f>'1.M2'!AE13</f>
        <v>0</v>
      </c>
      <c r="AF13" s="9" t="s">
        <v>71</v>
      </c>
      <c r="AG13" s="9" t="s">
        <v>72</v>
      </c>
      <c r="AH13" s="9" t="s">
        <v>73</v>
      </c>
      <c r="AI13" s="9" t="s">
        <v>71</v>
      </c>
      <c r="AJ13" s="9" t="s">
        <v>72</v>
      </c>
      <c r="AK13" s="9" t="s">
        <v>73</v>
      </c>
    </row>
    <row r="14" spans="2:37" ht="24.75" customHeight="1">
      <c r="B14" s="132" t="s">
        <v>71</v>
      </c>
      <c r="C14" s="133" t="s">
        <v>222</v>
      </c>
      <c r="D14" s="146" t="s">
        <v>253</v>
      </c>
      <c r="E14" s="134">
        <v>7</v>
      </c>
      <c r="F14" s="135" t="s">
        <v>19</v>
      </c>
      <c r="G14" s="136">
        <v>5</v>
      </c>
      <c r="H14" s="137">
        <v>6</v>
      </c>
      <c r="I14" s="135" t="s">
        <v>19</v>
      </c>
      <c r="J14" s="136">
        <v>3</v>
      </c>
      <c r="K14" s="137"/>
      <c r="L14" s="135" t="s">
        <v>19</v>
      </c>
      <c r="M14" s="138"/>
      <c r="N14" s="139">
        <f>E14+H14+K14</f>
        <v>13</v>
      </c>
      <c r="O14" s="140" t="s">
        <v>19</v>
      </c>
      <c r="P14" s="141">
        <f>G14+J14+M14</f>
        <v>8</v>
      </c>
      <c r="Q14" s="139">
        <f>SUM(AF14:AH14)</f>
        <v>2</v>
      </c>
      <c r="R14" s="140" t="s">
        <v>19</v>
      </c>
      <c r="S14" s="141">
        <f>SUM(AI14:AK14)</f>
        <v>0</v>
      </c>
      <c r="T14" s="142">
        <f>IF(Q14&gt;S14,1,0)</f>
        <v>1</v>
      </c>
      <c r="U14" s="143">
        <f>IF(S14&gt;Q14,1,0)</f>
        <v>0</v>
      </c>
      <c r="V14" s="124"/>
      <c r="X14" s="144"/>
      <c r="AF14" s="145">
        <f>IF(E14&gt;G14,1,0)</f>
        <v>1</v>
      </c>
      <c r="AG14" s="145">
        <f>IF(H14&gt;J14,1,0)</f>
        <v>1</v>
      </c>
      <c r="AH14" s="145">
        <f>IF(K14+M14&gt;0,IF(K14&gt;M14,1,0),0)</f>
        <v>0</v>
      </c>
      <c r="AI14" s="145">
        <f>IF(G14&gt;E14,1,0)</f>
        <v>0</v>
      </c>
      <c r="AJ14" s="145">
        <f>IF(J14&gt;H14,1,0)</f>
        <v>0</v>
      </c>
      <c r="AK14" s="145">
        <f>IF(K14+M14&gt;0,IF(M14&gt;K14,1,0),0)</f>
        <v>0</v>
      </c>
    </row>
    <row r="15" spans="2:37" ht="24" customHeight="1">
      <c r="B15" s="132" t="s">
        <v>72</v>
      </c>
      <c r="C15" s="147" t="s">
        <v>223</v>
      </c>
      <c r="D15" s="133" t="s">
        <v>254</v>
      </c>
      <c r="E15" s="134">
        <v>4</v>
      </c>
      <c r="F15" s="135" t="s">
        <v>19</v>
      </c>
      <c r="G15" s="136">
        <v>6</v>
      </c>
      <c r="H15" s="137">
        <v>6</v>
      </c>
      <c r="I15" s="135" t="s">
        <v>19</v>
      </c>
      <c r="J15" s="136">
        <v>4</v>
      </c>
      <c r="K15" s="137">
        <v>7</v>
      </c>
      <c r="L15" s="135" t="s">
        <v>19</v>
      </c>
      <c r="M15" s="138">
        <v>6</v>
      </c>
      <c r="N15" s="139">
        <f>E15+H15+K15</f>
        <v>17</v>
      </c>
      <c r="O15" s="140" t="s">
        <v>19</v>
      </c>
      <c r="P15" s="141">
        <f>G15+J15+M15</f>
        <v>16</v>
      </c>
      <c r="Q15" s="139">
        <f>SUM(AF15:AH15)</f>
        <v>2</v>
      </c>
      <c r="R15" s="140" t="s">
        <v>19</v>
      </c>
      <c r="S15" s="141">
        <f>SUM(AI15:AK15)</f>
        <v>1</v>
      </c>
      <c r="T15" s="142">
        <f>IF(Q15&gt;S15,1,0)</f>
        <v>1</v>
      </c>
      <c r="U15" s="143">
        <f>IF(S15&gt;Q15,1,0)</f>
        <v>0</v>
      </c>
      <c r="V15" s="124"/>
      <c r="AF15" s="145">
        <f>IF(E15&gt;G15,1,0)</f>
        <v>0</v>
      </c>
      <c r="AG15" s="145">
        <f>IF(H15&gt;J15,1,0)</f>
        <v>1</v>
      </c>
      <c r="AH15" s="145">
        <f>IF(K15+M15&gt;0,IF(K15&gt;M15,1,0),0)</f>
        <v>1</v>
      </c>
      <c r="AI15" s="145">
        <f>IF(G15&gt;E15,1,0)</f>
        <v>1</v>
      </c>
      <c r="AJ15" s="145">
        <f>IF(J15&gt;H15,1,0)</f>
        <v>0</v>
      </c>
      <c r="AK15" s="145">
        <f>IF(K15+M15&gt;0,IF(M15&gt;K15,1,0),0)</f>
        <v>0</v>
      </c>
    </row>
    <row r="16" spans="2:37" ht="20.25" customHeight="1">
      <c r="B16" s="583" t="s">
        <v>73</v>
      </c>
      <c r="C16" s="133" t="s">
        <v>222</v>
      </c>
      <c r="D16" s="146" t="s">
        <v>253</v>
      </c>
      <c r="E16" s="681">
        <v>6</v>
      </c>
      <c r="F16" s="632" t="s">
        <v>19</v>
      </c>
      <c r="G16" s="634">
        <v>1</v>
      </c>
      <c r="H16" s="639">
        <v>6</v>
      </c>
      <c r="I16" s="632" t="s">
        <v>19</v>
      </c>
      <c r="J16" s="634">
        <v>2</v>
      </c>
      <c r="K16" s="639"/>
      <c r="L16" s="632" t="s">
        <v>19</v>
      </c>
      <c r="M16" s="671"/>
      <c r="N16" s="646">
        <f>E16+H16+K16</f>
        <v>12</v>
      </c>
      <c r="O16" s="648" t="s">
        <v>19</v>
      </c>
      <c r="P16" s="650">
        <f>G16+J16+M16</f>
        <v>3</v>
      </c>
      <c r="Q16" s="646">
        <f>SUM(AF16:AH16)</f>
        <v>2</v>
      </c>
      <c r="R16" s="648" t="s">
        <v>19</v>
      </c>
      <c r="S16" s="650">
        <f>SUM(AI16:AK16)</f>
        <v>0</v>
      </c>
      <c r="T16" s="609">
        <f>IF(Q16&gt;S16,1,0)</f>
        <v>1</v>
      </c>
      <c r="U16" s="601">
        <f>IF(S16&gt;Q16,1,0)</f>
        <v>0</v>
      </c>
      <c r="V16" s="148"/>
      <c r="AF16" s="145">
        <f>IF(E16&gt;G16,1,0)</f>
        <v>1</v>
      </c>
      <c r="AG16" s="145">
        <f>IF(H16&gt;J16,1,0)</f>
        <v>1</v>
      </c>
      <c r="AH16" s="145">
        <f>IF(K16+M16&gt;0,IF(K16&gt;M16,1,0),0)</f>
        <v>0</v>
      </c>
      <c r="AI16" s="145">
        <f>IF(G16&gt;E16,1,0)</f>
        <v>0</v>
      </c>
      <c r="AJ16" s="145">
        <f>IF(J16&gt;H16,1,0)</f>
        <v>0</v>
      </c>
      <c r="AK16" s="145">
        <f>IF(K16+M16&gt;0,IF(M16&gt;K16,1,0),0)</f>
        <v>0</v>
      </c>
    </row>
    <row r="17" spans="2:22" ht="21" customHeight="1">
      <c r="B17" s="584"/>
      <c r="C17" s="147" t="s">
        <v>223</v>
      </c>
      <c r="D17" s="133" t="s">
        <v>254</v>
      </c>
      <c r="E17" s="682"/>
      <c r="F17" s="633"/>
      <c r="G17" s="679"/>
      <c r="H17" s="680"/>
      <c r="I17" s="633"/>
      <c r="J17" s="679"/>
      <c r="K17" s="680"/>
      <c r="L17" s="633"/>
      <c r="M17" s="672"/>
      <c r="N17" s="647"/>
      <c r="O17" s="649"/>
      <c r="P17" s="651"/>
      <c r="Q17" s="647"/>
      <c r="R17" s="649"/>
      <c r="S17" s="651"/>
      <c r="T17" s="610"/>
      <c r="U17" s="602"/>
      <c r="V17" s="148"/>
    </row>
    <row r="18" spans="2:22" ht="23.25" customHeight="1">
      <c r="B18" s="151"/>
      <c r="C18" s="152" t="s">
        <v>77</v>
      </c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4">
        <f>SUM(N14:N17)</f>
        <v>42</v>
      </c>
      <c r="O18" s="140" t="s">
        <v>19</v>
      </c>
      <c r="P18" s="155">
        <f>SUM(P14:P17)</f>
        <v>27</v>
      </c>
      <c r="Q18" s="154">
        <f>SUM(Q14:Q17)</f>
        <v>6</v>
      </c>
      <c r="R18" s="156" t="s">
        <v>19</v>
      </c>
      <c r="S18" s="155">
        <f>SUM(S14:S17)</f>
        <v>1</v>
      </c>
      <c r="T18" s="142">
        <f>SUM(T14:T17)</f>
        <v>3</v>
      </c>
      <c r="U18" s="143">
        <f>SUM(U14:U17)</f>
        <v>0</v>
      </c>
      <c r="V18" s="124"/>
    </row>
    <row r="19" spans="2:27" ht="21" customHeight="1">
      <c r="B19" s="151"/>
      <c r="C19" s="8" t="s">
        <v>78</v>
      </c>
      <c r="D19" s="157" t="str">
        <f>IF(T18&gt;U18,D9,IF(U18&gt;T18,D10,IF(U18+T18=0," ","CHYBA ZADÁNÍ")))</f>
        <v>Výškovice C</v>
      </c>
      <c r="E19" s="152"/>
      <c r="F19" s="152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8"/>
      <c r="V19" s="158"/>
      <c r="AA19" s="159"/>
    </row>
    <row r="20" spans="2:22" ht="19.5" customHeight="1">
      <c r="B20" s="151"/>
      <c r="C20" s="8" t="s">
        <v>79</v>
      </c>
      <c r="G20" s="160"/>
      <c r="H20" s="160"/>
      <c r="I20" s="160"/>
      <c r="J20" s="160"/>
      <c r="K20" s="160"/>
      <c r="L20" s="160"/>
      <c r="M20" s="160"/>
      <c r="N20" s="158"/>
      <c r="O20" s="158"/>
      <c r="Q20" s="161"/>
      <c r="R20" s="161"/>
      <c r="S20" s="160"/>
      <c r="T20" s="160"/>
      <c r="U20" s="160"/>
      <c r="V20" s="158"/>
    </row>
    <row r="21" spans="10:20" ht="15">
      <c r="J21" s="5" t="s">
        <v>63</v>
      </c>
      <c r="K21" s="5"/>
      <c r="L21" s="5"/>
      <c r="T21" s="5" t="s">
        <v>66</v>
      </c>
    </row>
    <row r="22" spans="3:21" ht="15">
      <c r="C22" s="108" t="s">
        <v>80</v>
      </c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</row>
    <row r="23" spans="3:21" ht="15"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</row>
    <row r="24" spans="3:21" ht="15"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</row>
    <row r="25" spans="3:21" ht="15"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</row>
    <row r="26" spans="2:21" ht="28.5" customHeight="1">
      <c r="B26" s="123"/>
      <c r="C26" s="123"/>
      <c r="D26" s="123"/>
      <c r="E26" s="123"/>
      <c r="F26" s="162" t="s">
        <v>47</v>
      </c>
      <c r="G26" s="123"/>
      <c r="H26" s="163"/>
      <c r="I26" s="16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</row>
    <row r="27" spans="6:9" ht="8.25" customHeight="1">
      <c r="F27" s="102"/>
      <c r="H27" s="103"/>
      <c r="I27" s="103"/>
    </row>
    <row r="28" spans="3:24" ht="21">
      <c r="C28" s="104" t="s">
        <v>48</v>
      </c>
      <c r="D28" s="105" t="s">
        <v>49</v>
      </c>
      <c r="E28" s="104"/>
      <c r="F28" s="104"/>
      <c r="G28" s="104"/>
      <c r="H28" s="104"/>
      <c r="I28" s="104"/>
      <c r="J28" s="104"/>
      <c r="K28" s="104"/>
      <c r="L28" s="104"/>
      <c r="P28" s="626" t="s">
        <v>50</v>
      </c>
      <c r="Q28" s="626"/>
      <c r="R28" s="106"/>
      <c r="S28" s="106"/>
      <c r="T28" s="637">
        <v>2011</v>
      </c>
      <c r="U28" s="637"/>
      <c r="X28" s="107" t="s">
        <v>1</v>
      </c>
    </row>
    <row r="29" spans="3:31" ht="18.75">
      <c r="C29" s="108" t="s">
        <v>51</v>
      </c>
      <c r="D29" s="164"/>
      <c r="N29" s="110">
        <v>2</v>
      </c>
      <c r="P29" s="622" t="str">
        <f>IF(N29=1,P31,IF(N29=2,P32,IF(N29=3,P33,IF(N29=4,P34,IF(N29=5,P35," ")))))</f>
        <v>MUŽI  II.</v>
      </c>
      <c r="Q29" s="623"/>
      <c r="R29" s="623"/>
      <c r="S29" s="623"/>
      <c r="T29" s="623"/>
      <c r="U29" s="624"/>
      <c r="W29" s="111" t="s">
        <v>2</v>
      </c>
      <c r="X29" s="108" t="s">
        <v>3</v>
      </c>
      <c r="AA29" s="1" t="s">
        <v>52</v>
      </c>
      <c r="AB29" s="1" t="s">
        <v>53</v>
      </c>
      <c r="AC29" s="1" t="s">
        <v>54</v>
      </c>
      <c r="AD29" s="1" t="s">
        <v>55</v>
      </c>
      <c r="AE29" s="1" t="s">
        <v>56</v>
      </c>
    </row>
    <row r="30" spans="3:21" ht="6.75" customHeight="1">
      <c r="C30" s="108"/>
      <c r="D30" s="113"/>
      <c r="E30" s="113"/>
      <c r="F30" s="113"/>
      <c r="G30" s="108"/>
      <c r="H30" s="108"/>
      <c r="I30" s="108"/>
      <c r="J30" s="113"/>
      <c r="K30" s="113"/>
      <c r="L30" s="113"/>
      <c r="M30" s="108"/>
      <c r="N30" s="108"/>
      <c r="O30" s="108"/>
      <c r="P30" s="114"/>
      <c r="Q30" s="114"/>
      <c r="R30" s="114"/>
      <c r="S30" s="108"/>
      <c r="T30" s="108"/>
      <c r="U30" s="113"/>
    </row>
    <row r="31" spans="3:31" ht="15.75">
      <c r="C31" s="108" t="s">
        <v>57</v>
      </c>
      <c r="D31" s="165"/>
      <c r="E31" s="115"/>
      <c r="F31" s="115"/>
      <c r="N31" s="1">
        <v>1</v>
      </c>
      <c r="P31" s="625" t="s">
        <v>58</v>
      </c>
      <c r="Q31" s="625"/>
      <c r="R31" s="625"/>
      <c r="S31" s="625"/>
      <c r="T31" s="625"/>
      <c r="U31" s="625"/>
      <c r="W31" s="117">
        <v>1</v>
      </c>
      <c r="X31" s="118" t="str">
        <f aca="true" t="shared" si="1" ref="X31:X38">IF($N$29=1,AA31,IF($N$29=2,AB31,IF($N$29=3,AC31,IF($N$29=4,AD31,IF($N$29=5,AE31," ")))))</f>
        <v>Nová Bělá  A</v>
      </c>
      <c r="AA31" s="1">
        <f aca="true" t="shared" si="2" ref="AA31:AE38">AA6</f>
        <v>0</v>
      </c>
      <c r="AB31" s="1" t="str">
        <f t="shared" si="2"/>
        <v>Nová Bělá  A</v>
      </c>
      <c r="AC31" s="1">
        <f t="shared" si="2"/>
        <v>0</v>
      </c>
      <c r="AD31" s="1">
        <f t="shared" si="2"/>
        <v>0</v>
      </c>
      <c r="AE31" s="1">
        <f t="shared" si="2"/>
        <v>0</v>
      </c>
    </row>
    <row r="32" spans="3:31" ht="15">
      <c r="C32" s="108" t="s">
        <v>60</v>
      </c>
      <c r="D32" s="263"/>
      <c r="E32" s="120"/>
      <c r="F32" s="120"/>
      <c r="N32" s="1">
        <v>2</v>
      </c>
      <c r="P32" s="625" t="s">
        <v>61</v>
      </c>
      <c r="Q32" s="625"/>
      <c r="R32" s="625"/>
      <c r="S32" s="625"/>
      <c r="T32" s="625"/>
      <c r="U32" s="625"/>
      <c r="W32" s="117">
        <v>2</v>
      </c>
      <c r="X32" s="118" t="str">
        <f t="shared" si="1"/>
        <v>TK Mexiko</v>
      </c>
      <c r="AA32" s="1">
        <f t="shared" si="2"/>
        <v>0</v>
      </c>
      <c r="AB32" s="1" t="str">
        <f t="shared" si="2"/>
        <v>TK Mexiko</v>
      </c>
      <c r="AC32" s="1">
        <f t="shared" si="2"/>
        <v>0</v>
      </c>
      <c r="AD32" s="1">
        <f t="shared" si="2"/>
        <v>0</v>
      </c>
      <c r="AE32" s="1">
        <f t="shared" si="2"/>
        <v>0</v>
      </c>
    </row>
    <row r="33" spans="3:31" ht="15">
      <c r="C33" s="108"/>
      <c r="N33" s="1">
        <v>3</v>
      </c>
      <c r="P33" s="594" t="s">
        <v>62</v>
      </c>
      <c r="Q33" s="594"/>
      <c r="R33" s="594"/>
      <c r="S33" s="594"/>
      <c r="T33" s="594"/>
      <c r="U33" s="594"/>
      <c r="W33" s="117">
        <v>3</v>
      </c>
      <c r="X33" s="118" t="str">
        <f t="shared" si="1"/>
        <v>Proskovice</v>
      </c>
      <c r="AA33" s="1">
        <f t="shared" si="2"/>
        <v>0</v>
      </c>
      <c r="AB33" s="1" t="str">
        <f t="shared" si="2"/>
        <v>Proskovice</v>
      </c>
      <c r="AC33" s="1">
        <f t="shared" si="2"/>
        <v>0</v>
      </c>
      <c r="AD33" s="1">
        <f t="shared" si="2"/>
        <v>0</v>
      </c>
      <c r="AE33" s="1">
        <f t="shared" si="2"/>
        <v>0</v>
      </c>
    </row>
    <row r="34" spans="2:31" ht="18.75">
      <c r="B34" s="121">
        <v>1</v>
      </c>
      <c r="C34" s="104" t="s">
        <v>63</v>
      </c>
      <c r="D34" s="627" t="str">
        <f>IF(B34=1,X31,IF(B34=2,X32,IF(B34=3,X33,IF(B34=4,X34,IF(B34=5,X35,IF(B34=6,X36,IF(B34=7,X37,IF(B34=8,X38," "))))))))</f>
        <v>Nová Bělá  A</v>
      </c>
      <c r="E34" s="628"/>
      <c r="F34" s="628"/>
      <c r="G34" s="628"/>
      <c r="H34" s="628"/>
      <c r="I34" s="629"/>
      <c r="N34" s="1">
        <v>4</v>
      </c>
      <c r="P34" s="594" t="s">
        <v>64</v>
      </c>
      <c r="Q34" s="594"/>
      <c r="R34" s="594"/>
      <c r="S34" s="594"/>
      <c r="T34" s="594"/>
      <c r="U34" s="594"/>
      <c r="W34" s="117">
        <v>4</v>
      </c>
      <c r="X34" s="118" t="str">
        <f t="shared" si="1"/>
        <v>Hukvaldy</v>
      </c>
      <c r="AA34" s="1">
        <f t="shared" si="2"/>
        <v>0</v>
      </c>
      <c r="AB34" s="1" t="str">
        <f t="shared" si="2"/>
        <v>Hukvaldy</v>
      </c>
      <c r="AC34" s="1">
        <f t="shared" si="2"/>
        <v>0</v>
      </c>
      <c r="AD34" s="1">
        <f t="shared" si="2"/>
        <v>0</v>
      </c>
      <c r="AE34" s="1">
        <f t="shared" si="2"/>
        <v>0</v>
      </c>
    </row>
    <row r="35" spans="2:31" ht="18.75">
      <c r="B35" s="121">
        <v>4</v>
      </c>
      <c r="C35" s="104" t="s">
        <v>66</v>
      </c>
      <c r="D35" s="627" t="str">
        <f>IF(B35=1,X31,IF(B35=2,X32,IF(B35=3,X33,IF(B35=4,X34,IF(B35=5,X35,IF(B35=6,X36,IF(B35=7,X37,IF(B35=8,X38," "))))))))</f>
        <v>Hukvaldy</v>
      </c>
      <c r="E35" s="628"/>
      <c r="F35" s="628"/>
      <c r="G35" s="628"/>
      <c r="H35" s="628"/>
      <c r="I35" s="629"/>
      <c r="N35" s="1">
        <v>5</v>
      </c>
      <c r="P35" s="594" t="s">
        <v>67</v>
      </c>
      <c r="Q35" s="594"/>
      <c r="R35" s="594"/>
      <c r="S35" s="594"/>
      <c r="T35" s="594"/>
      <c r="U35" s="594"/>
      <c r="W35" s="117">
        <v>5</v>
      </c>
      <c r="X35" s="118" t="str">
        <f t="shared" si="1"/>
        <v>Krmelín</v>
      </c>
      <c r="AA35" s="1">
        <f t="shared" si="2"/>
        <v>0</v>
      </c>
      <c r="AB35" s="1" t="str">
        <f t="shared" si="2"/>
        <v>Krmelín</v>
      </c>
      <c r="AC35" s="1">
        <f t="shared" si="2"/>
        <v>0</v>
      </c>
      <c r="AD35" s="1">
        <f t="shared" si="2"/>
        <v>0</v>
      </c>
      <c r="AE35" s="1">
        <f t="shared" si="2"/>
        <v>0</v>
      </c>
    </row>
    <row r="36" spans="23:31" ht="14.25">
      <c r="W36" s="117">
        <v>6</v>
      </c>
      <c r="X36" s="118" t="str">
        <f t="shared" si="1"/>
        <v>Výškovice C</v>
      </c>
      <c r="AA36" s="1">
        <f t="shared" si="2"/>
        <v>0</v>
      </c>
      <c r="AB36" s="1" t="str">
        <f t="shared" si="2"/>
        <v>Výškovice C</v>
      </c>
      <c r="AC36" s="1">
        <f t="shared" si="2"/>
        <v>0</v>
      </c>
      <c r="AD36" s="1">
        <f t="shared" si="2"/>
        <v>0</v>
      </c>
      <c r="AE36" s="1">
        <f t="shared" si="2"/>
        <v>0</v>
      </c>
    </row>
    <row r="37" spans="3:31" ht="14.25">
      <c r="C37" s="122" t="s">
        <v>68</v>
      </c>
      <c r="D37" s="123"/>
      <c r="E37" s="630" t="s">
        <v>69</v>
      </c>
      <c r="F37" s="631"/>
      <c r="G37" s="631"/>
      <c r="H37" s="631"/>
      <c r="I37" s="631"/>
      <c r="J37" s="631"/>
      <c r="K37" s="631"/>
      <c r="L37" s="631"/>
      <c r="M37" s="631"/>
      <c r="N37" s="631" t="s">
        <v>70</v>
      </c>
      <c r="O37" s="631"/>
      <c r="P37" s="631"/>
      <c r="Q37" s="631"/>
      <c r="R37" s="631"/>
      <c r="S37" s="631"/>
      <c r="T37" s="631"/>
      <c r="U37" s="631"/>
      <c r="V37" s="124"/>
      <c r="W37" s="117">
        <v>7</v>
      </c>
      <c r="X37" s="118">
        <f t="shared" si="1"/>
        <v>0</v>
      </c>
      <c r="AA37" s="1">
        <f t="shared" si="2"/>
        <v>0</v>
      </c>
      <c r="AB37" s="1">
        <f t="shared" si="2"/>
        <v>0</v>
      </c>
      <c r="AC37" s="1">
        <f t="shared" si="2"/>
        <v>0</v>
      </c>
      <c r="AD37" s="1">
        <f t="shared" si="2"/>
        <v>0</v>
      </c>
      <c r="AE37" s="1">
        <f t="shared" si="2"/>
        <v>0</v>
      </c>
    </row>
    <row r="38" spans="2:37" ht="15">
      <c r="B38" s="126"/>
      <c r="C38" s="127" t="s">
        <v>8</v>
      </c>
      <c r="D38" s="128" t="s">
        <v>9</v>
      </c>
      <c r="E38" s="611" t="s">
        <v>71</v>
      </c>
      <c r="F38" s="592"/>
      <c r="G38" s="593"/>
      <c r="H38" s="591" t="s">
        <v>72</v>
      </c>
      <c r="I38" s="592"/>
      <c r="J38" s="593" t="s">
        <v>72</v>
      </c>
      <c r="K38" s="591" t="s">
        <v>73</v>
      </c>
      <c r="L38" s="592"/>
      <c r="M38" s="592" t="s">
        <v>73</v>
      </c>
      <c r="N38" s="591" t="s">
        <v>74</v>
      </c>
      <c r="O38" s="592"/>
      <c r="P38" s="593"/>
      <c r="Q38" s="591" t="s">
        <v>75</v>
      </c>
      <c r="R38" s="592"/>
      <c r="S38" s="593"/>
      <c r="T38" s="129" t="s">
        <v>76</v>
      </c>
      <c r="U38" s="130"/>
      <c r="V38" s="131"/>
      <c r="W38" s="117">
        <v>8</v>
      </c>
      <c r="X38" s="118">
        <f t="shared" si="1"/>
        <v>0</v>
      </c>
      <c r="AA38" s="1">
        <f t="shared" si="2"/>
        <v>0</v>
      </c>
      <c r="AB38" s="1">
        <f t="shared" si="2"/>
        <v>0</v>
      </c>
      <c r="AC38" s="1">
        <f t="shared" si="2"/>
        <v>0</v>
      </c>
      <c r="AD38" s="1">
        <f t="shared" si="2"/>
        <v>0</v>
      </c>
      <c r="AE38" s="1">
        <f t="shared" si="2"/>
        <v>0</v>
      </c>
      <c r="AF38" s="9" t="s">
        <v>71</v>
      </c>
      <c r="AG38" s="9" t="s">
        <v>72</v>
      </c>
      <c r="AH38" s="9" t="s">
        <v>73</v>
      </c>
      <c r="AI38" s="9" t="s">
        <v>71</v>
      </c>
      <c r="AJ38" s="9" t="s">
        <v>72</v>
      </c>
      <c r="AK38" s="9" t="s">
        <v>73</v>
      </c>
    </row>
    <row r="39" spans="2:37" ht="24.75" customHeight="1">
      <c r="B39" s="132" t="s">
        <v>71</v>
      </c>
      <c r="C39" s="133" t="s">
        <v>212</v>
      </c>
      <c r="D39" s="455" t="s">
        <v>294</v>
      </c>
      <c r="E39" s="174">
        <v>3</v>
      </c>
      <c r="F39" s="175" t="s">
        <v>19</v>
      </c>
      <c r="G39" s="176">
        <v>6</v>
      </c>
      <c r="H39" s="177">
        <v>3</v>
      </c>
      <c r="I39" s="175" t="s">
        <v>19</v>
      </c>
      <c r="J39" s="176">
        <v>6</v>
      </c>
      <c r="K39" s="137"/>
      <c r="L39" s="135" t="s">
        <v>19</v>
      </c>
      <c r="M39" s="138"/>
      <c r="N39" s="139">
        <f>E39+H39+K39</f>
        <v>6</v>
      </c>
      <c r="O39" s="140" t="s">
        <v>19</v>
      </c>
      <c r="P39" s="141">
        <f>G39+J39+M39</f>
        <v>12</v>
      </c>
      <c r="Q39" s="139">
        <f>SUM(AF39:AH39)</f>
        <v>0</v>
      </c>
      <c r="R39" s="140" t="s">
        <v>19</v>
      </c>
      <c r="S39" s="141">
        <f>SUM(AI39:AK39)</f>
        <v>2</v>
      </c>
      <c r="T39" s="142">
        <f>IF(Q39&gt;S39,1,0)</f>
        <v>0</v>
      </c>
      <c r="U39" s="143">
        <f>IF(S39&gt;Q39,1,0)</f>
        <v>1</v>
      </c>
      <c r="V39" s="124"/>
      <c r="X39" s="144"/>
      <c r="AF39" s="145">
        <f>IF(E39&gt;G39,1,0)</f>
        <v>0</v>
      </c>
      <c r="AG39" s="145">
        <f>IF(H39&gt;J39,1,0)</f>
        <v>0</v>
      </c>
      <c r="AH39" s="145">
        <f>IF(K39+M39&gt;0,IF(K39&gt;M39,1,0),0)</f>
        <v>0</v>
      </c>
      <c r="AI39" s="145">
        <f>IF(G39&gt;E39,1,0)</f>
        <v>1</v>
      </c>
      <c r="AJ39" s="145">
        <f>IF(J39&gt;H39,1,0)</f>
        <v>1</v>
      </c>
      <c r="AK39" s="145">
        <f>IF(K39+M39&gt;0,IF(M39&gt;K39,1,0),0)</f>
        <v>0</v>
      </c>
    </row>
    <row r="40" spans="2:37" ht="24.75" customHeight="1">
      <c r="B40" s="132" t="s">
        <v>72</v>
      </c>
      <c r="C40" s="147" t="s">
        <v>293</v>
      </c>
      <c r="D40" s="456" t="s">
        <v>295</v>
      </c>
      <c r="E40" s="174">
        <v>2</v>
      </c>
      <c r="F40" s="175" t="s">
        <v>19</v>
      </c>
      <c r="G40" s="176">
        <v>6</v>
      </c>
      <c r="H40" s="177">
        <v>3</v>
      </c>
      <c r="I40" s="175" t="s">
        <v>19</v>
      </c>
      <c r="J40" s="176">
        <v>6</v>
      </c>
      <c r="K40" s="137"/>
      <c r="L40" s="135" t="s">
        <v>19</v>
      </c>
      <c r="M40" s="138"/>
      <c r="N40" s="139">
        <f>E40+H40+K40</f>
        <v>5</v>
      </c>
      <c r="O40" s="140" t="s">
        <v>19</v>
      </c>
      <c r="P40" s="141">
        <f>G40+J40+M40</f>
        <v>12</v>
      </c>
      <c r="Q40" s="139">
        <f>SUM(AF40:AH40)</f>
        <v>0</v>
      </c>
      <c r="R40" s="140" t="s">
        <v>19</v>
      </c>
      <c r="S40" s="141">
        <f>SUM(AI40:AK40)</f>
        <v>2</v>
      </c>
      <c r="T40" s="142">
        <f>IF(Q40&gt;S40,1,0)</f>
        <v>0</v>
      </c>
      <c r="U40" s="143">
        <f>IF(S40&gt;Q40,1,0)</f>
        <v>1</v>
      </c>
      <c r="V40" s="124"/>
      <c r="AF40" s="145">
        <f>IF(E40&gt;G40,1,0)</f>
        <v>0</v>
      </c>
      <c r="AG40" s="145">
        <f>IF(H40&gt;J40,1,0)</f>
        <v>0</v>
      </c>
      <c r="AH40" s="145">
        <f>IF(K40+M40&gt;0,IF(K40&gt;M40,1,0),0)</f>
        <v>0</v>
      </c>
      <c r="AI40" s="145">
        <f>IF(G40&gt;E40,1,0)</f>
        <v>1</v>
      </c>
      <c r="AJ40" s="145">
        <f>IF(J40&gt;H40,1,0)</f>
        <v>1</v>
      </c>
      <c r="AK40" s="145">
        <f>IF(K40+M40&gt;0,IF(M40&gt;K40,1,0),0)</f>
        <v>0</v>
      </c>
    </row>
    <row r="41" spans="2:37" ht="24.75" customHeight="1">
      <c r="B41" s="583" t="s">
        <v>73</v>
      </c>
      <c r="C41" s="147" t="s">
        <v>212</v>
      </c>
      <c r="D41" s="182" t="s">
        <v>294</v>
      </c>
      <c r="E41" s="694">
        <v>2</v>
      </c>
      <c r="F41" s="587" t="s">
        <v>19</v>
      </c>
      <c r="G41" s="616">
        <v>6</v>
      </c>
      <c r="H41" s="618">
        <v>4</v>
      </c>
      <c r="I41" s="587" t="s">
        <v>19</v>
      </c>
      <c r="J41" s="616">
        <v>6</v>
      </c>
      <c r="K41" s="709"/>
      <c r="L41" s="632" t="s">
        <v>19</v>
      </c>
      <c r="M41" s="671"/>
      <c r="N41" s="646">
        <f>E41+H41+K41</f>
        <v>6</v>
      </c>
      <c r="O41" s="648" t="s">
        <v>19</v>
      </c>
      <c r="P41" s="650">
        <f>G41+J41+M41</f>
        <v>12</v>
      </c>
      <c r="Q41" s="646">
        <f>SUM(AF41:AH41)</f>
        <v>0</v>
      </c>
      <c r="R41" s="648" t="s">
        <v>19</v>
      </c>
      <c r="S41" s="650">
        <f>SUM(AI41:AK41)</f>
        <v>2</v>
      </c>
      <c r="T41" s="609">
        <f>IF(Q41&gt;S41,1,0)</f>
        <v>0</v>
      </c>
      <c r="U41" s="601">
        <f>IF(S41&gt;Q41,1,0)</f>
        <v>1</v>
      </c>
      <c r="V41" s="148"/>
      <c r="AF41" s="145">
        <f>IF(E41&gt;G41,1,0)</f>
        <v>0</v>
      </c>
      <c r="AG41" s="145">
        <f>IF(H41&gt;J41,1,0)</f>
        <v>0</v>
      </c>
      <c r="AH41" s="145">
        <f>IF(K41+M41&gt;0,IF(K41&gt;M41,1,0),0)</f>
        <v>0</v>
      </c>
      <c r="AI41" s="145">
        <f>IF(G41&gt;E41,1,0)</f>
        <v>1</v>
      </c>
      <c r="AJ41" s="145">
        <f>IF(J41&gt;H41,1,0)</f>
        <v>1</v>
      </c>
      <c r="AK41" s="145">
        <f>IF(K41+M41&gt;0,IF(M41&gt;K41,1,0),0)</f>
        <v>0</v>
      </c>
    </row>
    <row r="42" spans="2:22" ht="24.75" customHeight="1">
      <c r="B42" s="584"/>
      <c r="C42" s="149" t="s">
        <v>214</v>
      </c>
      <c r="D42" s="185" t="s">
        <v>245</v>
      </c>
      <c r="E42" s="695"/>
      <c r="F42" s="588"/>
      <c r="G42" s="693"/>
      <c r="H42" s="636"/>
      <c r="I42" s="588"/>
      <c r="J42" s="693"/>
      <c r="K42" s="640"/>
      <c r="L42" s="633"/>
      <c r="M42" s="672"/>
      <c r="N42" s="647"/>
      <c r="O42" s="649"/>
      <c r="P42" s="651"/>
      <c r="Q42" s="647"/>
      <c r="R42" s="649"/>
      <c r="S42" s="651"/>
      <c r="T42" s="610"/>
      <c r="U42" s="602"/>
      <c r="V42" s="148"/>
    </row>
    <row r="43" spans="2:22" ht="24.75" customHeight="1">
      <c r="B43" s="151"/>
      <c r="C43" s="152" t="s">
        <v>77</v>
      </c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4">
        <f>SUM(N39:N42)</f>
        <v>17</v>
      </c>
      <c r="O43" s="140" t="s">
        <v>19</v>
      </c>
      <c r="P43" s="155">
        <f>SUM(P39:P42)</f>
        <v>36</v>
      </c>
      <c r="Q43" s="188">
        <f>SUM(Q39:Q42)</f>
        <v>0</v>
      </c>
      <c r="R43" s="190" t="s">
        <v>19</v>
      </c>
      <c r="S43" s="189">
        <f>SUM(S39:S42)</f>
        <v>6</v>
      </c>
      <c r="T43" s="142">
        <f>SUM(T39:T42)</f>
        <v>0</v>
      </c>
      <c r="U43" s="143">
        <f>SUM(U39:U42)</f>
        <v>3</v>
      </c>
      <c r="V43" s="124"/>
    </row>
    <row r="44" spans="2:22" ht="24.75" customHeight="1">
      <c r="B44" s="151"/>
      <c r="C44" s="8" t="s">
        <v>78</v>
      </c>
      <c r="D44" s="157" t="str">
        <f>IF(T43&gt;U43,D34,IF(U43&gt;T43,D35,IF(U43+T43=0," ","CHYBA ZADÁNÍ")))</f>
        <v>Hukvaldy</v>
      </c>
      <c r="E44" s="152"/>
      <c r="F44" s="152"/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53"/>
      <c r="R44" s="153"/>
      <c r="S44" s="153"/>
      <c r="T44" s="153"/>
      <c r="U44" s="8"/>
      <c r="V44" s="158"/>
    </row>
    <row r="45" spans="2:22" ht="14.25">
      <c r="B45" s="151"/>
      <c r="C45" s="8" t="s">
        <v>79</v>
      </c>
      <c r="G45" s="160"/>
      <c r="H45" s="160"/>
      <c r="I45" s="160"/>
      <c r="J45" s="160"/>
      <c r="K45" s="160"/>
      <c r="L45" s="160"/>
      <c r="M45" s="160"/>
      <c r="N45" s="158"/>
      <c r="O45" s="158"/>
      <c r="Q45" s="161"/>
      <c r="R45" s="161"/>
      <c r="S45" s="160"/>
      <c r="T45" s="160"/>
      <c r="U45" s="160"/>
      <c r="V45" s="158"/>
    </row>
    <row r="46" spans="3:21" ht="14.25">
      <c r="C46" s="161"/>
      <c r="D46" s="161"/>
      <c r="E46" s="161"/>
      <c r="F46" s="161"/>
      <c r="G46" s="161"/>
      <c r="H46" s="161"/>
      <c r="I46" s="161"/>
      <c r="J46" s="166" t="s">
        <v>63</v>
      </c>
      <c r="K46" s="166"/>
      <c r="L46" s="166"/>
      <c r="M46" s="161"/>
      <c r="N46" s="161"/>
      <c r="O46" s="161"/>
      <c r="P46" s="161"/>
      <c r="Q46" s="161"/>
      <c r="R46" s="161"/>
      <c r="S46" s="161"/>
      <c r="T46" s="166" t="s">
        <v>66</v>
      </c>
      <c r="U46" s="161"/>
    </row>
    <row r="47" spans="3:21" ht="15">
      <c r="C47" s="167" t="s">
        <v>80</v>
      </c>
      <c r="D47" s="161"/>
      <c r="E47" s="161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61"/>
    </row>
    <row r="48" spans="3:21" ht="14.25">
      <c r="C48" s="161"/>
      <c r="D48" s="161"/>
      <c r="E48" s="161"/>
      <c r="F48" s="161"/>
      <c r="G48" s="161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</row>
    <row r="49" spans="3:21" ht="14.25">
      <c r="C49" s="161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61"/>
      <c r="Q49" s="161"/>
      <c r="R49" s="161"/>
      <c r="S49" s="161"/>
      <c r="T49" s="161"/>
      <c r="U49" s="161"/>
    </row>
    <row r="51" spans="2:21" ht="26.25">
      <c r="B51" s="123"/>
      <c r="C51" s="123"/>
      <c r="D51" s="123"/>
      <c r="E51" s="123"/>
      <c r="F51" s="162" t="s">
        <v>47</v>
      </c>
      <c r="G51" s="123"/>
      <c r="H51" s="163"/>
      <c r="I51" s="16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</row>
    <row r="52" spans="6:9" ht="26.25">
      <c r="F52" s="102"/>
      <c r="H52" s="103"/>
      <c r="I52" s="103"/>
    </row>
    <row r="53" spans="3:24" ht="20.25">
      <c r="C53" s="104" t="s">
        <v>48</v>
      </c>
      <c r="D53" s="105" t="s">
        <v>49</v>
      </c>
      <c r="E53" s="104"/>
      <c r="F53" s="104"/>
      <c r="G53" s="104"/>
      <c r="H53" s="104"/>
      <c r="I53" s="104"/>
      <c r="J53" s="104"/>
      <c r="K53" s="104"/>
      <c r="L53" s="104"/>
      <c r="P53" s="626" t="s">
        <v>50</v>
      </c>
      <c r="Q53" s="626"/>
      <c r="R53" s="106"/>
      <c r="S53" s="106"/>
      <c r="T53" s="637">
        <v>2011</v>
      </c>
      <c r="U53" s="637"/>
      <c r="X53" s="107" t="s">
        <v>1</v>
      </c>
    </row>
    <row r="54" spans="3:31" ht="18">
      <c r="C54" s="108" t="s">
        <v>51</v>
      </c>
      <c r="D54" s="164"/>
      <c r="N54" s="110">
        <v>2</v>
      </c>
      <c r="P54" s="622" t="str">
        <f>IF(N54=1,P56,IF(N54=2,P57,IF(N54=3,P58,IF(N54=4,P59,IF(N54=5,P60," ")))))</f>
        <v>MUŽI  II.</v>
      </c>
      <c r="Q54" s="623"/>
      <c r="R54" s="623"/>
      <c r="S54" s="623"/>
      <c r="T54" s="623"/>
      <c r="U54" s="624"/>
      <c r="W54" s="111" t="s">
        <v>2</v>
      </c>
      <c r="X54" s="108" t="s">
        <v>3</v>
      </c>
      <c r="AA54" s="1" t="s">
        <v>52</v>
      </c>
      <c r="AB54" s="1" t="s">
        <v>53</v>
      </c>
      <c r="AC54" s="1" t="s">
        <v>54</v>
      </c>
      <c r="AD54" s="1" t="s">
        <v>55</v>
      </c>
      <c r="AE54" s="1" t="s">
        <v>56</v>
      </c>
    </row>
    <row r="55" spans="3:21" ht="15">
      <c r="C55" s="108"/>
      <c r="D55" s="113"/>
      <c r="E55" s="113"/>
      <c r="F55" s="113"/>
      <c r="G55" s="108"/>
      <c r="H55" s="108"/>
      <c r="I55" s="108"/>
      <c r="J55" s="113"/>
      <c r="K55" s="113"/>
      <c r="L55" s="113"/>
      <c r="M55" s="108"/>
      <c r="N55" s="108"/>
      <c r="O55" s="108"/>
      <c r="P55" s="114"/>
      <c r="Q55" s="114"/>
      <c r="R55" s="114"/>
      <c r="S55" s="108"/>
      <c r="T55" s="108"/>
      <c r="U55" s="113"/>
    </row>
    <row r="56" spans="3:31" ht="15.75">
      <c r="C56" s="108" t="s">
        <v>57</v>
      </c>
      <c r="D56" s="165" t="s">
        <v>256</v>
      </c>
      <c r="E56" s="115"/>
      <c r="F56" s="115"/>
      <c r="N56" s="1">
        <v>1</v>
      </c>
      <c r="P56" s="625" t="s">
        <v>58</v>
      </c>
      <c r="Q56" s="625"/>
      <c r="R56" s="625"/>
      <c r="S56" s="625"/>
      <c r="T56" s="625"/>
      <c r="U56" s="625"/>
      <c r="W56" s="117">
        <v>1</v>
      </c>
      <c r="X56" s="118" t="str">
        <f aca="true" t="shared" si="3" ref="X56:X63">IF($N$29=1,AA56,IF($N$29=2,AB56,IF($N$29=3,AC56,IF($N$29=4,AD56,IF($N$29=5,AE56," ")))))</f>
        <v>Nová Bělá  A</v>
      </c>
      <c r="AA56" s="1">
        <f aca="true" t="shared" si="4" ref="AA56:AE63">AA31</f>
        <v>0</v>
      </c>
      <c r="AB56" s="1" t="str">
        <f t="shared" si="4"/>
        <v>Nová Bělá  A</v>
      </c>
      <c r="AC56" s="1">
        <f t="shared" si="4"/>
        <v>0</v>
      </c>
      <c r="AD56" s="1">
        <f t="shared" si="4"/>
        <v>0</v>
      </c>
      <c r="AE56" s="1">
        <f t="shared" si="4"/>
        <v>0</v>
      </c>
    </row>
    <row r="57" spans="3:31" ht="15">
      <c r="C57" s="108" t="s">
        <v>60</v>
      </c>
      <c r="D57" s="119">
        <v>40692</v>
      </c>
      <c r="E57" s="120"/>
      <c r="F57" s="120"/>
      <c r="N57" s="1">
        <v>2</v>
      </c>
      <c r="P57" s="625" t="s">
        <v>61</v>
      </c>
      <c r="Q57" s="625"/>
      <c r="R57" s="625"/>
      <c r="S57" s="625"/>
      <c r="T57" s="625"/>
      <c r="U57" s="625"/>
      <c r="W57" s="117">
        <v>2</v>
      </c>
      <c r="X57" s="118" t="str">
        <f t="shared" si="3"/>
        <v>TK Mexiko</v>
      </c>
      <c r="AA57" s="1">
        <f t="shared" si="4"/>
        <v>0</v>
      </c>
      <c r="AB57" s="1" t="str">
        <f t="shared" si="4"/>
        <v>TK Mexiko</v>
      </c>
      <c r="AC57" s="1">
        <f t="shared" si="4"/>
        <v>0</v>
      </c>
      <c r="AD57" s="1">
        <f t="shared" si="4"/>
        <v>0</v>
      </c>
      <c r="AE57" s="1">
        <f t="shared" si="4"/>
        <v>0</v>
      </c>
    </row>
    <row r="58" spans="3:31" ht="15">
      <c r="C58" s="108"/>
      <c r="N58" s="1">
        <v>3</v>
      </c>
      <c r="P58" s="594" t="s">
        <v>62</v>
      </c>
      <c r="Q58" s="594"/>
      <c r="R58" s="594"/>
      <c r="S58" s="594"/>
      <c r="T58" s="594"/>
      <c r="U58" s="594"/>
      <c r="W58" s="117">
        <v>3</v>
      </c>
      <c r="X58" s="118" t="str">
        <f t="shared" si="3"/>
        <v>Proskovice</v>
      </c>
      <c r="AA58" s="1">
        <f t="shared" si="4"/>
        <v>0</v>
      </c>
      <c r="AB58" s="1" t="str">
        <f t="shared" si="4"/>
        <v>Proskovice</v>
      </c>
      <c r="AC58" s="1">
        <f t="shared" si="4"/>
        <v>0</v>
      </c>
      <c r="AD58" s="1">
        <f t="shared" si="4"/>
        <v>0</v>
      </c>
      <c r="AE58" s="1">
        <f t="shared" si="4"/>
        <v>0</v>
      </c>
    </row>
    <row r="59" spans="2:31" ht="18">
      <c r="B59" s="121">
        <v>2</v>
      </c>
      <c r="C59" s="104" t="s">
        <v>63</v>
      </c>
      <c r="D59" s="627" t="str">
        <f>IF(B59=1,X56,IF(B59=2,X57,IF(B59=3,X58,IF(B59=4,X59,IF(B59=5,X60,IF(B59=6,X61,IF(B59=7,X62,IF(B59=8,X63," "))))))))</f>
        <v>TK Mexiko</v>
      </c>
      <c r="E59" s="628"/>
      <c r="F59" s="628"/>
      <c r="G59" s="628"/>
      <c r="H59" s="628"/>
      <c r="I59" s="629"/>
      <c r="N59" s="1">
        <v>4</v>
      </c>
      <c r="P59" s="594" t="s">
        <v>64</v>
      </c>
      <c r="Q59" s="594"/>
      <c r="R59" s="594"/>
      <c r="S59" s="594"/>
      <c r="T59" s="594"/>
      <c r="U59" s="594"/>
      <c r="W59" s="117">
        <v>4</v>
      </c>
      <c r="X59" s="118" t="str">
        <f t="shared" si="3"/>
        <v>Hukvaldy</v>
      </c>
      <c r="AA59" s="1">
        <f t="shared" si="4"/>
        <v>0</v>
      </c>
      <c r="AB59" s="1" t="str">
        <f t="shared" si="4"/>
        <v>Hukvaldy</v>
      </c>
      <c r="AC59" s="1">
        <f t="shared" si="4"/>
        <v>0</v>
      </c>
      <c r="AD59" s="1">
        <f t="shared" si="4"/>
        <v>0</v>
      </c>
      <c r="AE59" s="1">
        <f t="shared" si="4"/>
        <v>0</v>
      </c>
    </row>
    <row r="60" spans="2:31" ht="18">
      <c r="B60" s="121">
        <v>3</v>
      </c>
      <c r="C60" s="104" t="s">
        <v>66</v>
      </c>
      <c r="D60" s="627" t="str">
        <f>IF(B60=1,X56,IF(B60=2,X57,IF(B60=3,X58,IF(B60=4,X59,IF(B60=5,X60,IF(B60=6,X61,IF(B60=7,X62,IF(B60=8,X63," "))))))))</f>
        <v>Proskovice</v>
      </c>
      <c r="E60" s="628"/>
      <c r="F60" s="628"/>
      <c r="G60" s="628"/>
      <c r="H60" s="628"/>
      <c r="I60" s="629"/>
      <c r="N60" s="1">
        <v>5</v>
      </c>
      <c r="P60" s="594" t="s">
        <v>67</v>
      </c>
      <c r="Q60" s="594"/>
      <c r="R60" s="594"/>
      <c r="S60" s="594"/>
      <c r="T60" s="594"/>
      <c r="U60" s="594"/>
      <c r="W60" s="117">
        <v>5</v>
      </c>
      <c r="X60" s="118" t="str">
        <f t="shared" si="3"/>
        <v>Krmelín</v>
      </c>
      <c r="AA60" s="1">
        <f t="shared" si="4"/>
        <v>0</v>
      </c>
      <c r="AB60" s="1" t="str">
        <f t="shared" si="4"/>
        <v>Krmelín</v>
      </c>
      <c r="AC60" s="1">
        <f t="shared" si="4"/>
        <v>0</v>
      </c>
      <c r="AD60" s="1">
        <f t="shared" si="4"/>
        <v>0</v>
      </c>
      <c r="AE60" s="1">
        <f t="shared" si="4"/>
        <v>0</v>
      </c>
    </row>
    <row r="61" spans="23:31" ht="14.25">
      <c r="W61" s="117">
        <v>6</v>
      </c>
      <c r="X61" s="118" t="str">
        <f t="shared" si="3"/>
        <v>Výškovice C</v>
      </c>
      <c r="AA61" s="1">
        <f t="shared" si="4"/>
        <v>0</v>
      </c>
      <c r="AB61" s="1" t="str">
        <f t="shared" si="4"/>
        <v>Výškovice C</v>
      </c>
      <c r="AC61" s="1">
        <f t="shared" si="4"/>
        <v>0</v>
      </c>
      <c r="AD61" s="1">
        <f t="shared" si="4"/>
        <v>0</v>
      </c>
      <c r="AE61" s="1">
        <f t="shared" si="4"/>
        <v>0</v>
      </c>
    </row>
    <row r="62" spans="3:31" ht="14.25">
      <c r="C62" s="122" t="s">
        <v>68</v>
      </c>
      <c r="D62" s="123"/>
      <c r="E62" s="630" t="s">
        <v>69</v>
      </c>
      <c r="F62" s="631"/>
      <c r="G62" s="631"/>
      <c r="H62" s="631"/>
      <c r="I62" s="631"/>
      <c r="J62" s="631"/>
      <c r="K62" s="631"/>
      <c r="L62" s="631"/>
      <c r="M62" s="631"/>
      <c r="N62" s="631" t="s">
        <v>70</v>
      </c>
      <c r="O62" s="631"/>
      <c r="P62" s="631"/>
      <c r="Q62" s="631"/>
      <c r="R62" s="631"/>
      <c r="S62" s="631"/>
      <c r="T62" s="631"/>
      <c r="U62" s="631"/>
      <c r="V62" s="124"/>
      <c r="W62" s="117">
        <v>7</v>
      </c>
      <c r="X62" s="118">
        <f t="shared" si="3"/>
        <v>0</v>
      </c>
      <c r="AA62" s="1">
        <f t="shared" si="4"/>
        <v>0</v>
      </c>
      <c r="AB62" s="1">
        <f t="shared" si="4"/>
        <v>0</v>
      </c>
      <c r="AC62" s="1">
        <f t="shared" si="4"/>
        <v>0</v>
      </c>
      <c r="AD62" s="1">
        <f t="shared" si="4"/>
        <v>0</v>
      </c>
      <c r="AE62" s="1">
        <f t="shared" si="4"/>
        <v>0</v>
      </c>
    </row>
    <row r="63" spans="2:37" ht="15">
      <c r="B63" s="126"/>
      <c r="C63" s="127" t="s">
        <v>8</v>
      </c>
      <c r="D63" s="128" t="s">
        <v>9</v>
      </c>
      <c r="E63" s="611" t="s">
        <v>71</v>
      </c>
      <c r="F63" s="592"/>
      <c r="G63" s="593"/>
      <c r="H63" s="591" t="s">
        <v>72</v>
      </c>
      <c r="I63" s="592"/>
      <c r="J63" s="593" t="s">
        <v>72</v>
      </c>
      <c r="K63" s="591" t="s">
        <v>73</v>
      </c>
      <c r="L63" s="592"/>
      <c r="M63" s="592" t="s">
        <v>73</v>
      </c>
      <c r="N63" s="591" t="s">
        <v>74</v>
      </c>
      <c r="O63" s="592"/>
      <c r="P63" s="593"/>
      <c r="Q63" s="591" t="s">
        <v>75</v>
      </c>
      <c r="R63" s="592"/>
      <c r="S63" s="593"/>
      <c r="T63" s="129" t="s">
        <v>76</v>
      </c>
      <c r="U63" s="130"/>
      <c r="V63" s="131"/>
      <c r="W63" s="117">
        <v>8</v>
      </c>
      <c r="X63" s="118">
        <f t="shared" si="3"/>
        <v>0</v>
      </c>
      <c r="AA63" s="1">
        <f t="shared" si="4"/>
        <v>0</v>
      </c>
      <c r="AB63" s="1">
        <f t="shared" si="4"/>
        <v>0</v>
      </c>
      <c r="AC63" s="1">
        <f t="shared" si="4"/>
        <v>0</v>
      </c>
      <c r="AD63" s="1">
        <f t="shared" si="4"/>
        <v>0</v>
      </c>
      <c r="AE63" s="1">
        <f t="shared" si="4"/>
        <v>0</v>
      </c>
      <c r="AF63" s="9" t="s">
        <v>71</v>
      </c>
      <c r="AG63" s="9" t="s">
        <v>72</v>
      </c>
      <c r="AH63" s="9" t="s">
        <v>73</v>
      </c>
      <c r="AI63" s="9" t="s">
        <v>71</v>
      </c>
      <c r="AJ63" s="9" t="s">
        <v>72</v>
      </c>
      <c r="AK63" s="9" t="s">
        <v>73</v>
      </c>
    </row>
    <row r="64" spans="2:37" ht="22.5" customHeight="1">
      <c r="B64" s="132" t="s">
        <v>71</v>
      </c>
      <c r="C64" s="172" t="s">
        <v>189</v>
      </c>
      <c r="D64" s="455" t="s">
        <v>255</v>
      </c>
      <c r="E64" s="174">
        <v>3</v>
      </c>
      <c r="F64" s="175" t="s">
        <v>19</v>
      </c>
      <c r="G64" s="176">
        <v>6</v>
      </c>
      <c r="H64" s="177">
        <v>6</v>
      </c>
      <c r="I64" s="175" t="s">
        <v>19</v>
      </c>
      <c r="J64" s="176">
        <v>3</v>
      </c>
      <c r="K64" s="137">
        <v>0</v>
      </c>
      <c r="L64" s="135" t="s">
        <v>19</v>
      </c>
      <c r="M64" s="138">
        <v>6</v>
      </c>
      <c r="N64" s="139">
        <f>E64+H64+K64</f>
        <v>9</v>
      </c>
      <c r="O64" s="140" t="s">
        <v>19</v>
      </c>
      <c r="P64" s="141">
        <f>G64+J64+M64</f>
        <v>15</v>
      </c>
      <c r="Q64" s="139">
        <f>SUM(AF64:AH64)</f>
        <v>1</v>
      </c>
      <c r="R64" s="140" t="s">
        <v>19</v>
      </c>
      <c r="S64" s="141">
        <f>SUM(AI64:AK64)</f>
        <v>2</v>
      </c>
      <c r="T64" s="142">
        <f>IF(Q64&gt;S64,1,0)</f>
        <v>0</v>
      </c>
      <c r="U64" s="143">
        <f>IF(S64&gt;Q64,1,0)</f>
        <v>1</v>
      </c>
      <c r="V64" s="124"/>
      <c r="X64" s="144"/>
      <c r="AF64" s="145">
        <f>IF(E64&gt;G64,1,0)</f>
        <v>0</v>
      </c>
      <c r="AG64" s="145">
        <f>IF(H64&gt;J64,1,0)</f>
        <v>1</v>
      </c>
      <c r="AH64" s="145">
        <f>IF(K64+M64&gt;0,IF(K64&gt;M64,1,0),0)</f>
        <v>0</v>
      </c>
      <c r="AI64" s="145">
        <f>IF(G64&gt;E64,1,0)</f>
        <v>1</v>
      </c>
      <c r="AJ64" s="145">
        <f>IF(J64&gt;H64,1,0)</f>
        <v>0</v>
      </c>
      <c r="AK64" s="145">
        <f>IF(K64+M64&gt;0,IF(M64&gt;K64,1,0),0)</f>
        <v>1</v>
      </c>
    </row>
    <row r="65" spans="2:37" ht="22.5" customHeight="1">
      <c r="B65" s="132" t="s">
        <v>72</v>
      </c>
      <c r="C65" s="183" t="s">
        <v>192</v>
      </c>
      <c r="D65" s="456" t="s">
        <v>203</v>
      </c>
      <c r="E65" s="174">
        <v>4</v>
      </c>
      <c r="F65" s="175" t="s">
        <v>19</v>
      </c>
      <c r="G65" s="176">
        <v>6</v>
      </c>
      <c r="H65" s="177">
        <v>6</v>
      </c>
      <c r="I65" s="175" t="s">
        <v>19</v>
      </c>
      <c r="J65" s="176">
        <v>3</v>
      </c>
      <c r="K65" s="137">
        <v>4</v>
      </c>
      <c r="L65" s="135" t="s">
        <v>19</v>
      </c>
      <c r="M65" s="138">
        <v>6</v>
      </c>
      <c r="N65" s="139">
        <f>E65+H65+K65</f>
        <v>14</v>
      </c>
      <c r="O65" s="140" t="s">
        <v>19</v>
      </c>
      <c r="P65" s="141">
        <f>G65+J65+M65</f>
        <v>15</v>
      </c>
      <c r="Q65" s="139">
        <f>SUM(AF65:AH65)</f>
        <v>1</v>
      </c>
      <c r="R65" s="140" t="s">
        <v>19</v>
      </c>
      <c r="S65" s="141">
        <f>SUM(AI65:AK65)</f>
        <v>2</v>
      </c>
      <c r="T65" s="142">
        <f>IF(Q65&gt;S65,1,0)</f>
        <v>0</v>
      </c>
      <c r="U65" s="143">
        <f>IF(S65&gt;Q65,1,0)</f>
        <v>1</v>
      </c>
      <c r="V65" s="124"/>
      <c r="X65" s="502"/>
      <c r="AF65" s="145">
        <f>IF(E65&gt;G65,1,0)</f>
        <v>0</v>
      </c>
      <c r="AG65" s="145">
        <f>IF(H65&gt;J65,1,0)</f>
        <v>1</v>
      </c>
      <c r="AH65" s="145">
        <f>IF(K65+M65&gt;0,IF(K65&gt;M65,1,0),0)</f>
        <v>0</v>
      </c>
      <c r="AI65" s="145">
        <f>IF(G65&gt;E65,1,0)</f>
        <v>1</v>
      </c>
      <c r="AJ65" s="145">
        <f>IF(J65&gt;H65,1,0)</f>
        <v>0</v>
      </c>
      <c r="AK65" s="145">
        <f>IF(K65+M65&gt;0,IF(M65&gt;K65,1,0),0)</f>
        <v>1</v>
      </c>
    </row>
    <row r="66" spans="2:37" ht="22.5" customHeight="1">
      <c r="B66" s="583" t="s">
        <v>73</v>
      </c>
      <c r="C66" s="183" t="s">
        <v>191</v>
      </c>
      <c r="D66" s="182" t="s">
        <v>255</v>
      </c>
      <c r="E66" s="694">
        <v>7</v>
      </c>
      <c r="F66" s="587" t="s">
        <v>19</v>
      </c>
      <c r="G66" s="616">
        <v>5</v>
      </c>
      <c r="H66" s="618">
        <v>1</v>
      </c>
      <c r="I66" s="587" t="s">
        <v>19</v>
      </c>
      <c r="J66" s="616">
        <v>6</v>
      </c>
      <c r="K66" s="709">
        <v>2</v>
      </c>
      <c r="L66" s="632" t="s">
        <v>19</v>
      </c>
      <c r="M66" s="671">
        <v>6</v>
      </c>
      <c r="N66" s="646">
        <f>E66+H66+K66</f>
        <v>10</v>
      </c>
      <c r="O66" s="648" t="s">
        <v>19</v>
      </c>
      <c r="P66" s="650">
        <f>G66+J66+M66</f>
        <v>17</v>
      </c>
      <c r="Q66" s="646">
        <f>SUM(AF66:AH66)</f>
        <v>1</v>
      </c>
      <c r="R66" s="648" t="s">
        <v>19</v>
      </c>
      <c r="S66" s="650">
        <f>SUM(AI66:AK66)</f>
        <v>2</v>
      </c>
      <c r="T66" s="609">
        <f>IF(Q66&gt;S66,1,0)</f>
        <v>0</v>
      </c>
      <c r="U66" s="601">
        <f>IF(S66&gt;Q66,1,0)</f>
        <v>1</v>
      </c>
      <c r="V66" s="148"/>
      <c r="X66" s="502"/>
      <c r="AF66" s="145">
        <f>IF(E66&gt;G66,1,0)</f>
        <v>1</v>
      </c>
      <c r="AG66" s="145">
        <f>IF(H66&gt;J66,1,0)</f>
        <v>0</v>
      </c>
      <c r="AH66" s="145">
        <f>IF(K66+M66&gt;0,IF(K66&gt;M66,1,0),0)</f>
        <v>0</v>
      </c>
      <c r="AI66" s="145">
        <f>IF(G66&gt;E66,1,0)</f>
        <v>0</v>
      </c>
      <c r="AJ66" s="145">
        <f>IF(J66&gt;H66,1,0)</f>
        <v>1</v>
      </c>
      <c r="AK66" s="145">
        <f>IF(K66+M66&gt;0,IF(M66&gt;K66,1,0),0)</f>
        <v>1</v>
      </c>
    </row>
    <row r="67" spans="2:24" ht="25.5" customHeight="1">
      <c r="B67" s="584"/>
      <c r="C67" s="184" t="s">
        <v>192</v>
      </c>
      <c r="D67" s="185" t="s">
        <v>203</v>
      </c>
      <c r="E67" s="695"/>
      <c r="F67" s="588"/>
      <c r="G67" s="693"/>
      <c r="H67" s="636"/>
      <c r="I67" s="588"/>
      <c r="J67" s="693"/>
      <c r="K67" s="640"/>
      <c r="L67" s="633"/>
      <c r="M67" s="672"/>
      <c r="N67" s="647"/>
      <c r="O67" s="649"/>
      <c r="P67" s="651"/>
      <c r="Q67" s="647"/>
      <c r="R67" s="649"/>
      <c r="S67" s="651"/>
      <c r="T67" s="610"/>
      <c r="U67" s="602"/>
      <c r="V67" s="148"/>
      <c r="X67" s="503"/>
    </row>
    <row r="68" spans="2:22" ht="15.75">
      <c r="B68" s="151"/>
      <c r="C68" s="152" t="s">
        <v>77</v>
      </c>
      <c r="D68" s="153"/>
      <c r="E68" s="153"/>
      <c r="F68" s="153"/>
      <c r="G68" s="153"/>
      <c r="H68" s="153"/>
      <c r="I68" s="153"/>
      <c r="J68" s="153"/>
      <c r="K68" s="153"/>
      <c r="L68" s="153"/>
      <c r="M68" s="153"/>
      <c r="N68" s="154">
        <f>SUM(N64:N67)</f>
        <v>33</v>
      </c>
      <c r="O68" s="140" t="s">
        <v>19</v>
      </c>
      <c r="P68" s="155">
        <f>SUM(P64:P67)</f>
        <v>47</v>
      </c>
      <c r="Q68" s="188">
        <f>SUM(Q64:Q67)</f>
        <v>3</v>
      </c>
      <c r="R68" s="190" t="s">
        <v>19</v>
      </c>
      <c r="S68" s="189">
        <f>SUM(S64:S67)</f>
        <v>6</v>
      </c>
      <c r="T68" s="142">
        <f>SUM(T64:T67)</f>
        <v>0</v>
      </c>
      <c r="U68" s="143">
        <f>SUM(U64:U67)</f>
        <v>3</v>
      </c>
      <c r="V68" s="124"/>
    </row>
    <row r="69" spans="2:22" ht="15">
      <c r="B69" s="151"/>
      <c r="C69" s="8" t="s">
        <v>78</v>
      </c>
      <c r="D69" s="157" t="str">
        <f>IF(T68&gt;U68,D59,IF(U68&gt;T68,D60,IF(U68+T68=0," ","CHYBA ZADÁNÍ")))</f>
        <v>Proskovice</v>
      </c>
      <c r="E69" s="152"/>
      <c r="F69" s="152"/>
      <c r="G69" s="153"/>
      <c r="H69" s="153"/>
      <c r="I69" s="153"/>
      <c r="J69" s="153"/>
      <c r="K69" s="153"/>
      <c r="L69" s="153"/>
      <c r="M69" s="153"/>
      <c r="N69" s="153"/>
      <c r="O69" s="153"/>
      <c r="P69" s="153"/>
      <c r="Q69" s="153"/>
      <c r="R69" s="153"/>
      <c r="S69" s="153"/>
      <c r="T69" s="153"/>
      <c r="U69" s="8"/>
      <c r="V69" s="158"/>
    </row>
    <row r="70" spans="2:22" ht="14.25">
      <c r="B70" s="151"/>
      <c r="C70" s="8" t="s">
        <v>79</v>
      </c>
      <c r="G70" s="160"/>
      <c r="H70" s="160"/>
      <c r="I70" s="160"/>
      <c r="J70" s="160"/>
      <c r="K70" s="160"/>
      <c r="L70" s="160"/>
      <c r="M70" s="160"/>
      <c r="N70" s="158"/>
      <c r="O70" s="158"/>
      <c r="Q70" s="161"/>
      <c r="R70" s="161"/>
      <c r="S70" s="160"/>
      <c r="T70" s="160"/>
      <c r="U70" s="160"/>
      <c r="V70" s="158"/>
    </row>
    <row r="71" spans="3:21" ht="14.25">
      <c r="C71" s="161"/>
      <c r="D71" s="161"/>
      <c r="E71" s="161"/>
      <c r="F71" s="161"/>
      <c r="G71" s="161"/>
      <c r="H71" s="161"/>
      <c r="I71" s="161"/>
      <c r="J71" s="166" t="s">
        <v>63</v>
      </c>
      <c r="K71" s="166"/>
      <c r="L71" s="166"/>
      <c r="M71" s="161"/>
      <c r="N71" s="161"/>
      <c r="O71" s="161"/>
      <c r="P71" s="161"/>
      <c r="Q71" s="161"/>
      <c r="R71" s="161"/>
      <c r="S71" s="161"/>
      <c r="T71" s="166" t="s">
        <v>66</v>
      </c>
      <c r="U71" s="161"/>
    </row>
    <row r="72" spans="3:21" ht="15">
      <c r="C72" s="167" t="s">
        <v>80</v>
      </c>
      <c r="D72" s="161"/>
      <c r="E72" s="161"/>
      <c r="F72" s="161"/>
      <c r="G72" s="161"/>
      <c r="H72" s="161"/>
      <c r="I72" s="161"/>
      <c r="J72" s="161"/>
      <c r="K72" s="161"/>
      <c r="L72" s="161"/>
      <c r="M72" s="161"/>
      <c r="N72" s="161"/>
      <c r="O72" s="161"/>
      <c r="P72" s="161"/>
      <c r="Q72" s="161"/>
      <c r="R72" s="161"/>
      <c r="S72" s="161"/>
      <c r="T72" s="161"/>
      <c r="U72" s="161"/>
    </row>
  </sheetData>
  <sheetProtection selectLockedCells="1"/>
  <mergeCells count="105">
    <mergeCell ref="M66:M67"/>
    <mergeCell ref="N66:N67"/>
    <mergeCell ref="U66:U67"/>
    <mergeCell ref="O66:O67"/>
    <mergeCell ref="P66:P67"/>
    <mergeCell ref="Q66:Q67"/>
    <mergeCell ref="R66:R67"/>
    <mergeCell ref="S66:S67"/>
    <mergeCell ref="T66:T67"/>
    <mergeCell ref="Q63:S63"/>
    <mergeCell ref="B66:B67"/>
    <mergeCell ref="E66:E67"/>
    <mergeCell ref="F66:F67"/>
    <mergeCell ref="G66:G67"/>
    <mergeCell ref="H66:H67"/>
    <mergeCell ref="I66:I67"/>
    <mergeCell ref="J66:J67"/>
    <mergeCell ref="K66:K67"/>
    <mergeCell ref="L66:L67"/>
    <mergeCell ref="E63:G63"/>
    <mergeCell ref="H63:J63"/>
    <mergeCell ref="K63:M63"/>
    <mergeCell ref="N63:P63"/>
    <mergeCell ref="D60:I60"/>
    <mergeCell ref="P60:U60"/>
    <mergeCell ref="E62:M62"/>
    <mergeCell ref="N62:U62"/>
    <mergeCell ref="P56:U56"/>
    <mergeCell ref="P57:U57"/>
    <mergeCell ref="P58:U58"/>
    <mergeCell ref="D59:I59"/>
    <mergeCell ref="P59:U59"/>
    <mergeCell ref="U41:U42"/>
    <mergeCell ref="P53:Q53"/>
    <mergeCell ref="T53:U53"/>
    <mergeCell ref="P54:U54"/>
    <mergeCell ref="Q41:Q42"/>
    <mergeCell ref="R41:R42"/>
    <mergeCell ref="S41:S42"/>
    <mergeCell ref="T41:T42"/>
    <mergeCell ref="M41:M42"/>
    <mergeCell ref="N41:N42"/>
    <mergeCell ref="O41:O42"/>
    <mergeCell ref="P41:P42"/>
    <mergeCell ref="Q38:S38"/>
    <mergeCell ref="B41:B42"/>
    <mergeCell ref="E41:E42"/>
    <mergeCell ref="F41:F42"/>
    <mergeCell ref="G41:G42"/>
    <mergeCell ref="H41:H42"/>
    <mergeCell ref="I41:I42"/>
    <mergeCell ref="J41:J42"/>
    <mergeCell ref="K41:K42"/>
    <mergeCell ref="L41:L42"/>
    <mergeCell ref="E38:G38"/>
    <mergeCell ref="H38:J38"/>
    <mergeCell ref="K38:M38"/>
    <mergeCell ref="N38:P38"/>
    <mergeCell ref="D35:I35"/>
    <mergeCell ref="P35:U35"/>
    <mergeCell ref="E37:M37"/>
    <mergeCell ref="N37:U37"/>
    <mergeCell ref="P31:U31"/>
    <mergeCell ref="P32:U32"/>
    <mergeCell ref="P33:U33"/>
    <mergeCell ref="D34:I34"/>
    <mergeCell ref="P34:U34"/>
    <mergeCell ref="U16:U17"/>
    <mergeCell ref="P28:Q28"/>
    <mergeCell ref="T28:U28"/>
    <mergeCell ref="P29:U29"/>
    <mergeCell ref="Q16:Q17"/>
    <mergeCell ref="R16:R17"/>
    <mergeCell ref="S16:S17"/>
    <mergeCell ref="T16:T17"/>
    <mergeCell ref="M16:M17"/>
    <mergeCell ref="N16:N17"/>
    <mergeCell ref="O16:O17"/>
    <mergeCell ref="P16:P17"/>
    <mergeCell ref="Q13:S13"/>
    <mergeCell ref="B16:B17"/>
    <mergeCell ref="E16:E17"/>
    <mergeCell ref="F16:F17"/>
    <mergeCell ref="G16:G17"/>
    <mergeCell ref="H16:H17"/>
    <mergeCell ref="I16:I17"/>
    <mergeCell ref="J16:J17"/>
    <mergeCell ref="K16:K17"/>
    <mergeCell ref="L16:L17"/>
    <mergeCell ref="E13:G13"/>
    <mergeCell ref="H13:J13"/>
    <mergeCell ref="K13:M13"/>
    <mergeCell ref="N13:P13"/>
    <mergeCell ref="D10:I10"/>
    <mergeCell ref="P10:U10"/>
    <mergeCell ref="E12:M12"/>
    <mergeCell ref="N12:U12"/>
    <mergeCell ref="P7:U7"/>
    <mergeCell ref="P8:U8"/>
    <mergeCell ref="D9:I9"/>
    <mergeCell ref="P9:U9"/>
    <mergeCell ref="P3:Q3"/>
    <mergeCell ref="T3:U3"/>
    <mergeCell ref="P4:U4"/>
    <mergeCell ref="P6:U6"/>
  </mergeCells>
  <conditionalFormatting sqref="X6:X13 X31:X38 X56:X63">
    <cfRule type="cellIs" priority="1" dxfId="0" operator="notEqual" stopIfTrue="1">
      <formula>0</formula>
    </cfRule>
  </conditionalFormatting>
  <printOptions horizontalCentered="1"/>
  <pageMargins left="0.31496062992125984" right="0.31496062992125984" top="0.1968503937007874" bottom="0" header="0" footer="0"/>
  <pageSetup horizontalDpi="600" verticalDpi="600" orientation="portrait" paperSize="9" scale="91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B1:AK72"/>
  <sheetViews>
    <sheetView zoomScale="75" zoomScaleNormal="75" zoomScalePageLayoutView="0" workbookViewId="0" topLeftCell="A3">
      <selection activeCell="D6" sqref="D6"/>
    </sheetView>
  </sheetViews>
  <sheetFormatPr defaultColWidth="10.28125" defaultRowHeight="12.75"/>
  <cols>
    <col min="1" max="1" width="0.42578125" style="1" customWidth="1"/>
    <col min="2" max="2" width="2.57421875" style="1" customWidth="1"/>
    <col min="3" max="3" width="22.140625" style="1" customWidth="1"/>
    <col min="4" max="4" width="22.57421875" style="1" customWidth="1"/>
    <col min="5" max="5" width="4.7109375" style="1" customWidth="1"/>
    <col min="6" max="6" width="1.28515625" style="1" customWidth="1"/>
    <col min="7" max="7" width="4.421875" style="1" customWidth="1"/>
    <col min="8" max="8" width="4.140625" style="1" customWidth="1"/>
    <col min="9" max="9" width="1.57421875" style="1" customWidth="1"/>
    <col min="10" max="10" width="4.421875" style="1" customWidth="1"/>
    <col min="11" max="11" width="4.57421875" style="1" customWidth="1"/>
    <col min="12" max="12" width="1.57421875" style="1" customWidth="1"/>
    <col min="13" max="13" width="4.28125" style="1" customWidth="1"/>
    <col min="14" max="14" width="3.7109375" style="1" customWidth="1"/>
    <col min="15" max="15" width="2.00390625" style="1" customWidth="1"/>
    <col min="16" max="16" width="4.28125" style="1" customWidth="1"/>
    <col min="17" max="17" width="3.421875" style="1" customWidth="1"/>
    <col min="18" max="18" width="1.57421875" style="1" customWidth="1"/>
    <col min="19" max="19" width="3.7109375" style="1" customWidth="1"/>
    <col min="20" max="21" width="4.8515625" style="1" customWidth="1"/>
    <col min="22" max="22" width="1.57421875" style="1" customWidth="1"/>
    <col min="23" max="23" width="4.421875" style="1" customWidth="1"/>
    <col min="24" max="24" width="19.57421875" style="1" customWidth="1"/>
    <col min="25" max="25" width="44.28125" style="1" customWidth="1"/>
    <col min="26" max="26" width="42.8515625" style="1" customWidth="1"/>
    <col min="27" max="27" width="13.28125" style="1" customWidth="1"/>
    <col min="28" max="28" width="14.57421875" style="1" customWidth="1"/>
    <col min="29" max="29" width="12.7109375" style="1" customWidth="1"/>
    <col min="30" max="30" width="12.28125" style="1" customWidth="1"/>
    <col min="31" max="31" width="11.57421875" style="1" customWidth="1"/>
    <col min="32" max="37" width="4.140625" style="1" customWidth="1"/>
    <col min="38" max="16384" width="10.28125" style="1" customWidth="1"/>
  </cols>
  <sheetData>
    <row r="1" spans="6:9" ht="26.25">
      <c r="F1" s="102" t="s">
        <v>47</v>
      </c>
      <c r="H1" s="103"/>
      <c r="I1" s="103"/>
    </row>
    <row r="2" spans="6:9" ht="4.5" customHeight="1">
      <c r="F2" s="102"/>
      <c r="H2" s="103"/>
      <c r="I2" s="103"/>
    </row>
    <row r="3" spans="3:24" ht="21">
      <c r="C3" s="104" t="s">
        <v>48</v>
      </c>
      <c r="D3" s="105" t="s">
        <v>49</v>
      </c>
      <c r="E3" s="104"/>
      <c r="F3" s="104"/>
      <c r="G3" s="104"/>
      <c r="H3" s="104"/>
      <c r="I3" s="104"/>
      <c r="J3" s="104"/>
      <c r="K3" s="104"/>
      <c r="L3" s="104"/>
      <c r="P3" s="626" t="s">
        <v>50</v>
      </c>
      <c r="Q3" s="626"/>
      <c r="R3" s="106"/>
      <c r="S3" s="106"/>
      <c r="T3" s="637">
        <v>2011</v>
      </c>
      <c r="U3" s="637"/>
      <c r="X3" s="107" t="s">
        <v>1</v>
      </c>
    </row>
    <row r="4" spans="3:31" ht="18.75">
      <c r="C4" s="108" t="s">
        <v>51</v>
      </c>
      <c r="D4" s="109"/>
      <c r="N4" s="110">
        <v>2</v>
      </c>
      <c r="P4" s="622" t="str">
        <f>IF(N4=1,P6,IF(N4=2,P7,IF(N4=3,P8,IF(N4=4,P9,IF(N4=5,P10," ")))))</f>
        <v>MUŽI  II.</v>
      </c>
      <c r="Q4" s="623"/>
      <c r="R4" s="623"/>
      <c r="S4" s="623"/>
      <c r="T4" s="623"/>
      <c r="U4" s="624"/>
      <c r="W4" s="111" t="s">
        <v>2</v>
      </c>
      <c r="X4" s="112" t="s">
        <v>3</v>
      </c>
      <c r="AA4" s="1" t="s">
        <v>52</v>
      </c>
      <c r="AB4" s="1" t="s">
        <v>53</v>
      </c>
      <c r="AC4" s="1" t="s">
        <v>54</v>
      </c>
      <c r="AD4" s="1" t="s">
        <v>55</v>
      </c>
      <c r="AE4" s="1" t="s">
        <v>56</v>
      </c>
    </row>
    <row r="5" spans="3:21" ht="9" customHeight="1">
      <c r="C5" s="108"/>
      <c r="D5" s="113"/>
      <c r="E5" s="113"/>
      <c r="F5" s="113"/>
      <c r="G5" s="108"/>
      <c r="H5" s="108"/>
      <c r="I5" s="108"/>
      <c r="J5" s="113"/>
      <c r="K5" s="113"/>
      <c r="L5" s="113"/>
      <c r="M5" s="108"/>
      <c r="N5" s="108"/>
      <c r="O5" s="108"/>
      <c r="P5" s="114"/>
      <c r="Q5" s="114"/>
      <c r="R5" s="114"/>
      <c r="S5" s="108"/>
      <c r="T5" s="108"/>
      <c r="U5" s="113"/>
    </row>
    <row r="6" spans="3:31" ht="14.25" customHeight="1">
      <c r="C6" s="108" t="s">
        <v>57</v>
      </c>
      <c r="D6" s="165" t="s">
        <v>252</v>
      </c>
      <c r="E6" s="115"/>
      <c r="F6" s="115"/>
      <c r="N6" s="116">
        <v>1</v>
      </c>
      <c r="P6" s="625" t="s">
        <v>58</v>
      </c>
      <c r="Q6" s="625"/>
      <c r="R6" s="625"/>
      <c r="S6" s="625"/>
      <c r="T6" s="625"/>
      <c r="U6" s="625"/>
      <c r="W6" s="117">
        <v>1</v>
      </c>
      <c r="X6" s="118" t="str">
        <f aca="true" t="shared" si="0" ref="X6:X13">IF($N$4=1,AA6,IF($N$4=2,AB6,IF($N$4=3,AC6,IF($N$4=4,AD6,IF($N$4=5,AE6," ")))))</f>
        <v>Nová Bělá  A</v>
      </c>
      <c r="AA6" s="1">
        <f>'1.M2'!AA6</f>
        <v>0</v>
      </c>
      <c r="AB6" s="1" t="str">
        <f>'1.M2'!AB6</f>
        <v>Nová Bělá  A</v>
      </c>
      <c r="AC6" s="1">
        <f>'1.M2'!AC6</f>
        <v>0</v>
      </c>
      <c r="AD6" s="1">
        <f>'1.M2'!AD6</f>
        <v>0</v>
      </c>
      <c r="AE6" s="1">
        <f>'1.M2'!AE6</f>
        <v>0</v>
      </c>
    </row>
    <row r="7" spans="3:31" ht="16.5" customHeight="1">
      <c r="C7" s="108" t="s">
        <v>60</v>
      </c>
      <c r="D7" s="263">
        <v>40753</v>
      </c>
      <c r="E7" s="120"/>
      <c r="F7" s="120"/>
      <c r="N7" s="116">
        <v>2</v>
      </c>
      <c r="P7" s="625" t="s">
        <v>61</v>
      </c>
      <c r="Q7" s="625"/>
      <c r="R7" s="625"/>
      <c r="S7" s="625"/>
      <c r="T7" s="625"/>
      <c r="U7" s="625"/>
      <c r="W7" s="117">
        <v>2</v>
      </c>
      <c r="X7" s="118" t="str">
        <f t="shared" si="0"/>
        <v>TK Mexiko</v>
      </c>
      <c r="AA7" s="1">
        <f>'1.M2'!AA7</f>
        <v>0</v>
      </c>
      <c r="AB7" s="1" t="str">
        <f>'1.M2'!AB7</f>
        <v>TK Mexiko</v>
      </c>
      <c r="AC7" s="1">
        <f>'1.M2'!AC7</f>
        <v>0</v>
      </c>
      <c r="AD7" s="1">
        <f>'1.M2'!AD7</f>
        <v>0</v>
      </c>
      <c r="AE7" s="1">
        <f>'1.M2'!AE7</f>
        <v>0</v>
      </c>
    </row>
    <row r="8" spans="3:31" ht="15" customHeight="1">
      <c r="C8" s="108"/>
      <c r="N8" s="116">
        <v>3</v>
      </c>
      <c r="P8" s="594" t="s">
        <v>62</v>
      </c>
      <c r="Q8" s="594"/>
      <c r="R8" s="594"/>
      <c r="S8" s="594"/>
      <c r="T8" s="594"/>
      <c r="U8" s="594"/>
      <c r="W8" s="117">
        <v>3</v>
      </c>
      <c r="X8" s="118" t="str">
        <f t="shared" si="0"/>
        <v>Proskovice</v>
      </c>
      <c r="AA8" s="1">
        <f>'1.M2'!AA8</f>
        <v>0</v>
      </c>
      <c r="AB8" s="1" t="str">
        <f>'1.M2'!AB8</f>
        <v>Proskovice</v>
      </c>
      <c r="AC8" s="1">
        <f>'1.M2'!AC8</f>
        <v>0</v>
      </c>
      <c r="AD8" s="1">
        <f>'1.M2'!AD8</f>
        <v>0</v>
      </c>
      <c r="AE8" s="1">
        <f>'1.M2'!AE8</f>
        <v>0</v>
      </c>
    </row>
    <row r="9" spans="2:31" ht="18.75">
      <c r="B9" s="121">
        <v>3</v>
      </c>
      <c r="C9" s="104" t="s">
        <v>63</v>
      </c>
      <c r="D9" s="643" t="str">
        <f>IF(B9=1,X6,IF(B9=2,X7,IF(B9=3,X8,IF(B9=4,X9,IF(B9=5,X10,IF(B9=6,X11,IF(B9=7,X12,IF(B9=8,X13," "))))))))</f>
        <v>Proskovice</v>
      </c>
      <c r="E9" s="644"/>
      <c r="F9" s="644"/>
      <c r="G9" s="644"/>
      <c r="H9" s="644"/>
      <c r="I9" s="645"/>
      <c r="N9" s="116">
        <v>4</v>
      </c>
      <c r="P9" s="594" t="s">
        <v>64</v>
      </c>
      <c r="Q9" s="594"/>
      <c r="R9" s="594"/>
      <c r="S9" s="594"/>
      <c r="T9" s="594"/>
      <c r="U9" s="594"/>
      <c r="W9" s="117">
        <v>4</v>
      </c>
      <c r="X9" s="118" t="str">
        <f t="shared" si="0"/>
        <v>Hukvaldy</v>
      </c>
      <c r="AA9" s="1">
        <f>'1.M2'!AA9</f>
        <v>0</v>
      </c>
      <c r="AB9" s="1" t="str">
        <f>'1.M2'!AB9</f>
        <v>Hukvaldy</v>
      </c>
      <c r="AC9" s="1">
        <f>'1.M2'!AC9</f>
        <v>0</v>
      </c>
      <c r="AD9" s="1">
        <f>'1.M2'!AD9</f>
        <v>0</v>
      </c>
      <c r="AE9" s="1">
        <f>'1.M2'!AE9</f>
        <v>0</v>
      </c>
    </row>
    <row r="10" spans="2:31" ht="19.5" customHeight="1">
      <c r="B10" s="121">
        <v>6</v>
      </c>
      <c r="C10" s="104" t="s">
        <v>66</v>
      </c>
      <c r="D10" s="643" t="str">
        <f>IF(B10=1,X6,IF(B10=2,X7,IF(B10=3,X8,IF(B10=4,X9,IF(B10=5,X10,IF(B10=6,X11,IF(B10=7,X12,IF(B10=8,X13," "))))))))</f>
        <v>Výškovice C</v>
      </c>
      <c r="E10" s="644"/>
      <c r="F10" s="644"/>
      <c r="G10" s="644"/>
      <c r="H10" s="644"/>
      <c r="I10" s="645"/>
      <c r="N10" s="116">
        <v>5</v>
      </c>
      <c r="P10" s="594" t="s">
        <v>67</v>
      </c>
      <c r="Q10" s="594"/>
      <c r="R10" s="594"/>
      <c r="S10" s="594"/>
      <c r="T10" s="594"/>
      <c r="U10" s="594"/>
      <c r="W10" s="117">
        <v>5</v>
      </c>
      <c r="X10" s="118" t="str">
        <f t="shared" si="0"/>
        <v>Krmelín</v>
      </c>
      <c r="AA10" s="1">
        <f>'1.M2'!AA10</f>
        <v>0</v>
      </c>
      <c r="AB10" s="1" t="str">
        <f>'1.M2'!AB10</f>
        <v>Krmelín</v>
      </c>
      <c r="AC10" s="1">
        <f>'1.M2'!AC10</f>
        <v>0</v>
      </c>
      <c r="AD10" s="1">
        <f>'1.M2'!AD10</f>
        <v>0</v>
      </c>
      <c r="AE10" s="1">
        <f>'1.M2'!AE10</f>
        <v>0</v>
      </c>
    </row>
    <row r="11" spans="23:31" ht="15.75" customHeight="1">
      <c r="W11" s="117">
        <v>6</v>
      </c>
      <c r="X11" s="118" t="str">
        <f t="shared" si="0"/>
        <v>Výškovice C</v>
      </c>
      <c r="AA11" s="1">
        <f>'1.M2'!AA11</f>
        <v>0</v>
      </c>
      <c r="AB11" s="1" t="str">
        <f>'1.M2'!AB11</f>
        <v>Výškovice C</v>
      </c>
      <c r="AC11" s="1">
        <f>'1.M2'!AC11</f>
        <v>0</v>
      </c>
      <c r="AD11" s="1">
        <f>'1.M2'!AD11</f>
        <v>0</v>
      </c>
      <c r="AE11" s="1">
        <f>'1.M2'!AE11</f>
        <v>0</v>
      </c>
    </row>
    <row r="12" spans="3:37" ht="15">
      <c r="C12" s="122" t="s">
        <v>68</v>
      </c>
      <c r="D12" s="123"/>
      <c r="E12" s="630" t="s">
        <v>69</v>
      </c>
      <c r="F12" s="631"/>
      <c r="G12" s="631"/>
      <c r="H12" s="631"/>
      <c r="I12" s="631"/>
      <c r="J12" s="631"/>
      <c r="K12" s="631"/>
      <c r="L12" s="631"/>
      <c r="M12" s="631"/>
      <c r="N12" s="631" t="s">
        <v>70</v>
      </c>
      <c r="O12" s="631"/>
      <c r="P12" s="631"/>
      <c r="Q12" s="631"/>
      <c r="R12" s="631"/>
      <c r="S12" s="631"/>
      <c r="T12" s="631"/>
      <c r="U12" s="631"/>
      <c r="V12" s="124"/>
      <c r="W12" s="117">
        <v>7</v>
      </c>
      <c r="X12" s="118">
        <f t="shared" si="0"/>
        <v>0</v>
      </c>
      <c r="AA12" s="1">
        <f>'1.M2'!AA12</f>
        <v>0</v>
      </c>
      <c r="AB12" s="1">
        <f>'1.M2'!AB12</f>
        <v>0</v>
      </c>
      <c r="AC12" s="1">
        <f>'1.M2'!AC12</f>
        <v>0</v>
      </c>
      <c r="AD12" s="1">
        <f>'1.M2'!AD12</f>
        <v>0</v>
      </c>
      <c r="AE12" s="1">
        <f>'1.M2'!AE12</f>
        <v>0</v>
      </c>
      <c r="AF12" s="108"/>
      <c r="AG12" s="125"/>
      <c r="AH12" s="125"/>
      <c r="AI12" s="107" t="s">
        <v>1</v>
      </c>
      <c r="AJ12" s="125"/>
      <c r="AK12" s="125"/>
    </row>
    <row r="13" spans="2:37" ht="21" customHeight="1">
      <c r="B13" s="126"/>
      <c r="C13" s="127" t="s">
        <v>8</v>
      </c>
      <c r="D13" s="128" t="s">
        <v>9</v>
      </c>
      <c r="E13" s="611" t="s">
        <v>71</v>
      </c>
      <c r="F13" s="592"/>
      <c r="G13" s="593"/>
      <c r="H13" s="591" t="s">
        <v>72</v>
      </c>
      <c r="I13" s="592"/>
      <c r="J13" s="593" t="s">
        <v>72</v>
      </c>
      <c r="K13" s="591" t="s">
        <v>73</v>
      </c>
      <c r="L13" s="592"/>
      <c r="M13" s="592" t="s">
        <v>73</v>
      </c>
      <c r="N13" s="591" t="s">
        <v>74</v>
      </c>
      <c r="O13" s="592"/>
      <c r="P13" s="593"/>
      <c r="Q13" s="591" t="s">
        <v>75</v>
      </c>
      <c r="R13" s="592"/>
      <c r="S13" s="593"/>
      <c r="T13" s="129" t="s">
        <v>76</v>
      </c>
      <c r="U13" s="130"/>
      <c r="V13" s="131"/>
      <c r="W13" s="117">
        <v>8</v>
      </c>
      <c r="X13" s="118">
        <f t="shared" si="0"/>
        <v>0</v>
      </c>
      <c r="AA13" s="1">
        <f>'1.M2'!AA13</f>
        <v>0</v>
      </c>
      <c r="AB13" s="1">
        <f>'1.M2'!AB13</f>
        <v>0</v>
      </c>
      <c r="AC13" s="1">
        <f>'1.M2'!AC13</f>
        <v>0</v>
      </c>
      <c r="AD13" s="1">
        <f>'1.M2'!AD13</f>
        <v>0</v>
      </c>
      <c r="AE13" s="1">
        <f>'1.M2'!AE13</f>
        <v>0</v>
      </c>
      <c r="AF13" s="9" t="s">
        <v>71</v>
      </c>
      <c r="AG13" s="9" t="s">
        <v>72</v>
      </c>
      <c r="AH13" s="9" t="s">
        <v>73</v>
      </c>
      <c r="AI13" s="9" t="s">
        <v>71</v>
      </c>
      <c r="AJ13" s="9" t="s">
        <v>72</v>
      </c>
      <c r="AK13" s="9" t="s">
        <v>73</v>
      </c>
    </row>
    <row r="14" spans="2:37" ht="24.75" customHeight="1">
      <c r="B14" s="132" t="s">
        <v>71</v>
      </c>
      <c r="C14" s="339" t="s">
        <v>107</v>
      </c>
      <c r="D14" s="450" t="s">
        <v>223</v>
      </c>
      <c r="E14" s="451">
        <v>3</v>
      </c>
      <c r="F14" s="342" t="s">
        <v>19</v>
      </c>
      <c r="G14" s="343">
        <v>6</v>
      </c>
      <c r="H14" s="344">
        <v>6</v>
      </c>
      <c r="I14" s="342" t="s">
        <v>19</v>
      </c>
      <c r="J14" s="343">
        <v>7</v>
      </c>
      <c r="K14" s="344"/>
      <c r="L14" s="342" t="s">
        <v>19</v>
      </c>
      <c r="M14" s="345"/>
      <c r="N14" s="139">
        <f>E14+H14+K14</f>
        <v>9</v>
      </c>
      <c r="O14" s="140" t="s">
        <v>19</v>
      </c>
      <c r="P14" s="141">
        <f>G14+J14+M14</f>
        <v>13</v>
      </c>
      <c r="Q14" s="139">
        <f>SUM(AF14:AH14)</f>
        <v>0</v>
      </c>
      <c r="R14" s="140" t="s">
        <v>19</v>
      </c>
      <c r="S14" s="141">
        <f>SUM(AI14:AK14)</f>
        <v>2</v>
      </c>
      <c r="T14" s="142">
        <f>IF(Q14&gt;S14,1,0)</f>
        <v>0</v>
      </c>
      <c r="U14" s="143">
        <f>IF(S14&gt;Q14,1,0)</f>
        <v>1</v>
      </c>
      <c r="V14" s="124"/>
      <c r="X14" s="144"/>
      <c r="AF14" s="145">
        <f>IF(E14&gt;G14,1,0)</f>
        <v>0</v>
      </c>
      <c r="AG14" s="145">
        <f>IF(H14&gt;J14,1,0)</f>
        <v>0</v>
      </c>
      <c r="AH14" s="145">
        <f>IF(K14+M14&gt;0,IF(K14&gt;M14,1,0),0)</f>
        <v>0</v>
      </c>
      <c r="AI14" s="145">
        <f>IF(G14&gt;E14,1,0)</f>
        <v>1</v>
      </c>
      <c r="AJ14" s="145">
        <f>IF(J14&gt;H14,1,0)</f>
        <v>1</v>
      </c>
      <c r="AK14" s="145">
        <f>IF(K14+M14&gt;0,IF(M14&gt;K14,1,0),0)</f>
        <v>0</v>
      </c>
    </row>
    <row r="15" spans="2:37" ht="24" customHeight="1">
      <c r="B15" s="132" t="s">
        <v>72</v>
      </c>
      <c r="C15" s="339" t="s">
        <v>255</v>
      </c>
      <c r="D15" s="452" t="s">
        <v>222</v>
      </c>
      <c r="E15" s="453">
        <v>3</v>
      </c>
      <c r="F15" s="342" t="s">
        <v>19</v>
      </c>
      <c r="G15" s="343">
        <v>6</v>
      </c>
      <c r="H15" s="344">
        <v>6</v>
      </c>
      <c r="I15" s="342" t="s">
        <v>19</v>
      </c>
      <c r="J15" s="343">
        <v>3</v>
      </c>
      <c r="K15" s="344">
        <v>6</v>
      </c>
      <c r="L15" s="342" t="s">
        <v>19</v>
      </c>
      <c r="M15" s="345">
        <v>1</v>
      </c>
      <c r="N15" s="139">
        <f>E15+H15+K15</f>
        <v>15</v>
      </c>
      <c r="O15" s="140" t="s">
        <v>19</v>
      </c>
      <c r="P15" s="141">
        <f>G15+J15+M15</f>
        <v>10</v>
      </c>
      <c r="Q15" s="139">
        <f>SUM(AF15:AH15)</f>
        <v>2</v>
      </c>
      <c r="R15" s="140" t="s">
        <v>19</v>
      </c>
      <c r="S15" s="141">
        <f>SUM(AI15:AK15)</f>
        <v>1</v>
      </c>
      <c r="T15" s="142">
        <f>IF(Q15&gt;S15,1,0)</f>
        <v>1</v>
      </c>
      <c r="U15" s="143">
        <f>IF(S15&gt;Q15,1,0)</f>
        <v>0</v>
      </c>
      <c r="V15" s="124"/>
      <c r="AF15" s="145">
        <f>IF(E15&gt;G15,1,0)</f>
        <v>0</v>
      </c>
      <c r="AG15" s="145">
        <f>IF(H15&gt;J15,1,0)</f>
        <v>1</v>
      </c>
      <c r="AH15" s="145">
        <f>IF(K15+M15&gt;0,IF(K15&gt;M15,1,0),0)</f>
        <v>1</v>
      </c>
      <c r="AI15" s="145">
        <f>IF(G15&gt;E15,1,0)</f>
        <v>1</v>
      </c>
      <c r="AJ15" s="145">
        <f>IF(J15&gt;H15,1,0)</f>
        <v>0</v>
      </c>
      <c r="AK15" s="145">
        <f>IF(K15+M15&gt;0,IF(M15&gt;K15,1,0),0)</f>
        <v>0</v>
      </c>
    </row>
    <row r="16" spans="2:37" ht="20.25" customHeight="1">
      <c r="B16" s="583" t="s">
        <v>73</v>
      </c>
      <c r="C16" s="346" t="s">
        <v>107</v>
      </c>
      <c r="D16" s="340" t="s">
        <v>130</v>
      </c>
      <c r="E16" s="652">
        <v>5</v>
      </c>
      <c r="F16" s="653" t="s">
        <v>19</v>
      </c>
      <c r="G16" s="654">
        <v>7</v>
      </c>
      <c r="H16" s="656">
        <v>2</v>
      </c>
      <c r="I16" s="653" t="s">
        <v>19</v>
      </c>
      <c r="J16" s="654">
        <v>6</v>
      </c>
      <c r="K16" s="708"/>
      <c r="L16" s="653" t="s">
        <v>19</v>
      </c>
      <c r="M16" s="655"/>
      <c r="N16" s="646">
        <f>E16+H16+K16</f>
        <v>7</v>
      </c>
      <c r="O16" s="648" t="s">
        <v>19</v>
      </c>
      <c r="P16" s="650">
        <f>G16+J16+M16</f>
        <v>13</v>
      </c>
      <c r="Q16" s="646">
        <f>SUM(AF16:AH16)</f>
        <v>0</v>
      </c>
      <c r="R16" s="648" t="s">
        <v>19</v>
      </c>
      <c r="S16" s="650">
        <f>SUM(AI16:AK16)</f>
        <v>2</v>
      </c>
      <c r="T16" s="609">
        <f>IF(Q16&gt;S16,1,0)</f>
        <v>0</v>
      </c>
      <c r="U16" s="601">
        <f>IF(S16&gt;Q16,1,0)</f>
        <v>1</v>
      </c>
      <c r="V16" s="148"/>
      <c r="AF16" s="145">
        <f>IF(E16&gt;G16,1,0)</f>
        <v>0</v>
      </c>
      <c r="AG16" s="145">
        <f>IF(H16&gt;J16,1,0)</f>
        <v>0</v>
      </c>
      <c r="AH16" s="145">
        <f>IF(K16+M16&gt;0,IF(K16&gt;M16,1,0),0)</f>
        <v>0</v>
      </c>
      <c r="AI16" s="145">
        <f>IF(G16&gt;E16,1,0)</f>
        <v>1</v>
      </c>
      <c r="AJ16" s="145">
        <f>IF(J16&gt;H16,1,0)</f>
        <v>1</v>
      </c>
      <c r="AK16" s="145">
        <f>IF(K16+M16&gt;0,IF(M16&gt;K16,1,0),0)</f>
        <v>0</v>
      </c>
    </row>
    <row r="17" spans="2:22" ht="21" customHeight="1">
      <c r="B17" s="584"/>
      <c r="C17" s="347" t="s">
        <v>255</v>
      </c>
      <c r="D17" s="348" t="s">
        <v>222</v>
      </c>
      <c r="E17" s="652"/>
      <c r="F17" s="653"/>
      <c r="G17" s="654"/>
      <c r="H17" s="656"/>
      <c r="I17" s="653"/>
      <c r="J17" s="654"/>
      <c r="K17" s="708"/>
      <c r="L17" s="653"/>
      <c r="M17" s="655"/>
      <c r="N17" s="647"/>
      <c r="O17" s="649"/>
      <c r="P17" s="651"/>
      <c r="Q17" s="647"/>
      <c r="R17" s="649"/>
      <c r="S17" s="651"/>
      <c r="T17" s="610"/>
      <c r="U17" s="602"/>
      <c r="V17" s="148"/>
    </row>
    <row r="18" spans="2:22" ht="23.25" customHeight="1">
      <c r="B18" s="151"/>
      <c r="C18" s="152" t="s">
        <v>77</v>
      </c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4">
        <f>SUM(N14:N17)</f>
        <v>31</v>
      </c>
      <c r="O18" s="140" t="s">
        <v>19</v>
      </c>
      <c r="P18" s="155">
        <f>SUM(P14:P17)</f>
        <v>36</v>
      </c>
      <c r="Q18" s="188">
        <f>SUM(Q14:Q17)</f>
        <v>2</v>
      </c>
      <c r="R18" s="190" t="s">
        <v>19</v>
      </c>
      <c r="S18" s="189">
        <f>SUM(S14:S17)</f>
        <v>5</v>
      </c>
      <c r="T18" s="142">
        <f>SUM(T14:T17)</f>
        <v>1</v>
      </c>
      <c r="U18" s="143">
        <f>SUM(U14:U17)</f>
        <v>2</v>
      </c>
      <c r="V18" s="124"/>
    </row>
    <row r="19" spans="2:27" ht="21" customHeight="1">
      <c r="B19" s="151"/>
      <c r="C19" s="8" t="s">
        <v>78</v>
      </c>
      <c r="D19" s="157" t="str">
        <f>IF(T18&gt;U18,D9,IF(U18&gt;T18,D10,IF(U18+T18=0," ","CHYBA ZADÁNÍ")))</f>
        <v>Výškovice C</v>
      </c>
      <c r="E19" s="152"/>
      <c r="F19" s="152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8"/>
      <c r="V19" s="158"/>
      <c r="AA19" s="159"/>
    </row>
    <row r="20" spans="2:22" ht="19.5" customHeight="1">
      <c r="B20" s="151"/>
      <c r="C20" s="8" t="s">
        <v>79</v>
      </c>
      <c r="G20" s="160"/>
      <c r="H20" s="160"/>
      <c r="I20" s="160"/>
      <c r="J20" s="160"/>
      <c r="K20" s="160"/>
      <c r="L20" s="160"/>
      <c r="M20" s="160"/>
      <c r="N20" s="158"/>
      <c r="O20" s="158"/>
      <c r="Q20" s="161"/>
      <c r="R20" s="161"/>
      <c r="S20" s="160"/>
      <c r="T20" s="160"/>
      <c r="U20" s="160"/>
      <c r="V20" s="158"/>
    </row>
    <row r="21" spans="10:20" ht="15">
      <c r="J21" s="5" t="s">
        <v>63</v>
      </c>
      <c r="K21" s="5"/>
      <c r="L21" s="5"/>
      <c r="T21" s="5" t="s">
        <v>66</v>
      </c>
    </row>
    <row r="22" spans="3:21" ht="15">
      <c r="C22" s="108" t="s">
        <v>80</v>
      </c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</row>
    <row r="23" spans="3:21" ht="15"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</row>
    <row r="24" spans="3:21" ht="15"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</row>
    <row r="25" spans="3:21" ht="15"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</row>
    <row r="26" spans="2:21" ht="28.5" customHeight="1">
      <c r="B26" s="123"/>
      <c r="C26" s="123"/>
      <c r="D26" s="123"/>
      <c r="E26" s="123"/>
      <c r="F26" s="162" t="s">
        <v>47</v>
      </c>
      <c r="G26" s="123"/>
      <c r="H26" s="163"/>
      <c r="I26" s="16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</row>
    <row r="27" spans="6:9" ht="8.25" customHeight="1">
      <c r="F27" s="102"/>
      <c r="H27" s="103"/>
      <c r="I27" s="103"/>
    </row>
    <row r="28" spans="3:24" ht="21">
      <c r="C28" s="104" t="s">
        <v>48</v>
      </c>
      <c r="D28" s="105" t="s">
        <v>49</v>
      </c>
      <c r="E28" s="104"/>
      <c r="F28" s="104"/>
      <c r="G28" s="104"/>
      <c r="H28" s="104"/>
      <c r="I28" s="104"/>
      <c r="J28" s="104"/>
      <c r="K28" s="104"/>
      <c r="L28" s="104"/>
      <c r="P28" s="626" t="s">
        <v>50</v>
      </c>
      <c r="Q28" s="626"/>
      <c r="R28" s="106"/>
      <c r="S28" s="106"/>
      <c r="T28" s="637">
        <v>2011</v>
      </c>
      <c r="U28" s="637"/>
      <c r="X28" s="107" t="s">
        <v>1</v>
      </c>
    </row>
    <row r="29" spans="3:31" ht="18.75">
      <c r="C29" s="108" t="s">
        <v>51</v>
      </c>
      <c r="D29" s="164"/>
      <c r="N29" s="110">
        <v>2</v>
      </c>
      <c r="P29" s="622" t="str">
        <f>IF(N29=1,P31,IF(N29=2,P32,IF(N29=3,P33,IF(N29=4,P34,IF(N29=5,P35," ")))))</f>
        <v>MUŽI  II.</v>
      </c>
      <c r="Q29" s="623"/>
      <c r="R29" s="623"/>
      <c r="S29" s="623"/>
      <c r="T29" s="623"/>
      <c r="U29" s="624"/>
      <c r="W29" s="111" t="s">
        <v>2</v>
      </c>
      <c r="X29" s="108" t="s">
        <v>3</v>
      </c>
      <c r="AA29" s="1" t="s">
        <v>52</v>
      </c>
      <c r="AB29" s="1" t="s">
        <v>53</v>
      </c>
      <c r="AC29" s="1" t="s">
        <v>54</v>
      </c>
      <c r="AD29" s="1" t="s">
        <v>55</v>
      </c>
      <c r="AE29" s="1" t="s">
        <v>56</v>
      </c>
    </row>
    <row r="30" spans="3:21" ht="6.75" customHeight="1">
      <c r="C30" s="108"/>
      <c r="D30" s="113"/>
      <c r="E30" s="113"/>
      <c r="F30" s="113"/>
      <c r="G30" s="108"/>
      <c r="H30" s="108"/>
      <c r="I30" s="108"/>
      <c r="J30" s="113"/>
      <c r="K30" s="113"/>
      <c r="L30" s="113"/>
      <c r="M30" s="108"/>
      <c r="N30" s="108"/>
      <c r="O30" s="108"/>
      <c r="P30" s="114"/>
      <c r="Q30" s="114"/>
      <c r="R30" s="114"/>
      <c r="S30" s="108"/>
      <c r="T30" s="108"/>
      <c r="U30" s="113"/>
    </row>
    <row r="31" spans="3:31" ht="15.75">
      <c r="C31" s="108" t="s">
        <v>57</v>
      </c>
      <c r="D31" s="165" t="s">
        <v>239</v>
      </c>
      <c r="E31" s="115"/>
      <c r="F31" s="115"/>
      <c r="N31" s="1">
        <v>1</v>
      </c>
      <c r="P31" s="625" t="s">
        <v>58</v>
      </c>
      <c r="Q31" s="625"/>
      <c r="R31" s="625"/>
      <c r="S31" s="625"/>
      <c r="T31" s="625"/>
      <c r="U31" s="625"/>
      <c r="W31" s="117">
        <v>1</v>
      </c>
      <c r="X31" s="118" t="str">
        <f aca="true" t="shared" si="1" ref="X31:X38">IF($N$29=1,AA31,IF($N$29=2,AB31,IF($N$29=3,AC31,IF($N$29=4,AD31,IF($N$29=5,AE31," ")))))</f>
        <v>Nová Bělá  A</v>
      </c>
      <c r="AA31" s="1">
        <f aca="true" t="shared" si="2" ref="AA31:AE38">AA6</f>
        <v>0</v>
      </c>
      <c r="AB31" s="1" t="str">
        <f t="shared" si="2"/>
        <v>Nová Bělá  A</v>
      </c>
      <c r="AC31" s="1">
        <f t="shared" si="2"/>
        <v>0</v>
      </c>
      <c r="AD31" s="1">
        <f t="shared" si="2"/>
        <v>0</v>
      </c>
      <c r="AE31" s="1">
        <f t="shared" si="2"/>
        <v>0</v>
      </c>
    </row>
    <row r="32" spans="3:31" ht="15">
      <c r="C32" s="108" t="s">
        <v>60</v>
      </c>
      <c r="D32" s="263">
        <v>40699</v>
      </c>
      <c r="E32" s="120"/>
      <c r="F32" s="120"/>
      <c r="N32" s="1">
        <v>2</v>
      </c>
      <c r="P32" s="625" t="s">
        <v>61</v>
      </c>
      <c r="Q32" s="625"/>
      <c r="R32" s="625"/>
      <c r="S32" s="625"/>
      <c r="T32" s="625"/>
      <c r="U32" s="625"/>
      <c r="W32" s="117">
        <v>2</v>
      </c>
      <c r="X32" s="118" t="str">
        <f t="shared" si="1"/>
        <v>TK Mexiko</v>
      </c>
      <c r="AA32" s="1">
        <f t="shared" si="2"/>
        <v>0</v>
      </c>
      <c r="AB32" s="1" t="str">
        <f t="shared" si="2"/>
        <v>TK Mexiko</v>
      </c>
      <c r="AC32" s="1">
        <f t="shared" si="2"/>
        <v>0</v>
      </c>
      <c r="AD32" s="1">
        <f t="shared" si="2"/>
        <v>0</v>
      </c>
      <c r="AE32" s="1">
        <f t="shared" si="2"/>
        <v>0</v>
      </c>
    </row>
    <row r="33" spans="3:31" ht="15">
      <c r="C33" s="108"/>
      <c r="N33" s="1">
        <v>3</v>
      </c>
      <c r="P33" s="594" t="s">
        <v>62</v>
      </c>
      <c r="Q33" s="594"/>
      <c r="R33" s="594"/>
      <c r="S33" s="594"/>
      <c r="T33" s="594"/>
      <c r="U33" s="594"/>
      <c r="W33" s="117">
        <v>3</v>
      </c>
      <c r="X33" s="118" t="str">
        <f t="shared" si="1"/>
        <v>Proskovice</v>
      </c>
      <c r="AA33" s="1">
        <f t="shared" si="2"/>
        <v>0</v>
      </c>
      <c r="AB33" s="1" t="str">
        <f t="shared" si="2"/>
        <v>Proskovice</v>
      </c>
      <c r="AC33" s="1">
        <f t="shared" si="2"/>
        <v>0</v>
      </c>
      <c r="AD33" s="1">
        <f t="shared" si="2"/>
        <v>0</v>
      </c>
      <c r="AE33" s="1">
        <f t="shared" si="2"/>
        <v>0</v>
      </c>
    </row>
    <row r="34" spans="2:31" ht="18.75">
      <c r="B34" s="121">
        <v>4</v>
      </c>
      <c r="C34" s="104" t="s">
        <v>63</v>
      </c>
      <c r="D34" s="627" t="str">
        <f>IF(B34=1,X31,IF(B34=2,X32,IF(B34=3,X33,IF(B34=4,X34,IF(B34=5,X35,IF(B34=6,X36,IF(B34=7,X37,IF(B34=8,X38," "))))))))</f>
        <v>Hukvaldy</v>
      </c>
      <c r="E34" s="628"/>
      <c r="F34" s="628"/>
      <c r="G34" s="628"/>
      <c r="H34" s="628"/>
      <c r="I34" s="629"/>
      <c r="N34" s="1">
        <v>4</v>
      </c>
      <c r="P34" s="594" t="s">
        <v>64</v>
      </c>
      <c r="Q34" s="594"/>
      <c r="R34" s="594"/>
      <c r="S34" s="594"/>
      <c r="T34" s="594"/>
      <c r="U34" s="594"/>
      <c r="W34" s="117">
        <v>4</v>
      </c>
      <c r="X34" s="118" t="str">
        <f t="shared" si="1"/>
        <v>Hukvaldy</v>
      </c>
      <c r="AA34" s="1">
        <f t="shared" si="2"/>
        <v>0</v>
      </c>
      <c r="AB34" s="1" t="str">
        <f t="shared" si="2"/>
        <v>Hukvaldy</v>
      </c>
      <c r="AC34" s="1">
        <f t="shared" si="2"/>
        <v>0</v>
      </c>
      <c r="AD34" s="1">
        <f t="shared" si="2"/>
        <v>0</v>
      </c>
      <c r="AE34" s="1">
        <f t="shared" si="2"/>
        <v>0</v>
      </c>
    </row>
    <row r="35" spans="2:31" ht="18.75">
      <c r="B35" s="121">
        <v>2</v>
      </c>
      <c r="C35" s="104" t="s">
        <v>66</v>
      </c>
      <c r="D35" s="627" t="str">
        <f>IF(B35=1,X31,IF(B35=2,X32,IF(B35=3,X33,IF(B35=4,X34,IF(B35=5,X35,IF(B35=6,X36,IF(B35=7,X37,IF(B35=8,X38," "))))))))</f>
        <v>TK Mexiko</v>
      </c>
      <c r="E35" s="628"/>
      <c r="F35" s="628"/>
      <c r="G35" s="628"/>
      <c r="H35" s="628"/>
      <c r="I35" s="629"/>
      <c r="N35" s="1">
        <v>5</v>
      </c>
      <c r="P35" s="594" t="s">
        <v>67</v>
      </c>
      <c r="Q35" s="594"/>
      <c r="R35" s="594"/>
      <c r="S35" s="594"/>
      <c r="T35" s="594"/>
      <c r="U35" s="594"/>
      <c r="W35" s="117">
        <v>5</v>
      </c>
      <c r="X35" s="118" t="str">
        <f t="shared" si="1"/>
        <v>Krmelín</v>
      </c>
      <c r="AA35" s="1">
        <f t="shared" si="2"/>
        <v>0</v>
      </c>
      <c r="AB35" s="1" t="str">
        <f t="shared" si="2"/>
        <v>Krmelín</v>
      </c>
      <c r="AC35" s="1">
        <f t="shared" si="2"/>
        <v>0</v>
      </c>
      <c r="AD35" s="1">
        <f t="shared" si="2"/>
        <v>0</v>
      </c>
      <c r="AE35" s="1">
        <f t="shared" si="2"/>
        <v>0</v>
      </c>
    </row>
    <row r="36" spans="23:31" ht="14.25">
      <c r="W36" s="117">
        <v>6</v>
      </c>
      <c r="X36" s="118" t="str">
        <f t="shared" si="1"/>
        <v>Výškovice C</v>
      </c>
      <c r="AA36" s="1">
        <f t="shared" si="2"/>
        <v>0</v>
      </c>
      <c r="AB36" s="1" t="str">
        <f t="shared" si="2"/>
        <v>Výškovice C</v>
      </c>
      <c r="AC36" s="1">
        <f t="shared" si="2"/>
        <v>0</v>
      </c>
      <c r="AD36" s="1">
        <f t="shared" si="2"/>
        <v>0</v>
      </c>
      <c r="AE36" s="1">
        <f t="shared" si="2"/>
        <v>0</v>
      </c>
    </row>
    <row r="37" spans="3:31" ht="14.25">
      <c r="C37" s="122" t="s">
        <v>68</v>
      </c>
      <c r="D37" s="123"/>
      <c r="E37" s="630" t="s">
        <v>69</v>
      </c>
      <c r="F37" s="631"/>
      <c r="G37" s="631"/>
      <c r="H37" s="631"/>
      <c r="I37" s="631"/>
      <c r="J37" s="631"/>
      <c r="K37" s="631"/>
      <c r="L37" s="631"/>
      <c r="M37" s="631"/>
      <c r="N37" s="631" t="s">
        <v>70</v>
      </c>
      <c r="O37" s="631"/>
      <c r="P37" s="631"/>
      <c r="Q37" s="631"/>
      <c r="R37" s="631"/>
      <c r="S37" s="631"/>
      <c r="T37" s="631"/>
      <c r="U37" s="631"/>
      <c r="V37" s="124"/>
      <c r="W37" s="117">
        <v>7</v>
      </c>
      <c r="X37" s="118">
        <f t="shared" si="1"/>
        <v>0</v>
      </c>
      <c r="AA37" s="1">
        <f t="shared" si="2"/>
        <v>0</v>
      </c>
      <c r="AB37" s="1">
        <f t="shared" si="2"/>
        <v>0</v>
      </c>
      <c r="AC37" s="1">
        <f t="shared" si="2"/>
        <v>0</v>
      </c>
      <c r="AD37" s="1">
        <f t="shared" si="2"/>
        <v>0</v>
      </c>
      <c r="AE37" s="1">
        <f t="shared" si="2"/>
        <v>0</v>
      </c>
    </row>
    <row r="38" spans="2:37" ht="15">
      <c r="B38" s="126"/>
      <c r="C38" s="127" t="s">
        <v>8</v>
      </c>
      <c r="D38" s="128" t="s">
        <v>9</v>
      </c>
      <c r="E38" s="611" t="s">
        <v>71</v>
      </c>
      <c r="F38" s="592"/>
      <c r="G38" s="593"/>
      <c r="H38" s="591" t="s">
        <v>72</v>
      </c>
      <c r="I38" s="592"/>
      <c r="J38" s="593" t="s">
        <v>72</v>
      </c>
      <c r="K38" s="591" t="s">
        <v>73</v>
      </c>
      <c r="L38" s="592"/>
      <c r="M38" s="592" t="s">
        <v>73</v>
      </c>
      <c r="N38" s="591" t="s">
        <v>74</v>
      </c>
      <c r="O38" s="592"/>
      <c r="P38" s="593"/>
      <c r="Q38" s="591" t="s">
        <v>75</v>
      </c>
      <c r="R38" s="592"/>
      <c r="S38" s="593"/>
      <c r="T38" s="129" t="s">
        <v>76</v>
      </c>
      <c r="U38" s="130"/>
      <c r="V38" s="131"/>
      <c r="W38" s="117">
        <v>8</v>
      </c>
      <c r="X38" s="118">
        <f t="shared" si="1"/>
        <v>0</v>
      </c>
      <c r="AA38" s="1">
        <f t="shared" si="2"/>
        <v>0</v>
      </c>
      <c r="AB38" s="1">
        <f t="shared" si="2"/>
        <v>0</v>
      </c>
      <c r="AC38" s="1">
        <f t="shared" si="2"/>
        <v>0</v>
      </c>
      <c r="AD38" s="1">
        <f t="shared" si="2"/>
        <v>0</v>
      </c>
      <c r="AE38" s="1">
        <f t="shared" si="2"/>
        <v>0</v>
      </c>
      <c r="AF38" s="9" t="s">
        <v>71</v>
      </c>
      <c r="AG38" s="9" t="s">
        <v>72</v>
      </c>
      <c r="AH38" s="9" t="s">
        <v>73</v>
      </c>
      <c r="AI38" s="9" t="s">
        <v>71</v>
      </c>
      <c r="AJ38" s="9" t="s">
        <v>72</v>
      </c>
      <c r="AK38" s="9" t="s">
        <v>73</v>
      </c>
    </row>
    <row r="39" spans="2:37" ht="24.75" customHeight="1">
      <c r="B39" s="132" t="s">
        <v>71</v>
      </c>
      <c r="C39" s="133" t="s">
        <v>240</v>
      </c>
      <c r="D39" s="146" t="s">
        <v>263</v>
      </c>
      <c r="E39" s="134">
        <v>2</v>
      </c>
      <c r="F39" s="135" t="s">
        <v>19</v>
      </c>
      <c r="G39" s="136">
        <v>6</v>
      </c>
      <c r="H39" s="137">
        <v>1</v>
      </c>
      <c r="I39" s="135" t="s">
        <v>19</v>
      </c>
      <c r="J39" s="136">
        <v>6</v>
      </c>
      <c r="K39" s="137"/>
      <c r="L39" s="135" t="s">
        <v>19</v>
      </c>
      <c r="M39" s="138"/>
      <c r="N39" s="139">
        <f>E39+H39+K39</f>
        <v>3</v>
      </c>
      <c r="O39" s="140" t="s">
        <v>19</v>
      </c>
      <c r="P39" s="141">
        <f>G39+J39+M39</f>
        <v>12</v>
      </c>
      <c r="Q39" s="139">
        <f>SUM(AF39:AH39)</f>
        <v>0</v>
      </c>
      <c r="R39" s="140" t="s">
        <v>19</v>
      </c>
      <c r="S39" s="141">
        <f>SUM(AI39:AK39)</f>
        <v>2</v>
      </c>
      <c r="T39" s="142">
        <f>IF(Q39&gt;S39,1,0)</f>
        <v>0</v>
      </c>
      <c r="U39" s="143">
        <f>IF(S39&gt;Q39,1,0)</f>
        <v>1</v>
      </c>
      <c r="V39" s="124"/>
      <c r="X39" s="144"/>
      <c r="AF39" s="145">
        <f>IF(E39&gt;G39,1,0)</f>
        <v>0</v>
      </c>
      <c r="AG39" s="145">
        <f>IF(H39&gt;J39,1,0)</f>
        <v>0</v>
      </c>
      <c r="AH39" s="145">
        <f>IF(K39+M39&gt;0,IF(K39&gt;M39,1,0),0)</f>
        <v>0</v>
      </c>
      <c r="AI39" s="145">
        <f>IF(G39&gt;E39,1,0)</f>
        <v>1</v>
      </c>
      <c r="AJ39" s="145">
        <f>IF(J39&gt;H39,1,0)</f>
        <v>1</v>
      </c>
      <c r="AK39" s="145">
        <f>IF(K39+M39&gt;0,IF(M39&gt;K39,1,0),0)</f>
        <v>0</v>
      </c>
    </row>
    <row r="40" spans="2:37" ht="24.75" customHeight="1">
      <c r="B40" s="132" t="s">
        <v>72</v>
      </c>
      <c r="C40" s="147" t="s">
        <v>264</v>
      </c>
      <c r="D40" s="133" t="s">
        <v>265</v>
      </c>
      <c r="E40" s="134">
        <v>4</v>
      </c>
      <c r="F40" s="135" t="s">
        <v>19</v>
      </c>
      <c r="G40" s="136">
        <v>6</v>
      </c>
      <c r="H40" s="137">
        <v>6</v>
      </c>
      <c r="I40" s="135" t="s">
        <v>19</v>
      </c>
      <c r="J40" s="136">
        <v>4</v>
      </c>
      <c r="K40" s="137">
        <v>3</v>
      </c>
      <c r="L40" s="135" t="s">
        <v>19</v>
      </c>
      <c r="M40" s="138">
        <v>6</v>
      </c>
      <c r="N40" s="139">
        <f>E40+H40+K40</f>
        <v>13</v>
      </c>
      <c r="O40" s="140" t="s">
        <v>19</v>
      </c>
      <c r="P40" s="141">
        <f>G40+J40+M40</f>
        <v>16</v>
      </c>
      <c r="Q40" s="139">
        <f>SUM(AF40:AH40)</f>
        <v>1</v>
      </c>
      <c r="R40" s="140" t="s">
        <v>19</v>
      </c>
      <c r="S40" s="141">
        <f>SUM(AI40:AK40)</f>
        <v>2</v>
      </c>
      <c r="T40" s="142">
        <f>IF(Q40&gt;S40,1,0)</f>
        <v>0</v>
      </c>
      <c r="U40" s="143">
        <f>IF(S40&gt;Q40,1,0)</f>
        <v>1</v>
      </c>
      <c r="V40" s="124"/>
      <c r="AF40" s="145">
        <f>IF(E40&gt;G40,1,0)</f>
        <v>0</v>
      </c>
      <c r="AG40" s="145">
        <f>IF(H40&gt;J40,1,0)</f>
        <v>1</v>
      </c>
      <c r="AH40" s="145">
        <f>IF(K40+M40&gt;0,IF(K40&gt;M40,1,0),0)</f>
        <v>0</v>
      </c>
      <c r="AI40" s="145">
        <f>IF(G40&gt;E40,1,0)</f>
        <v>1</v>
      </c>
      <c r="AJ40" s="145">
        <f>IF(J40&gt;H40,1,0)</f>
        <v>0</v>
      </c>
      <c r="AK40" s="145">
        <f>IF(K40+M40&gt;0,IF(M40&gt;K40,1,0),0)</f>
        <v>1</v>
      </c>
    </row>
    <row r="41" spans="2:37" ht="24.75" customHeight="1">
      <c r="B41" s="583" t="s">
        <v>73</v>
      </c>
      <c r="C41" s="147" t="s">
        <v>244</v>
      </c>
      <c r="D41" s="146" t="s">
        <v>263</v>
      </c>
      <c r="E41" s="681">
        <v>1</v>
      </c>
      <c r="F41" s="632" t="s">
        <v>19</v>
      </c>
      <c r="G41" s="634">
        <v>6</v>
      </c>
      <c r="H41" s="639">
        <v>4</v>
      </c>
      <c r="I41" s="632" t="s">
        <v>19</v>
      </c>
      <c r="J41" s="634">
        <v>6</v>
      </c>
      <c r="K41" s="639"/>
      <c r="L41" s="632" t="s">
        <v>19</v>
      </c>
      <c r="M41" s="671"/>
      <c r="N41" s="646">
        <f>E41+H41+K41</f>
        <v>5</v>
      </c>
      <c r="O41" s="648" t="s">
        <v>19</v>
      </c>
      <c r="P41" s="650">
        <f>G41+J41+M41</f>
        <v>12</v>
      </c>
      <c r="Q41" s="646">
        <f>SUM(AF41:AH41)</f>
        <v>0</v>
      </c>
      <c r="R41" s="648" t="s">
        <v>19</v>
      </c>
      <c r="S41" s="650">
        <f>SUM(AI41:AK41)</f>
        <v>2</v>
      </c>
      <c r="T41" s="609">
        <f>IF(Q41&gt;S41,1,0)</f>
        <v>0</v>
      </c>
      <c r="U41" s="601">
        <f>IF(S41&gt;Q41,1,0)</f>
        <v>1</v>
      </c>
      <c r="V41" s="148"/>
      <c r="AF41" s="145">
        <f>IF(E41&gt;G41,1,0)</f>
        <v>0</v>
      </c>
      <c r="AG41" s="145">
        <f>IF(H41&gt;J41,1,0)</f>
        <v>0</v>
      </c>
      <c r="AH41" s="145">
        <f>IF(K41+M41&gt;0,IF(K41&gt;M41,1,0),0)</f>
        <v>0</v>
      </c>
      <c r="AI41" s="145">
        <f>IF(G41&gt;E41,1,0)</f>
        <v>1</v>
      </c>
      <c r="AJ41" s="145">
        <f>IF(J41&gt;H41,1,0)</f>
        <v>1</v>
      </c>
      <c r="AK41" s="145">
        <f>IF(K41+M41&gt;0,IF(M41&gt;K41,1,0),0)</f>
        <v>0</v>
      </c>
    </row>
    <row r="42" spans="2:22" ht="24.75" customHeight="1">
      <c r="B42" s="584"/>
      <c r="C42" s="149" t="s">
        <v>242</v>
      </c>
      <c r="D42" s="150" t="s">
        <v>265</v>
      </c>
      <c r="E42" s="682"/>
      <c r="F42" s="633"/>
      <c r="G42" s="679"/>
      <c r="H42" s="680"/>
      <c r="I42" s="633"/>
      <c r="J42" s="679"/>
      <c r="K42" s="680"/>
      <c r="L42" s="633"/>
      <c r="M42" s="672"/>
      <c r="N42" s="647"/>
      <c r="O42" s="649"/>
      <c r="P42" s="651"/>
      <c r="Q42" s="647"/>
      <c r="R42" s="649"/>
      <c r="S42" s="651"/>
      <c r="T42" s="610"/>
      <c r="U42" s="602"/>
      <c r="V42" s="148"/>
    </row>
    <row r="43" spans="2:22" ht="24.75" customHeight="1">
      <c r="B43" s="151"/>
      <c r="C43" s="152" t="s">
        <v>77</v>
      </c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4">
        <f>SUM(N39:N42)</f>
        <v>21</v>
      </c>
      <c r="O43" s="140" t="s">
        <v>19</v>
      </c>
      <c r="P43" s="155">
        <f>SUM(P39:P42)</f>
        <v>40</v>
      </c>
      <c r="Q43" s="188">
        <f>SUM(Q39:Q42)</f>
        <v>1</v>
      </c>
      <c r="R43" s="190" t="s">
        <v>19</v>
      </c>
      <c r="S43" s="189">
        <f>SUM(S39:S42)</f>
        <v>6</v>
      </c>
      <c r="T43" s="142">
        <f>SUM(T39:T42)</f>
        <v>0</v>
      </c>
      <c r="U43" s="143">
        <f>SUM(U39:U42)</f>
        <v>3</v>
      </c>
      <c r="V43" s="124"/>
    </row>
    <row r="44" spans="2:22" ht="24.75" customHeight="1">
      <c r="B44" s="151"/>
      <c r="C44" s="8" t="s">
        <v>78</v>
      </c>
      <c r="D44" s="157" t="str">
        <f>IF(T43&gt;U43,D34,IF(U43&gt;T43,D35,IF(U43+T43=0," ","CHYBA ZADÁNÍ")))</f>
        <v>TK Mexiko</v>
      </c>
      <c r="E44" s="152"/>
      <c r="F44" s="152"/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53"/>
      <c r="R44" s="153"/>
      <c r="S44" s="153"/>
      <c r="T44" s="153"/>
      <c r="U44" s="8"/>
      <c r="V44" s="158"/>
    </row>
    <row r="45" spans="2:22" ht="14.25">
      <c r="B45" s="151"/>
      <c r="C45" s="8" t="s">
        <v>79</v>
      </c>
      <c r="G45" s="160"/>
      <c r="H45" s="160"/>
      <c r="I45" s="160"/>
      <c r="J45" s="160"/>
      <c r="K45" s="160"/>
      <c r="L45" s="160"/>
      <c r="M45" s="160"/>
      <c r="N45" s="158"/>
      <c r="O45" s="158"/>
      <c r="Q45" s="161"/>
      <c r="R45" s="161"/>
      <c r="S45" s="160"/>
      <c r="T45" s="160"/>
      <c r="U45" s="160"/>
      <c r="V45" s="158"/>
    </row>
    <row r="46" spans="3:21" ht="14.25">
      <c r="C46" s="161"/>
      <c r="D46" s="161"/>
      <c r="E46" s="161"/>
      <c r="F46" s="161"/>
      <c r="G46" s="161"/>
      <c r="H46" s="161"/>
      <c r="I46" s="161"/>
      <c r="J46" s="166" t="s">
        <v>63</v>
      </c>
      <c r="K46" s="166"/>
      <c r="L46" s="166"/>
      <c r="M46" s="161"/>
      <c r="N46" s="161"/>
      <c r="O46" s="161"/>
      <c r="P46" s="161"/>
      <c r="Q46" s="161"/>
      <c r="R46" s="161"/>
      <c r="S46" s="161"/>
      <c r="T46" s="166" t="s">
        <v>66</v>
      </c>
      <c r="U46" s="161"/>
    </row>
    <row r="47" spans="3:21" ht="15">
      <c r="C47" s="167" t="s">
        <v>80</v>
      </c>
      <c r="D47" s="161"/>
      <c r="E47" s="161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61"/>
    </row>
    <row r="48" spans="3:21" ht="14.25">
      <c r="C48" s="161"/>
      <c r="D48" s="161"/>
      <c r="E48" s="161"/>
      <c r="F48" s="161"/>
      <c r="G48" s="161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</row>
    <row r="49" spans="3:21" ht="14.25">
      <c r="C49" s="161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61"/>
      <c r="Q49" s="161"/>
      <c r="R49" s="161"/>
      <c r="S49" s="161"/>
      <c r="T49" s="161"/>
      <c r="U49" s="161"/>
    </row>
    <row r="51" spans="2:21" ht="26.25">
      <c r="B51" s="123"/>
      <c r="C51" s="123"/>
      <c r="D51" s="123"/>
      <c r="E51" s="123"/>
      <c r="F51" s="162" t="s">
        <v>47</v>
      </c>
      <c r="G51" s="123"/>
      <c r="H51" s="163"/>
      <c r="I51" s="16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</row>
    <row r="52" spans="6:9" ht="26.25">
      <c r="F52" s="102"/>
      <c r="H52" s="103"/>
      <c r="I52" s="103"/>
    </row>
    <row r="53" spans="3:24" ht="20.25">
      <c r="C53" s="104" t="s">
        <v>48</v>
      </c>
      <c r="D53" s="105" t="s">
        <v>49</v>
      </c>
      <c r="E53" s="104"/>
      <c r="F53" s="104"/>
      <c r="G53" s="104"/>
      <c r="H53" s="104"/>
      <c r="I53" s="104"/>
      <c r="J53" s="104"/>
      <c r="K53" s="104"/>
      <c r="L53" s="104"/>
      <c r="P53" s="626" t="s">
        <v>50</v>
      </c>
      <c r="Q53" s="626"/>
      <c r="R53" s="106"/>
      <c r="S53" s="106"/>
      <c r="T53" s="637">
        <v>2011</v>
      </c>
      <c r="U53" s="637"/>
      <c r="X53" s="107" t="s">
        <v>1</v>
      </c>
    </row>
    <row r="54" spans="3:31" ht="18">
      <c r="C54" s="108" t="s">
        <v>51</v>
      </c>
      <c r="D54" s="164"/>
      <c r="N54" s="110">
        <v>2</v>
      </c>
      <c r="P54" s="622" t="str">
        <f>IF(N54=1,P56,IF(N54=2,P57,IF(N54=3,P58,IF(N54=4,P59,IF(N54=5,P60," ")))))</f>
        <v>MUŽI  II.</v>
      </c>
      <c r="Q54" s="623"/>
      <c r="R54" s="623"/>
      <c r="S54" s="623"/>
      <c r="T54" s="623"/>
      <c r="U54" s="624"/>
      <c r="W54" s="111" t="s">
        <v>2</v>
      </c>
      <c r="X54" s="108" t="s">
        <v>3</v>
      </c>
      <c r="AA54" s="1" t="s">
        <v>52</v>
      </c>
      <c r="AB54" s="1" t="s">
        <v>53</v>
      </c>
      <c r="AC54" s="1" t="s">
        <v>54</v>
      </c>
      <c r="AD54" s="1" t="s">
        <v>55</v>
      </c>
      <c r="AE54" s="1" t="s">
        <v>56</v>
      </c>
    </row>
    <row r="55" spans="3:21" ht="15">
      <c r="C55" s="108"/>
      <c r="D55" s="113"/>
      <c r="E55" s="113"/>
      <c r="F55" s="113"/>
      <c r="G55" s="108"/>
      <c r="H55" s="108"/>
      <c r="I55" s="108"/>
      <c r="J55" s="113"/>
      <c r="K55" s="113"/>
      <c r="L55" s="113"/>
      <c r="M55" s="108"/>
      <c r="N55" s="108"/>
      <c r="O55" s="108"/>
      <c r="P55" s="114"/>
      <c r="Q55" s="114"/>
      <c r="R55" s="114"/>
      <c r="S55" s="108"/>
      <c r="T55" s="108"/>
      <c r="U55" s="113"/>
    </row>
    <row r="56" spans="3:31" ht="15.75">
      <c r="C56" s="108" t="s">
        <v>57</v>
      </c>
      <c r="D56" s="165" t="s">
        <v>59</v>
      </c>
      <c r="E56" s="115"/>
      <c r="F56" s="115"/>
      <c r="N56" s="1">
        <v>1</v>
      </c>
      <c r="P56" s="625" t="s">
        <v>58</v>
      </c>
      <c r="Q56" s="625"/>
      <c r="R56" s="625"/>
      <c r="S56" s="625"/>
      <c r="T56" s="625"/>
      <c r="U56" s="625"/>
      <c r="W56" s="117">
        <v>1</v>
      </c>
      <c r="X56" s="118" t="str">
        <f aca="true" t="shared" si="3" ref="X56:X63">IF($N$29=1,AA56,IF($N$29=2,AB56,IF($N$29=3,AC56,IF($N$29=4,AD56,IF($N$29=5,AE56," ")))))</f>
        <v>Nová Bělá  A</v>
      </c>
      <c r="AA56" s="1">
        <f aca="true" t="shared" si="4" ref="AA56:AE63">AA31</f>
        <v>0</v>
      </c>
      <c r="AB56" s="1" t="str">
        <f t="shared" si="4"/>
        <v>Nová Bělá  A</v>
      </c>
      <c r="AC56" s="1">
        <f t="shared" si="4"/>
        <v>0</v>
      </c>
      <c r="AD56" s="1">
        <f t="shared" si="4"/>
        <v>0</v>
      </c>
      <c r="AE56" s="1">
        <f t="shared" si="4"/>
        <v>0</v>
      </c>
    </row>
    <row r="57" spans="3:31" ht="15">
      <c r="C57" s="108" t="s">
        <v>60</v>
      </c>
      <c r="D57" s="263">
        <v>40698</v>
      </c>
      <c r="E57" s="120"/>
      <c r="F57" s="120"/>
      <c r="N57" s="1">
        <v>2</v>
      </c>
      <c r="P57" s="625" t="s">
        <v>61</v>
      </c>
      <c r="Q57" s="625"/>
      <c r="R57" s="625"/>
      <c r="S57" s="625"/>
      <c r="T57" s="625"/>
      <c r="U57" s="625"/>
      <c r="W57" s="117">
        <v>2</v>
      </c>
      <c r="X57" s="118" t="str">
        <f t="shared" si="3"/>
        <v>TK Mexiko</v>
      </c>
      <c r="AA57" s="1">
        <f t="shared" si="4"/>
        <v>0</v>
      </c>
      <c r="AB57" s="1" t="str">
        <f t="shared" si="4"/>
        <v>TK Mexiko</v>
      </c>
      <c r="AC57" s="1">
        <f t="shared" si="4"/>
        <v>0</v>
      </c>
      <c r="AD57" s="1">
        <f t="shared" si="4"/>
        <v>0</v>
      </c>
      <c r="AE57" s="1">
        <f t="shared" si="4"/>
        <v>0</v>
      </c>
    </row>
    <row r="58" spans="3:31" ht="15">
      <c r="C58" s="108"/>
      <c r="N58" s="1">
        <v>3</v>
      </c>
      <c r="P58" s="594" t="s">
        <v>62</v>
      </c>
      <c r="Q58" s="594"/>
      <c r="R58" s="594"/>
      <c r="S58" s="594"/>
      <c r="T58" s="594"/>
      <c r="U58" s="594"/>
      <c r="W58" s="117">
        <v>3</v>
      </c>
      <c r="X58" s="118" t="str">
        <f t="shared" si="3"/>
        <v>Proskovice</v>
      </c>
      <c r="AA58" s="1">
        <f t="shared" si="4"/>
        <v>0</v>
      </c>
      <c r="AB58" s="1" t="str">
        <f t="shared" si="4"/>
        <v>Proskovice</v>
      </c>
      <c r="AC58" s="1">
        <f t="shared" si="4"/>
        <v>0</v>
      </c>
      <c r="AD58" s="1">
        <f t="shared" si="4"/>
        <v>0</v>
      </c>
      <c r="AE58" s="1">
        <f t="shared" si="4"/>
        <v>0</v>
      </c>
    </row>
    <row r="59" spans="2:31" ht="18">
      <c r="B59" s="121">
        <v>5</v>
      </c>
      <c r="C59" s="104" t="s">
        <v>63</v>
      </c>
      <c r="D59" s="627" t="str">
        <f>IF(B59=1,X56,IF(B59=2,X57,IF(B59=3,X58,IF(B59=4,X59,IF(B59=5,X60,IF(B59=6,X61,IF(B59=7,X62,IF(B59=8,X63," "))))))))</f>
        <v>Krmelín</v>
      </c>
      <c r="E59" s="628"/>
      <c r="F59" s="628"/>
      <c r="G59" s="628"/>
      <c r="H59" s="628"/>
      <c r="I59" s="629"/>
      <c r="N59" s="1">
        <v>4</v>
      </c>
      <c r="P59" s="594" t="s">
        <v>64</v>
      </c>
      <c r="Q59" s="594"/>
      <c r="R59" s="594"/>
      <c r="S59" s="594"/>
      <c r="T59" s="594"/>
      <c r="U59" s="594"/>
      <c r="W59" s="117">
        <v>4</v>
      </c>
      <c r="X59" s="118" t="str">
        <f t="shared" si="3"/>
        <v>Hukvaldy</v>
      </c>
      <c r="AA59" s="1">
        <f t="shared" si="4"/>
        <v>0</v>
      </c>
      <c r="AB59" s="1" t="str">
        <f t="shared" si="4"/>
        <v>Hukvaldy</v>
      </c>
      <c r="AC59" s="1">
        <f t="shared" si="4"/>
        <v>0</v>
      </c>
      <c r="AD59" s="1">
        <f t="shared" si="4"/>
        <v>0</v>
      </c>
      <c r="AE59" s="1">
        <f t="shared" si="4"/>
        <v>0</v>
      </c>
    </row>
    <row r="60" spans="2:31" ht="18">
      <c r="B60" s="121">
        <v>1</v>
      </c>
      <c r="C60" s="104" t="s">
        <v>66</v>
      </c>
      <c r="D60" s="627" t="str">
        <f>IF(B60=1,X56,IF(B60=2,X57,IF(B60=3,X58,IF(B60=4,X59,IF(B60=5,X60,IF(B60=6,X61,IF(B60=7,X62,IF(B60=8,X63," "))))))))</f>
        <v>Nová Bělá  A</v>
      </c>
      <c r="E60" s="628"/>
      <c r="F60" s="628"/>
      <c r="G60" s="628"/>
      <c r="H60" s="628"/>
      <c r="I60" s="629"/>
      <c r="N60" s="1">
        <v>5</v>
      </c>
      <c r="P60" s="594" t="s">
        <v>67</v>
      </c>
      <c r="Q60" s="594"/>
      <c r="R60" s="594"/>
      <c r="S60" s="594"/>
      <c r="T60" s="594"/>
      <c r="U60" s="594"/>
      <c r="W60" s="117">
        <v>5</v>
      </c>
      <c r="X60" s="118" t="str">
        <f t="shared" si="3"/>
        <v>Krmelín</v>
      </c>
      <c r="AA60" s="1">
        <f t="shared" si="4"/>
        <v>0</v>
      </c>
      <c r="AB60" s="1" t="str">
        <f t="shared" si="4"/>
        <v>Krmelín</v>
      </c>
      <c r="AC60" s="1">
        <f t="shared" si="4"/>
        <v>0</v>
      </c>
      <c r="AD60" s="1">
        <f t="shared" si="4"/>
        <v>0</v>
      </c>
      <c r="AE60" s="1">
        <f t="shared" si="4"/>
        <v>0</v>
      </c>
    </row>
    <row r="61" spans="23:31" ht="14.25">
      <c r="W61" s="117">
        <v>6</v>
      </c>
      <c r="X61" s="118" t="str">
        <f t="shared" si="3"/>
        <v>Výškovice C</v>
      </c>
      <c r="AA61" s="1">
        <f t="shared" si="4"/>
        <v>0</v>
      </c>
      <c r="AB61" s="1" t="str">
        <f t="shared" si="4"/>
        <v>Výškovice C</v>
      </c>
      <c r="AC61" s="1">
        <f t="shared" si="4"/>
        <v>0</v>
      </c>
      <c r="AD61" s="1">
        <f t="shared" si="4"/>
        <v>0</v>
      </c>
      <c r="AE61" s="1">
        <f t="shared" si="4"/>
        <v>0</v>
      </c>
    </row>
    <row r="62" spans="3:31" ht="14.25">
      <c r="C62" s="122" t="s">
        <v>68</v>
      </c>
      <c r="D62" s="123"/>
      <c r="E62" s="630" t="s">
        <v>69</v>
      </c>
      <c r="F62" s="631"/>
      <c r="G62" s="631"/>
      <c r="H62" s="631"/>
      <c r="I62" s="631"/>
      <c r="J62" s="631"/>
      <c r="K62" s="631"/>
      <c r="L62" s="631"/>
      <c r="M62" s="631"/>
      <c r="N62" s="631" t="s">
        <v>70</v>
      </c>
      <c r="O62" s="631"/>
      <c r="P62" s="631"/>
      <c r="Q62" s="631"/>
      <c r="R62" s="631"/>
      <c r="S62" s="631"/>
      <c r="T62" s="631"/>
      <c r="U62" s="631"/>
      <c r="V62" s="124"/>
      <c r="W62" s="117">
        <v>7</v>
      </c>
      <c r="X62" s="118">
        <f t="shared" si="3"/>
        <v>0</v>
      </c>
      <c r="AA62" s="1">
        <f t="shared" si="4"/>
        <v>0</v>
      </c>
      <c r="AB62" s="1">
        <f t="shared" si="4"/>
        <v>0</v>
      </c>
      <c r="AC62" s="1">
        <f t="shared" si="4"/>
        <v>0</v>
      </c>
      <c r="AD62" s="1">
        <f t="shared" si="4"/>
        <v>0</v>
      </c>
      <c r="AE62" s="1">
        <f t="shared" si="4"/>
        <v>0</v>
      </c>
    </row>
    <row r="63" spans="2:37" ht="15">
      <c r="B63" s="126"/>
      <c r="C63" s="127" t="s">
        <v>8</v>
      </c>
      <c r="D63" s="128" t="s">
        <v>9</v>
      </c>
      <c r="E63" s="611" t="s">
        <v>71</v>
      </c>
      <c r="F63" s="592"/>
      <c r="G63" s="593"/>
      <c r="H63" s="591" t="s">
        <v>72</v>
      </c>
      <c r="I63" s="592"/>
      <c r="J63" s="593" t="s">
        <v>72</v>
      </c>
      <c r="K63" s="591" t="s">
        <v>73</v>
      </c>
      <c r="L63" s="592"/>
      <c r="M63" s="592" t="s">
        <v>73</v>
      </c>
      <c r="N63" s="591" t="s">
        <v>74</v>
      </c>
      <c r="O63" s="592"/>
      <c r="P63" s="593"/>
      <c r="Q63" s="591" t="s">
        <v>75</v>
      </c>
      <c r="R63" s="592"/>
      <c r="S63" s="593"/>
      <c r="T63" s="129" t="s">
        <v>76</v>
      </c>
      <c r="U63" s="130"/>
      <c r="V63" s="131"/>
      <c r="W63" s="117">
        <v>8</v>
      </c>
      <c r="X63" s="118">
        <f t="shared" si="3"/>
        <v>0</v>
      </c>
      <c r="AA63" s="1">
        <f t="shared" si="4"/>
        <v>0</v>
      </c>
      <c r="AB63" s="1">
        <f t="shared" si="4"/>
        <v>0</v>
      </c>
      <c r="AC63" s="1">
        <f t="shared" si="4"/>
        <v>0</v>
      </c>
      <c r="AD63" s="1">
        <f t="shared" si="4"/>
        <v>0</v>
      </c>
      <c r="AE63" s="1">
        <f t="shared" si="4"/>
        <v>0</v>
      </c>
      <c r="AF63" s="9" t="s">
        <v>71</v>
      </c>
      <c r="AG63" s="9" t="s">
        <v>72</v>
      </c>
      <c r="AH63" s="9" t="s">
        <v>73</v>
      </c>
      <c r="AI63" s="9" t="s">
        <v>71</v>
      </c>
      <c r="AJ63" s="9" t="s">
        <v>72</v>
      </c>
      <c r="AK63" s="9" t="s">
        <v>73</v>
      </c>
    </row>
    <row r="64" spans="2:37" ht="15.75">
      <c r="B64" s="132" t="s">
        <v>71</v>
      </c>
      <c r="C64" s="133" t="s">
        <v>246</v>
      </c>
      <c r="D64" s="150" t="s">
        <v>224</v>
      </c>
      <c r="E64" s="134">
        <v>6</v>
      </c>
      <c r="F64" s="135" t="s">
        <v>19</v>
      </c>
      <c r="G64" s="136">
        <v>2</v>
      </c>
      <c r="H64" s="137">
        <v>6</v>
      </c>
      <c r="I64" s="135" t="s">
        <v>19</v>
      </c>
      <c r="J64" s="136">
        <v>1</v>
      </c>
      <c r="K64" s="137"/>
      <c r="L64" s="135" t="s">
        <v>19</v>
      </c>
      <c r="M64" s="138"/>
      <c r="N64" s="139">
        <f>E64+H64+K64</f>
        <v>12</v>
      </c>
      <c r="O64" s="140" t="s">
        <v>19</v>
      </c>
      <c r="P64" s="141">
        <f>G64+J64+M64</f>
        <v>3</v>
      </c>
      <c r="Q64" s="139">
        <f>SUM(AF64:AH64)</f>
        <v>2</v>
      </c>
      <c r="R64" s="140" t="s">
        <v>19</v>
      </c>
      <c r="S64" s="141">
        <f>SUM(AI64:AK64)</f>
        <v>0</v>
      </c>
      <c r="T64" s="142">
        <f>IF(Q64&gt;S64,1,0)</f>
        <v>1</v>
      </c>
      <c r="U64" s="143">
        <f>IF(S64&gt;Q64,1,0)</f>
        <v>0</v>
      </c>
      <c r="V64" s="124"/>
      <c r="X64" s="144"/>
      <c r="AF64" s="145">
        <f>IF(E64&gt;G64,1,0)</f>
        <v>1</v>
      </c>
      <c r="AG64" s="145">
        <f>IF(H64&gt;J64,1,0)</f>
        <v>1</v>
      </c>
      <c r="AH64" s="145">
        <f>IF(K64+M64&gt;0,IF(K64&gt;M64,1,0),0)</f>
        <v>0</v>
      </c>
      <c r="AI64" s="145">
        <f>IF(G64&gt;E64,1,0)</f>
        <v>0</v>
      </c>
      <c r="AJ64" s="145">
        <f>IF(J64&gt;H64,1,0)</f>
        <v>0</v>
      </c>
      <c r="AK64" s="145">
        <f>IF(K64+M64&gt;0,IF(M64&gt;K64,1,0),0)</f>
        <v>0</v>
      </c>
    </row>
    <row r="65" spans="2:37" ht="15.75">
      <c r="B65" s="132" t="s">
        <v>72</v>
      </c>
      <c r="C65" s="147" t="s">
        <v>204</v>
      </c>
      <c r="D65" s="146" t="s">
        <v>214</v>
      </c>
      <c r="E65" s="134">
        <v>6</v>
      </c>
      <c r="F65" s="135" t="s">
        <v>19</v>
      </c>
      <c r="G65" s="136">
        <v>3</v>
      </c>
      <c r="H65" s="137">
        <v>6</v>
      </c>
      <c r="I65" s="135" t="s">
        <v>19</v>
      </c>
      <c r="J65" s="136">
        <v>1</v>
      </c>
      <c r="K65" s="137"/>
      <c r="L65" s="135" t="s">
        <v>19</v>
      </c>
      <c r="M65" s="138"/>
      <c r="N65" s="139">
        <f>E65+H65+K65</f>
        <v>12</v>
      </c>
      <c r="O65" s="140" t="s">
        <v>19</v>
      </c>
      <c r="P65" s="141">
        <f>G65+J65+M65</f>
        <v>4</v>
      </c>
      <c r="Q65" s="139">
        <f>SUM(AF65:AH65)</f>
        <v>2</v>
      </c>
      <c r="R65" s="140" t="s">
        <v>19</v>
      </c>
      <c r="S65" s="141">
        <f>SUM(AI65:AK65)</f>
        <v>0</v>
      </c>
      <c r="T65" s="142">
        <f>IF(Q65&gt;S65,1,0)</f>
        <v>1</v>
      </c>
      <c r="U65" s="143">
        <f>IF(S65&gt;Q65,1,0)</f>
        <v>0</v>
      </c>
      <c r="V65" s="124"/>
      <c r="AF65" s="145">
        <f>IF(E65&gt;G65,1,0)</f>
        <v>1</v>
      </c>
      <c r="AG65" s="145">
        <f>IF(H65&gt;J65,1,0)</f>
        <v>1</v>
      </c>
      <c r="AH65" s="145">
        <f>IF(K65+M65&gt;0,IF(K65&gt;M65,1,0),0)</f>
        <v>0</v>
      </c>
      <c r="AI65" s="145">
        <f>IF(G65&gt;E65,1,0)</f>
        <v>0</v>
      </c>
      <c r="AJ65" s="145">
        <f>IF(J65&gt;H65,1,0)</f>
        <v>0</v>
      </c>
      <c r="AK65" s="145">
        <f>IF(K65+M65&gt;0,IF(M65&gt;K65,1,0),0)</f>
        <v>0</v>
      </c>
    </row>
    <row r="66" spans="2:37" ht="14.25" customHeight="1">
      <c r="B66" s="583" t="s">
        <v>73</v>
      </c>
      <c r="C66" s="147" t="s">
        <v>246</v>
      </c>
      <c r="D66" s="133" t="s">
        <v>212</v>
      </c>
      <c r="E66" s="641">
        <v>6</v>
      </c>
      <c r="F66" s="632" t="s">
        <v>19</v>
      </c>
      <c r="G66" s="634">
        <v>3</v>
      </c>
      <c r="H66" s="639">
        <v>6</v>
      </c>
      <c r="I66" s="632" t="s">
        <v>19</v>
      </c>
      <c r="J66" s="634">
        <v>4</v>
      </c>
      <c r="K66" s="709"/>
      <c r="L66" s="632" t="s">
        <v>19</v>
      </c>
      <c r="M66" s="671"/>
      <c r="N66" s="646">
        <f>E66+H66+K66</f>
        <v>12</v>
      </c>
      <c r="O66" s="648" t="s">
        <v>19</v>
      </c>
      <c r="P66" s="650">
        <f>G66+J66+M66</f>
        <v>7</v>
      </c>
      <c r="Q66" s="646">
        <f>SUM(AF66:AH66)</f>
        <v>2</v>
      </c>
      <c r="R66" s="648" t="s">
        <v>19</v>
      </c>
      <c r="S66" s="650">
        <f>SUM(AI66:AK66)</f>
        <v>0</v>
      </c>
      <c r="T66" s="609">
        <f>IF(Q66&gt;S66,1,0)</f>
        <v>1</v>
      </c>
      <c r="U66" s="601">
        <f>IF(S66&gt;Q66,1,0)</f>
        <v>0</v>
      </c>
      <c r="V66" s="148"/>
      <c r="AF66" s="145">
        <f>IF(E66&gt;G66,1,0)</f>
        <v>1</v>
      </c>
      <c r="AG66" s="145">
        <f>IF(H66&gt;J66,1,0)</f>
        <v>1</v>
      </c>
      <c r="AH66" s="145">
        <f>IF(K66+M66&gt;0,IF(K66&gt;M66,1,0),0)</f>
        <v>0</v>
      </c>
      <c r="AI66" s="145">
        <f>IF(G66&gt;E66,1,0)</f>
        <v>0</v>
      </c>
      <c r="AJ66" s="145">
        <f>IF(J66&gt;H66,1,0)</f>
        <v>0</v>
      </c>
      <c r="AK66" s="145">
        <f>IF(K66+M66&gt;0,IF(M66&gt;K66,1,0),0)</f>
        <v>0</v>
      </c>
    </row>
    <row r="67" spans="2:22" ht="14.25" customHeight="1">
      <c r="B67" s="584"/>
      <c r="C67" s="149" t="s">
        <v>204</v>
      </c>
      <c r="D67" s="150" t="s">
        <v>214</v>
      </c>
      <c r="E67" s="642"/>
      <c r="F67" s="633"/>
      <c r="G67" s="635"/>
      <c r="H67" s="640"/>
      <c r="I67" s="633"/>
      <c r="J67" s="635"/>
      <c r="K67" s="640"/>
      <c r="L67" s="633"/>
      <c r="M67" s="672"/>
      <c r="N67" s="647"/>
      <c r="O67" s="649"/>
      <c r="P67" s="651"/>
      <c r="Q67" s="647"/>
      <c r="R67" s="649"/>
      <c r="S67" s="651"/>
      <c r="T67" s="610"/>
      <c r="U67" s="602"/>
      <c r="V67" s="148"/>
    </row>
    <row r="68" spans="2:22" ht="15.75">
      <c r="B68" s="151"/>
      <c r="C68" s="152" t="s">
        <v>77</v>
      </c>
      <c r="D68" s="153"/>
      <c r="E68" s="153"/>
      <c r="F68" s="153"/>
      <c r="G68" s="153"/>
      <c r="H68" s="153"/>
      <c r="I68" s="153"/>
      <c r="J68" s="153"/>
      <c r="K68" s="153"/>
      <c r="L68" s="153"/>
      <c r="M68" s="153"/>
      <c r="N68" s="154">
        <f>SUM(N64:N67)</f>
        <v>36</v>
      </c>
      <c r="O68" s="140" t="s">
        <v>19</v>
      </c>
      <c r="P68" s="155">
        <f>SUM(P64:P67)</f>
        <v>14</v>
      </c>
      <c r="Q68" s="188">
        <f>SUM(Q64:Q67)</f>
        <v>6</v>
      </c>
      <c r="R68" s="190" t="s">
        <v>19</v>
      </c>
      <c r="S68" s="189">
        <f>SUM(S64:S67)</f>
        <v>0</v>
      </c>
      <c r="T68" s="142">
        <f>SUM(T64:T67)</f>
        <v>3</v>
      </c>
      <c r="U68" s="143">
        <f>SUM(U64:U67)</f>
        <v>0</v>
      </c>
      <c r="V68" s="124"/>
    </row>
    <row r="69" spans="2:22" ht="15">
      <c r="B69" s="151"/>
      <c r="C69" s="8" t="s">
        <v>78</v>
      </c>
      <c r="D69" s="157" t="str">
        <f>IF(T68&gt;U68,D59,IF(U68&gt;T68,D60,IF(U68+T68=0," ","CHYBA ZADÁNÍ")))</f>
        <v>Krmelín</v>
      </c>
      <c r="E69" s="152"/>
      <c r="F69" s="152"/>
      <c r="G69" s="153"/>
      <c r="H69" s="153"/>
      <c r="I69" s="153"/>
      <c r="J69" s="153"/>
      <c r="K69" s="153"/>
      <c r="L69" s="153"/>
      <c r="M69" s="153"/>
      <c r="N69" s="153"/>
      <c r="O69" s="153"/>
      <c r="P69" s="153"/>
      <c r="Q69" s="153"/>
      <c r="R69" s="153"/>
      <c r="S69" s="153"/>
      <c r="T69" s="153"/>
      <c r="U69" s="8"/>
      <c r="V69" s="158"/>
    </row>
    <row r="70" spans="2:22" ht="14.25">
      <c r="B70" s="151"/>
      <c r="C70" s="8" t="s">
        <v>79</v>
      </c>
      <c r="G70" s="160"/>
      <c r="H70" s="160"/>
      <c r="I70" s="160"/>
      <c r="J70" s="160"/>
      <c r="K70" s="160"/>
      <c r="L70" s="160"/>
      <c r="M70" s="160"/>
      <c r="N70" s="158"/>
      <c r="O70" s="158"/>
      <c r="Q70" s="161"/>
      <c r="R70" s="161"/>
      <c r="S70" s="160"/>
      <c r="T70" s="160"/>
      <c r="U70" s="160"/>
      <c r="V70" s="158"/>
    </row>
    <row r="71" spans="3:21" ht="14.25">
      <c r="C71" s="161"/>
      <c r="D71" s="161"/>
      <c r="E71" s="161"/>
      <c r="F71" s="161"/>
      <c r="G71" s="161"/>
      <c r="H71" s="161"/>
      <c r="I71" s="161"/>
      <c r="J71" s="166" t="s">
        <v>63</v>
      </c>
      <c r="K71" s="166"/>
      <c r="L71" s="166"/>
      <c r="M71" s="161"/>
      <c r="N71" s="161"/>
      <c r="O71" s="161"/>
      <c r="P71" s="161"/>
      <c r="Q71" s="161"/>
      <c r="R71" s="161"/>
      <c r="S71" s="161"/>
      <c r="T71" s="166" t="s">
        <v>66</v>
      </c>
      <c r="U71" s="161"/>
    </row>
    <row r="72" spans="3:21" ht="15">
      <c r="C72" s="167" t="s">
        <v>80</v>
      </c>
      <c r="D72" s="161"/>
      <c r="E72" s="161"/>
      <c r="F72" s="161"/>
      <c r="G72" s="161"/>
      <c r="H72" s="161"/>
      <c r="I72" s="161"/>
      <c r="J72" s="161"/>
      <c r="K72" s="161"/>
      <c r="L72" s="161"/>
      <c r="M72" s="161"/>
      <c r="N72" s="161"/>
      <c r="O72" s="161"/>
      <c r="P72" s="161"/>
      <c r="Q72" s="161"/>
      <c r="R72" s="161"/>
      <c r="S72" s="161"/>
      <c r="T72" s="161"/>
      <c r="U72" s="161"/>
    </row>
  </sheetData>
  <sheetProtection selectLockedCells="1"/>
  <mergeCells count="105">
    <mergeCell ref="M66:M67"/>
    <mergeCell ref="N66:N67"/>
    <mergeCell ref="U66:U67"/>
    <mergeCell ref="O66:O67"/>
    <mergeCell ref="P66:P67"/>
    <mergeCell ref="Q66:Q67"/>
    <mergeCell ref="R66:R67"/>
    <mergeCell ref="S66:S67"/>
    <mergeCell ref="T66:T67"/>
    <mergeCell ref="Q63:S63"/>
    <mergeCell ref="B66:B67"/>
    <mergeCell ref="E66:E67"/>
    <mergeCell ref="F66:F67"/>
    <mergeCell ref="G66:G67"/>
    <mergeCell ref="H66:H67"/>
    <mergeCell ref="I66:I67"/>
    <mergeCell ref="J66:J67"/>
    <mergeCell ref="K66:K67"/>
    <mergeCell ref="L66:L67"/>
    <mergeCell ref="E63:G63"/>
    <mergeCell ref="H63:J63"/>
    <mergeCell ref="K63:M63"/>
    <mergeCell ref="N63:P63"/>
    <mergeCell ref="D60:I60"/>
    <mergeCell ref="P60:U60"/>
    <mergeCell ref="E62:M62"/>
    <mergeCell ref="N62:U62"/>
    <mergeCell ref="P56:U56"/>
    <mergeCell ref="P57:U57"/>
    <mergeCell ref="P58:U58"/>
    <mergeCell ref="D59:I59"/>
    <mergeCell ref="P59:U59"/>
    <mergeCell ref="U41:U42"/>
    <mergeCell ref="P53:Q53"/>
    <mergeCell ref="T53:U53"/>
    <mergeCell ref="P54:U54"/>
    <mergeCell ref="Q41:Q42"/>
    <mergeCell ref="R41:R42"/>
    <mergeCell ref="S41:S42"/>
    <mergeCell ref="T41:T42"/>
    <mergeCell ref="M41:M42"/>
    <mergeCell ref="N41:N42"/>
    <mergeCell ref="O41:O42"/>
    <mergeCell ref="P41:P42"/>
    <mergeCell ref="Q38:S38"/>
    <mergeCell ref="B41:B42"/>
    <mergeCell ref="E41:E42"/>
    <mergeCell ref="F41:F42"/>
    <mergeCell ref="G41:G42"/>
    <mergeCell ref="H41:H42"/>
    <mergeCell ref="I41:I42"/>
    <mergeCell ref="J41:J42"/>
    <mergeCell ref="K41:K42"/>
    <mergeCell ref="L41:L42"/>
    <mergeCell ref="E38:G38"/>
    <mergeCell ref="H38:J38"/>
    <mergeCell ref="K38:M38"/>
    <mergeCell ref="N38:P38"/>
    <mergeCell ref="D35:I35"/>
    <mergeCell ref="P35:U35"/>
    <mergeCell ref="E37:M37"/>
    <mergeCell ref="N37:U37"/>
    <mergeCell ref="P31:U31"/>
    <mergeCell ref="P32:U32"/>
    <mergeCell ref="P33:U33"/>
    <mergeCell ref="D34:I34"/>
    <mergeCell ref="P34:U34"/>
    <mergeCell ref="U16:U17"/>
    <mergeCell ref="P28:Q28"/>
    <mergeCell ref="T28:U28"/>
    <mergeCell ref="P29:U29"/>
    <mergeCell ref="Q16:Q17"/>
    <mergeCell ref="R16:R17"/>
    <mergeCell ref="S16:S17"/>
    <mergeCell ref="T16:T17"/>
    <mergeCell ref="M16:M17"/>
    <mergeCell ref="N16:N17"/>
    <mergeCell ref="O16:O17"/>
    <mergeCell ref="P16:P17"/>
    <mergeCell ref="Q13:S13"/>
    <mergeCell ref="B16:B17"/>
    <mergeCell ref="E16:E17"/>
    <mergeCell ref="F16:F17"/>
    <mergeCell ref="G16:G17"/>
    <mergeCell ref="H16:H17"/>
    <mergeCell ref="I16:I17"/>
    <mergeCell ref="J16:J17"/>
    <mergeCell ref="K16:K17"/>
    <mergeCell ref="L16:L17"/>
    <mergeCell ref="E13:G13"/>
    <mergeCell ref="H13:J13"/>
    <mergeCell ref="K13:M13"/>
    <mergeCell ref="N13:P13"/>
    <mergeCell ref="D10:I10"/>
    <mergeCell ref="P10:U10"/>
    <mergeCell ref="E12:M12"/>
    <mergeCell ref="N12:U12"/>
    <mergeCell ref="P7:U7"/>
    <mergeCell ref="P8:U8"/>
    <mergeCell ref="D9:I9"/>
    <mergeCell ref="P9:U9"/>
    <mergeCell ref="P3:Q3"/>
    <mergeCell ref="T3:U3"/>
    <mergeCell ref="P4:U4"/>
    <mergeCell ref="P6:U6"/>
  </mergeCells>
  <conditionalFormatting sqref="X6:X13 X31:X38 X56:X63">
    <cfRule type="cellIs" priority="1" dxfId="0" operator="notEqual" stopIfTrue="1">
      <formula>0</formula>
    </cfRule>
  </conditionalFormatting>
  <printOptions horizontalCentered="1"/>
  <pageMargins left="0.31496062992125984" right="0.31496062992125984" top="0.1968503937007874" bottom="0" header="0" footer="0"/>
  <pageSetup horizontalDpi="600" verticalDpi="600" orientation="portrait" paperSize="9" scale="9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AF90"/>
  <sheetViews>
    <sheetView zoomScalePageLayoutView="0" workbookViewId="0" topLeftCell="A15">
      <selection activeCell="Q36" sqref="Q36"/>
    </sheetView>
  </sheetViews>
  <sheetFormatPr defaultColWidth="10.28125" defaultRowHeight="12.75"/>
  <cols>
    <col min="1" max="1" width="0.9921875" style="1" customWidth="1"/>
    <col min="2" max="2" width="7.57421875" style="1" customWidth="1"/>
    <col min="3" max="3" width="18.00390625" style="1" customWidth="1"/>
    <col min="4" max="4" width="2.421875" style="1" customWidth="1"/>
    <col min="5" max="5" width="20.57421875" style="1" customWidth="1"/>
    <col min="6" max="6" width="4.7109375" style="1" customWidth="1"/>
    <col min="7" max="7" width="1.421875" style="1" customWidth="1"/>
    <col min="8" max="8" width="5.00390625" style="1" customWidth="1"/>
    <col min="9" max="10" width="4.28125" style="1" customWidth="1"/>
    <col min="11" max="11" width="20.57421875" style="1" customWidth="1"/>
    <col min="12" max="12" width="2.00390625" style="1" customWidth="1"/>
    <col min="13" max="13" width="4.28125" style="1" customWidth="1"/>
    <col min="14" max="14" width="16.7109375" style="1" customWidth="1"/>
    <col min="15" max="15" width="1.421875" style="1" customWidth="1"/>
    <col min="16" max="16" width="7.8515625" style="1" customWidth="1"/>
    <col min="17" max="18" width="4.28125" style="1" customWidth="1"/>
    <col min="19" max="19" width="2.00390625" style="1" customWidth="1"/>
    <col min="20" max="21" width="4.28125" style="1" customWidth="1"/>
    <col min="22" max="22" width="1.8515625" style="1" customWidth="1"/>
    <col min="23" max="24" width="4.28125" style="1" customWidth="1"/>
    <col min="25" max="25" width="1.8515625" style="1" customWidth="1"/>
    <col min="26" max="26" width="3.28125" style="1" customWidth="1"/>
    <col min="27" max="27" width="4.140625" style="1" customWidth="1"/>
    <col min="28" max="28" width="10.28125" style="1" customWidth="1"/>
    <col min="29" max="39" width="4.28125" style="1" customWidth="1"/>
    <col min="40" max="16384" width="10.28125" style="1" customWidth="1"/>
  </cols>
  <sheetData>
    <row r="1" spans="5:14" ht="18">
      <c r="E1" s="232" t="s">
        <v>85</v>
      </c>
      <c r="K1" s="42">
        <f>'Rozlosování-přehled'!L1</f>
        <v>2011</v>
      </c>
      <c r="M1" s="427"/>
      <c r="N1" s="427"/>
    </row>
    <row r="2" spans="5:14" ht="27.75" customHeight="1">
      <c r="E2" s="2" t="s">
        <v>0</v>
      </c>
      <c r="M2" s="427"/>
      <c r="N2" s="428" t="s">
        <v>1</v>
      </c>
    </row>
    <row r="3" spans="4:31" ht="15.75">
      <c r="D3" s="3" t="s">
        <v>2</v>
      </c>
      <c r="E3" s="4"/>
      <c r="M3" s="429" t="s">
        <v>2</v>
      </c>
      <c r="N3" s="430" t="s">
        <v>3</v>
      </c>
      <c r="T3" s="5" t="s">
        <v>4</v>
      </c>
      <c r="AE3" s="5" t="s">
        <v>98</v>
      </c>
    </row>
    <row r="4" spans="3:27" ht="15">
      <c r="C4" s="5" t="s">
        <v>5</v>
      </c>
      <c r="D4" s="80">
        <v>3</v>
      </c>
      <c r="E4" s="6" t="str">
        <f>IF(D4=1,N4,IF(D4=2,N5,IF(D4=3,N6,IF(D4=4,N7,IF(D4=5,N8,IF(D4=6,N9,IF(D4=7,N10,IF(D4=8,N11," "))))))))</f>
        <v>Výškovice A</v>
      </c>
      <c r="I4" s="7" t="s">
        <v>6</v>
      </c>
      <c r="J4" s="8"/>
      <c r="M4" s="431">
        <v>1</v>
      </c>
      <c r="N4" s="432" t="s">
        <v>16</v>
      </c>
      <c r="P4" s="1" t="s">
        <v>7</v>
      </c>
      <c r="Q4" s="5">
        <v>1</v>
      </c>
      <c r="R4" s="5">
        <v>8</v>
      </c>
      <c r="S4" s="10"/>
      <c r="T4" s="5">
        <v>2</v>
      </c>
      <c r="U4" s="5">
        <v>7</v>
      </c>
      <c r="V4" s="10"/>
      <c r="W4" s="5">
        <v>3</v>
      </c>
      <c r="X4" s="5">
        <v>6</v>
      </c>
      <c r="Y4" s="10"/>
      <c r="Z4" s="5">
        <v>4</v>
      </c>
      <c r="AA4" s="5">
        <v>5</v>
      </c>
    </row>
    <row r="5" spans="2:32" ht="15.75">
      <c r="B5" s="11"/>
      <c r="C5" s="12" t="s">
        <v>8</v>
      </c>
      <c r="D5" s="13"/>
      <c r="E5" s="14" t="s">
        <v>9</v>
      </c>
      <c r="F5" s="575" t="s">
        <v>10</v>
      </c>
      <c r="G5" s="576"/>
      <c r="H5" s="577"/>
      <c r="I5" s="15" t="s">
        <v>11</v>
      </c>
      <c r="J5" s="16" t="s">
        <v>12</v>
      </c>
      <c r="K5" s="17" t="s">
        <v>13</v>
      </c>
      <c r="L5" s="5"/>
      <c r="M5" s="431">
        <v>2</v>
      </c>
      <c r="N5" s="432" t="s">
        <v>65</v>
      </c>
      <c r="P5" s="1" t="s">
        <v>14</v>
      </c>
      <c r="Q5" s="5">
        <v>8</v>
      </c>
      <c r="R5" s="5">
        <v>5</v>
      </c>
      <c r="S5" s="10"/>
      <c r="T5" s="5">
        <v>6</v>
      </c>
      <c r="U5" s="5">
        <v>4</v>
      </c>
      <c r="V5" s="10"/>
      <c r="W5" s="5">
        <v>7</v>
      </c>
      <c r="X5" s="5">
        <v>3</v>
      </c>
      <c r="Y5" s="10"/>
      <c r="Z5" s="5">
        <v>1</v>
      </c>
      <c r="AA5" s="5">
        <v>2</v>
      </c>
      <c r="AD5" s="575" t="s">
        <v>10</v>
      </c>
      <c r="AE5" s="576"/>
      <c r="AF5" s="577"/>
    </row>
    <row r="6" spans="2:32" ht="15.75">
      <c r="B6" s="18" t="s">
        <v>15</v>
      </c>
      <c r="C6" s="19"/>
      <c r="D6" s="20"/>
      <c r="E6" s="20"/>
      <c r="F6" s="20"/>
      <c r="G6" s="20"/>
      <c r="H6" s="20"/>
      <c r="I6" s="20"/>
      <c r="J6" s="20"/>
      <c r="K6" s="21"/>
      <c r="M6" s="431">
        <v>3</v>
      </c>
      <c r="N6" s="432" t="s">
        <v>87</v>
      </c>
      <c r="P6" s="426" t="s">
        <v>17</v>
      </c>
      <c r="Q6" s="5">
        <v>2</v>
      </c>
      <c r="R6" s="5">
        <v>8</v>
      </c>
      <c r="S6" s="10"/>
      <c r="T6" s="5">
        <v>3</v>
      </c>
      <c r="U6" s="5">
        <v>1</v>
      </c>
      <c r="V6" s="10"/>
      <c r="W6" s="5">
        <v>4</v>
      </c>
      <c r="X6" s="5">
        <v>7</v>
      </c>
      <c r="Y6" s="10"/>
      <c r="Z6" s="5">
        <v>5</v>
      </c>
      <c r="AA6" s="5">
        <v>6</v>
      </c>
      <c r="AD6" s="20"/>
      <c r="AE6" s="20"/>
      <c r="AF6" s="20"/>
    </row>
    <row r="7" spans="2:32" ht="15.75">
      <c r="B7" s="22" t="s">
        <v>156</v>
      </c>
      <c r="C7" s="23" t="str">
        <f>N4</f>
        <v>Hrabová</v>
      </c>
      <c r="D7" s="24" t="s">
        <v>18</v>
      </c>
      <c r="E7" s="25" t="str">
        <f>N11</f>
        <v>Brušperk A</v>
      </c>
      <c r="F7" s="270">
        <v>1</v>
      </c>
      <c r="G7" s="199" t="s">
        <v>19</v>
      </c>
      <c r="H7" s="271">
        <v>2</v>
      </c>
      <c r="I7" s="191">
        <v>1</v>
      </c>
      <c r="J7" s="192">
        <v>2</v>
      </c>
      <c r="K7" s="498" t="s">
        <v>188</v>
      </c>
      <c r="M7" s="431">
        <v>4</v>
      </c>
      <c r="N7" s="433" t="s">
        <v>33</v>
      </c>
      <c r="P7" s="1" t="s">
        <v>20</v>
      </c>
      <c r="Q7" s="5">
        <v>8</v>
      </c>
      <c r="R7" s="5">
        <v>6</v>
      </c>
      <c r="S7" s="10"/>
      <c r="T7" s="5">
        <v>7</v>
      </c>
      <c r="U7" s="5">
        <v>5</v>
      </c>
      <c r="V7" s="10"/>
      <c r="W7" s="5">
        <v>1</v>
      </c>
      <c r="X7" s="5">
        <v>4</v>
      </c>
      <c r="Y7" s="10"/>
      <c r="Z7" s="5">
        <v>2</v>
      </c>
      <c r="AA7" s="5">
        <v>3</v>
      </c>
      <c r="AD7" s="270" t="s">
        <v>45</v>
      </c>
      <c r="AE7" s="199" t="s">
        <v>19</v>
      </c>
      <c r="AF7" s="271" t="s">
        <v>45</v>
      </c>
    </row>
    <row r="8" spans="2:32" ht="15.75">
      <c r="B8" s="26"/>
      <c r="C8" s="27" t="str">
        <f>N5</f>
        <v>Vratimov</v>
      </c>
      <c r="D8" s="28" t="s">
        <v>18</v>
      </c>
      <c r="E8" s="29" t="str">
        <f>N10</f>
        <v>Stará Bělá  </v>
      </c>
      <c r="F8" s="266">
        <v>1</v>
      </c>
      <c r="G8" s="200" t="s">
        <v>19</v>
      </c>
      <c r="H8" s="267">
        <v>2</v>
      </c>
      <c r="I8" s="193">
        <v>1</v>
      </c>
      <c r="J8" s="194">
        <v>2</v>
      </c>
      <c r="K8" s="499" t="s">
        <v>188</v>
      </c>
      <c r="M8" s="431">
        <v>5</v>
      </c>
      <c r="N8" s="433" t="s">
        <v>178</v>
      </c>
      <c r="P8" s="426" t="s">
        <v>21</v>
      </c>
      <c r="Q8" s="5">
        <v>3</v>
      </c>
      <c r="R8" s="5">
        <v>8</v>
      </c>
      <c r="S8" s="10"/>
      <c r="T8" s="5">
        <v>4</v>
      </c>
      <c r="U8" s="5">
        <v>2</v>
      </c>
      <c r="V8" s="10"/>
      <c r="W8" s="5">
        <v>5</v>
      </c>
      <c r="X8" s="5">
        <v>1</v>
      </c>
      <c r="Y8" s="10"/>
      <c r="Z8" s="5">
        <v>6</v>
      </c>
      <c r="AA8" s="5">
        <v>7</v>
      </c>
      <c r="AD8" s="266" t="s">
        <v>45</v>
      </c>
      <c r="AE8" s="200" t="s">
        <v>19</v>
      </c>
      <c r="AF8" s="267" t="s">
        <v>45</v>
      </c>
    </row>
    <row r="9" spans="2:32" ht="15.75">
      <c r="B9" s="26"/>
      <c r="C9" s="27" t="str">
        <f>N6</f>
        <v>Výškovice A</v>
      </c>
      <c r="D9" s="28" t="s">
        <v>18</v>
      </c>
      <c r="E9" s="29" t="str">
        <f>N9</f>
        <v>Výškovice B</v>
      </c>
      <c r="F9" s="266">
        <v>0</v>
      </c>
      <c r="G9" s="415" t="s">
        <v>19</v>
      </c>
      <c r="H9" s="267">
        <v>3</v>
      </c>
      <c r="I9" s="416">
        <v>1</v>
      </c>
      <c r="J9" s="417">
        <v>2</v>
      </c>
      <c r="K9" s="486" t="s">
        <v>188</v>
      </c>
      <c r="M9" s="431">
        <v>6</v>
      </c>
      <c r="N9" s="433" t="s">
        <v>88</v>
      </c>
      <c r="P9" s="426" t="s">
        <v>22</v>
      </c>
      <c r="Q9" s="5">
        <v>8</v>
      </c>
      <c r="R9" s="5">
        <v>7</v>
      </c>
      <c r="S9" s="10"/>
      <c r="T9" s="5">
        <v>1</v>
      </c>
      <c r="U9" s="5">
        <v>6</v>
      </c>
      <c r="V9" s="10"/>
      <c r="W9" s="5">
        <v>2</v>
      </c>
      <c r="X9" s="5">
        <v>5</v>
      </c>
      <c r="Y9" s="10"/>
      <c r="Z9" s="5">
        <v>3</v>
      </c>
      <c r="AA9" s="5">
        <v>4</v>
      </c>
      <c r="AD9" s="266" t="s">
        <v>45</v>
      </c>
      <c r="AE9" s="200" t="s">
        <v>19</v>
      </c>
      <c r="AF9" s="267" t="s">
        <v>45</v>
      </c>
    </row>
    <row r="10" spans="2:32" ht="15.75">
      <c r="B10" s="26"/>
      <c r="C10" s="30" t="str">
        <f>N7</f>
        <v>Brušperk B</v>
      </c>
      <c r="D10" s="31" t="s">
        <v>18</v>
      </c>
      <c r="E10" s="32" t="str">
        <f>N8</f>
        <v>Nová Bělá  B</v>
      </c>
      <c r="F10" s="272">
        <v>0</v>
      </c>
      <c r="G10" s="201" t="s">
        <v>19</v>
      </c>
      <c r="H10" s="273">
        <v>3</v>
      </c>
      <c r="I10" s="195">
        <v>1</v>
      </c>
      <c r="J10" s="196">
        <v>2</v>
      </c>
      <c r="K10" s="487" t="s">
        <v>188</v>
      </c>
      <c r="M10" s="431">
        <v>7</v>
      </c>
      <c r="N10" s="432" t="s">
        <v>90</v>
      </c>
      <c r="P10" s="1" t="s">
        <v>24</v>
      </c>
      <c r="Q10" s="5">
        <v>4</v>
      </c>
      <c r="R10" s="5">
        <v>8</v>
      </c>
      <c r="S10" s="10"/>
      <c r="T10" s="5">
        <v>5</v>
      </c>
      <c r="U10" s="5">
        <v>3</v>
      </c>
      <c r="V10" s="10"/>
      <c r="W10" s="5">
        <v>6</v>
      </c>
      <c r="X10" s="5">
        <v>2</v>
      </c>
      <c r="Y10" s="10"/>
      <c r="Z10" s="5">
        <v>7</v>
      </c>
      <c r="AA10" s="5">
        <v>1</v>
      </c>
      <c r="AD10" s="272" t="s">
        <v>45</v>
      </c>
      <c r="AE10" s="201" t="s">
        <v>19</v>
      </c>
      <c r="AF10" s="273" t="s">
        <v>45</v>
      </c>
    </row>
    <row r="11" spans="2:32" ht="15.75">
      <c r="B11" s="33" t="s">
        <v>25</v>
      </c>
      <c r="C11" s="19"/>
      <c r="D11" s="19"/>
      <c r="E11" s="19"/>
      <c r="F11" s="34"/>
      <c r="G11" s="35"/>
      <c r="H11" s="34"/>
      <c r="I11" s="197"/>
      <c r="J11" s="197"/>
      <c r="K11" s="404"/>
      <c r="M11" s="431">
        <v>8</v>
      </c>
      <c r="N11" s="433" t="s">
        <v>26</v>
      </c>
      <c r="AD11" s="34"/>
      <c r="AE11" s="35"/>
      <c r="AF11" s="34"/>
    </row>
    <row r="12" spans="2:32" ht="15.75">
      <c r="B12" s="22" t="s">
        <v>157</v>
      </c>
      <c r="C12" s="23" t="str">
        <f>N11</f>
        <v>Brušperk A</v>
      </c>
      <c r="D12" s="24" t="s">
        <v>18</v>
      </c>
      <c r="E12" s="25" t="str">
        <f>N8</f>
        <v>Nová Bělá  B</v>
      </c>
      <c r="F12" s="270">
        <v>1</v>
      </c>
      <c r="G12" s="199" t="s">
        <v>19</v>
      </c>
      <c r="H12" s="271">
        <v>2</v>
      </c>
      <c r="I12" s="191">
        <v>1</v>
      </c>
      <c r="J12" s="192">
        <v>2</v>
      </c>
      <c r="K12" s="498" t="s">
        <v>188</v>
      </c>
      <c r="M12" s="427"/>
      <c r="N12" s="427"/>
      <c r="AD12" s="270" t="s">
        <v>45</v>
      </c>
      <c r="AE12" s="199" t="s">
        <v>19</v>
      </c>
      <c r="AF12" s="271" t="s">
        <v>45</v>
      </c>
    </row>
    <row r="13" spans="2:32" ht="15.75">
      <c r="B13" s="26"/>
      <c r="C13" s="27" t="str">
        <f>N9</f>
        <v>Výškovice B</v>
      </c>
      <c r="D13" s="28" t="s">
        <v>18</v>
      </c>
      <c r="E13" s="29" t="str">
        <f>N7</f>
        <v>Brušperk B</v>
      </c>
      <c r="F13" s="266">
        <v>3</v>
      </c>
      <c r="G13" s="200" t="s">
        <v>19</v>
      </c>
      <c r="H13" s="267">
        <v>0</v>
      </c>
      <c r="I13" s="193">
        <v>2</v>
      </c>
      <c r="J13" s="194">
        <v>1</v>
      </c>
      <c r="K13" s="499" t="s">
        <v>188</v>
      </c>
      <c r="M13" s="427"/>
      <c r="N13" s="427"/>
      <c r="AD13" s="266" t="s">
        <v>45</v>
      </c>
      <c r="AE13" s="200" t="s">
        <v>19</v>
      </c>
      <c r="AF13" s="267" t="s">
        <v>45</v>
      </c>
    </row>
    <row r="14" spans="2:32" ht="15.75">
      <c r="B14" s="26"/>
      <c r="C14" s="27" t="str">
        <f>N10</f>
        <v>Stará Bělá  </v>
      </c>
      <c r="D14" s="28" t="s">
        <v>18</v>
      </c>
      <c r="E14" s="29" t="str">
        <f>N6</f>
        <v>Výškovice A</v>
      </c>
      <c r="F14" s="266">
        <v>1</v>
      </c>
      <c r="G14" s="200" t="s">
        <v>19</v>
      </c>
      <c r="H14" s="267">
        <v>2</v>
      </c>
      <c r="I14" s="193">
        <v>1</v>
      </c>
      <c r="J14" s="194">
        <v>2</v>
      </c>
      <c r="K14" s="499" t="s">
        <v>188</v>
      </c>
      <c r="M14" s="427"/>
      <c r="N14" s="432"/>
      <c r="AA14" s="36"/>
      <c r="AD14" s="266" t="s">
        <v>45</v>
      </c>
      <c r="AE14" s="200" t="s">
        <v>19</v>
      </c>
      <c r="AF14" s="267" t="s">
        <v>45</v>
      </c>
    </row>
    <row r="15" spans="2:32" ht="15.75">
      <c r="B15" s="26"/>
      <c r="C15" s="30" t="str">
        <f>N4</f>
        <v>Hrabová</v>
      </c>
      <c r="D15" s="31" t="s">
        <v>18</v>
      </c>
      <c r="E15" s="32" t="str">
        <f>N5</f>
        <v>Vratimov</v>
      </c>
      <c r="F15" s="272">
        <v>3</v>
      </c>
      <c r="G15" s="201" t="s">
        <v>19</v>
      </c>
      <c r="H15" s="273">
        <v>0</v>
      </c>
      <c r="I15" s="195">
        <v>2</v>
      </c>
      <c r="J15" s="196">
        <v>1</v>
      </c>
      <c r="K15" s="487" t="s">
        <v>188</v>
      </c>
      <c r="M15" s="427"/>
      <c r="N15" s="433"/>
      <c r="AA15" s="37"/>
      <c r="AD15" s="272" t="s">
        <v>45</v>
      </c>
      <c r="AE15" s="201" t="s">
        <v>19</v>
      </c>
      <c r="AF15" s="273" t="s">
        <v>45</v>
      </c>
    </row>
    <row r="16" spans="2:32" ht="15.75">
      <c r="B16" s="33" t="s">
        <v>27</v>
      </c>
      <c r="C16" s="19"/>
      <c r="D16" s="19"/>
      <c r="E16" s="19"/>
      <c r="F16" s="202"/>
      <c r="G16" s="203"/>
      <c r="H16" s="202"/>
      <c r="I16" s="197"/>
      <c r="J16" s="197"/>
      <c r="K16" s="404"/>
      <c r="M16" s="427"/>
      <c r="N16" s="432"/>
      <c r="AA16" s="37"/>
      <c r="AD16" s="202"/>
      <c r="AE16" s="203"/>
      <c r="AF16" s="202"/>
    </row>
    <row r="17" spans="2:32" ht="15.75">
      <c r="B17" s="22" t="s">
        <v>158</v>
      </c>
      <c r="C17" s="23" t="str">
        <f>N5</f>
        <v>Vratimov</v>
      </c>
      <c r="D17" s="24" t="s">
        <v>18</v>
      </c>
      <c r="E17" s="25" t="str">
        <f>N11</f>
        <v>Brušperk A</v>
      </c>
      <c r="F17" s="270">
        <v>1</v>
      </c>
      <c r="G17" s="199" t="s">
        <v>19</v>
      </c>
      <c r="H17" s="271">
        <v>2</v>
      </c>
      <c r="I17" s="191">
        <v>1</v>
      </c>
      <c r="J17" s="192">
        <v>2</v>
      </c>
      <c r="K17" s="498" t="s">
        <v>188</v>
      </c>
      <c r="M17" s="427"/>
      <c r="N17" s="432"/>
      <c r="AA17" s="37"/>
      <c r="AD17" s="270" t="s">
        <v>45</v>
      </c>
      <c r="AE17" s="199" t="s">
        <v>19</v>
      </c>
      <c r="AF17" s="271" t="s">
        <v>45</v>
      </c>
    </row>
    <row r="18" spans="2:32" ht="15.75">
      <c r="B18" s="26"/>
      <c r="C18" s="27" t="str">
        <f>N6</f>
        <v>Výškovice A</v>
      </c>
      <c r="D18" s="28" t="s">
        <v>18</v>
      </c>
      <c r="E18" s="29" t="str">
        <f>N4</f>
        <v>Hrabová</v>
      </c>
      <c r="F18" s="266">
        <v>1</v>
      </c>
      <c r="G18" s="200" t="s">
        <v>19</v>
      </c>
      <c r="H18" s="267">
        <v>2</v>
      </c>
      <c r="I18" s="193">
        <v>1</v>
      </c>
      <c r="J18" s="194">
        <v>2</v>
      </c>
      <c r="K18" s="499" t="s">
        <v>188</v>
      </c>
      <c r="M18" s="427"/>
      <c r="N18" s="432"/>
      <c r="AA18" s="37"/>
      <c r="AD18" s="266" t="s">
        <v>45</v>
      </c>
      <c r="AE18" s="200" t="s">
        <v>19</v>
      </c>
      <c r="AF18" s="267" t="s">
        <v>45</v>
      </c>
    </row>
    <row r="19" spans="2:32" ht="15.75">
      <c r="B19" s="26"/>
      <c r="C19" s="27" t="str">
        <f>N7</f>
        <v>Brušperk B</v>
      </c>
      <c r="D19" s="28" t="s">
        <v>18</v>
      </c>
      <c r="E19" s="29" t="str">
        <f>N10</f>
        <v>Stará Bělá  </v>
      </c>
      <c r="F19" s="266">
        <v>1</v>
      </c>
      <c r="G19" s="200" t="s">
        <v>19</v>
      </c>
      <c r="H19" s="267">
        <v>2</v>
      </c>
      <c r="I19" s="193">
        <v>1</v>
      </c>
      <c r="J19" s="194">
        <v>2</v>
      </c>
      <c r="K19" s="499" t="s">
        <v>188</v>
      </c>
      <c r="M19" s="427"/>
      <c r="N19" s="432"/>
      <c r="AA19" s="37"/>
      <c r="AD19" s="266" t="s">
        <v>45</v>
      </c>
      <c r="AE19" s="200" t="s">
        <v>19</v>
      </c>
      <c r="AF19" s="267" t="s">
        <v>45</v>
      </c>
    </row>
    <row r="20" spans="2:32" ht="15.75">
      <c r="B20" s="26"/>
      <c r="C20" s="30" t="str">
        <f>N8</f>
        <v>Nová Bělá  B</v>
      </c>
      <c r="D20" s="31" t="s">
        <v>18</v>
      </c>
      <c r="E20" s="32" t="str">
        <f>N9</f>
        <v>Výškovice B</v>
      </c>
      <c r="F20" s="272">
        <v>3</v>
      </c>
      <c r="G20" s="201" t="s">
        <v>19</v>
      </c>
      <c r="H20" s="273">
        <v>0</v>
      </c>
      <c r="I20" s="195">
        <v>2</v>
      </c>
      <c r="J20" s="196">
        <v>1</v>
      </c>
      <c r="K20" s="487" t="s">
        <v>188</v>
      </c>
      <c r="M20" s="427"/>
      <c r="N20" s="432"/>
      <c r="AA20" s="37"/>
      <c r="AD20" s="272" t="s">
        <v>45</v>
      </c>
      <c r="AE20" s="201" t="s">
        <v>19</v>
      </c>
      <c r="AF20" s="273" t="s">
        <v>45</v>
      </c>
    </row>
    <row r="21" spans="2:32" ht="15.75">
      <c r="B21" s="33" t="s">
        <v>28</v>
      </c>
      <c r="C21" s="19"/>
      <c r="D21" s="19"/>
      <c r="E21" s="19"/>
      <c r="F21" s="202"/>
      <c r="G21" s="203"/>
      <c r="H21" s="202"/>
      <c r="I21" s="197"/>
      <c r="J21" s="197"/>
      <c r="K21" s="404"/>
      <c r="M21" s="427"/>
      <c r="N21" s="433"/>
      <c r="AA21" s="37"/>
      <c r="AD21" s="202"/>
      <c r="AE21" s="203"/>
      <c r="AF21" s="202"/>
    </row>
    <row r="22" spans="2:32" ht="15.75">
      <c r="B22" s="22" t="s">
        <v>159</v>
      </c>
      <c r="C22" s="23" t="str">
        <f>N11</f>
        <v>Brušperk A</v>
      </c>
      <c r="D22" s="24" t="s">
        <v>18</v>
      </c>
      <c r="E22" s="25" t="str">
        <f>N9</f>
        <v>Výškovice B</v>
      </c>
      <c r="F22" s="270">
        <v>3</v>
      </c>
      <c r="G22" s="199" t="s">
        <v>19</v>
      </c>
      <c r="H22" s="271">
        <v>0</v>
      </c>
      <c r="I22" s="191">
        <v>2</v>
      </c>
      <c r="J22" s="192">
        <v>1</v>
      </c>
      <c r="K22" s="498" t="s">
        <v>188</v>
      </c>
      <c r="M22" s="427"/>
      <c r="N22" s="427"/>
      <c r="AD22" s="270" t="s">
        <v>45</v>
      </c>
      <c r="AE22" s="199" t="s">
        <v>19</v>
      </c>
      <c r="AF22" s="271" t="s">
        <v>45</v>
      </c>
    </row>
    <row r="23" spans="2:32" ht="15.75">
      <c r="B23" s="26"/>
      <c r="C23" s="27" t="str">
        <f>N10</f>
        <v>Stará Bělá  </v>
      </c>
      <c r="D23" s="28" t="s">
        <v>18</v>
      </c>
      <c r="E23" s="29" t="str">
        <f>N8</f>
        <v>Nová Bělá  B</v>
      </c>
      <c r="F23" s="266">
        <v>0</v>
      </c>
      <c r="G23" s="415" t="s">
        <v>19</v>
      </c>
      <c r="H23" s="267">
        <v>3</v>
      </c>
      <c r="I23" s="416">
        <v>1</v>
      </c>
      <c r="J23" s="417">
        <v>2</v>
      </c>
      <c r="K23" s="486" t="s">
        <v>188</v>
      </c>
      <c r="M23" s="434"/>
      <c r="N23" s="427"/>
      <c r="AD23" s="266" t="s">
        <v>45</v>
      </c>
      <c r="AE23" s="200" t="s">
        <v>19</v>
      </c>
      <c r="AF23" s="267" t="s">
        <v>45</v>
      </c>
    </row>
    <row r="24" spans="2:32" ht="15.75">
      <c r="B24" s="26"/>
      <c r="C24" s="27" t="str">
        <f>N4</f>
        <v>Hrabová</v>
      </c>
      <c r="D24" s="28" t="s">
        <v>18</v>
      </c>
      <c r="E24" s="29" t="str">
        <f>N7</f>
        <v>Brušperk B</v>
      </c>
      <c r="F24" s="266">
        <v>1</v>
      </c>
      <c r="G24" s="200" t="s">
        <v>19</v>
      </c>
      <c r="H24" s="267">
        <v>2</v>
      </c>
      <c r="I24" s="193">
        <v>1</v>
      </c>
      <c r="J24" s="194">
        <v>2</v>
      </c>
      <c r="K24" s="499" t="s">
        <v>188</v>
      </c>
      <c r="M24" s="427"/>
      <c r="N24" s="427"/>
      <c r="AD24" s="266" t="s">
        <v>45</v>
      </c>
      <c r="AE24" s="200" t="s">
        <v>19</v>
      </c>
      <c r="AF24" s="267" t="s">
        <v>45</v>
      </c>
    </row>
    <row r="25" spans="2:32" ht="15.75">
      <c r="B25" s="26"/>
      <c r="C25" s="30" t="str">
        <f>N5</f>
        <v>Vratimov</v>
      </c>
      <c r="D25" s="31" t="s">
        <v>18</v>
      </c>
      <c r="E25" s="32" t="str">
        <f>N6</f>
        <v>Výškovice A</v>
      </c>
      <c r="F25" s="272">
        <v>2</v>
      </c>
      <c r="G25" s="201" t="s">
        <v>19</v>
      </c>
      <c r="H25" s="273">
        <v>1</v>
      </c>
      <c r="I25" s="195">
        <v>2</v>
      </c>
      <c r="J25" s="196">
        <v>1</v>
      </c>
      <c r="K25" s="487" t="s">
        <v>188</v>
      </c>
      <c r="M25" s="427"/>
      <c r="N25" s="427"/>
      <c r="AD25" s="272" t="s">
        <v>45</v>
      </c>
      <c r="AE25" s="201" t="s">
        <v>19</v>
      </c>
      <c r="AF25" s="273" t="s">
        <v>45</v>
      </c>
    </row>
    <row r="26" spans="2:32" ht="15.75">
      <c r="B26" s="33" t="s">
        <v>29</v>
      </c>
      <c r="C26" s="19"/>
      <c r="D26" s="19"/>
      <c r="E26" s="19"/>
      <c r="F26" s="268"/>
      <c r="G26" s="269"/>
      <c r="H26" s="268"/>
      <c r="I26" s="197"/>
      <c r="J26" s="197"/>
      <c r="K26" s="404"/>
      <c r="M26" s="427"/>
      <c r="N26" s="427"/>
      <c r="AD26" s="268"/>
      <c r="AE26" s="269"/>
      <c r="AF26" s="268"/>
    </row>
    <row r="27" spans="2:32" ht="15.75">
      <c r="B27" s="22" t="s">
        <v>160</v>
      </c>
      <c r="C27" s="23" t="str">
        <f>N6</f>
        <v>Výškovice A</v>
      </c>
      <c r="D27" s="24" t="s">
        <v>18</v>
      </c>
      <c r="E27" s="25" t="str">
        <f>N11</f>
        <v>Brušperk A</v>
      </c>
      <c r="F27" s="270">
        <v>2</v>
      </c>
      <c r="G27" s="199" t="s">
        <v>19</v>
      </c>
      <c r="H27" s="271">
        <v>1</v>
      </c>
      <c r="I27" s="191">
        <v>2</v>
      </c>
      <c r="J27" s="192">
        <v>1</v>
      </c>
      <c r="K27" s="498" t="s">
        <v>188</v>
      </c>
      <c r="M27" s="427"/>
      <c r="N27" s="427"/>
      <c r="AD27" s="270" t="s">
        <v>45</v>
      </c>
      <c r="AE27" s="199" t="s">
        <v>19</v>
      </c>
      <c r="AF27" s="271" t="s">
        <v>45</v>
      </c>
    </row>
    <row r="28" spans="2:32" ht="15.75">
      <c r="B28" s="26"/>
      <c r="C28" s="27" t="str">
        <f>N7</f>
        <v>Brušperk B</v>
      </c>
      <c r="D28" s="28" t="s">
        <v>18</v>
      </c>
      <c r="E28" s="29" t="str">
        <f>N5</f>
        <v>Vratimov</v>
      </c>
      <c r="F28" s="266">
        <v>1</v>
      </c>
      <c r="G28" s="200" t="s">
        <v>19</v>
      </c>
      <c r="H28" s="267">
        <v>2</v>
      </c>
      <c r="I28" s="193">
        <v>1</v>
      </c>
      <c r="J28" s="194">
        <v>2</v>
      </c>
      <c r="K28" s="499" t="s">
        <v>188</v>
      </c>
      <c r="M28" s="427"/>
      <c r="N28" s="427"/>
      <c r="AD28" s="266" t="s">
        <v>45</v>
      </c>
      <c r="AE28" s="200" t="s">
        <v>19</v>
      </c>
      <c r="AF28" s="267" t="s">
        <v>45</v>
      </c>
    </row>
    <row r="29" spans="2:32" ht="15.75">
      <c r="B29" s="26"/>
      <c r="C29" s="27" t="str">
        <f>N8</f>
        <v>Nová Bělá  B</v>
      </c>
      <c r="D29" s="28" t="s">
        <v>18</v>
      </c>
      <c r="E29" s="29" t="str">
        <f>N4</f>
        <v>Hrabová</v>
      </c>
      <c r="F29" s="266">
        <v>2</v>
      </c>
      <c r="G29" s="200" t="s">
        <v>19</v>
      </c>
      <c r="H29" s="267">
        <v>1</v>
      </c>
      <c r="I29" s="193">
        <v>2</v>
      </c>
      <c r="J29" s="194">
        <v>1</v>
      </c>
      <c r="K29" s="499" t="s">
        <v>188</v>
      </c>
      <c r="M29" s="427"/>
      <c r="N29" s="427"/>
      <c r="AD29" s="266" t="s">
        <v>45</v>
      </c>
      <c r="AE29" s="200" t="s">
        <v>19</v>
      </c>
      <c r="AF29" s="267" t="s">
        <v>45</v>
      </c>
    </row>
    <row r="30" spans="2:32" ht="15.75">
      <c r="B30" s="26"/>
      <c r="C30" s="30" t="str">
        <f>N9</f>
        <v>Výškovice B</v>
      </c>
      <c r="D30" s="31" t="s">
        <v>18</v>
      </c>
      <c r="E30" s="32" t="str">
        <f>N10</f>
        <v>Stará Bělá  </v>
      </c>
      <c r="F30" s="272">
        <v>2</v>
      </c>
      <c r="G30" s="201" t="s">
        <v>19</v>
      </c>
      <c r="H30" s="273">
        <v>1</v>
      </c>
      <c r="I30" s="195">
        <v>2</v>
      </c>
      <c r="J30" s="196">
        <v>1</v>
      </c>
      <c r="K30" s="487" t="s">
        <v>188</v>
      </c>
      <c r="M30" s="427"/>
      <c r="N30" s="427"/>
      <c r="AD30" s="272" t="s">
        <v>45</v>
      </c>
      <c r="AE30" s="201" t="s">
        <v>19</v>
      </c>
      <c r="AF30" s="273" t="s">
        <v>45</v>
      </c>
    </row>
    <row r="31" spans="2:32" ht="15.75">
      <c r="B31" s="33" t="s">
        <v>30</v>
      </c>
      <c r="C31" s="19"/>
      <c r="D31" s="19"/>
      <c r="E31" s="19"/>
      <c r="F31" s="202"/>
      <c r="G31" s="203"/>
      <c r="H31" s="202"/>
      <c r="I31" s="197"/>
      <c r="J31" s="197"/>
      <c r="K31" s="404"/>
      <c r="M31" s="427"/>
      <c r="N31" s="427"/>
      <c r="AD31" s="202"/>
      <c r="AE31" s="203"/>
      <c r="AF31" s="202"/>
    </row>
    <row r="32" spans="2:32" ht="15.75">
      <c r="B32" s="22" t="s">
        <v>161</v>
      </c>
      <c r="C32" s="23" t="str">
        <f>N11</f>
        <v>Brušperk A</v>
      </c>
      <c r="D32" s="24" t="s">
        <v>18</v>
      </c>
      <c r="E32" s="25" t="str">
        <f>N10</f>
        <v>Stará Bělá  </v>
      </c>
      <c r="F32" s="270">
        <v>3</v>
      </c>
      <c r="G32" s="199" t="s">
        <v>19</v>
      </c>
      <c r="H32" s="271">
        <v>0</v>
      </c>
      <c r="I32" s="191">
        <v>2</v>
      </c>
      <c r="J32" s="192">
        <v>1</v>
      </c>
      <c r="K32" s="498" t="s">
        <v>188</v>
      </c>
      <c r="M32" s="427"/>
      <c r="N32" s="427"/>
      <c r="AD32" s="270" t="s">
        <v>45</v>
      </c>
      <c r="AE32" s="199" t="s">
        <v>19</v>
      </c>
      <c r="AF32" s="271" t="s">
        <v>45</v>
      </c>
    </row>
    <row r="33" spans="2:32" ht="15.75">
      <c r="B33" s="26"/>
      <c r="C33" s="27" t="str">
        <f>N4</f>
        <v>Hrabová</v>
      </c>
      <c r="D33" s="28" t="s">
        <v>18</v>
      </c>
      <c r="E33" s="29" t="str">
        <f>N9</f>
        <v>Výškovice B</v>
      </c>
      <c r="F33" s="266">
        <v>2</v>
      </c>
      <c r="G33" s="200" t="s">
        <v>19</v>
      </c>
      <c r="H33" s="267">
        <v>1</v>
      </c>
      <c r="I33" s="193">
        <v>2</v>
      </c>
      <c r="J33" s="194">
        <v>1</v>
      </c>
      <c r="K33" s="499" t="s">
        <v>188</v>
      </c>
      <c r="M33" s="427"/>
      <c r="N33" s="427"/>
      <c r="AD33" s="266" t="s">
        <v>45</v>
      </c>
      <c r="AE33" s="200" t="s">
        <v>19</v>
      </c>
      <c r="AF33" s="267" t="s">
        <v>45</v>
      </c>
    </row>
    <row r="34" spans="2:32" ht="15.75">
      <c r="B34" s="26"/>
      <c r="C34" s="27" t="str">
        <f>N5</f>
        <v>Vratimov</v>
      </c>
      <c r="D34" s="28" t="s">
        <v>18</v>
      </c>
      <c r="E34" s="29" t="str">
        <f>N8</f>
        <v>Nová Bělá  B</v>
      </c>
      <c r="F34" s="266">
        <v>0</v>
      </c>
      <c r="G34" s="415" t="s">
        <v>19</v>
      </c>
      <c r="H34" s="267">
        <v>3</v>
      </c>
      <c r="I34" s="416">
        <v>0</v>
      </c>
      <c r="J34" s="417">
        <v>2</v>
      </c>
      <c r="K34" s="538" t="s">
        <v>262</v>
      </c>
      <c r="M34" s="427"/>
      <c r="N34" s="427"/>
      <c r="AD34" s="266" t="s">
        <v>45</v>
      </c>
      <c r="AE34" s="200" t="s">
        <v>19</v>
      </c>
      <c r="AF34" s="267" t="s">
        <v>45</v>
      </c>
    </row>
    <row r="35" spans="2:32" ht="15.75">
      <c r="B35" s="26"/>
      <c r="C35" s="30" t="str">
        <f>N6</f>
        <v>Výškovice A</v>
      </c>
      <c r="D35" s="31" t="s">
        <v>18</v>
      </c>
      <c r="E35" s="32" t="str">
        <f>N7</f>
        <v>Brušperk B</v>
      </c>
      <c r="F35" s="272">
        <v>2</v>
      </c>
      <c r="G35" s="201" t="s">
        <v>19</v>
      </c>
      <c r="H35" s="273">
        <v>1</v>
      </c>
      <c r="I35" s="195">
        <v>2</v>
      </c>
      <c r="J35" s="196">
        <v>1</v>
      </c>
      <c r="K35" s="487" t="s">
        <v>188</v>
      </c>
      <c r="M35" s="427"/>
      <c r="N35" s="427"/>
      <c r="AD35" s="272" t="s">
        <v>45</v>
      </c>
      <c r="AE35" s="201" t="s">
        <v>19</v>
      </c>
      <c r="AF35" s="273" t="s">
        <v>45</v>
      </c>
    </row>
    <row r="36" spans="2:32" ht="15.75">
      <c r="B36" s="33" t="s">
        <v>31</v>
      </c>
      <c r="C36" s="19"/>
      <c r="D36" s="19"/>
      <c r="E36" s="19"/>
      <c r="F36" s="202"/>
      <c r="G36" s="203"/>
      <c r="H36" s="202"/>
      <c r="I36" s="197"/>
      <c r="J36" s="197"/>
      <c r="K36" s="404"/>
      <c r="M36" s="427"/>
      <c r="N36" s="427"/>
      <c r="AD36" s="202"/>
      <c r="AE36" s="203"/>
      <c r="AF36" s="202"/>
    </row>
    <row r="37" spans="2:32" ht="15.75">
      <c r="B37" s="22" t="s">
        <v>162</v>
      </c>
      <c r="C37" s="23" t="str">
        <f>N7</f>
        <v>Brušperk B</v>
      </c>
      <c r="D37" s="24" t="s">
        <v>18</v>
      </c>
      <c r="E37" s="25" t="str">
        <f>N11</f>
        <v>Brušperk A</v>
      </c>
      <c r="F37" s="270">
        <v>2</v>
      </c>
      <c r="G37" s="199" t="s">
        <v>19</v>
      </c>
      <c r="H37" s="271">
        <v>1</v>
      </c>
      <c r="I37" s="191">
        <v>2</v>
      </c>
      <c r="J37" s="192">
        <v>1</v>
      </c>
      <c r="K37" s="498" t="s">
        <v>188</v>
      </c>
      <c r="M37" s="427"/>
      <c r="N37" s="427"/>
      <c r="AD37" s="270" t="s">
        <v>45</v>
      </c>
      <c r="AE37" s="199" t="s">
        <v>19</v>
      </c>
      <c r="AF37" s="271" t="s">
        <v>45</v>
      </c>
    </row>
    <row r="38" spans="2:32" ht="15.75">
      <c r="B38" s="26"/>
      <c r="C38" s="27" t="str">
        <f>N8</f>
        <v>Nová Bělá  B</v>
      </c>
      <c r="D38" s="28" t="s">
        <v>18</v>
      </c>
      <c r="E38" s="29" t="str">
        <f>N6</f>
        <v>Výškovice A</v>
      </c>
      <c r="F38" s="266">
        <v>3</v>
      </c>
      <c r="G38" s="200" t="s">
        <v>19</v>
      </c>
      <c r="H38" s="267">
        <v>0</v>
      </c>
      <c r="I38" s="193">
        <v>2</v>
      </c>
      <c r="J38" s="194">
        <v>1</v>
      </c>
      <c r="K38" s="499" t="s">
        <v>188</v>
      </c>
      <c r="M38" s="427"/>
      <c r="N38" s="427"/>
      <c r="AD38" s="266" t="s">
        <v>45</v>
      </c>
      <c r="AE38" s="200" t="s">
        <v>19</v>
      </c>
      <c r="AF38" s="267" t="s">
        <v>45</v>
      </c>
    </row>
    <row r="39" spans="2:32" ht="15.75">
      <c r="B39" s="26"/>
      <c r="C39" s="27" t="str">
        <f>N9</f>
        <v>Výškovice B</v>
      </c>
      <c r="D39" s="28" t="s">
        <v>18</v>
      </c>
      <c r="E39" s="29" t="str">
        <f>N5</f>
        <v>Vratimov</v>
      </c>
      <c r="F39" s="266">
        <v>2</v>
      </c>
      <c r="G39" s="200" t="s">
        <v>19</v>
      </c>
      <c r="H39" s="267">
        <v>1</v>
      </c>
      <c r="I39" s="193">
        <v>2</v>
      </c>
      <c r="J39" s="194">
        <v>1</v>
      </c>
      <c r="K39" s="499" t="s">
        <v>188</v>
      </c>
      <c r="M39" s="427"/>
      <c r="N39" s="427"/>
      <c r="AD39" s="266" t="s">
        <v>45</v>
      </c>
      <c r="AE39" s="200" t="s">
        <v>19</v>
      </c>
      <c r="AF39" s="267" t="s">
        <v>45</v>
      </c>
    </row>
    <row r="40" spans="2:32" ht="15.75">
      <c r="B40" s="38"/>
      <c r="C40" s="30" t="str">
        <f>N10</f>
        <v>Stará Bělá  </v>
      </c>
      <c r="D40" s="31" t="s">
        <v>18</v>
      </c>
      <c r="E40" s="32" t="str">
        <f>N4</f>
        <v>Hrabová</v>
      </c>
      <c r="F40" s="272">
        <v>2</v>
      </c>
      <c r="G40" s="201" t="s">
        <v>19</v>
      </c>
      <c r="H40" s="273">
        <v>1</v>
      </c>
      <c r="I40" s="195">
        <v>2</v>
      </c>
      <c r="J40" s="196">
        <v>1</v>
      </c>
      <c r="K40" s="487" t="s">
        <v>188</v>
      </c>
      <c r="M40" s="427"/>
      <c r="N40" s="427"/>
      <c r="AD40" s="272" t="s">
        <v>45</v>
      </c>
      <c r="AE40" s="201" t="s">
        <v>19</v>
      </c>
      <c r="AF40" s="273" t="s">
        <v>45</v>
      </c>
    </row>
    <row r="41" spans="3:14" ht="15">
      <c r="C41" s="39"/>
      <c r="E41" s="39"/>
      <c r="I41" s="40"/>
      <c r="J41" s="40"/>
      <c r="M41" s="427"/>
      <c r="N41" s="427"/>
    </row>
    <row r="42" spans="3:14" ht="15">
      <c r="C42" s="39"/>
      <c r="E42" s="39"/>
      <c r="I42" s="40"/>
      <c r="J42" s="40"/>
      <c r="M42" s="427"/>
      <c r="N42" s="427"/>
    </row>
    <row r="43" spans="5:20" ht="18">
      <c r="E43" s="232" t="s">
        <v>85</v>
      </c>
      <c r="K43" s="42">
        <f>'Rozlosování-přehled'!L1</f>
        <v>2011</v>
      </c>
      <c r="M43" s="427"/>
      <c r="N43" s="427"/>
      <c r="T43" s="5" t="s">
        <v>4</v>
      </c>
    </row>
    <row r="44" spans="2:32" ht="26.25" customHeight="1">
      <c r="B44"/>
      <c r="C44"/>
      <c r="D44"/>
      <c r="E44" s="2" t="s">
        <v>32</v>
      </c>
      <c r="F44"/>
      <c r="G44"/>
      <c r="H44"/>
      <c r="I44" s="233"/>
      <c r="J44" s="233"/>
      <c r="K44"/>
      <c r="L44"/>
      <c r="M44" s="435"/>
      <c r="N44" s="436" t="s">
        <v>1</v>
      </c>
      <c r="O44"/>
      <c r="P44"/>
      <c r="Q44"/>
      <c r="R44"/>
      <c r="S44"/>
      <c r="T44"/>
      <c r="U44"/>
      <c r="V44"/>
      <c r="W44"/>
      <c r="X44"/>
      <c r="AD44"/>
      <c r="AE44"/>
      <c r="AF44"/>
    </row>
    <row r="45" spans="4:31" ht="15.75">
      <c r="D45" s="3" t="s">
        <v>2</v>
      </c>
      <c r="E45" s="4"/>
      <c r="M45" s="429" t="s">
        <v>2</v>
      </c>
      <c r="N45" s="430" t="s">
        <v>3</v>
      </c>
      <c r="T45" s="5" t="s">
        <v>4</v>
      </c>
      <c r="AE45" s="5" t="s">
        <v>98</v>
      </c>
    </row>
    <row r="46" spans="3:27" ht="15">
      <c r="C46" s="234" t="s">
        <v>5</v>
      </c>
      <c r="D46" s="235">
        <v>4</v>
      </c>
      <c r="E46" s="236" t="str">
        <f>IF(D46=1,N46,IF(D46=2,N47,IF(D46=3,N48,IF(D46=4,N49,IF(D46=5,N50,IF(D46=6,N51,IF(D46=7,#REF!,IF(D46=8,N52," "))))))))</f>
        <v>Hukvaldy</v>
      </c>
      <c r="F46"/>
      <c r="G46"/>
      <c r="H46"/>
      <c r="I46" s="237" t="s">
        <v>6</v>
      </c>
      <c r="J46" s="238"/>
      <c r="K46"/>
      <c r="L46"/>
      <c r="M46" s="461">
        <v>1</v>
      </c>
      <c r="N46" s="462" t="s">
        <v>92</v>
      </c>
      <c r="O46"/>
      <c r="P46" t="s">
        <v>7</v>
      </c>
      <c r="Q46" s="234">
        <v>1</v>
      </c>
      <c r="R46" s="234">
        <v>6</v>
      </c>
      <c r="S46" s="239"/>
      <c r="T46" s="234">
        <v>2</v>
      </c>
      <c r="U46" s="234">
        <v>5</v>
      </c>
      <c r="V46" s="239"/>
      <c r="W46" s="234">
        <v>3</v>
      </c>
      <c r="X46" s="234">
        <v>4</v>
      </c>
      <c r="Y46"/>
      <c r="Z46"/>
      <c r="AA46" s="5"/>
    </row>
    <row r="47" spans="2:31" ht="18" customHeight="1">
      <c r="B47" s="11"/>
      <c r="C47" s="240" t="s">
        <v>8</v>
      </c>
      <c r="D47" s="241"/>
      <c r="E47" s="242" t="s">
        <v>9</v>
      </c>
      <c r="F47" s="553" t="s">
        <v>10</v>
      </c>
      <c r="G47" s="549"/>
      <c r="H47" s="550"/>
      <c r="I47" s="243" t="s">
        <v>11</v>
      </c>
      <c r="J47" s="244" t="s">
        <v>12</v>
      </c>
      <c r="K47" s="245" t="s">
        <v>13</v>
      </c>
      <c r="L47" s="246"/>
      <c r="M47" s="437">
        <v>2</v>
      </c>
      <c r="N47" s="435" t="s">
        <v>164</v>
      </c>
      <c r="O47" s="246"/>
      <c r="P47" t="s">
        <v>14</v>
      </c>
      <c r="Q47" s="234">
        <v>6</v>
      </c>
      <c r="R47" s="234">
        <v>4</v>
      </c>
      <c r="S47" s="239"/>
      <c r="T47" s="234">
        <v>5</v>
      </c>
      <c r="U47" s="234">
        <v>3</v>
      </c>
      <c r="V47" s="239"/>
      <c r="W47" s="234">
        <v>1</v>
      </c>
      <c r="X47" s="234">
        <v>2</v>
      </c>
      <c r="Y47"/>
      <c r="Z47"/>
      <c r="AA47" s="5"/>
      <c r="AC47" s="553" t="s">
        <v>10</v>
      </c>
      <c r="AD47" s="549"/>
      <c r="AE47" s="550"/>
    </row>
    <row r="48" spans="2:31" ht="18" customHeight="1">
      <c r="B48" s="18" t="s">
        <v>15</v>
      </c>
      <c r="C48" s="247"/>
      <c r="D48" s="248"/>
      <c r="E48" s="248"/>
      <c r="F48" s="248"/>
      <c r="G48" s="248"/>
      <c r="H48" s="248"/>
      <c r="I48" s="249"/>
      <c r="J48" s="249"/>
      <c r="K48" s="250"/>
      <c r="L48"/>
      <c r="M48" s="437">
        <v>3</v>
      </c>
      <c r="N48" s="435" t="s">
        <v>35</v>
      </c>
      <c r="O48"/>
      <c r="P48" t="s">
        <v>17</v>
      </c>
      <c r="Q48" s="234">
        <v>2</v>
      </c>
      <c r="R48" s="234">
        <v>6</v>
      </c>
      <c r="S48" s="239"/>
      <c r="T48" s="234">
        <v>3</v>
      </c>
      <c r="U48" s="234">
        <v>1</v>
      </c>
      <c r="V48" s="239"/>
      <c r="W48" s="234">
        <v>4</v>
      </c>
      <c r="X48" s="234">
        <v>5</v>
      </c>
      <c r="Y48"/>
      <c r="Z48"/>
      <c r="AA48" s="5"/>
      <c r="AC48" s="248"/>
      <c r="AD48" s="248"/>
      <c r="AE48" s="248"/>
    </row>
    <row r="49" spans="2:31" ht="18" customHeight="1">
      <c r="B49" s="22" t="s">
        <v>156</v>
      </c>
      <c r="C49" s="406" t="str">
        <f>N46</f>
        <v>Nová Bělá  A</v>
      </c>
      <c r="D49" s="407" t="s">
        <v>18</v>
      </c>
      <c r="E49" s="408" t="str">
        <f>N51</f>
        <v>Výškovice C</v>
      </c>
      <c r="F49" s="270">
        <v>0</v>
      </c>
      <c r="G49" s="409" t="s">
        <v>19</v>
      </c>
      <c r="H49" s="271">
        <v>3</v>
      </c>
      <c r="I49" s="410">
        <v>1</v>
      </c>
      <c r="J49" s="411">
        <v>2</v>
      </c>
      <c r="K49" s="500" t="s">
        <v>188</v>
      </c>
      <c r="L49"/>
      <c r="M49" s="437">
        <v>4</v>
      </c>
      <c r="N49" s="435" t="s">
        <v>91</v>
      </c>
      <c r="O49"/>
      <c r="P49" t="s">
        <v>20</v>
      </c>
      <c r="Q49" s="234">
        <v>6</v>
      </c>
      <c r="R49" s="234">
        <v>5</v>
      </c>
      <c r="S49" s="239"/>
      <c r="T49" s="234">
        <v>1</v>
      </c>
      <c r="U49" s="234">
        <v>4</v>
      </c>
      <c r="V49" s="239"/>
      <c r="W49" s="234">
        <v>2</v>
      </c>
      <c r="X49" s="234">
        <v>3</v>
      </c>
      <c r="Y49"/>
      <c r="Z49"/>
      <c r="AA49" s="5"/>
      <c r="AC49" s="270" t="s">
        <v>45</v>
      </c>
      <c r="AD49" s="409" t="s">
        <v>19</v>
      </c>
      <c r="AE49" s="271" t="s">
        <v>45</v>
      </c>
    </row>
    <row r="50" spans="2:31" ht="18" customHeight="1">
      <c r="B50" s="26"/>
      <c r="C50" s="412" t="str">
        <f>N47</f>
        <v>TK Mexiko</v>
      </c>
      <c r="D50" s="413" t="s">
        <v>18</v>
      </c>
      <c r="E50" s="414" t="str">
        <f>N50</f>
        <v>Krmelín</v>
      </c>
      <c r="F50" s="266">
        <v>3</v>
      </c>
      <c r="G50" s="415" t="s">
        <v>19</v>
      </c>
      <c r="H50" s="267">
        <v>0</v>
      </c>
      <c r="I50" s="416">
        <v>2</v>
      </c>
      <c r="J50" s="417">
        <v>1</v>
      </c>
      <c r="K50" s="486" t="s">
        <v>188</v>
      </c>
      <c r="L50"/>
      <c r="M50" s="461">
        <v>5</v>
      </c>
      <c r="N50" s="462" t="s">
        <v>59</v>
      </c>
      <c r="O50"/>
      <c r="P50" t="s">
        <v>21</v>
      </c>
      <c r="Q50" s="234">
        <v>3</v>
      </c>
      <c r="R50" s="234">
        <v>6</v>
      </c>
      <c r="S50" s="239"/>
      <c r="T50" s="234">
        <v>4</v>
      </c>
      <c r="U50" s="234">
        <v>2</v>
      </c>
      <c r="V50" s="239"/>
      <c r="W50" s="234">
        <v>5</v>
      </c>
      <c r="X50" s="234">
        <v>1</v>
      </c>
      <c r="Y50"/>
      <c r="Z50"/>
      <c r="AA50" s="5"/>
      <c r="AC50" s="266" t="s">
        <v>45</v>
      </c>
      <c r="AD50" s="415" t="s">
        <v>19</v>
      </c>
      <c r="AE50" s="267" t="s">
        <v>45</v>
      </c>
    </row>
    <row r="51" spans="2:31" ht="15.75">
      <c r="B51" s="26"/>
      <c r="C51" s="418" t="str">
        <f>N48</f>
        <v>Proskovice</v>
      </c>
      <c r="D51" s="419" t="s">
        <v>18</v>
      </c>
      <c r="E51" s="420" t="str">
        <f>N49</f>
        <v>Hukvaldy</v>
      </c>
      <c r="F51" s="272">
        <v>2</v>
      </c>
      <c r="G51" s="421" t="s">
        <v>19</v>
      </c>
      <c r="H51" s="273">
        <v>1</v>
      </c>
      <c r="I51" s="422">
        <v>2</v>
      </c>
      <c r="J51" s="423">
        <v>1</v>
      </c>
      <c r="K51" s="467" t="s">
        <v>188</v>
      </c>
      <c r="L51"/>
      <c r="M51" s="437">
        <v>6</v>
      </c>
      <c r="N51" s="435" t="s">
        <v>163</v>
      </c>
      <c r="O51"/>
      <c r="P51"/>
      <c r="Q51"/>
      <c r="R51"/>
      <c r="S51"/>
      <c r="T51"/>
      <c r="U51"/>
      <c r="V51"/>
      <c r="W51"/>
      <c r="X51"/>
      <c r="Y51"/>
      <c r="Z51"/>
      <c r="AA51" s="5"/>
      <c r="AC51" s="272" t="s">
        <v>45</v>
      </c>
      <c r="AD51" s="421" t="s">
        <v>19</v>
      </c>
      <c r="AE51" s="273" t="s">
        <v>45</v>
      </c>
    </row>
    <row r="52" spans="2:31" ht="18" customHeight="1">
      <c r="B52" s="33" t="s">
        <v>25</v>
      </c>
      <c r="C52" s="247"/>
      <c r="D52" s="247"/>
      <c r="E52" s="247"/>
      <c r="F52" s="251"/>
      <c r="G52" s="252"/>
      <c r="H52" s="251"/>
      <c r="I52" s="424"/>
      <c r="J52" s="424"/>
      <c r="K52" s="425"/>
      <c r="L52"/>
      <c r="M52" s="435"/>
      <c r="N52" s="435"/>
      <c r="O52"/>
      <c r="P52"/>
      <c r="Q52"/>
      <c r="R52"/>
      <c r="S52"/>
      <c r="T52"/>
      <c r="U52"/>
      <c r="V52"/>
      <c r="W52"/>
      <c r="X52"/>
      <c r="Y52"/>
      <c r="Z52"/>
      <c r="AC52" s="251"/>
      <c r="AD52" s="252"/>
      <c r="AE52" s="251"/>
    </row>
    <row r="53" spans="2:31" ht="18" customHeight="1">
      <c r="B53" s="22" t="s">
        <v>157</v>
      </c>
      <c r="C53" s="406" t="str">
        <f>N51</f>
        <v>Výškovice C</v>
      </c>
      <c r="D53" s="407" t="s">
        <v>18</v>
      </c>
      <c r="E53" s="408" t="str">
        <f>N49</f>
        <v>Hukvaldy</v>
      </c>
      <c r="F53" s="270">
        <v>3</v>
      </c>
      <c r="G53" s="409" t="s">
        <v>19</v>
      </c>
      <c r="H53" s="271">
        <v>0</v>
      </c>
      <c r="I53" s="410">
        <v>2</v>
      </c>
      <c r="J53" s="411">
        <v>1</v>
      </c>
      <c r="K53" s="500" t="s">
        <v>188</v>
      </c>
      <c r="L53"/>
      <c r="M53" s="435"/>
      <c r="N53" s="435"/>
      <c r="O53"/>
      <c r="P53"/>
      <c r="Q53"/>
      <c r="R53"/>
      <c r="S53"/>
      <c r="T53"/>
      <c r="U53"/>
      <c r="V53"/>
      <c r="W53"/>
      <c r="X53"/>
      <c r="Y53"/>
      <c r="Z53"/>
      <c r="AC53" s="270" t="s">
        <v>45</v>
      </c>
      <c r="AD53" s="409" t="s">
        <v>19</v>
      </c>
      <c r="AE53" s="271" t="s">
        <v>45</v>
      </c>
    </row>
    <row r="54" spans="2:31" ht="18" customHeight="1">
      <c r="B54" s="26"/>
      <c r="C54" s="412" t="str">
        <f>N50</f>
        <v>Krmelín</v>
      </c>
      <c r="D54" s="413" t="s">
        <v>18</v>
      </c>
      <c r="E54" s="414" t="str">
        <f>N48</f>
        <v>Proskovice</v>
      </c>
      <c r="F54" s="266">
        <v>1</v>
      </c>
      <c r="G54" s="415" t="s">
        <v>19</v>
      </c>
      <c r="H54" s="267">
        <v>2</v>
      </c>
      <c r="I54" s="416">
        <v>1</v>
      </c>
      <c r="J54" s="417">
        <v>2</v>
      </c>
      <c r="K54" s="486" t="s">
        <v>188</v>
      </c>
      <c r="L54"/>
      <c r="M54" s="435"/>
      <c r="N54" s="435"/>
      <c r="O54"/>
      <c r="P54"/>
      <c r="Q54"/>
      <c r="R54"/>
      <c r="S54"/>
      <c r="T54"/>
      <c r="U54"/>
      <c r="V54"/>
      <c r="W54"/>
      <c r="X54"/>
      <c r="Y54"/>
      <c r="Z54"/>
      <c r="AC54" s="266" t="s">
        <v>45</v>
      </c>
      <c r="AD54" s="415" t="s">
        <v>19</v>
      </c>
      <c r="AE54" s="267" t="s">
        <v>45</v>
      </c>
    </row>
    <row r="55" spans="2:31" ht="15.75">
      <c r="B55" s="26"/>
      <c r="C55" s="418" t="str">
        <f>N46</f>
        <v>Nová Bělá  A</v>
      </c>
      <c r="D55" s="419" t="s">
        <v>18</v>
      </c>
      <c r="E55" s="420" t="str">
        <f>N47</f>
        <v>TK Mexiko</v>
      </c>
      <c r="F55" s="272">
        <v>0</v>
      </c>
      <c r="G55" s="421" t="s">
        <v>19</v>
      </c>
      <c r="H55" s="273">
        <v>3</v>
      </c>
      <c r="I55" s="422">
        <v>1</v>
      </c>
      <c r="J55" s="423">
        <v>2</v>
      </c>
      <c r="K55" s="467" t="s">
        <v>188</v>
      </c>
      <c r="L55"/>
      <c r="M55" s="435"/>
      <c r="N55" s="435"/>
      <c r="AC55" s="272" t="s">
        <v>45</v>
      </c>
      <c r="AD55" s="421" t="s">
        <v>19</v>
      </c>
      <c r="AE55" s="273" t="s">
        <v>45</v>
      </c>
    </row>
    <row r="56" spans="2:31" ht="18" customHeight="1">
      <c r="B56" s="33" t="s">
        <v>27</v>
      </c>
      <c r="C56" s="247"/>
      <c r="D56" s="247"/>
      <c r="E56" s="247"/>
      <c r="F56" s="251"/>
      <c r="G56" s="252"/>
      <c r="H56" s="251"/>
      <c r="I56" s="424"/>
      <c r="J56" s="424"/>
      <c r="K56" s="405"/>
      <c r="L56"/>
      <c r="M56" s="435"/>
      <c r="N56" s="435"/>
      <c r="AC56" s="251"/>
      <c r="AD56" s="252"/>
      <c r="AE56" s="251"/>
    </row>
    <row r="57" spans="2:31" ht="18" customHeight="1">
      <c r="B57" s="22" t="s">
        <v>158</v>
      </c>
      <c r="C57" s="406" t="str">
        <f>N47</f>
        <v>TK Mexiko</v>
      </c>
      <c r="D57" s="407" t="s">
        <v>18</v>
      </c>
      <c r="E57" s="408" t="str">
        <f>N51</f>
        <v>Výškovice C</v>
      </c>
      <c r="F57" s="270">
        <v>2</v>
      </c>
      <c r="G57" s="409" t="s">
        <v>19</v>
      </c>
      <c r="H57" s="271">
        <v>1</v>
      </c>
      <c r="I57" s="410">
        <v>2</v>
      </c>
      <c r="J57" s="411">
        <v>1</v>
      </c>
      <c r="K57" s="500" t="s">
        <v>188</v>
      </c>
      <c r="L57"/>
      <c r="M57" s="435"/>
      <c r="N57" s="435"/>
      <c r="O57"/>
      <c r="P57"/>
      <c r="Q57"/>
      <c r="R57"/>
      <c r="S57"/>
      <c r="T57"/>
      <c r="U57"/>
      <c r="V57"/>
      <c r="W57"/>
      <c r="X57"/>
      <c r="Y57"/>
      <c r="Z57"/>
      <c r="AC57" s="270" t="s">
        <v>45</v>
      </c>
      <c r="AD57" s="409" t="s">
        <v>19</v>
      </c>
      <c r="AE57" s="271" t="s">
        <v>45</v>
      </c>
    </row>
    <row r="58" spans="2:31" ht="18" customHeight="1">
      <c r="B58" s="26"/>
      <c r="C58" s="412" t="str">
        <f>N48</f>
        <v>Proskovice</v>
      </c>
      <c r="D58" s="413" t="s">
        <v>18</v>
      </c>
      <c r="E58" s="414" t="str">
        <f>N46</f>
        <v>Nová Bělá  A</v>
      </c>
      <c r="F58" s="266">
        <v>3</v>
      </c>
      <c r="G58" s="415" t="s">
        <v>19</v>
      </c>
      <c r="H58" s="267">
        <v>0</v>
      </c>
      <c r="I58" s="416">
        <v>2</v>
      </c>
      <c r="J58" s="417">
        <v>1</v>
      </c>
      <c r="K58" s="486" t="s">
        <v>188</v>
      </c>
      <c r="L58"/>
      <c r="M58" s="435"/>
      <c r="N58" s="435"/>
      <c r="O58"/>
      <c r="P58"/>
      <c r="Q58"/>
      <c r="R58"/>
      <c r="S58"/>
      <c r="T58"/>
      <c r="U58"/>
      <c r="V58"/>
      <c r="W58"/>
      <c r="X58"/>
      <c r="Y58"/>
      <c r="Z58"/>
      <c r="AA58" s="37"/>
      <c r="AC58" s="266" t="s">
        <v>45</v>
      </c>
      <c r="AD58" s="415" t="s">
        <v>19</v>
      </c>
      <c r="AE58" s="267" t="s">
        <v>45</v>
      </c>
    </row>
    <row r="59" spans="2:31" ht="15.75">
      <c r="B59" s="26"/>
      <c r="C59" s="418" t="str">
        <f>N49</f>
        <v>Hukvaldy</v>
      </c>
      <c r="D59" s="419" t="s">
        <v>18</v>
      </c>
      <c r="E59" s="420" t="str">
        <f>N50</f>
        <v>Krmelín</v>
      </c>
      <c r="F59" s="272">
        <v>1</v>
      </c>
      <c r="G59" s="421" t="s">
        <v>19</v>
      </c>
      <c r="H59" s="273">
        <v>2</v>
      </c>
      <c r="I59" s="422">
        <v>1</v>
      </c>
      <c r="J59" s="423">
        <v>2</v>
      </c>
      <c r="K59" s="467" t="s">
        <v>188</v>
      </c>
      <c r="L59"/>
      <c r="M59" s="435"/>
      <c r="N59" s="435"/>
      <c r="O59"/>
      <c r="P59"/>
      <c r="Q59"/>
      <c r="R59"/>
      <c r="S59"/>
      <c r="T59"/>
      <c r="U59"/>
      <c r="V59"/>
      <c r="W59"/>
      <c r="X59"/>
      <c r="Y59"/>
      <c r="Z59"/>
      <c r="AA59" s="37"/>
      <c r="AC59" s="272" t="s">
        <v>45</v>
      </c>
      <c r="AD59" s="421" t="s">
        <v>19</v>
      </c>
      <c r="AE59" s="273" t="s">
        <v>45</v>
      </c>
    </row>
    <row r="60" spans="2:31" ht="18" customHeight="1">
      <c r="B60" s="33" t="s">
        <v>28</v>
      </c>
      <c r="C60" s="247"/>
      <c r="D60" s="247"/>
      <c r="E60" s="247"/>
      <c r="F60" s="251"/>
      <c r="G60" s="252"/>
      <c r="H60" s="251"/>
      <c r="I60" s="424"/>
      <c r="J60" s="424"/>
      <c r="K60" s="425"/>
      <c r="L60"/>
      <c r="M60" s="435"/>
      <c r="N60" s="435"/>
      <c r="O60"/>
      <c r="P60"/>
      <c r="Q60"/>
      <c r="R60"/>
      <c r="S60"/>
      <c r="T60"/>
      <c r="U60"/>
      <c r="V60"/>
      <c r="W60"/>
      <c r="X60"/>
      <c r="Y60"/>
      <c r="Z60"/>
      <c r="AA60" s="37"/>
      <c r="AC60" s="251"/>
      <c r="AD60" s="252"/>
      <c r="AE60" s="251"/>
    </row>
    <row r="61" spans="2:31" ht="18" customHeight="1">
      <c r="B61" s="22" t="s">
        <v>159</v>
      </c>
      <c r="C61" s="406" t="str">
        <f>N51</f>
        <v>Výškovice C</v>
      </c>
      <c r="D61" s="407" t="s">
        <v>18</v>
      </c>
      <c r="E61" s="408" t="str">
        <f>N50</f>
        <v>Krmelín</v>
      </c>
      <c r="F61" s="270">
        <v>3</v>
      </c>
      <c r="G61" s="409" t="s">
        <v>19</v>
      </c>
      <c r="H61" s="271">
        <v>0</v>
      </c>
      <c r="I61" s="410">
        <v>2</v>
      </c>
      <c r="J61" s="411">
        <v>1</v>
      </c>
      <c r="K61" s="500" t="s">
        <v>188</v>
      </c>
      <c r="L61"/>
      <c r="M61" s="435"/>
      <c r="N61" s="435"/>
      <c r="O61"/>
      <c r="P61"/>
      <c r="Q61">
        <v>12</v>
      </c>
      <c r="R61">
        <v>5</v>
      </c>
      <c r="S61"/>
      <c r="T61"/>
      <c r="U61"/>
      <c r="V61"/>
      <c r="W61"/>
      <c r="X61"/>
      <c r="Y61"/>
      <c r="Z61"/>
      <c r="AC61" s="270" t="s">
        <v>45</v>
      </c>
      <c r="AD61" s="409" t="s">
        <v>19</v>
      </c>
      <c r="AE61" s="271" t="s">
        <v>45</v>
      </c>
    </row>
    <row r="62" spans="2:31" ht="18" customHeight="1">
      <c r="B62" s="26"/>
      <c r="C62" s="412" t="str">
        <f>N46</f>
        <v>Nová Bělá  A</v>
      </c>
      <c r="D62" s="413" t="s">
        <v>18</v>
      </c>
      <c r="E62" s="414" t="str">
        <f>N49</f>
        <v>Hukvaldy</v>
      </c>
      <c r="F62" s="266">
        <v>0</v>
      </c>
      <c r="G62" s="415" t="s">
        <v>19</v>
      </c>
      <c r="H62" s="267">
        <v>3</v>
      </c>
      <c r="I62" s="416">
        <v>1</v>
      </c>
      <c r="J62" s="417">
        <v>2</v>
      </c>
      <c r="K62" s="486" t="s">
        <v>188</v>
      </c>
      <c r="L62"/>
      <c r="M62" s="435"/>
      <c r="N62" s="435"/>
      <c r="O62"/>
      <c r="P62"/>
      <c r="Q62">
        <v>14</v>
      </c>
      <c r="R62">
        <v>8</v>
      </c>
      <c r="S62"/>
      <c r="T62"/>
      <c r="U62"/>
      <c r="V62"/>
      <c r="W62"/>
      <c r="X62"/>
      <c r="Y62"/>
      <c r="Z62"/>
      <c r="AC62" s="266" t="s">
        <v>45</v>
      </c>
      <c r="AD62" s="415" t="s">
        <v>19</v>
      </c>
      <c r="AE62" s="267" t="s">
        <v>45</v>
      </c>
    </row>
    <row r="63" spans="2:31" ht="15.75">
      <c r="B63" s="26"/>
      <c r="C63" s="418" t="str">
        <f>N47</f>
        <v>TK Mexiko</v>
      </c>
      <c r="D63" s="419" t="s">
        <v>18</v>
      </c>
      <c r="E63" s="420" t="str">
        <f>N48</f>
        <v>Proskovice</v>
      </c>
      <c r="F63" s="272">
        <v>0</v>
      </c>
      <c r="G63" s="421" t="s">
        <v>19</v>
      </c>
      <c r="H63" s="273">
        <v>3</v>
      </c>
      <c r="I63" s="422">
        <v>1</v>
      </c>
      <c r="J63" s="423">
        <v>2</v>
      </c>
      <c r="K63" s="467" t="s">
        <v>188</v>
      </c>
      <c r="L63"/>
      <c r="M63" s="435"/>
      <c r="N63" s="435"/>
      <c r="O63"/>
      <c r="P63"/>
      <c r="Q63">
        <v>12</v>
      </c>
      <c r="R63">
        <v>4</v>
      </c>
      <c r="S63"/>
      <c r="T63"/>
      <c r="U63"/>
      <c r="V63"/>
      <c r="W63"/>
      <c r="X63"/>
      <c r="Y63"/>
      <c r="Z63"/>
      <c r="AC63" s="272" t="s">
        <v>45</v>
      </c>
      <c r="AD63" s="421" t="s">
        <v>19</v>
      </c>
      <c r="AE63" s="273" t="s">
        <v>45</v>
      </c>
    </row>
    <row r="64" spans="2:31" ht="15.75">
      <c r="B64" s="33" t="s">
        <v>29</v>
      </c>
      <c r="C64" s="247"/>
      <c r="D64" s="247"/>
      <c r="E64" s="247"/>
      <c r="F64" s="251"/>
      <c r="G64" s="252"/>
      <c r="H64" s="251"/>
      <c r="I64" s="424"/>
      <c r="J64" s="424"/>
      <c r="K64" s="405"/>
      <c r="L64"/>
      <c r="M64" s="435"/>
      <c r="N64" s="435"/>
      <c r="O64"/>
      <c r="P64"/>
      <c r="Q64">
        <f>SUM(Q61:Q63)</f>
        <v>38</v>
      </c>
      <c r="R64">
        <f>SUM(R61:R63)</f>
        <v>17</v>
      </c>
      <c r="S64"/>
      <c r="T64">
        <f>Q64-R64</f>
        <v>21</v>
      </c>
      <c r="U64"/>
      <c r="V64"/>
      <c r="W64"/>
      <c r="X64"/>
      <c r="Y64"/>
      <c r="Z64"/>
      <c r="AC64" s="251"/>
      <c r="AD64" s="252"/>
      <c r="AE64" s="251"/>
    </row>
    <row r="65" spans="2:31" ht="15.75">
      <c r="B65" s="22" t="s">
        <v>160</v>
      </c>
      <c r="C65" s="406" t="str">
        <f>N48</f>
        <v>Proskovice</v>
      </c>
      <c r="D65" s="407" t="s">
        <v>18</v>
      </c>
      <c r="E65" s="408" t="str">
        <f>N51</f>
        <v>Výškovice C</v>
      </c>
      <c r="F65" s="270">
        <v>1</v>
      </c>
      <c r="G65" s="409" t="s">
        <v>19</v>
      </c>
      <c r="H65" s="271">
        <v>2</v>
      </c>
      <c r="I65" s="410">
        <v>1</v>
      </c>
      <c r="J65" s="411">
        <v>2</v>
      </c>
      <c r="K65" s="500" t="s">
        <v>188</v>
      </c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C65" s="270" t="s">
        <v>45</v>
      </c>
      <c r="AD65" s="409" t="s">
        <v>19</v>
      </c>
      <c r="AE65" s="271" t="s">
        <v>45</v>
      </c>
    </row>
    <row r="66" spans="2:31" ht="15.75">
      <c r="B66" s="26"/>
      <c r="C66" s="412" t="str">
        <f>N49</f>
        <v>Hukvaldy</v>
      </c>
      <c r="D66" s="413" t="s">
        <v>18</v>
      </c>
      <c r="E66" s="414" t="str">
        <f>N47</f>
        <v>TK Mexiko</v>
      </c>
      <c r="F66" s="266">
        <v>0</v>
      </c>
      <c r="G66" s="415" t="s">
        <v>19</v>
      </c>
      <c r="H66" s="267">
        <v>3</v>
      </c>
      <c r="I66" s="416">
        <v>1</v>
      </c>
      <c r="J66" s="417">
        <v>2</v>
      </c>
      <c r="K66" s="486" t="s">
        <v>188</v>
      </c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C66" s="266" t="s">
        <v>45</v>
      </c>
      <c r="AD66" s="415" t="s">
        <v>19</v>
      </c>
      <c r="AE66" s="267" t="s">
        <v>45</v>
      </c>
    </row>
    <row r="67" spans="2:31" ht="15.75">
      <c r="B67" s="38"/>
      <c r="C67" s="418" t="str">
        <f>N50</f>
        <v>Krmelín</v>
      </c>
      <c r="D67" s="419" t="s">
        <v>18</v>
      </c>
      <c r="E67" s="420" t="str">
        <f>N46</f>
        <v>Nová Bělá  A</v>
      </c>
      <c r="F67" s="272">
        <v>3</v>
      </c>
      <c r="G67" s="421" t="s">
        <v>19</v>
      </c>
      <c r="H67" s="273">
        <v>0</v>
      </c>
      <c r="I67" s="422">
        <v>2</v>
      </c>
      <c r="J67" s="423">
        <v>1</v>
      </c>
      <c r="K67" s="467" t="s">
        <v>188</v>
      </c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C67" s="272" t="s">
        <v>45</v>
      </c>
      <c r="AD67" s="421" t="s">
        <v>19</v>
      </c>
      <c r="AE67" s="273" t="s">
        <v>45</v>
      </c>
    </row>
    <row r="68" spans="2:26" ht="15.75" customHeight="1">
      <c r="B68" s="258"/>
      <c r="K68"/>
      <c r="L68"/>
      <c r="M68"/>
      <c r="N68"/>
      <c r="O68"/>
      <c r="P68"/>
      <c r="Q68">
        <v>12</v>
      </c>
      <c r="R68">
        <v>5</v>
      </c>
      <c r="S68"/>
      <c r="T68"/>
      <c r="U68"/>
      <c r="V68"/>
      <c r="W68"/>
      <c r="X68"/>
      <c r="Y68"/>
      <c r="Z68"/>
    </row>
    <row r="69" spans="2:18" ht="18" customHeight="1">
      <c r="B69" s="258"/>
      <c r="C69" s="457" t="s">
        <v>168</v>
      </c>
      <c r="D69" s="426"/>
      <c r="E69" s="458" t="s">
        <v>169</v>
      </c>
      <c r="F69" s="426"/>
      <c r="G69" s="426"/>
      <c r="H69" s="426"/>
      <c r="I69" s="426"/>
      <c r="J69" s="426"/>
      <c r="K69" s="426"/>
      <c r="Q69" s="1">
        <v>13</v>
      </c>
      <c r="R69" s="1">
        <v>9</v>
      </c>
    </row>
    <row r="70" spans="2:18" ht="18" customHeight="1">
      <c r="B70" s="258"/>
      <c r="C70" s="460" t="s">
        <v>173</v>
      </c>
      <c r="E70" s="79" t="s">
        <v>174</v>
      </c>
      <c r="Q70" s="1">
        <v>16</v>
      </c>
      <c r="R70" s="1">
        <v>12</v>
      </c>
    </row>
    <row r="71" spans="2:20" ht="18" customHeight="1">
      <c r="B71" s="258"/>
      <c r="E71" s="79" t="s">
        <v>175</v>
      </c>
      <c r="Q71">
        <f>SUM(Q68:Q70)</f>
        <v>41</v>
      </c>
      <c r="R71">
        <f>SUM(R68:R70)</f>
        <v>26</v>
      </c>
      <c r="T71">
        <f>Q71-R71</f>
        <v>15</v>
      </c>
    </row>
    <row r="72" spans="2:5" ht="15.75" customHeight="1">
      <c r="B72" s="258"/>
      <c r="E72" s="79" t="s">
        <v>176</v>
      </c>
    </row>
    <row r="73" spans="2:5" ht="15.75" customHeight="1">
      <c r="B73" s="258"/>
      <c r="E73" s="79" t="s">
        <v>177</v>
      </c>
    </row>
    <row r="74" ht="15.75" customHeight="1">
      <c r="B74" s="258"/>
    </row>
    <row r="75" spans="2:14" ht="15.75" customHeight="1">
      <c r="B75" s="258"/>
      <c r="C75" s="79" t="s">
        <v>300</v>
      </c>
      <c r="N75" s="510" t="s">
        <v>301</v>
      </c>
    </row>
    <row r="76" spans="2:14" ht="15.75" customHeight="1">
      <c r="B76" s="258"/>
      <c r="N76" s="510" t="s">
        <v>302</v>
      </c>
    </row>
    <row r="77" spans="2:14" ht="15.75" customHeight="1">
      <c r="B77" s="258"/>
      <c r="C77" s="525" t="s">
        <v>164</v>
      </c>
      <c r="D77" s="407" t="s">
        <v>18</v>
      </c>
      <c r="E77" s="408" t="s">
        <v>163</v>
      </c>
      <c r="F77" s="270">
        <v>3</v>
      </c>
      <c r="G77" s="409" t="s">
        <v>19</v>
      </c>
      <c r="H77" s="271">
        <v>0</v>
      </c>
      <c r="I77" s="521">
        <v>6</v>
      </c>
      <c r="J77" s="522">
        <v>1</v>
      </c>
      <c r="K77" s="511" t="s">
        <v>309</v>
      </c>
      <c r="N77" s="510" t="s">
        <v>303</v>
      </c>
    </row>
    <row r="78" spans="2:11" ht="15.75" customHeight="1">
      <c r="B78" s="258"/>
      <c r="C78" s="526" t="s">
        <v>163</v>
      </c>
      <c r="D78" s="419" t="s">
        <v>18</v>
      </c>
      <c r="E78" s="420" t="s">
        <v>164</v>
      </c>
      <c r="F78" s="272">
        <v>3</v>
      </c>
      <c r="G78" s="421" t="s">
        <v>19</v>
      </c>
      <c r="H78" s="273">
        <v>0</v>
      </c>
      <c r="I78" s="523">
        <v>1</v>
      </c>
      <c r="J78" s="524">
        <v>6</v>
      </c>
      <c r="K78" s="520" t="s">
        <v>310</v>
      </c>
    </row>
    <row r="79" spans="2:14" ht="18">
      <c r="B79" s="258"/>
      <c r="N79" s="512" t="s">
        <v>304</v>
      </c>
    </row>
    <row r="80" spans="2:14" ht="18">
      <c r="B80" s="258"/>
      <c r="C80" s="514" t="s">
        <v>307</v>
      </c>
      <c r="D80" s="108"/>
      <c r="E80" s="108"/>
      <c r="N80" s="512" t="s">
        <v>305</v>
      </c>
    </row>
    <row r="81" spans="2:14" ht="18">
      <c r="B81" s="258"/>
      <c r="C81" s="514" t="s">
        <v>308</v>
      </c>
      <c r="D81" s="108"/>
      <c r="E81" s="108"/>
      <c r="H81" s="515" t="s">
        <v>311</v>
      </c>
      <c r="I81" s="516"/>
      <c r="J81" s="516"/>
      <c r="K81" s="516"/>
      <c r="N81" s="512" t="s">
        <v>306</v>
      </c>
    </row>
    <row r="82" spans="2:14" ht="18">
      <c r="B82" s="258"/>
      <c r="N82" s="513"/>
    </row>
    <row r="83" spans="2:14" ht="18">
      <c r="B83" s="258"/>
      <c r="N83" s="512" t="s">
        <v>313</v>
      </c>
    </row>
    <row r="84" spans="2:14" ht="18">
      <c r="B84" s="258"/>
      <c r="C84" s="406" t="s">
        <v>59</v>
      </c>
      <c r="D84" s="407" t="s">
        <v>18</v>
      </c>
      <c r="E84" s="527" t="s">
        <v>35</v>
      </c>
      <c r="F84" s="270">
        <v>0</v>
      </c>
      <c r="G84" s="409" t="s">
        <v>19</v>
      </c>
      <c r="H84" s="271">
        <v>3</v>
      </c>
      <c r="I84" s="410"/>
      <c r="J84" s="411"/>
      <c r="K84" s="511"/>
      <c r="N84" s="512" t="s">
        <v>314</v>
      </c>
    </row>
    <row r="85" spans="2:14" ht="18">
      <c r="B85" s="258"/>
      <c r="C85" s="526" t="s">
        <v>35</v>
      </c>
      <c r="D85" s="419" t="s">
        <v>18</v>
      </c>
      <c r="E85" s="420" t="s">
        <v>59</v>
      </c>
      <c r="F85" s="272">
        <v>2</v>
      </c>
      <c r="G85" s="421" t="s">
        <v>19</v>
      </c>
      <c r="H85" s="273">
        <v>1</v>
      </c>
      <c r="I85" s="422"/>
      <c r="J85" s="423"/>
      <c r="K85" s="520"/>
      <c r="N85" s="512" t="s">
        <v>315</v>
      </c>
    </row>
    <row r="86" ht="18">
      <c r="B86" s="258"/>
    </row>
    <row r="87" spans="2:14" ht="18">
      <c r="B87" s="258"/>
      <c r="H87" s="515" t="s">
        <v>312</v>
      </c>
      <c r="I87" s="516"/>
      <c r="J87" s="516"/>
      <c r="K87" s="516"/>
      <c r="N87" s="512" t="s">
        <v>316</v>
      </c>
    </row>
    <row r="88" spans="2:14" ht="18">
      <c r="B88" s="258"/>
      <c r="N88" s="512" t="s">
        <v>317</v>
      </c>
    </row>
    <row r="89" spans="2:14" ht="18">
      <c r="B89" s="258"/>
      <c r="N89" s="512" t="s">
        <v>318</v>
      </c>
    </row>
    <row r="90" ht="18">
      <c r="B90" s="258"/>
    </row>
  </sheetData>
  <sheetProtection selectLockedCells="1"/>
  <mergeCells count="4">
    <mergeCell ref="F5:H5"/>
    <mergeCell ref="F47:H47"/>
    <mergeCell ref="AD5:AF5"/>
    <mergeCell ref="AC47:AE47"/>
  </mergeCells>
  <conditionalFormatting sqref="C77:E78 C49:E67 E69 C84:E85">
    <cfRule type="cellIs" priority="7" dxfId="26" operator="equal" stopIfTrue="1">
      <formula>$E$46</formula>
    </cfRule>
  </conditionalFormatting>
  <conditionalFormatting sqref="C7:C10 E7:E10 C12:C15 E12:E15 C17:C20 E17:E20 C22:C25 C27:C30 E22:E25 E27:E30 C32:C35 E32:E35 C37:C40 E37:E40">
    <cfRule type="cellIs" priority="2" dxfId="28" operator="equal" stopIfTrue="1">
      <formula>$E$4</formula>
    </cfRule>
  </conditionalFormatting>
  <printOptions horizontalCentered="1"/>
  <pageMargins left="0" right="0" top="0.3937007874015748" bottom="0.3937007874015748" header="0.31496062992125984" footer="0.31496062992125984"/>
  <pageSetup fitToHeight="2" horizontalDpi="600" verticalDpi="600" orientation="landscape" paperSize="9" scale="79" r:id="rId3"/>
  <rowBreaks count="1" manualBreakCount="1">
    <brk id="40" max="26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AA33"/>
  <sheetViews>
    <sheetView zoomScale="75" zoomScaleNormal="75" zoomScalePageLayoutView="0" workbookViewId="0" topLeftCell="A1">
      <selection activeCell="Q20" sqref="Q20:Q25"/>
    </sheetView>
  </sheetViews>
  <sheetFormatPr defaultColWidth="10.421875" defaultRowHeight="12.75"/>
  <cols>
    <col min="1" max="1" width="0.85546875" style="41" customWidth="1"/>
    <col min="2" max="2" width="5.7109375" style="41" customWidth="1"/>
    <col min="3" max="3" width="14.421875" style="41" customWidth="1"/>
    <col min="4" max="4" width="3.421875" style="41" customWidth="1"/>
    <col min="5" max="5" width="14.421875" style="41" customWidth="1"/>
    <col min="6" max="6" width="13.7109375" style="41" customWidth="1"/>
    <col min="7" max="7" width="2.7109375" style="41" customWidth="1"/>
    <col min="8" max="9" width="13.7109375" style="41" customWidth="1"/>
    <col min="10" max="10" width="3.00390625" style="41" customWidth="1"/>
    <col min="11" max="12" width="13.7109375" style="41" customWidth="1"/>
    <col min="13" max="13" width="2.57421875" style="41" customWidth="1"/>
    <col min="14" max="14" width="13.7109375" style="41" customWidth="1"/>
    <col min="15" max="15" width="2.140625" style="41" customWidth="1"/>
    <col min="16" max="16" width="11.8515625" style="41" customWidth="1"/>
    <col min="17" max="17" width="14.57421875" style="41" customWidth="1"/>
    <col min="18" max="18" width="1.8515625" style="41" customWidth="1"/>
    <col min="19" max="19" width="6.7109375" style="41" customWidth="1"/>
    <col min="20" max="27" width="3.7109375" style="41" customWidth="1"/>
    <col min="28" max="16384" width="10.421875" style="41" customWidth="1"/>
  </cols>
  <sheetData>
    <row r="1" spans="8:14" ht="18">
      <c r="H1" s="42" t="s">
        <v>83</v>
      </c>
      <c r="L1" s="42">
        <v>2011</v>
      </c>
      <c r="N1" s="231" t="s">
        <v>82</v>
      </c>
    </row>
    <row r="2" ht="17.25" customHeight="1"/>
    <row r="3" spans="2:17" ht="30" customHeight="1">
      <c r="B3" s="43" t="str">
        <f>'Utkání-výsledky'!B7</f>
        <v>7.5.</v>
      </c>
      <c r="C3" s="44" t="str">
        <f>Q3</f>
        <v>Hrabová</v>
      </c>
      <c r="D3" s="45" t="s">
        <v>18</v>
      </c>
      <c r="E3" s="46" t="str">
        <f>Q10</f>
        <v>Brušperk A</v>
      </c>
      <c r="F3" s="47" t="str">
        <f>Q4</f>
        <v>Vratimov</v>
      </c>
      <c r="G3" s="45" t="s">
        <v>18</v>
      </c>
      <c r="H3" s="46" t="str">
        <f>Q9</f>
        <v>Stará Bělá  </v>
      </c>
      <c r="I3" s="47" t="str">
        <f>Q5</f>
        <v>Výškovice A</v>
      </c>
      <c r="J3" s="45" t="s">
        <v>18</v>
      </c>
      <c r="K3" s="46" t="str">
        <f>Q8</f>
        <v>Výškovice B</v>
      </c>
      <c r="L3" s="47" t="str">
        <f>Q6</f>
        <v>Brušperk B</v>
      </c>
      <c r="M3" s="45" t="s">
        <v>18</v>
      </c>
      <c r="N3" s="46" t="str">
        <f>Q7</f>
        <v>Nová Bělá  B</v>
      </c>
      <c r="P3" s="48">
        <v>1</v>
      </c>
      <c r="Q3" s="49" t="str">
        <f>'Utkání-výsledky'!N4</f>
        <v>Hrabová</v>
      </c>
    </row>
    <row r="4" spans="2:17" ht="30" customHeight="1">
      <c r="B4" s="50"/>
      <c r="C4" s="51"/>
      <c r="D4" s="52"/>
      <c r="E4" s="53"/>
      <c r="F4" s="54"/>
      <c r="G4" s="52"/>
      <c r="H4" s="53"/>
      <c r="I4" s="54"/>
      <c r="J4" s="52"/>
      <c r="K4" s="53"/>
      <c r="L4" s="54"/>
      <c r="M4" s="52"/>
      <c r="N4" s="53"/>
      <c r="P4" s="48">
        <v>2</v>
      </c>
      <c r="Q4" s="49" t="str">
        <f>'Utkání-výsledky'!N5</f>
        <v>Vratimov</v>
      </c>
    </row>
    <row r="5" spans="2:17" ht="30" customHeight="1">
      <c r="B5" s="55" t="str">
        <f>'Utkání-výsledky'!B12</f>
        <v>14.5.</v>
      </c>
      <c r="C5" s="56" t="str">
        <f>Q10</f>
        <v>Brušperk A</v>
      </c>
      <c r="D5" s="57" t="s">
        <v>18</v>
      </c>
      <c r="E5" s="58" t="str">
        <f>Q7</f>
        <v>Nová Bělá  B</v>
      </c>
      <c r="F5" s="59" t="str">
        <f>Q8</f>
        <v>Výškovice B</v>
      </c>
      <c r="G5" s="57" t="s">
        <v>18</v>
      </c>
      <c r="H5" s="58" t="str">
        <f>Q6</f>
        <v>Brušperk B</v>
      </c>
      <c r="I5" s="59" t="str">
        <f>Q9</f>
        <v>Stará Bělá  </v>
      </c>
      <c r="J5" s="57" t="s">
        <v>18</v>
      </c>
      <c r="K5" s="58" t="str">
        <f>Q5</f>
        <v>Výškovice A</v>
      </c>
      <c r="L5" s="59" t="str">
        <f>Q3</f>
        <v>Hrabová</v>
      </c>
      <c r="M5" s="57" t="s">
        <v>18</v>
      </c>
      <c r="N5" s="58" t="str">
        <f>Q4</f>
        <v>Vratimov</v>
      </c>
      <c r="P5" s="48">
        <v>3</v>
      </c>
      <c r="Q5" s="49" t="str">
        <f>'Utkání-výsledky'!N6</f>
        <v>Výškovice A</v>
      </c>
    </row>
    <row r="6" spans="2:17" ht="30" customHeight="1">
      <c r="B6" s="60"/>
      <c r="C6" s="61"/>
      <c r="D6" s="62" t="s">
        <v>18</v>
      </c>
      <c r="E6" s="63"/>
      <c r="F6" s="64"/>
      <c r="G6" s="62" t="s">
        <v>18</v>
      </c>
      <c r="H6" s="63"/>
      <c r="I6" s="64"/>
      <c r="J6" s="62" t="s">
        <v>18</v>
      </c>
      <c r="K6" s="63"/>
      <c r="L6" s="65"/>
      <c r="M6" s="62" t="s">
        <v>18</v>
      </c>
      <c r="N6" s="63"/>
      <c r="P6" s="48">
        <v>4</v>
      </c>
      <c r="Q6" s="49" t="str">
        <f>'Utkání-výsledky'!N7</f>
        <v>Brušperk B</v>
      </c>
    </row>
    <row r="7" spans="2:17" ht="30" customHeight="1">
      <c r="B7" s="43" t="str">
        <f>'Utkání-výsledky'!B17</f>
        <v>21.5.</v>
      </c>
      <c r="C7" s="44" t="str">
        <f>Q4</f>
        <v>Vratimov</v>
      </c>
      <c r="D7" s="57" t="s">
        <v>18</v>
      </c>
      <c r="E7" s="46" t="str">
        <f>Q10</f>
        <v>Brušperk A</v>
      </c>
      <c r="F7" s="47" t="str">
        <f>Q5</f>
        <v>Výškovice A</v>
      </c>
      <c r="G7" s="57" t="s">
        <v>18</v>
      </c>
      <c r="H7" s="46" t="str">
        <f>Q3</f>
        <v>Hrabová</v>
      </c>
      <c r="I7" s="47" t="str">
        <f>Q6</f>
        <v>Brušperk B</v>
      </c>
      <c r="J7" s="57" t="s">
        <v>18</v>
      </c>
      <c r="K7" s="46" t="str">
        <f>Q9</f>
        <v>Stará Bělá  </v>
      </c>
      <c r="L7" s="47" t="str">
        <f>Q7</f>
        <v>Nová Bělá  B</v>
      </c>
      <c r="M7" s="57" t="s">
        <v>18</v>
      </c>
      <c r="N7" s="46" t="str">
        <f>Q8</f>
        <v>Výškovice B</v>
      </c>
      <c r="P7" s="48">
        <v>5</v>
      </c>
      <c r="Q7" s="49" t="str">
        <f>'Utkání-výsledky'!N8</f>
        <v>Nová Bělá  B</v>
      </c>
    </row>
    <row r="8" spans="2:17" ht="30" customHeight="1">
      <c r="B8" s="50"/>
      <c r="C8" s="51"/>
      <c r="D8" s="62" t="s">
        <v>18</v>
      </c>
      <c r="E8" s="53"/>
      <c r="F8" s="54"/>
      <c r="G8" s="62" t="s">
        <v>18</v>
      </c>
      <c r="H8" s="53"/>
      <c r="I8" s="54"/>
      <c r="J8" s="62" t="s">
        <v>18</v>
      </c>
      <c r="K8" s="53"/>
      <c r="L8" s="54"/>
      <c r="M8" s="62" t="s">
        <v>18</v>
      </c>
      <c r="N8" s="53"/>
      <c r="P8" s="48">
        <v>6</v>
      </c>
      <c r="Q8" s="49" t="str">
        <f>'Utkání-výsledky'!N9</f>
        <v>Výškovice B</v>
      </c>
    </row>
    <row r="9" spans="2:17" ht="30" customHeight="1">
      <c r="B9" s="43" t="str">
        <f>'Utkání-výsledky'!B22</f>
        <v>28.5.</v>
      </c>
      <c r="C9" s="56" t="str">
        <f>Q10</f>
        <v>Brušperk A</v>
      </c>
      <c r="D9" s="57" t="s">
        <v>18</v>
      </c>
      <c r="E9" s="58" t="str">
        <f>Q8</f>
        <v>Výškovice B</v>
      </c>
      <c r="F9" s="59" t="str">
        <f>Q9</f>
        <v>Stará Bělá  </v>
      </c>
      <c r="G9" s="57" t="s">
        <v>18</v>
      </c>
      <c r="H9" s="58" t="str">
        <f>Q7</f>
        <v>Nová Bělá  B</v>
      </c>
      <c r="I9" s="59" t="str">
        <f>Q3</f>
        <v>Hrabová</v>
      </c>
      <c r="J9" s="57" t="s">
        <v>18</v>
      </c>
      <c r="K9" s="58" t="str">
        <f>Q6</f>
        <v>Brušperk B</v>
      </c>
      <c r="L9" s="59" t="str">
        <f>Q4</f>
        <v>Vratimov</v>
      </c>
      <c r="M9" s="57" t="s">
        <v>18</v>
      </c>
      <c r="N9" s="58" t="str">
        <f>Q5</f>
        <v>Výškovice A</v>
      </c>
      <c r="P9" s="48">
        <v>7</v>
      </c>
      <c r="Q9" s="49" t="str">
        <f>'Utkání-výsledky'!N10</f>
        <v>Stará Bělá  </v>
      </c>
    </row>
    <row r="10" spans="2:17" ht="30" customHeight="1">
      <c r="B10" s="60"/>
      <c r="C10" s="61"/>
      <c r="D10" s="62" t="s">
        <v>18</v>
      </c>
      <c r="E10" s="63"/>
      <c r="F10" s="65"/>
      <c r="G10" s="62" t="s">
        <v>18</v>
      </c>
      <c r="H10" s="63"/>
      <c r="I10" s="65"/>
      <c r="J10" s="62" t="s">
        <v>18</v>
      </c>
      <c r="K10" s="63"/>
      <c r="L10" s="65"/>
      <c r="M10" s="62" t="s">
        <v>18</v>
      </c>
      <c r="N10" s="63"/>
      <c r="P10" s="48">
        <v>8</v>
      </c>
      <c r="Q10" s="49" t="str">
        <f>'Utkání-výsledky'!N11</f>
        <v>Brušperk A</v>
      </c>
    </row>
    <row r="11" spans="2:14" ht="30" customHeight="1">
      <c r="B11" s="43" t="str">
        <f>'Utkání-výsledky'!B27</f>
        <v>4.6.</v>
      </c>
      <c r="C11" s="44" t="str">
        <f>Q5</f>
        <v>Výškovice A</v>
      </c>
      <c r="D11" s="57" t="s">
        <v>18</v>
      </c>
      <c r="E11" s="46" t="str">
        <f>Q10</f>
        <v>Brušperk A</v>
      </c>
      <c r="F11" s="47" t="str">
        <f>Q6</f>
        <v>Brušperk B</v>
      </c>
      <c r="G11" s="57" t="s">
        <v>18</v>
      </c>
      <c r="H11" s="46" t="str">
        <f>Q4</f>
        <v>Vratimov</v>
      </c>
      <c r="I11" s="47" t="str">
        <f>Q7</f>
        <v>Nová Bělá  B</v>
      </c>
      <c r="J11" s="57" t="s">
        <v>18</v>
      </c>
      <c r="K11" s="46" t="str">
        <f>Q3</f>
        <v>Hrabová</v>
      </c>
      <c r="L11" s="47" t="str">
        <f>Q8</f>
        <v>Výškovice B</v>
      </c>
      <c r="M11" s="57" t="s">
        <v>18</v>
      </c>
      <c r="N11" s="46" t="str">
        <f>Q9</f>
        <v>Stará Bělá  </v>
      </c>
    </row>
    <row r="12" spans="2:16" ht="30" customHeight="1">
      <c r="B12" s="50"/>
      <c r="C12" s="51"/>
      <c r="D12" s="62" t="s">
        <v>18</v>
      </c>
      <c r="E12" s="53"/>
      <c r="F12" s="54"/>
      <c r="G12" s="62" t="s">
        <v>18</v>
      </c>
      <c r="H12" s="53"/>
      <c r="I12" s="66"/>
      <c r="J12" s="62" t="s">
        <v>18</v>
      </c>
      <c r="K12" s="53"/>
      <c r="L12" s="54"/>
      <c r="M12" s="62" t="s">
        <v>18</v>
      </c>
      <c r="N12" s="53"/>
      <c r="P12" s="67" t="s">
        <v>36</v>
      </c>
    </row>
    <row r="13" spans="2:17" ht="30" customHeight="1">
      <c r="B13" s="55" t="str">
        <f>'Utkání-výsledky'!B32</f>
        <v>11.6.</v>
      </c>
      <c r="C13" s="56" t="str">
        <f>Q10</f>
        <v>Brušperk A</v>
      </c>
      <c r="D13" s="57" t="s">
        <v>18</v>
      </c>
      <c r="E13" s="58" t="str">
        <f>Q9</f>
        <v>Stará Bělá  </v>
      </c>
      <c r="F13" s="59" t="str">
        <f>Q3</f>
        <v>Hrabová</v>
      </c>
      <c r="G13" s="57" t="s">
        <v>18</v>
      </c>
      <c r="H13" s="46" t="str">
        <f>Q8</f>
        <v>Výškovice B</v>
      </c>
      <c r="I13" s="47" t="str">
        <f>Q4</f>
        <v>Vratimov</v>
      </c>
      <c r="J13" s="57" t="s">
        <v>18</v>
      </c>
      <c r="K13" s="58" t="str">
        <f>Q7</f>
        <v>Nová Bělá  B</v>
      </c>
      <c r="L13" s="59" t="str">
        <f>Q5</f>
        <v>Výškovice A</v>
      </c>
      <c r="M13" s="57" t="s">
        <v>18</v>
      </c>
      <c r="N13" s="58" t="str">
        <f>Q6</f>
        <v>Brušperk B</v>
      </c>
      <c r="P13" s="81">
        <v>3</v>
      </c>
      <c r="Q13" s="69" t="str">
        <f>IF(P13=1,Q3,IF(P13=2,Q4,IF(P13=3,Q5,IF(P13=4,Q6,IF(P13=5,Q7,IF(P13=6,Q8,IF(P13=7,Q9,IF(P13=8,Q10," "))))))))</f>
        <v>Výškovice A</v>
      </c>
    </row>
    <row r="14" spans="2:17" ht="30" customHeight="1">
      <c r="B14" s="50"/>
      <c r="C14" s="61"/>
      <c r="D14" s="62" t="s">
        <v>18</v>
      </c>
      <c r="E14" s="63"/>
      <c r="F14" s="65"/>
      <c r="G14" s="62" t="s">
        <v>18</v>
      </c>
      <c r="H14" s="53"/>
      <c r="I14" s="66"/>
      <c r="J14" s="62" t="s">
        <v>18</v>
      </c>
      <c r="K14" s="63"/>
      <c r="L14" s="65"/>
      <c r="M14" s="62" t="s">
        <v>18</v>
      </c>
      <c r="N14" s="63"/>
      <c r="P14" s="81">
        <v>6</v>
      </c>
      <c r="Q14" s="69" t="str">
        <f>IF(P14=1,Q3,IF(P14=2,Q4,IF(P14=3,Q5,IF(P14=4,Q6,IF(P14=5,Q7,IF(P14=6,Q8,IF(P14=7,Q9,IF(P14=8,Q10," "))))))))</f>
        <v>Výškovice B</v>
      </c>
    </row>
    <row r="15" spans="2:17" ht="30" customHeight="1">
      <c r="B15" s="55" t="str">
        <f>'Utkání-výsledky'!B37</f>
        <v>18.6.</v>
      </c>
      <c r="C15" s="44" t="str">
        <f>Q6</f>
        <v>Brušperk B</v>
      </c>
      <c r="D15" s="57" t="s">
        <v>18</v>
      </c>
      <c r="E15" s="46" t="str">
        <f>Q10</f>
        <v>Brušperk A</v>
      </c>
      <c r="F15" s="47" t="str">
        <f>Q7</f>
        <v>Nová Bělá  B</v>
      </c>
      <c r="G15" s="57" t="s">
        <v>18</v>
      </c>
      <c r="H15" s="58" t="str">
        <f>Q5</f>
        <v>Výškovice A</v>
      </c>
      <c r="I15" s="59" t="str">
        <f>Q8</f>
        <v>Výškovice B</v>
      </c>
      <c r="J15" s="57" t="s">
        <v>18</v>
      </c>
      <c r="K15" s="46" t="str">
        <f>Q4</f>
        <v>Vratimov</v>
      </c>
      <c r="L15" s="47" t="str">
        <f>Q9</f>
        <v>Stará Bělá  </v>
      </c>
      <c r="M15" s="57" t="s">
        <v>18</v>
      </c>
      <c r="N15" s="46" t="str">
        <f>Q3</f>
        <v>Hrabová</v>
      </c>
      <c r="P15" s="81"/>
      <c r="Q15" s="69" t="str">
        <f>IF(P15=1,Q3,IF(P15=2,Q4,IF(P15=3,Q5,IF(P15=4,Q6,IF(P15=5,Q7,IF(P15=6,Q8,IF(P15=7,Q9,IF(P15=8,Q10," "))))))))</f>
        <v> </v>
      </c>
    </row>
    <row r="16" spans="2:14" ht="30" customHeight="1">
      <c r="B16" s="50"/>
      <c r="C16" s="51"/>
      <c r="D16" s="62"/>
      <c r="E16" s="53"/>
      <c r="F16" s="54"/>
      <c r="G16" s="62"/>
      <c r="H16" s="53"/>
      <c r="I16" s="54"/>
      <c r="J16" s="62"/>
      <c r="K16" s="53"/>
      <c r="L16" s="54"/>
      <c r="M16" s="62"/>
      <c r="N16" s="53"/>
    </row>
    <row r="18" spans="8:14" ht="18">
      <c r="H18" s="42" t="s">
        <v>83</v>
      </c>
      <c r="L18" s="42">
        <f>L1</f>
        <v>2011</v>
      </c>
      <c r="N18" s="231" t="s">
        <v>84</v>
      </c>
    </row>
    <row r="20" spans="2:27" ht="33" customHeight="1">
      <c r="B20" s="43" t="str">
        <f>'Utkání-výsledky'!B49</f>
        <v>7.5.</v>
      </c>
      <c r="C20" s="253" t="str">
        <f>Q20</f>
        <v>Nová Bělá  A</v>
      </c>
      <c r="D20" s="261" t="s">
        <v>18</v>
      </c>
      <c r="E20" s="259" t="str">
        <f>Q25</f>
        <v>Výškovice C</v>
      </c>
      <c r="F20" s="253" t="str">
        <f>Q21</f>
        <v>TK Mexiko</v>
      </c>
      <c r="G20" s="261" t="s">
        <v>18</v>
      </c>
      <c r="H20" s="259" t="str">
        <f>Q24</f>
        <v>Krmelín</v>
      </c>
      <c r="I20" s="253" t="str">
        <f>Q22</f>
        <v>Proskovice</v>
      </c>
      <c r="J20" s="261" t="s">
        <v>18</v>
      </c>
      <c r="K20" s="260" t="str">
        <f>Q23</f>
        <v>Hukvaldy</v>
      </c>
      <c r="L20" s="47"/>
      <c r="M20" s="45" t="s">
        <v>18</v>
      </c>
      <c r="N20" s="46"/>
      <c r="P20" s="48">
        <v>1</v>
      </c>
      <c r="Q20" s="49" t="str">
        <f>'Utkání-výsledky'!N46</f>
        <v>Nová Bělá  A</v>
      </c>
      <c r="S20" t="s">
        <v>7</v>
      </c>
      <c r="T20" s="234">
        <v>1</v>
      </c>
      <c r="U20" s="234">
        <v>6</v>
      </c>
      <c r="V20" s="239"/>
      <c r="W20" s="234">
        <v>2</v>
      </c>
      <c r="X20" s="234">
        <v>5</v>
      </c>
      <c r="Y20" s="239"/>
      <c r="Z20" s="234">
        <v>3</v>
      </c>
      <c r="AA20" s="234">
        <v>4</v>
      </c>
    </row>
    <row r="21" spans="2:27" ht="33" customHeight="1">
      <c r="B21" s="50"/>
      <c r="C21" s="254"/>
      <c r="D21" s="262" t="s">
        <v>18</v>
      </c>
      <c r="E21" s="257"/>
      <c r="F21" s="255"/>
      <c r="G21" s="262" t="s">
        <v>18</v>
      </c>
      <c r="H21" s="257"/>
      <c r="I21" s="256"/>
      <c r="J21" s="262" t="s">
        <v>18</v>
      </c>
      <c r="K21" s="257"/>
      <c r="L21" s="54"/>
      <c r="M21" s="52"/>
      <c r="N21" s="53"/>
      <c r="P21" s="48">
        <v>2</v>
      </c>
      <c r="Q21" s="49" t="str">
        <f>'Utkání-výsledky'!N47</f>
        <v>TK Mexiko</v>
      </c>
      <c r="S21" t="s">
        <v>14</v>
      </c>
      <c r="T21" s="234">
        <v>6</v>
      </c>
      <c r="U21" s="234">
        <v>4</v>
      </c>
      <c r="V21" s="239"/>
      <c r="W21" s="234">
        <v>5</v>
      </c>
      <c r="X21" s="234">
        <v>3</v>
      </c>
      <c r="Y21" s="239"/>
      <c r="Z21" s="234">
        <v>1</v>
      </c>
      <c r="AA21" s="234">
        <v>2</v>
      </c>
    </row>
    <row r="22" spans="2:27" ht="33" customHeight="1">
      <c r="B22" s="55" t="str">
        <f>'Utkání-výsledky'!B53</f>
        <v>14.5.</v>
      </c>
      <c r="C22" s="253" t="str">
        <f>Q25</f>
        <v>Výškovice C</v>
      </c>
      <c r="D22" s="261" t="s">
        <v>18</v>
      </c>
      <c r="E22" s="259" t="str">
        <f>Q23</f>
        <v>Hukvaldy</v>
      </c>
      <c r="F22" s="253" t="str">
        <f>Q24</f>
        <v>Krmelín</v>
      </c>
      <c r="G22" s="261" t="s">
        <v>18</v>
      </c>
      <c r="H22" s="259" t="str">
        <f>Q22</f>
        <v>Proskovice</v>
      </c>
      <c r="I22" s="253" t="str">
        <f>Q20</f>
        <v>Nová Bělá  A</v>
      </c>
      <c r="J22" s="261" t="s">
        <v>18</v>
      </c>
      <c r="K22" s="260" t="str">
        <f>Q21</f>
        <v>TK Mexiko</v>
      </c>
      <c r="L22" s="59"/>
      <c r="M22" s="57" t="s">
        <v>18</v>
      </c>
      <c r="N22" s="58"/>
      <c r="P22" s="48">
        <v>3</v>
      </c>
      <c r="Q22" s="49" t="str">
        <f>'Utkání-výsledky'!N48</f>
        <v>Proskovice</v>
      </c>
      <c r="S22" t="s">
        <v>17</v>
      </c>
      <c r="T22" s="234">
        <v>2</v>
      </c>
      <c r="U22" s="234">
        <v>6</v>
      </c>
      <c r="V22" s="239"/>
      <c r="W22" s="234">
        <v>3</v>
      </c>
      <c r="X22" s="234">
        <v>1</v>
      </c>
      <c r="Y22" s="239"/>
      <c r="Z22" s="234">
        <v>4</v>
      </c>
      <c r="AA22" s="234">
        <v>5</v>
      </c>
    </row>
    <row r="23" spans="2:27" ht="33" customHeight="1">
      <c r="B23" s="60"/>
      <c r="C23" s="254"/>
      <c r="D23" s="262" t="s">
        <v>18</v>
      </c>
      <c r="E23" s="257"/>
      <c r="F23" s="255"/>
      <c r="G23" s="262" t="s">
        <v>18</v>
      </c>
      <c r="H23" s="257"/>
      <c r="I23" s="256"/>
      <c r="J23" s="262" t="s">
        <v>18</v>
      </c>
      <c r="K23" s="257"/>
      <c r="L23" s="64"/>
      <c r="M23" s="62" t="s">
        <v>18</v>
      </c>
      <c r="N23" s="63"/>
      <c r="P23" s="48">
        <v>4</v>
      </c>
      <c r="Q23" s="49" t="str">
        <f>'Utkání-výsledky'!N49</f>
        <v>Hukvaldy</v>
      </c>
      <c r="S23" t="s">
        <v>20</v>
      </c>
      <c r="T23" s="234">
        <v>6</v>
      </c>
      <c r="U23" s="234">
        <v>5</v>
      </c>
      <c r="V23" s="239"/>
      <c r="W23" s="234">
        <v>1</v>
      </c>
      <c r="X23" s="234">
        <v>4</v>
      </c>
      <c r="Y23" s="239"/>
      <c r="Z23" s="234">
        <v>2</v>
      </c>
      <c r="AA23" s="234">
        <v>3</v>
      </c>
    </row>
    <row r="24" spans="2:27" ht="33" customHeight="1">
      <c r="B24" s="43" t="str">
        <f>'Utkání-výsledky'!B57</f>
        <v>21.5.</v>
      </c>
      <c r="C24" s="253" t="str">
        <f>Q21</f>
        <v>TK Mexiko</v>
      </c>
      <c r="D24" s="261" t="s">
        <v>18</v>
      </c>
      <c r="E24" s="259" t="str">
        <f>Q25</f>
        <v>Výškovice C</v>
      </c>
      <c r="F24" s="253" t="str">
        <f>Q22</f>
        <v>Proskovice</v>
      </c>
      <c r="G24" s="261" t="s">
        <v>18</v>
      </c>
      <c r="H24" s="259" t="str">
        <f>Q20</f>
        <v>Nová Bělá  A</v>
      </c>
      <c r="I24" s="253" t="str">
        <f>Q23</f>
        <v>Hukvaldy</v>
      </c>
      <c r="J24" s="261" t="s">
        <v>18</v>
      </c>
      <c r="K24" s="260" t="str">
        <f>Q24</f>
        <v>Krmelín</v>
      </c>
      <c r="L24" s="47"/>
      <c r="M24" s="57" t="s">
        <v>18</v>
      </c>
      <c r="N24" s="46"/>
      <c r="P24" s="48">
        <v>5</v>
      </c>
      <c r="Q24" s="49" t="str">
        <f>'Utkání-výsledky'!N50</f>
        <v>Krmelín</v>
      </c>
      <c r="S24" t="s">
        <v>21</v>
      </c>
      <c r="T24" s="234">
        <v>3</v>
      </c>
      <c r="U24" s="234">
        <v>6</v>
      </c>
      <c r="V24" s="239"/>
      <c r="W24" s="234">
        <v>4</v>
      </c>
      <c r="X24" s="234">
        <v>2</v>
      </c>
      <c r="Y24" s="239"/>
      <c r="Z24" s="234">
        <v>5</v>
      </c>
      <c r="AA24" s="234">
        <v>1</v>
      </c>
    </row>
    <row r="25" spans="2:17" ht="33" customHeight="1">
      <c r="B25" s="50"/>
      <c r="C25" s="254"/>
      <c r="D25" s="262" t="s">
        <v>18</v>
      </c>
      <c r="E25" s="257"/>
      <c r="F25" s="255"/>
      <c r="G25" s="262" t="s">
        <v>18</v>
      </c>
      <c r="H25" s="257"/>
      <c r="I25" s="256"/>
      <c r="J25" s="262" t="s">
        <v>18</v>
      </c>
      <c r="K25" s="257"/>
      <c r="L25" s="54"/>
      <c r="M25" s="62" t="s">
        <v>18</v>
      </c>
      <c r="N25" s="53"/>
      <c r="P25" s="48">
        <v>6</v>
      </c>
      <c r="Q25" s="49" t="str">
        <f>'Utkání-výsledky'!N51</f>
        <v>Výškovice C</v>
      </c>
    </row>
    <row r="26" spans="2:17" ht="33" customHeight="1">
      <c r="B26" s="43" t="str">
        <f>'Utkání-výsledky'!B61</f>
        <v>28.5.</v>
      </c>
      <c r="C26" s="253" t="str">
        <f>Q25</f>
        <v>Výškovice C</v>
      </c>
      <c r="D26" s="261" t="s">
        <v>18</v>
      </c>
      <c r="E26" s="259" t="str">
        <f>Q24</f>
        <v>Krmelín</v>
      </c>
      <c r="F26" s="253" t="str">
        <f>Q20</f>
        <v>Nová Bělá  A</v>
      </c>
      <c r="G26" s="261" t="s">
        <v>18</v>
      </c>
      <c r="H26" s="259" t="str">
        <f>Q23</f>
        <v>Hukvaldy</v>
      </c>
      <c r="I26" s="253" t="str">
        <f>Q21</f>
        <v>TK Mexiko</v>
      </c>
      <c r="J26" s="261" t="s">
        <v>18</v>
      </c>
      <c r="K26" s="260" t="str">
        <f>Q22</f>
        <v>Proskovice</v>
      </c>
      <c r="L26" s="59"/>
      <c r="M26" s="57" t="s">
        <v>18</v>
      </c>
      <c r="N26" s="58"/>
      <c r="P26" s="67" t="s">
        <v>36</v>
      </c>
      <c r="Q26" s="49"/>
    </row>
    <row r="27" spans="2:17" ht="33" customHeight="1">
      <c r="B27" s="50"/>
      <c r="C27" s="254"/>
      <c r="D27" s="262" t="s">
        <v>18</v>
      </c>
      <c r="E27" s="257"/>
      <c r="F27" s="255"/>
      <c r="G27" s="262" t="s">
        <v>18</v>
      </c>
      <c r="H27" s="257"/>
      <c r="I27" s="256"/>
      <c r="J27" s="262" t="s">
        <v>18</v>
      </c>
      <c r="K27" s="257"/>
      <c r="L27" s="66"/>
      <c r="M27" s="62" t="s">
        <v>18</v>
      </c>
      <c r="N27" s="53"/>
      <c r="P27" s="81">
        <v>6</v>
      </c>
      <c r="Q27" s="69" t="str">
        <f>IF(P27=1,Q20,IF(P27=2,Q21,IF(P27=3,Q22,IF(P27=4,Q23,IF(P27=5,Q24,IF(P27=6,Q25,IF(P27=7,#REF!,IF(P27=8,#REF!," "))))))))</f>
        <v>Výškovice C</v>
      </c>
    </row>
    <row r="28" spans="2:17" ht="33" customHeight="1">
      <c r="B28" s="70" t="str">
        <f>'Utkání-výsledky'!B65</f>
        <v>4.6.</v>
      </c>
      <c r="C28" s="253" t="str">
        <f>Q22</f>
        <v>Proskovice</v>
      </c>
      <c r="D28" s="261" t="s">
        <v>18</v>
      </c>
      <c r="E28" s="259" t="str">
        <f>Q25</f>
        <v>Výškovice C</v>
      </c>
      <c r="F28" s="253" t="str">
        <f>Q23</f>
        <v>Hukvaldy</v>
      </c>
      <c r="G28" s="261" t="s">
        <v>18</v>
      </c>
      <c r="H28" s="259" t="str">
        <f>Q21</f>
        <v>TK Mexiko</v>
      </c>
      <c r="I28" s="253" t="str">
        <f>Q24</f>
        <v>Krmelín</v>
      </c>
      <c r="J28" s="261" t="s">
        <v>18</v>
      </c>
      <c r="K28" s="260" t="str">
        <f>Q20</f>
        <v>Nová Bělá  A</v>
      </c>
      <c r="L28" s="59"/>
      <c r="M28" s="57" t="s">
        <v>18</v>
      </c>
      <c r="N28" s="46"/>
      <c r="P28" s="81"/>
      <c r="Q28" s="69" t="str">
        <f>IF(P28=1,Q20,IF(P28=2,Q21,IF(P28=3,Q22,IF(P28=4,Q23,IF(P28=5,Q24,IF(P28=6,Q25,IF(P28=7,#REF!,IF(P28=8,#REF!," "))))))))</f>
        <v> </v>
      </c>
    </row>
    <row r="29" spans="2:17" ht="33" customHeight="1">
      <c r="B29" s="50"/>
      <c r="C29" s="254"/>
      <c r="D29" s="262" t="s">
        <v>18</v>
      </c>
      <c r="E29" s="257"/>
      <c r="F29" s="255"/>
      <c r="G29" s="262" t="s">
        <v>18</v>
      </c>
      <c r="H29" s="257"/>
      <c r="I29" s="256"/>
      <c r="J29" s="262" t="s">
        <v>18</v>
      </c>
      <c r="K29" s="257"/>
      <c r="L29" s="54"/>
      <c r="M29" s="62" t="s">
        <v>18</v>
      </c>
      <c r="N29" s="53"/>
      <c r="P29" s="68"/>
      <c r="Q29" s="69" t="str">
        <f>IF(P29=1,Q20,IF(P29=2,Q21,IF(P29=3,Q22,IF(P29=4,Q23,IF(P29=5,Q24,IF(P29=6,Q25,IF(P29=7,#REF!,IF(P29=8,#REF!," "))))))))</f>
        <v> </v>
      </c>
    </row>
    <row r="30" spans="2:17" ht="33" customHeight="1" hidden="1">
      <c r="B30" s="43">
        <f>'Utkání-výsledky'!B70</f>
        <v>0</v>
      </c>
      <c r="C30" s="44" t="str">
        <f>Q23</f>
        <v>Hukvaldy</v>
      </c>
      <c r="D30" s="57" t="s">
        <v>18</v>
      </c>
      <c r="E30" s="46" t="str">
        <f>Q21</f>
        <v>TK Mexiko</v>
      </c>
      <c r="F30" s="47" t="str">
        <f>Q20</f>
        <v>Nová Bělá  A</v>
      </c>
      <c r="G30" s="57" t="s">
        <v>18</v>
      </c>
      <c r="H30" s="46" t="str">
        <f>Q22</f>
        <v>Proskovice</v>
      </c>
      <c r="I30" s="47"/>
      <c r="J30" s="57" t="s">
        <v>18</v>
      </c>
      <c r="K30" s="46"/>
      <c r="L30" s="47"/>
      <c r="M30" s="57" t="s">
        <v>18</v>
      </c>
      <c r="N30" s="46"/>
      <c r="Q30" s="69" t="str">
        <f>IF(P27=1,Q20,IF(P27=2,Q21,IF(P27=3,Q22,IF(P27=4,Q23,IF(P27=5,Q24,IF(P27=6,Q25,IF(P27=7,Q26,IF(P27=8,Q27," "))))))))</f>
        <v>Výškovice C</v>
      </c>
    </row>
    <row r="31" spans="2:17" ht="33" customHeight="1" hidden="1">
      <c r="B31" s="50"/>
      <c r="C31" s="51"/>
      <c r="D31" s="62" t="s">
        <v>18</v>
      </c>
      <c r="E31" s="53"/>
      <c r="F31" s="54"/>
      <c r="G31" s="62" t="s">
        <v>18</v>
      </c>
      <c r="H31" s="53"/>
      <c r="I31" s="66"/>
      <c r="J31" s="62" t="s">
        <v>18</v>
      </c>
      <c r="K31" s="53"/>
      <c r="L31" s="66"/>
      <c r="M31" s="62" t="s">
        <v>18</v>
      </c>
      <c r="N31" s="53"/>
      <c r="Q31" s="69" t="str">
        <f>IF(P28=1,Q20,IF(P28=2,Q21,IF(P28=3,Q22,IF(P28=4,Q23,IF(P28=5,Q24,IF(P28=6,Q25,IF(P28=7,Q26,IF(P28=8,Q27," "))))))))</f>
        <v> </v>
      </c>
    </row>
    <row r="32" spans="2:17" ht="33" customHeight="1" hidden="1">
      <c r="B32" s="43">
        <f>'Utkání-výsledky'!B75</f>
        <v>0</v>
      </c>
      <c r="C32" s="44"/>
      <c r="D32" s="57" t="s">
        <v>18</v>
      </c>
      <c r="E32" s="46"/>
      <c r="F32" s="47"/>
      <c r="G32" s="57" t="s">
        <v>18</v>
      </c>
      <c r="H32" s="46"/>
      <c r="I32" s="59"/>
      <c r="J32" s="57" t="s">
        <v>18</v>
      </c>
      <c r="K32" s="46"/>
      <c r="L32" s="59"/>
      <c r="M32" s="57" t="s">
        <v>18</v>
      </c>
      <c r="N32" s="46"/>
      <c r="Q32" s="69" t="str">
        <f>IF(P29=1,Q20,IF(P29=2,Q21,IF(P29=3,Q22,IF(P29=4,Q23,IF(P29=5,Q24,IF(P29=6,Q25,IF(P29=7,Q26,IF(P29=8,Q27," "))))))))</f>
        <v> </v>
      </c>
    </row>
    <row r="33" spans="2:14" ht="33" customHeight="1" hidden="1">
      <c r="B33" s="50"/>
      <c r="C33" s="51"/>
      <c r="D33" s="62"/>
      <c r="E33" s="53"/>
      <c r="F33" s="54"/>
      <c r="G33" s="62"/>
      <c r="H33" s="53"/>
      <c r="I33" s="54"/>
      <c r="J33" s="62"/>
      <c r="K33" s="53"/>
      <c r="L33" s="54"/>
      <c r="M33" s="62"/>
      <c r="N33" s="53"/>
    </row>
  </sheetData>
  <sheetProtection selectLockedCells="1"/>
  <conditionalFormatting sqref="C3:N16 M30:M32 C33:N33 L29:N29 M20:M28 D21 J21 G21 D23 D25 D27 D29:D32 J23 J25 J27 J29:J32 G23 G25 G27 G29:G32">
    <cfRule type="cellIs" priority="1" dxfId="16" operator="equal" stopIfTrue="1">
      <formula>$Q$15</formula>
    </cfRule>
    <cfRule type="cellIs" priority="2" dxfId="15" operator="equal" stopIfTrue="1">
      <formula>$Q$14</formula>
    </cfRule>
    <cfRule type="cellIs" priority="3" dxfId="14" operator="equal" stopIfTrue="1">
      <formula>$Q$13</formula>
    </cfRule>
  </conditionalFormatting>
  <conditionalFormatting sqref="C30:N32 L20:N28 C21:K21 C23:K23 C25:K25 C27:K27 C29:K29">
    <cfRule type="cellIs" priority="16" dxfId="16" operator="equal" stopIfTrue="1">
      <formula>$Q$32</formula>
    </cfRule>
    <cfRule type="cellIs" priority="17" dxfId="15" operator="equal" stopIfTrue="1">
      <formula>$Q$31</formula>
    </cfRule>
    <cfRule type="cellIs" priority="18" dxfId="14" operator="equal" stopIfTrue="1">
      <formula>$Q$30</formula>
    </cfRule>
  </conditionalFormatting>
  <conditionalFormatting sqref="J20 D20 G20 J22 J24 J26 J28 D22 D24 D26 D28 G22 G24 G26 G28">
    <cfRule type="cellIs" priority="25" dxfId="16" operator="equal" stopIfTrue="1">
      <formula>$Q$12</formula>
    </cfRule>
    <cfRule type="cellIs" priority="26" dxfId="15" operator="equal" stopIfTrue="1">
      <formula>$Q$11</formula>
    </cfRule>
    <cfRule type="cellIs" priority="27" dxfId="14" operator="equal" stopIfTrue="1">
      <formula>$Q$10</formula>
    </cfRule>
  </conditionalFormatting>
  <conditionalFormatting sqref="C20 E20:F20 H20:I20 K20 C22 C24 C26 C28 E22:F22 E24:F24 E26:F26 E28:F28 H22:I22 H24:I24 H26:I26 H28:I28 K22 K24 K26 K28">
    <cfRule type="cellIs" priority="28" dxfId="16" operator="equal" stopIfTrue="1">
      <formula>$Q$27</formula>
    </cfRule>
    <cfRule type="cellIs" priority="29" dxfId="15" operator="equal" stopIfTrue="1">
      <formula>$Q$28</formula>
    </cfRule>
    <cfRule type="cellIs" priority="30" dxfId="14" operator="equal" stopIfTrue="1">
      <formula>$Q$29</formula>
    </cfRule>
  </conditionalFormatting>
  <printOptions horizontalCentered="1" verticalCentered="1"/>
  <pageMargins left="0" right="0" top="0.1968503937007874" bottom="0" header="0" footer="0"/>
  <pageSetup horizontalDpi="300" verticalDpi="300" orientation="landscape" paperSize="9" scale="111" r:id="rId1"/>
  <rowBreaks count="1" manualBreakCount="1">
    <brk id="17" min="1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BB64"/>
  <sheetViews>
    <sheetView zoomScalePageLayoutView="0" workbookViewId="0" topLeftCell="A1">
      <selection activeCell="AM37" sqref="AM37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16.140625" style="0" customWidth="1"/>
    <col min="4" max="4" width="2.7109375" style="0" customWidth="1"/>
    <col min="5" max="5" width="0.85546875" style="0" customWidth="1"/>
    <col min="6" max="7" width="2.7109375" style="0" customWidth="1"/>
    <col min="8" max="8" width="0.85546875" style="0" customWidth="1"/>
    <col min="9" max="10" width="2.7109375" style="0" customWidth="1"/>
    <col min="11" max="11" width="0.85546875" style="0" customWidth="1"/>
    <col min="12" max="13" width="2.7109375" style="0" customWidth="1"/>
    <col min="14" max="14" width="0.85546875" style="0" customWidth="1"/>
    <col min="15" max="16" width="2.7109375" style="0" customWidth="1"/>
    <col min="17" max="17" width="0.85546875" style="0" customWidth="1"/>
    <col min="18" max="19" width="2.7109375" style="0" customWidth="1"/>
    <col min="20" max="20" width="0.85546875" style="0" customWidth="1"/>
    <col min="21" max="22" width="2.7109375" style="0" customWidth="1"/>
    <col min="23" max="23" width="0.85546875" style="0" customWidth="1"/>
    <col min="24" max="24" width="2.7109375" style="0" customWidth="1"/>
    <col min="25" max="25" width="4.57421875" style="0" customWidth="1"/>
    <col min="26" max="26" width="3.57421875" style="0" customWidth="1"/>
    <col min="27" max="28" width="4.00390625" style="0" customWidth="1"/>
    <col min="29" max="29" width="0.9921875" style="0" customWidth="1"/>
    <col min="30" max="30" width="3.28125" style="0" customWidth="1"/>
    <col min="31" max="31" width="6.28125" style="0" customWidth="1"/>
    <col min="32" max="32" width="4.00390625" style="0" customWidth="1"/>
    <col min="33" max="33" width="3.28125" style="0" customWidth="1"/>
    <col min="34" max="34" width="14.57421875" style="0" customWidth="1"/>
    <col min="35" max="35" width="12.421875" style="0" customWidth="1"/>
    <col min="36" max="36" width="5.7109375" style="0" customWidth="1"/>
    <col min="37" max="37" width="5.421875" style="0" customWidth="1"/>
    <col min="38" max="38" width="10.28125" style="0" customWidth="1"/>
    <col min="39" max="39" width="11.00390625" style="0" customWidth="1"/>
    <col min="40" max="40" width="4.421875" style="0" customWidth="1"/>
    <col min="41" max="57" width="2.7109375" style="0" customWidth="1"/>
  </cols>
  <sheetData>
    <row r="1" ht="20.25">
      <c r="S1" s="274" t="s">
        <v>105</v>
      </c>
    </row>
    <row r="2" ht="6.75" customHeight="1"/>
    <row r="3" spans="14:36" ht="12.75">
      <c r="N3" s="275" t="s">
        <v>99</v>
      </c>
      <c r="AJ3" s="275" t="s">
        <v>155</v>
      </c>
    </row>
    <row r="4" spans="2:39" ht="26.25" customHeight="1">
      <c r="B4" s="276"/>
      <c r="C4" s="277"/>
      <c r="D4" s="579">
        <v>1</v>
      </c>
      <c r="E4" s="580"/>
      <c r="F4" s="581"/>
      <c r="G4" s="582">
        <v>2</v>
      </c>
      <c r="H4" s="548"/>
      <c r="I4" s="578"/>
      <c r="J4" s="579">
        <v>3</v>
      </c>
      <c r="K4" s="580"/>
      <c r="L4" s="581"/>
      <c r="M4" s="582">
        <v>4</v>
      </c>
      <c r="N4" s="548"/>
      <c r="O4" s="578"/>
      <c r="P4" s="579">
        <v>5</v>
      </c>
      <c r="Q4" s="580"/>
      <c r="R4" s="581"/>
      <c r="S4" s="582">
        <v>6</v>
      </c>
      <c r="T4" s="548"/>
      <c r="U4" s="578"/>
      <c r="V4" s="579">
        <v>7</v>
      </c>
      <c r="W4" s="580"/>
      <c r="X4" s="580"/>
      <c r="Y4" s="278" t="s">
        <v>100</v>
      </c>
      <c r="Z4" s="279" t="s">
        <v>101</v>
      </c>
      <c r="AA4" s="280" t="s">
        <v>102</v>
      </c>
      <c r="AB4" s="548" t="s">
        <v>103</v>
      </c>
      <c r="AC4" s="548"/>
      <c r="AD4" s="578"/>
      <c r="AE4" s="281" t="s">
        <v>104</v>
      </c>
      <c r="AH4" s="390" t="s">
        <v>136</v>
      </c>
      <c r="AI4" s="390" t="s">
        <v>137</v>
      </c>
      <c r="AJ4" s="390" t="s">
        <v>100</v>
      </c>
      <c r="AK4" s="391" t="s">
        <v>101</v>
      </c>
      <c r="AL4" s="392" t="s">
        <v>138</v>
      </c>
      <c r="AM4" s="392" t="s">
        <v>139</v>
      </c>
    </row>
    <row r="5" spans="2:54" ht="21.75" customHeight="1">
      <c r="B5" s="551" t="s">
        <v>26</v>
      </c>
      <c r="C5" s="326" t="s">
        <v>106</v>
      </c>
      <c r="D5" s="282">
        <v>1</v>
      </c>
      <c r="E5" s="283"/>
      <c r="F5" s="288">
        <v>2</v>
      </c>
      <c r="G5" s="285">
        <v>2</v>
      </c>
      <c r="H5" s="286"/>
      <c r="I5" s="287">
        <v>0</v>
      </c>
      <c r="J5" s="282">
        <v>2</v>
      </c>
      <c r="K5" s="283"/>
      <c r="L5" s="284">
        <v>0</v>
      </c>
      <c r="M5" s="285">
        <v>2</v>
      </c>
      <c r="N5" s="286"/>
      <c r="O5" s="287">
        <v>0</v>
      </c>
      <c r="P5" s="282">
        <v>2</v>
      </c>
      <c r="Q5" s="283"/>
      <c r="R5" s="284">
        <v>0</v>
      </c>
      <c r="S5" s="285">
        <v>2</v>
      </c>
      <c r="T5" s="286"/>
      <c r="U5" s="287">
        <v>0</v>
      </c>
      <c r="V5" s="282">
        <v>2</v>
      </c>
      <c r="W5" s="283"/>
      <c r="X5" s="288">
        <v>0</v>
      </c>
      <c r="Y5" s="370">
        <f aca="true" t="shared" si="0" ref="Y5:Y33">SUM(AO5:BB5)</f>
        <v>7</v>
      </c>
      <c r="Z5" s="290">
        <f aca="true" t="shared" si="1" ref="Z5:AA33">AO5+AQ5+AS5+AU5+AW5+AY5+BA5</f>
        <v>6</v>
      </c>
      <c r="AA5" s="291">
        <f t="shared" si="1"/>
        <v>1</v>
      </c>
      <c r="AB5" s="292">
        <f aca="true" t="shared" si="2" ref="AB5:AB33">D5+G5+J5+M5+P5+S5+V5</f>
        <v>13</v>
      </c>
      <c r="AC5" s="286" t="s">
        <v>19</v>
      </c>
      <c r="AD5" s="293">
        <f aca="true" t="shared" si="3" ref="AD5:AD33">F5+I5+L5+O5+R5+U5+X5</f>
        <v>2</v>
      </c>
      <c r="AE5" s="294">
        <f aca="true" t="shared" si="4" ref="AE5:AE33">IF(Y5&gt;0,Z5/Y5,0)</f>
        <v>0.8571428571428571</v>
      </c>
      <c r="AG5" s="393" t="s">
        <v>71</v>
      </c>
      <c r="AH5" s="323" t="s">
        <v>95</v>
      </c>
      <c r="AI5" s="395" t="s">
        <v>89</v>
      </c>
      <c r="AJ5" s="395">
        <v>6</v>
      </c>
      <c r="AK5" s="395">
        <v>6</v>
      </c>
      <c r="AL5" s="396">
        <v>1</v>
      </c>
      <c r="AM5" s="539">
        <v>0.8571428571428571</v>
      </c>
      <c r="AO5" s="295">
        <f aca="true" t="shared" si="5" ref="AO5:AO33">IF(D5&gt;F5,1,0)</f>
        <v>0</v>
      </c>
      <c r="AP5" s="295">
        <f aca="true" t="shared" si="6" ref="AP5:AP33">IF(F5&gt;D5,1,0)</f>
        <v>1</v>
      </c>
      <c r="AQ5" s="295">
        <f aca="true" t="shared" si="7" ref="AQ5:AQ33">IF(G5&gt;I5,1,0)</f>
        <v>1</v>
      </c>
      <c r="AR5" s="295">
        <f aca="true" t="shared" si="8" ref="AR5:AR33">IF(I5&gt;G5,1,0)</f>
        <v>0</v>
      </c>
      <c r="AS5" s="295">
        <f aca="true" t="shared" si="9" ref="AS5:AS33">IF(J5&gt;L5,1,0)</f>
        <v>1</v>
      </c>
      <c r="AT5" s="295">
        <f aca="true" t="shared" si="10" ref="AT5:AT33">IF(L5&gt;J5,1,0)</f>
        <v>0</v>
      </c>
      <c r="AU5" s="295">
        <f aca="true" t="shared" si="11" ref="AU5:AU33">IF(M5&gt;O5,1,0)</f>
        <v>1</v>
      </c>
      <c r="AV5" s="295">
        <f aca="true" t="shared" si="12" ref="AV5:AV33">IF(O5&gt;M5,1,0)</f>
        <v>0</v>
      </c>
      <c r="AW5" s="295">
        <f aca="true" t="shared" si="13" ref="AW5:AW33">IF(P5&gt;R5,1,)</f>
        <v>1</v>
      </c>
      <c r="AX5" s="295">
        <f aca="true" t="shared" si="14" ref="AX5:AX33">IF(R5&gt;P5,1,0)</f>
        <v>0</v>
      </c>
      <c r="AY5" s="295">
        <f aca="true" t="shared" si="15" ref="AY5:AY33">IF(S5&gt;U5,1,0)</f>
        <v>1</v>
      </c>
      <c r="AZ5" s="295">
        <f aca="true" t="shared" si="16" ref="AZ5:AZ33">IF(U5&gt;S5,1,0)</f>
        <v>0</v>
      </c>
      <c r="BA5" s="295">
        <f aca="true" t="shared" si="17" ref="BA5:BA33">IF(V5&gt;X5,1,0)</f>
        <v>1</v>
      </c>
      <c r="BB5" s="295">
        <f aca="true" t="shared" si="18" ref="BB5:BB33">IF(X5&gt;V5,1,0)</f>
        <v>0</v>
      </c>
    </row>
    <row r="6" spans="2:54" ht="21.75" customHeight="1">
      <c r="B6" s="552"/>
      <c r="C6" s="327" t="s">
        <v>108</v>
      </c>
      <c r="D6" s="296">
        <v>2</v>
      </c>
      <c r="E6" s="297"/>
      <c r="F6" s="302">
        <v>0</v>
      </c>
      <c r="G6" s="299">
        <v>0</v>
      </c>
      <c r="H6" s="300"/>
      <c r="I6" s="301">
        <v>2</v>
      </c>
      <c r="J6" s="296">
        <v>0</v>
      </c>
      <c r="K6" s="297"/>
      <c r="L6" s="298">
        <v>2</v>
      </c>
      <c r="M6" s="299">
        <v>2</v>
      </c>
      <c r="N6" s="300"/>
      <c r="O6" s="301">
        <v>0</v>
      </c>
      <c r="P6" s="296"/>
      <c r="Q6" s="297"/>
      <c r="R6" s="298"/>
      <c r="S6" s="299">
        <v>2</v>
      </c>
      <c r="T6" s="300"/>
      <c r="U6" s="301">
        <v>0</v>
      </c>
      <c r="V6" s="296">
        <v>1</v>
      </c>
      <c r="W6" s="297"/>
      <c r="X6" s="302">
        <v>2</v>
      </c>
      <c r="Y6" s="371">
        <f t="shared" si="0"/>
        <v>6</v>
      </c>
      <c r="Z6" s="304">
        <f t="shared" si="1"/>
        <v>3</v>
      </c>
      <c r="AA6" s="305">
        <f t="shared" si="1"/>
        <v>3</v>
      </c>
      <c r="AB6" s="306">
        <f t="shared" si="2"/>
        <v>7</v>
      </c>
      <c r="AC6" s="300" t="s">
        <v>19</v>
      </c>
      <c r="AD6" s="307">
        <f t="shared" si="3"/>
        <v>6</v>
      </c>
      <c r="AE6" s="308">
        <f t="shared" si="4"/>
        <v>0.5</v>
      </c>
      <c r="AG6" s="394" t="s">
        <v>72</v>
      </c>
      <c r="AH6" s="323" t="s">
        <v>106</v>
      </c>
      <c r="AI6" s="395" t="s">
        <v>26</v>
      </c>
      <c r="AJ6" s="395">
        <v>7</v>
      </c>
      <c r="AK6" s="395">
        <v>6</v>
      </c>
      <c r="AL6" s="396">
        <v>0.8571428571428571</v>
      </c>
      <c r="AM6" s="539">
        <v>0.8666666666666667</v>
      </c>
      <c r="AO6" s="295">
        <f t="shared" si="5"/>
        <v>1</v>
      </c>
      <c r="AP6" s="295">
        <f t="shared" si="6"/>
        <v>0</v>
      </c>
      <c r="AQ6" s="295">
        <f t="shared" si="7"/>
        <v>0</v>
      </c>
      <c r="AR6" s="295">
        <f t="shared" si="8"/>
        <v>1</v>
      </c>
      <c r="AS6" s="295">
        <f t="shared" si="9"/>
        <v>0</v>
      </c>
      <c r="AT6" s="295">
        <f t="shared" si="10"/>
        <v>1</v>
      </c>
      <c r="AU6" s="295">
        <f t="shared" si="11"/>
        <v>1</v>
      </c>
      <c r="AV6" s="295">
        <f t="shared" si="12"/>
        <v>0</v>
      </c>
      <c r="AW6" s="295">
        <f t="shared" si="13"/>
        <v>0</v>
      </c>
      <c r="AX6" s="295">
        <f t="shared" si="14"/>
        <v>0</v>
      </c>
      <c r="AY6" s="295">
        <f t="shared" si="15"/>
        <v>1</v>
      </c>
      <c r="AZ6" s="295">
        <f t="shared" si="16"/>
        <v>0</v>
      </c>
      <c r="BA6" s="295">
        <f t="shared" si="17"/>
        <v>0</v>
      </c>
      <c r="BB6" s="295">
        <f t="shared" si="18"/>
        <v>1</v>
      </c>
    </row>
    <row r="7" spans="2:54" ht="21.75" customHeight="1">
      <c r="B7" s="552"/>
      <c r="C7" s="373" t="s">
        <v>319</v>
      </c>
      <c r="D7" s="362"/>
      <c r="E7" s="363"/>
      <c r="F7" s="368"/>
      <c r="G7" s="365"/>
      <c r="H7" s="366"/>
      <c r="I7" s="367"/>
      <c r="J7" s="362"/>
      <c r="K7" s="363"/>
      <c r="L7" s="364"/>
      <c r="M7" s="365"/>
      <c r="N7" s="366"/>
      <c r="O7" s="367"/>
      <c r="P7" s="362">
        <v>0</v>
      </c>
      <c r="Q7" s="363"/>
      <c r="R7" s="364">
        <v>2</v>
      </c>
      <c r="S7" s="365"/>
      <c r="T7" s="366"/>
      <c r="U7" s="367"/>
      <c r="V7" s="362"/>
      <c r="W7" s="363"/>
      <c r="X7" s="368"/>
      <c r="Y7" s="371">
        <f>SUM(AO7:BB7)</f>
        <v>1</v>
      </c>
      <c r="Z7" s="304">
        <f>AO7+AQ7+AS7+AU7+AW7+AY7+BA7</f>
        <v>0</v>
      </c>
      <c r="AA7" s="305">
        <f>AP7+AR7+AT7+AV7+AX7+AZ7+BB7</f>
        <v>1</v>
      </c>
      <c r="AB7" s="306">
        <f>D7+G7+J7+M7+P7+S7+V7</f>
        <v>0</v>
      </c>
      <c r="AC7" s="300" t="s">
        <v>19</v>
      </c>
      <c r="AD7" s="307">
        <f>F7+I7+L7+O7+R7+U7+X7</f>
        <v>2</v>
      </c>
      <c r="AE7" s="308">
        <f>IF(Y7&gt;0,Z7/Y7,0)</f>
        <v>0</v>
      </c>
      <c r="AG7" s="394" t="s">
        <v>73</v>
      </c>
      <c r="AH7" s="323" t="s">
        <v>235</v>
      </c>
      <c r="AI7" s="395" t="s">
        <v>16</v>
      </c>
      <c r="AJ7" s="395">
        <v>7</v>
      </c>
      <c r="AK7" s="395">
        <v>6</v>
      </c>
      <c r="AL7" s="396">
        <v>0.8571428571428571</v>
      </c>
      <c r="AM7" s="539">
        <v>0.7647058823529411</v>
      </c>
      <c r="AO7" s="295">
        <f>IF(D7&gt;F7,1,0)</f>
        <v>0</v>
      </c>
      <c r="AP7" s="295">
        <f>IF(F7&gt;D7,1,0)</f>
        <v>0</v>
      </c>
      <c r="AQ7" s="295">
        <f>IF(G7&gt;I7,1,0)</f>
        <v>0</v>
      </c>
      <c r="AR7" s="295">
        <f>IF(I7&gt;G7,1,0)</f>
        <v>0</v>
      </c>
      <c r="AS7" s="295">
        <f>IF(J7&gt;L7,1,0)</f>
        <v>0</v>
      </c>
      <c r="AT7" s="295">
        <f>IF(L7&gt;J7,1,0)</f>
        <v>0</v>
      </c>
      <c r="AU7" s="295">
        <f>IF(M7&gt;O7,1,0)</f>
        <v>0</v>
      </c>
      <c r="AV7" s="295">
        <f>IF(O7&gt;M7,1,0)</f>
        <v>0</v>
      </c>
      <c r="AW7" s="295">
        <f>IF(P7&gt;R7,1,)</f>
        <v>0</v>
      </c>
      <c r="AX7" s="295">
        <f>IF(R7&gt;P7,1,0)</f>
        <v>1</v>
      </c>
      <c r="AY7" s="295">
        <f>IF(S7&gt;U7,1,0)</f>
        <v>0</v>
      </c>
      <c r="AZ7" s="295">
        <f>IF(U7&gt;S7,1,0)</f>
        <v>0</v>
      </c>
      <c r="BA7" s="295">
        <f>IF(V7&gt;X7,1,0)</f>
        <v>0</v>
      </c>
      <c r="BB7" s="295">
        <f>IF(X7&gt;V7,1,0)</f>
        <v>0</v>
      </c>
    </row>
    <row r="8" spans="2:54" ht="21.75" customHeight="1">
      <c r="B8" s="547"/>
      <c r="C8" s="328"/>
      <c r="D8" s="309"/>
      <c r="E8" s="310"/>
      <c r="F8" s="311"/>
      <c r="G8" s="312"/>
      <c r="H8" s="313"/>
      <c r="I8" s="314"/>
      <c r="J8" s="309"/>
      <c r="K8" s="310"/>
      <c r="L8" s="311"/>
      <c r="M8" s="312"/>
      <c r="N8" s="313"/>
      <c r="O8" s="314"/>
      <c r="P8" s="309"/>
      <c r="Q8" s="310"/>
      <c r="R8" s="311"/>
      <c r="S8" s="312"/>
      <c r="T8" s="313"/>
      <c r="U8" s="314"/>
      <c r="V8" s="309"/>
      <c r="W8" s="310"/>
      <c r="X8" s="315"/>
      <c r="Y8" s="372">
        <f t="shared" si="0"/>
        <v>0</v>
      </c>
      <c r="Z8" s="317">
        <f t="shared" si="1"/>
        <v>0</v>
      </c>
      <c r="AA8" s="318">
        <f t="shared" si="1"/>
        <v>0</v>
      </c>
      <c r="AB8" s="319">
        <f t="shared" si="2"/>
        <v>0</v>
      </c>
      <c r="AC8" s="313" t="s">
        <v>19</v>
      </c>
      <c r="AD8" s="320">
        <f t="shared" si="3"/>
        <v>0</v>
      </c>
      <c r="AE8" s="321">
        <f t="shared" si="4"/>
        <v>0</v>
      </c>
      <c r="AG8" s="394" t="s">
        <v>128</v>
      </c>
      <c r="AH8" s="323" t="s">
        <v>97</v>
      </c>
      <c r="AI8" s="395" t="s">
        <v>89</v>
      </c>
      <c r="AJ8" s="395">
        <v>6</v>
      </c>
      <c r="AK8" s="395">
        <v>5</v>
      </c>
      <c r="AL8" s="396">
        <v>0.8333333333333334</v>
      </c>
      <c r="AM8" s="539">
        <v>0.7142857142857143</v>
      </c>
      <c r="AO8" s="295">
        <f t="shared" si="5"/>
        <v>0</v>
      </c>
      <c r="AP8" s="295">
        <f t="shared" si="6"/>
        <v>0</v>
      </c>
      <c r="AQ8" s="295">
        <f t="shared" si="7"/>
        <v>0</v>
      </c>
      <c r="AR8" s="295">
        <f t="shared" si="8"/>
        <v>0</v>
      </c>
      <c r="AS8" s="295">
        <f t="shared" si="9"/>
        <v>0</v>
      </c>
      <c r="AT8" s="295">
        <f t="shared" si="10"/>
        <v>0</v>
      </c>
      <c r="AU8" s="295">
        <f t="shared" si="11"/>
        <v>0</v>
      </c>
      <c r="AV8" s="295">
        <f t="shared" si="12"/>
        <v>0</v>
      </c>
      <c r="AW8" s="295">
        <f t="shared" si="13"/>
        <v>0</v>
      </c>
      <c r="AX8" s="295">
        <f t="shared" si="14"/>
        <v>0</v>
      </c>
      <c r="AY8" s="295">
        <f t="shared" si="15"/>
        <v>0</v>
      </c>
      <c r="AZ8" s="295">
        <f t="shared" si="16"/>
        <v>0</v>
      </c>
      <c r="BA8" s="295">
        <f t="shared" si="17"/>
        <v>0</v>
      </c>
      <c r="BB8" s="295">
        <f t="shared" si="18"/>
        <v>0</v>
      </c>
    </row>
    <row r="9" spans="2:54" ht="21.75" customHeight="1">
      <c r="B9" s="551" t="s">
        <v>16</v>
      </c>
      <c r="C9" s="322" t="s">
        <v>235</v>
      </c>
      <c r="D9" s="282">
        <v>2</v>
      </c>
      <c r="E9" s="283"/>
      <c r="F9" s="284">
        <v>1</v>
      </c>
      <c r="G9" s="285">
        <v>2</v>
      </c>
      <c r="H9" s="286"/>
      <c r="I9" s="287">
        <v>0</v>
      </c>
      <c r="J9" s="282">
        <v>2</v>
      </c>
      <c r="K9" s="283"/>
      <c r="L9" s="284">
        <v>0</v>
      </c>
      <c r="M9" s="285">
        <v>2</v>
      </c>
      <c r="N9" s="286"/>
      <c r="O9" s="287">
        <v>0</v>
      </c>
      <c r="P9" s="282">
        <v>1</v>
      </c>
      <c r="Q9" s="283"/>
      <c r="R9" s="284">
        <v>2</v>
      </c>
      <c r="S9" s="285">
        <v>2</v>
      </c>
      <c r="T9" s="286"/>
      <c r="U9" s="287">
        <v>0</v>
      </c>
      <c r="V9" s="282">
        <v>2</v>
      </c>
      <c r="W9" s="283"/>
      <c r="X9" s="288">
        <v>1</v>
      </c>
      <c r="Y9" s="370">
        <f t="shared" si="0"/>
        <v>7</v>
      </c>
      <c r="Z9" s="290">
        <f t="shared" si="1"/>
        <v>6</v>
      </c>
      <c r="AA9" s="291">
        <f t="shared" si="1"/>
        <v>1</v>
      </c>
      <c r="AB9" s="292">
        <f t="shared" si="2"/>
        <v>13</v>
      </c>
      <c r="AC9" s="286" t="s">
        <v>19</v>
      </c>
      <c r="AD9" s="293">
        <f t="shared" si="3"/>
        <v>4</v>
      </c>
      <c r="AE9" s="294">
        <f t="shared" si="4"/>
        <v>0.8571428571428571</v>
      </c>
      <c r="AG9" s="394" t="s">
        <v>129</v>
      </c>
      <c r="AH9" s="323" t="s">
        <v>238</v>
      </c>
      <c r="AI9" s="395" t="s">
        <v>65</v>
      </c>
      <c r="AJ9" s="395">
        <v>4</v>
      </c>
      <c r="AK9" s="395">
        <v>3</v>
      </c>
      <c r="AL9" s="396">
        <v>0.75</v>
      </c>
      <c r="AM9" s="539">
        <v>0.6666666666666666</v>
      </c>
      <c r="AO9" s="295">
        <f t="shared" si="5"/>
        <v>1</v>
      </c>
      <c r="AP9" s="295">
        <f t="shared" si="6"/>
        <v>0</v>
      </c>
      <c r="AQ9" s="295">
        <f t="shared" si="7"/>
        <v>1</v>
      </c>
      <c r="AR9" s="295">
        <f t="shared" si="8"/>
        <v>0</v>
      </c>
      <c r="AS9" s="295">
        <f t="shared" si="9"/>
        <v>1</v>
      </c>
      <c r="AT9" s="295">
        <f t="shared" si="10"/>
        <v>0</v>
      </c>
      <c r="AU9" s="295">
        <f t="shared" si="11"/>
        <v>1</v>
      </c>
      <c r="AV9" s="295">
        <f t="shared" si="12"/>
        <v>0</v>
      </c>
      <c r="AW9" s="295">
        <f t="shared" si="13"/>
        <v>0</v>
      </c>
      <c r="AX9" s="295">
        <f t="shared" si="14"/>
        <v>1</v>
      </c>
      <c r="AY9" s="295">
        <f t="shared" si="15"/>
        <v>1</v>
      </c>
      <c r="AZ9" s="295">
        <f t="shared" si="16"/>
        <v>0</v>
      </c>
      <c r="BA9" s="295">
        <f t="shared" si="17"/>
        <v>1</v>
      </c>
      <c r="BB9" s="295">
        <f t="shared" si="18"/>
        <v>0</v>
      </c>
    </row>
    <row r="10" spans="2:54" ht="21.75" customHeight="1">
      <c r="B10" s="552"/>
      <c r="C10" s="323" t="s">
        <v>109</v>
      </c>
      <c r="D10" s="296"/>
      <c r="E10" s="297"/>
      <c r="F10" s="298"/>
      <c r="G10" s="299"/>
      <c r="H10" s="300"/>
      <c r="I10" s="301"/>
      <c r="J10" s="296"/>
      <c r="K10" s="297"/>
      <c r="L10" s="298"/>
      <c r="M10" s="299">
        <v>0</v>
      </c>
      <c r="N10" s="300"/>
      <c r="O10" s="301">
        <v>2</v>
      </c>
      <c r="P10" s="296"/>
      <c r="Q10" s="297"/>
      <c r="R10" s="298"/>
      <c r="S10" s="299"/>
      <c r="T10" s="300"/>
      <c r="U10" s="301"/>
      <c r="V10" s="296"/>
      <c r="W10" s="297"/>
      <c r="X10" s="302"/>
      <c r="Y10" s="371">
        <f t="shared" si="0"/>
        <v>1</v>
      </c>
      <c r="Z10" s="304">
        <f t="shared" si="1"/>
        <v>0</v>
      </c>
      <c r="AA10" s="305">
        <f t="shared" si="1"/>
        <v>1</v>
      </c>
      <c r="AB10" s="306">
        <f t="shared" si="2"/>
        <v>0</v>
      </c>
      <c r="AC10" s="300" t="s">
        <v>19</v>
      </c>
      <c r="AD10" s="307">
        <f t="shared" si="3"/>
        <v>2</v>
      </c>
      <c r="AE10" s="308">
        <f t="shared" si="4"/>
        <v>0</v>
      </c>
      <c r="AG10" s="394" t="s">
        <v>132</v>
      </c>
      <c r="AH10" s="323" t="s">
        <v>247</v>
      </c>
      <c r="AI10" s="395" t="s">
        <v>23</v>
      </c>
      <c r="AJ10" s="395">
        <v>6</v>
      </c>
      <c r="AK10" s="395">
        <v>4</v>
      </c>
      <c r="AL10" s="396">
        <v>0.6666666666666666</v>
      </c>
      <c r="AM10" s="539">
        <v>0.6153846153846154</v>
      </c>
      <c r="AO10" s="295">
        <f t="shared" si="5"/>
        <v>0</v>
      </c>
      <c r="AP10" s="295">
        <f t="shared" si="6"/>
        <v>0</v>
      </c>
      <c r="AQ10" s="295">
        <f t="shared" si="7"/>
        <v>0</v>
      </c>
      <c r="AR10" s="295">
        <f t="shared" si="8"/>
        <v>0</v>
      </c>
      <c r="AS10" s="295">
        <f t="shared" si="9"/>
        <v>0</v>
      </c>
      <c r="AT10" s="295">
        <f t="shared" si="10"/>
        <v>0</v>
      </c>
      <c r="AU10" s="295">
        <f t="shared" si="11"/>
        <v>0</v>
      </c>
      <c r="AV10" s="295">
        <f t="shared" si="12"/>
        <v>1</v>
      </c>
      <c r="AW10" s="295">
        <f t="shared" si="13"/>
        <v>0</v>
      </c>
      <c r="AX10" s="295">
        <f t="shared" si="14"/>
        <v>0</v>
      </c>
      <c r="AY10" s="295">
        <f t="shared" si="15"/>
        <v>0</v>
      </c>
      <c r="AZ10" s="295">
        <f t="shared" si="16"/>
        <v>0</v>
      </c>
      <c r="BA10" s="295">
        <f t="shared" si="17"/>
        <v>0</v>
      </c>
      <c r="BB10" s="295">
        <f t="shared" si="18"/>
        <v>0</v>
      </c>
    </row>
    <row r="11" spans="2:54" ht="21.75" customHeight="1">
      <c r="B11" s="552"/>
      <c r="C11" s="361" t="s">
        <v>299</v>
      </c>
      <c r="D11" s="362"/>
      <c r="E11" s="363"/>
      <c r="F11" s="364"/>
      <c r="G11" s="365"/>
      <c r="H11" s="366"/>
      <c r="I11" s="367"/>
      <c r="J11" s="362"/>
      <c r="K11" s="363"/>
      <c r="L11" s="364"/>
      <c r="M11" s="365"/>
      <c r="N11" s="366"/>
      <c r="O11" s="367"/>
      <c r="P11" s="362"/>
      <c r="Q11" s="363"/>
      <c r="R11" s="364"/>
      <c r="S11" s="365"/>
      <c r="T11" s="366"/>
      <c r="U11" s="367"/>
      <c r="V11" s="362">
        <v>0</v>
      </c>
      <c r="W11" s="363"/>
      <c r="X11" s="368">
        <v>2</v>
      </c>
      <c r="Y11" s="371">
        <f>SUM(AO11:BB11)</f>
        <v>1</v>
      </c>
      <c r="Z11" s="304">
        <f>AO11+AQ11+AS11+AU11+AW11+AY11+BA11</f>
        <v>0</v>
      </c>
      <c r="AA11" s="305">
        <f>AP11+AR11+AT11+AV11+AX11+AZ11+BB11</f>
        <v>1</v>
      </c>
      <c r="AB11" s="306">
        <f>D11+G11+J11+M11+P11+S11+V11</f>
        <v>0</v>
      </c>
      <c r="AC11" s="300" t="s">
        <v>19</v>
      </c>
      <c r="AD11" s="307">
        <f>F11+I11+L11+O11+R11+U11+X11</f>
        <v>2</v>
      </c>
      <c r="AE11" s="308">
        <f>IF(Y11&gt;0,Z11/Y11,0)</f>
        <v>0</v>
      </c>
      <c r="AG11" s="394" t="s">
        <v>134</v>
      </c>
      <c r="AH11" s="323" t="s">
        <v>248</v>
      </c>
      <c r="AI11" s="395" t="s">
        <v>23</v>
      </c>
      <c r="AJ11" s="395">
        <v>6</v>
      </c>
      <c r="AK11" s="395">
        <v>4</v>
      </c>
      <c r="AL11" s="396">
        <v>0.6666666666666666</v>
      </c>
      <c r="AM11" s="539">
        <v>0.5333333333333333</v>
      </c>
      <c r="AO11" s="295">
        <f>IF(D11&gt;F11,1,0)</f>
        <v>0</v>
      </c>
      <c r="AP11" s="295">
        <f>IF(F11&gt;D11,1,0)</f>
        <v>0</v>
      </c>
      <c r="AQ11" s="295">
        <f>IF(G11&gt;I11,1,0)</f>
        <v>0</v>
      </c>
      <c r="AR11" s="295">
        <f>IF(I11&gt;G11,1,0)</f>
        <v>0</v>
      </c>
      <c r="AS11" s="295">
        <f>IF(J11&gt;L11,1,0)</f>
        <v>0</v>
      </c>
      <c r="AT11" s="295">
        <f>IF(L11&gt;J11,1,0)</f>
        <v>0</v>
      </c>
      <c r="AU11" s="295">
        <f>IF(M11&gt;O11,1,0)</f>
        <v>0</v>
      </c>
      <c r="AV11" s="295">
        <f>IF(O11&gt;M11,1,0)</f>
        <v>0</v>
      </c>
      <c r="AW11" s="295">
        <f>IF(P11&gt;R11,1,)</f>
        <v>0</v>
      </c>
      <c r="AX11" s="295">
        <f>IF(R11&gt;P11,1,0)</f>
        <v>0</v>
      </c>
      <c r="AY11" s="295">
        <f>IF(S11&gt;U11,1,0)</f>
        <v>0</v>
      </c>
      <c r="AZ11" s="295">
        <f>IF(U11&gt;S11,1,0)</f>
        <v>0</v>
      </c>
      <c r="BA11" s="295">
        <f>IF(V11&gt;X11,1,0)</f>
        <v>0</v>
      </c>
      <c r="BB11" s="295">
        <f>IF(X11&gt;V11,1,0)</f>
        <v>1</v>
      </c>
    </row>
    <row r="12" spans="2:54" ht="21.75" customHeight="1">
      <c r="B12" s="547"/>
      <c r="C12" s="324" t="s">
        <v>237</v>
      </c>
      <c r="D12" s="309">
        <v>0</v>
      </c>
      <c r="E12" s="310"/>
      <c r="F12" s="311">
        <v>2</v>
      </c>
      <c r="G12" s="312">
        <v>2</v>
      </c>
      <c r="H12" s="313"/>
      <c r="I12" s="314">
        <v>0</v>
      </c>
      <c r="J12" s="309">
        <v>2</v>
      </c>
      <c r="K12" s="310"/>
      <c r="L12" s="311">
        <v>1</v>
      </c>
      <c r="M12" s="312"/>
      <c r="N12" s="313"/>
      <c r="O12" s="314"/>
      <c r="P12" s="309">
        <v>1</v>
      </c>
      <c r="Q12" s="310"/>
      <c r="R12" s="311">
        <v>2</v>
      </c>
      <c r="S12" s="312">
        <v>1</v>
      </c>
      <c r="T12" s="313"/>
      <c r="U12" s="314">
        <v>2</v>
      </c>
      <c r="V12" s="309"/>
      <c r="W12" s="310"/>
      <c r="X12" s="315"/>
      <c r="Y12" s="372">
        <f t="shared" si="0"/>
        <v>5</v>
      </c>
      <c r="Z12" s="317">
        <f t="shared" si="1"/>
        <v>2</v>
      </c>
      <c r="AA12" s="318">
        <f t="shared" si="1"/>
        <v>3</v>
      </c>
      <c r="AB12" s="319">
        <f t="shared" si="2"/>
        <v>6</v>
      </c>
      <c r="AC12" s="313" t="s">
        <v>19</v>
      </c>
      <c r="AD12" s="320">
        <f t="shared" si="3"/>
        <v>7</v>
      </c>
      <c r="AE12" s="321">
        <f t="shared" si="4"/>
        <v>0.4</v>
      </c>
      <c r="AG12" s="394" t="s">
        <v>134</v>
      </c>
      <c r="AH12" s="323" t="s">
        <v>108</v>
      </c>
      <c r="AI12" s="395" t="s">
        <v>26</v>
      </c>
      <c r="AJ12" s="395">
        <v>6</v>
      </c>
      <c r="AK12" s="395">
        <v>3</v>
      </c>
      <c r="AL12" s="396">
        <v>0.5</v>
      </c>
      <c r="AM12" s="539">
        <v>0.5384615384615384</v>
      </c>
      <c r="AO12" s="295">
        <f t="shared" si="5"/>
        <v>0</v>
      </c>
      <c r="AP12" s="295">
        <f t="shared" si="6"/>
        <v>1</v>
      </c>
      <c r="AQ12" s="295">
        <f t="shared" si="7"/>
        <v>1</v>
      </c>
      <c r="AR12" s="295">
        <f t="shared" si="8"/>
        <v>0</v>
      </c>
      <c r="AS12" s="295">
        <f t="shared" si="9"/>
        <v>1</v>
      </c>
      <c r="AT12" s="295">
        <f t="shared" si="10"/>
        <v>0</v>
      </c>
      <c r="AU12" s="295">
        <f t="shared" si="11"/>
        <v>0</v>
      </c>
      <c r="AV12" s="295">
        <f t="shared" si="12"/>
        <v>0</v>
      </c>
      <c r="AW12" s="295">
        <f t="shared" si="13"/>
        <v>0</v>
      </c>
      <c r="AX12" s="295">
        <f t="shared" si="14"/>
        <v>1</v>
      </c>
      <c r="AY12" s="295">
        <f t="shared" si="15"/>
        <v>0</v>
      </c>
      <c r="AZ12" s="295">
        <f t="shared" si="16"/>
        <v>1</v>
      </c>
      <c r="BA12" s="295">
        <f t="shared" si="17"/>
        <v>0</v>
      </c>
      <c r="BB12" s="295">
        <f t="shared" si="18"/>
        <v>0</v>
      </c>
    </row>
    <row r="13" spans="2:54" ht="21.75" customHeight="1">
      <c r="B13" s="551" t="s">
        <v>89</v>
      </c>
      <c r="C13" s="322" t="s">
        <v>95</v>
      </c>
      <c r="D13" s="282">
        <v>2</v>
      </c>
      <c r="E13" s="283"/>
      <c r="F13" s="284">
        <v>0</v>
      </c>
      <c r="G13" s="285">
        <v>2</v>
      </c>
      <c r="H13" s="286"/>
      <c r="I13" s="287">
        <v>0</v>
      </c>
      <c r="J13" s="282">
        <v>2</v>
      </c>
      <c r="K13" s="283"/>
      <c r="L13" s="284">
        <v>0</v>
      </c>
      <c r="M13" s="285">
        <v>2</v>
      </c>
      <c r="N13" s="286"/>
      <c r="O13" s="287">
        <v>0</v>
      </c>
      <c r="P13" s="282">
        <v>2</v>
      </c>
      <c r="Q13" s="283"/>
      <c r="R13" s="284">
        <v>1</v>
      </c>
      <c r="S13" s="285"/>
      <c r="T13" s="286"/>
      <c r="U13" s="287"/>
      <c r="V13" s="282">
        <v>2</v>
      </c>
      <c r="W13" s="283"/>
      <c r="X13" s="284">
        <v>1</v>
      </c>
      <c r="Y13" s="370">
        <f t="shared" si="0"/>
        <v>6</v>
      </c>
      <c r="Z13" s="290">
        <f t="shared" si="1"/>
        <v>6</v>
      </c>
      <c r="AA13" s="291">
        <f t="shared" si="1"/>
        <v>0</v>
      </c>
      <c r="AB13" s="292">
        <f t="shared" si="2"/>
        <v>12</v>
      </c>
      <c r="AC13" s="286" t="s">
        <v>19</v>
      </c>
      <c r="AD13" s="293">
        <f t="shared" si="3"/>
        <v>2</v>
      </c>
      <c r="AE13" s="294">
        <f t="shared" si="4"/>
        <v>1</v>
      </c>
      <c r="AG13" s="394" t="s">
        <v>135</v>
      </c>
      <c r="AH13" s="323" t="s">
        <v>96</v>
      </c>
      <c r="AI13" s="395" t="s">
        <v>90</v>
      </c>
      <c r="AJ13" s="395">
        <v>4</v>
      </c>
      <c r="AK13" s="395">
        <v>2</v>
      </c>
      <c r="AL13" s="396">
        <v>0.5</v>
      </c>
      <c r="AM13" s="539">
        <v>0.4444444444444444</v>
      </c>
      <c r="AO13" s="295">
        <f t="shared" si="5"/>
        <v>1</v>
      </c>
      <c r="AP13" s="295">
        <f t="shared" si="6"/>
        <v>0</v>
      </c>
      <c r="AQ13" s="295">
        <f t="shared" si="7"/>
        <v>1</v>
      </c>
      <c r="AR13" s="295">
        <f t="shared" si="8"/>
        <v>0</v>
      </c>
      <c r="AS13" s="295">
        <f t="shared" si="9"/>
        <v>1</v>
      </c>
      <c r="AT13" s="295">
        <f t="shared" si="10"/>
        <v>0</v>
      </c>
      <c r="AU13" s="295">
        <f t="shared" si="11"/>
        <v>1</v>
      </c>
      <c r="AV13" s="295">
        <f t="shared" si="12"/>
        <v>0</v>
      </c>
      <c r="AW13" s="295">
        <f t="shared" si="13"/>
        <v>1</v>
      </c>
      <c r="AX13" s="295">
        <f t="shared" si="14"/>
        <v>0</v>
      </c>
      <c r="AY13" s="295">
        <f t="shared" si="15"/>
        <v>0</v>
      </c>
      <c r="AZ13" s="295">
        <f t="shared" si="16"/>
        <v>0</v>
      </c>
      <c r="BA13" s="295">
        <f t="shared" si="17"/>
        <v>1</v>
      </c>
      <c r="BB13" s="295">
        <f t="shared" si="18"/>
        <v>0</v>
      </c>
    </row>
    <row r="14" spans="2:54" ht="21.75" customHeight="1">
      <c r="B14" s="552"/>
      <c r="C14" s="323" t="s">
        <v>251</v>
      </c>
      <c r="D14" s="296"/>
      <c r="E14" s="297"/>
      <c r="F14" s="298"/>
      <c r="G14" s="299"/>
      <c r="H14" s="300"/>
      <c r="I14" s="301"/>
      <c r="J14" s="296"/>
      <c r="K14" s="297"/>
      <c r="L14" s="298"/>
      <c r="M14" s="299"/>
      <c r="N14" s="300"/>
      <c r="O14" s="301"/>
      <c r="P14" s="296"/>
      <c r="Q14" s="297"/>
      <c r="R14" s="298"/>
      <c r="S14" s="299"/>
      <c r="T14" s="300"/>
      <c r="U14" s="301"/>
      <c r="V14" s="296"/>
      <c r="W14" s="297"/>
      <c r="X14" s="298"/>
      <c r="Y14" s="371">
        <f t="shared" si="0"/>
        <v>0</v>
      </c>
      <c r="Z14" s="304">
        <f t="shared" si="1"/>
        <v>0</v>
      </c>
      <c r="AA14" s="305">
        <f t="shared" si="1"/>
        <v>0</v>
      </c>
      <c r="AB14" s="306">
        <f t="shared" si="2"/>
        <v>0</v>
      </c>
      <c r="AC14" s="300" t="s">
        <v>19</v>
      </c>
      <c r="AD14" s="307">
        <f t="shared" si="3"/>
        <v>0</v>
      </c>
      <c r="AE14" s="308">
        <f t="shared" si="4"/>
        <v>0</v>
      </c>
      <c r="AG14" s="394" t="s">
        <v>140</v>
      </c>
      <c r="AH14" s="323" t="s">
        <v>94</v>
      </c>
      <c r="AI14" s="395" t="s">
        <v>34</v>
      </c>
      <c r="AJ14" s="395">
        <v>7</v>
      </c>
      <c r="AK14" s="395">
        <v>3</v>
      </c>
      <c r="AL14" s="396">
        <v>0.42857142857142855</v>
      </c>
      <c r="AM14" s="539">
        <v>0.5263157894736842</v>
      </c>
      <c r="AO14" s="295">
        <f t="shared" si="5"/>
        <v>0</v>
      </c>
      <c r="AP14" s="295">
        <f t="shared" si="6"/>
        <v>0</v>
      </c>
      <c r="AQ14" s="295">
        <f t="shared" si="7"/>
        <v>0</v>
      </c>
      <c r="AR14" s="295">
        <f t="shared" si="8"/>
        <v>0</v>
      </c>
      <c r="AS14" s="295">
        <f t="shared" si="9"/>
        <v>0</v>
      </c>
      <c r="AT14" s="295">
        <f t="shared" si="10"/>
        <v>0</v>
      </c>
      <c r="AU14" s="295">
        <f t="shared" si="11"/>
        <v>0</v>
      </c>
      <c r="AV14" s="295">
        <f t="shared" si="12"/>
        <v>0</v>
      </c>
      <c r="AW14" s="295">
        <f t="shared" si="13"/>
        <v>0</v>
      </c>
      <c r="AX14" s="295">
        <f t="shared" si="14"/>
        <v>0</v>
      </c>
      <c r="AY14" s="295">
        <f t="shared" si="15"/>
        <v>0</v>
      </c>
      <c r="AZ14" s="295">
        <f t="shared" si="16"/>
        <v>0</v>
      </c>
      <c r="BA14" s="295">
        <f t="shared" si="17"/>
        <v>0</v>
      </c>
      <c r="BB14" s="295">
        <f t="shared" si="18"/>
        <v>0</v>
      </c>
    </row>
    <row r="15" spans="2:54" ht="21.75" customHeight="1">
      <c r="B15" s="547"/>
      <c r="C15" s="324" t="s">
        <v>97</v>
      </c>
      <c r="D15" s="309">
        <v>2</v>
      </c>
      <c r="E15" s="310"/>
      <c r="F15" s="311">
        <v>0</v>
      </c>
      <c r="G15" s="312">
        <v>0</v>
      </c>
      <c r="H15" s="313"/>
      <c r="I15" s="314">
        <v>2</v>
      </c>
      <c r="J15" s="309">
        <v>2</v>
      </c>
      <c r="K15" s="310"/>
      <c r="L15" s="311">
        <v>0</v>
      </c>
      <c r="M15" s="312">
        <v>2</v>
      </c>
      <c r="N15" s="313"/>
      <c r="O15" s="314">
        <v>1</v>
      </c>
      <c r="P15" s="309">
        <v>2</v>
      </c>
      <c r="Q15" s="310"/>
      <c r="R15" s="311">
        <v>1</v>
      </c>
      <c r="S15" s="312"/>
      <c r="T15" s="313"/>
      <c r="U15" s="314"/>
      <c r="V15" s="309">
        <v>2</v>
      </c>
      <c r="W15" s="310"/>
      <c r="X15" s="311">
        <v>0</v>
      </c>
      <c r="Y15" s="372">
        <f t="shared" si="0"/>
        <v>6</v>
      </c>
      <c r="Z15" s="317">
        <f t="shared" si="1"/>
        <v>5</v>
      </c>
      <c r="AA15" s="318">
        <f t="shared" si="1"/>
        <v>1</v>
      </c>
      <c r="AB15" s="319">
        <f t="shared" si="2"/>
        <v>10</v>
      </c>
      <c r="AC15" s="313" t="s">
        <v>19</v>
      </c>
      <c r="AD15" s="320">
        <f t="shared" si="3"/>
        <v>4</v>
      </c>
      <c r="AE15" s="321">
        <f t="shared" si="4"/>
        <v>0.8333333333333334</v>
      </c>
      <c r="AG15" s="394" t="s">
        <v>141</v>
      </c>
      <c r="AH15" s="323" t="s">
        <v>93</v>
      </c>
      <c r="AI15" s="395" t="s">
        <v>33</v>
      </c>
      <c r="AJ15" s="395">
        <v>7</v>
      </c>
      <c r="AK15" s="395">
        <v>3</v>
      </c>
      <c r="AL15" s="396">
        <v>0.42857142857142855</v>
      </c>
      <c r="AM15" s="539">
        <v>0.4444444444444444</v>
      </c>
      <c r="AO15" s="295">
        <f t="shared" si="5"/>
        <v>1</v>
      </c>
      <c r="AP15" s="295">
        <f t="shared" si="6"/>
        <v>0</v>
      </c>
      <c r="AQ15" s="295">
        <f t="shared" si="7"/>
        <v>0</v>
      </c>
      <c r="AR15" s="295">
        <f t="shared" si="8"/>
        <v>1</v>
      </c>
      <c r="AS15" s="295">
        <f t="shared" si="9"/>
        <v>1</v>
      </c>
      <c r="AT15" s="295">
        <f t="shared" si="10"/>
        <v>0</v>
      </c>
      <c r="AU15" s="295">
        <f t="shared" si="11"/>
        <v>1</v>
      </c>
      <c r="AV15" s="295">
        <f t="shared" si="12"/>
        <v>0</v>
      </c>
      <c r="AW15" s="295">
        <f t="shared" si="13"/>
        <v>1</v>
      </c>
      <c r="AX15" s="295">
        <f t="shared" si="14"/>
        <v>0</v>
      </c>
      <c r="AY15" s="295">
        <f t="shared" si="15"/>
        <v>0</v>
      </c>
      <c r="AZ15" s="295">
        <f t="shared" si="16"/>
        <v>0</v>
      </c>
      <c r="BA15" s="295">
        <f t="shared" si="17"/>
        <v>1</v>
      </c>
      <c r="BB15" s="295">
        <f t="shared" si="18"/>
        <v>0</v>
      </c>
    </row>
    <row r="16" spans="2:54" ht="25.5" customHeight="1">
      <c r="B16" s="551" t="s">
        <v>33</v>
      </c>
      <c r="C16" s="326" t="s">
        <v>93</v>
      </c>
      <c r="D16" s="282">
        <v>0</v>
      </c>
      <c r="E16" s="283"/>
      <c r="F16" s="284">
        <v>2</v>
      </c>
      <c r="G16" s="285">
        <v>1</v>
      </c>
      <c r="H16" s="286"/>
      <c r="I16" s="287">
        <v>2</v>
      </c>
      <c r="J16" s="282">
        <v>2</v>
      </c>
      <c r="K16" s="283"/>
      <c r="L16" s="284">
        <v>0</v>
      </c>
      <c r="M16" s="285">
        <v>0</v>
      </c>
      <c r="N16" s="286"/>
      <c r="O16" s="287">
        <v>2</v>
      </c>
      <c r="P16" s="282">
        <v>2</v>
      </c>
      <c r="Q16" s="283"/>
      <c r="R16" s="284">
        <v>1</v>
      </c>
      <c r="S16" s="285">
        <v>1</v>
      </c>
      <c r="T16" s="286"/>
      <c r="U16" s="287">
        <v>2</v>
      </c>
      <c r="V16" s="282">
        <v>2</v>
      </c>
      <c r="W16" s="283"/>
      <c r="X16" s="288">
        <v>1</v>
      </c>
      <c r="Y16" s="370">
        <f t="shared" si="0"/>
        <v>7</v>
      </c>
      <c r="Z16" s="290">
        <f t="shared" si="1"/>
        <v>3</v>
      </c>
      <c r="AA16" s="291">
        <f t="shared" si="1"/>
        <v>4</v>
      </c>
      <c r="AB16" s="292">
        <f t="shared" si="2"/>
        <v>8</v>
      </c>
      <c r="AC16" s="286" t="s">
        <v>19</v>
      </c>
      <c r="AD16" s="293">
        <f t="shared" si="3"/>
        <v>10</v>
      </c>
      <c r="AE16" s="294">
        <f t="shared" si="4"/>
        <v>0.42857142857142855</v>
      </c>
      <c r="AG16" s="394" t="s">
        <v>142</v>
      </c>
      <c r="AH16" s="323" t="s">
        <v>237</v>
      </c>
      <c r="AI16" s="395" t="s">
        <v>16</v>
      </c>
      <c r="AJ16" s="395">
        <v>5</v>
      </c>
      <c r="AK16" s="395">
        <v>2</v>
      </c>
      <c r="AL16" s="396">
        <v>0.4</v>
      </c>
      <c r="AM16" s="539">
        <v>0.46153846153846156</v>
      </c>
      <c r="AO16" s="295">
        <f t="shared" si="5"/>
        <v>0</v>
      </c>
      <c r="AP16" s="295">
        <f t="shared" si="6"/>
        <v>1</v>
      </c>
      <c r="AQ16" s="295">
        <f t="shared" si="7"/>
        <v>0</v>
      </c>
      <c r="AR16" s="295">
        <f t="shared" si="8"/>
        <v>1</v>
      </c>
      <c r="AS16" s="295">
        <f t="shared" si="9"/>
        <v>1</v>
      </c>
      <c r="AT16" s="295">
        <f t="shared" si="10"/>
        <v>0</v>
      </c>
      <c r="AU16" s="295">
        <f t="shared" si="11"/>
        <v>0</v>
      </c>
      <c r="AV16" s="295">
        <f t="shared" si="12"/>
        <v>1</v>
      </c>
      <c r="AW16" s="295">
        <f t="shared" si="13"/>
        <v>1</v>
      </c>
      <c r="AX16" s="295">
        <f t="shared" si="14"/>
        <v>0</v>
      </c>
      <c r="AY16" s="295">
        <f t="shared" si="15"/>
        <v>0</v>
      </c>
      <c r="AZ16" s="295">
        <f t="shared" si="16"/>
        <v>1</v>
      </c>
      <c r="BA16" s="295">
        <f t="shared" si="17"/>
        <v>1</v>
      </c>
      <c r="BB16" s="295">
        <f t="shared" si="18"/>
        <v>0</v>
      </c>
    </row>
    <row r="17" spans="2:54" ht="25.5" customHeight="1">
      <c r="B17" s="552"/>
      <c r="C17" s="323" t="s">
        <v>270</v>
      </c>
      <c r="D17" s="296"/>
      <c r="E17" s="297"/>
      <c r="F17" s="298"/>
      <c r="G17" s="299"/>
      <c r="H17" s="300"/>
      <c r="I17" s="301"/>
      <c r="J17" s="296"/>
      <c r="K17" s="297"/>
      <c r="L17" s="298"/>
      <c r="M17" s="299">
        <v>2</v>
      </c>
      <c r="N17" s="300"/>
      <c r="O17" s="301">
        <v>0</v>
      </c>
      <c r="P17" s="296"/>
      <c r="Q17" s="297"/>
      <c r="R17" s="298"/>
      <c r="S17" s="299">
        <v>1</v>
      </c>
      <c r="T17" s="300"/>
      <c r="U17" s="301">
        <v>2</v>
      </c>
      <c r="V17" s="296"/>
      <c r="W17" s="297"/>
      <c r="X17" s="302"/>
      <c r="Y17" s="371">
        <f t="shared" si="0"/>
        <v>2</v>
      </c>
      <c r="Z17" s="304">
        <f t="shared" si="1"/>
        <v>1</v>
      </c>
      <c r="AA17" s="305">
        <f t="shared" si="1"/>
        <v>1</v>
      </c>
      <c r="AB17" s="306">
        <f t="shared" si="2"/>
        <v>3</v>
      </c>
      <c r="AC17" s="300" t="s">
        <v>19</v>
      </c>
      <c r="AD17" s="307">
        <f t="shared" si="3"/>
        <v>2</v>
      </c>
      <c r="AE17" s="308">
        <f t="shared" si="4"/>
        <v>0.5</v>
      </c>
      <c r="AG17" s="394" t="s">
        <v>143</v>
      </c>
      <c r="AH17" s="323" t="s">
        <v>127</v>
      </c>
      <c r="AI17" s="395" t="s">
        <v>90</v>
      </c>
      <c r="AJ17" s="395">
        <v>5</v>
      </c>
      <c r="AK17" s="395">
        <v>2</v>
      </c>
      <c r="AL17" s="396">
        <v>0.4</v>
      </c>
      <c r="AM17" s="539">
        <v>0.45454545454545453</v>
      </c>
      <c r="AO17" s="295">
        <f t="shared" si="5"/>
        <v>0</v>
      </c>
      <c r="AP17" s="295">
        <f t="shared" si="6"/>
        <v>0</v>
      </c>
      <c r="AQ17" s="295">
        <f t="shared" si="7"/>
        <v>0</v>
      </c>
      <c r="AR17" s="295">
        <f t="shared" si="8"/>
        <v>0</v>
      </c>
      <c r="AS17" s="295">
        <f t="shared" si="9"/>
        <v>0</v>
      </c>
      <c r="AT17" s="295">
        <f t="shared" si="10"/>
        <v>0</v>
      </c>
      <c r="AU17" s="295">
        <f t="shared" si="11"/>
        <v>1</v>
      </c>
      <c r="AV17" s="295">
        <f t="shared" si="12"/>
        <v>0</v>
      </c>
      <c r="AW17" s="295">
        <f t="shared" si="13"/>
        <v>0</v>
      </c>
      <c r="AX17" s="295">
        <f t="shared" si="14"/>
        <v>0</v>
      </c>
      <c r="AY17" s="295">
        <f t="shared" si="15"/>
        <v>0</v>
      </c>
      <c r="AZ17" s="295">
        <f t="shared" si="16"/>
        <v>1</v>
      </c>
      <c r="BA17" s="295">
        <f t="shared" si="17"/>
        <v>0</v>
      </c>
      <c r="BB17" s="295">
        <f t="shared" si="18"/>
        <v>0</v>
      </c>
    </row>
    <row r="18" spans="2:54" ht="25.5" customHeight="1">
      <c r="B18" s="552"/>
      <c r="C18" s="361" t="s">
        <v>196</v>
      </c>
      <c r="D18" s="362">
        <v>0</v>
      </c>
      <c r="E18" s="363"/>
      <c r="F18" s="364">
        <v>2</v>
      </c>
      <c r="G18" s="365">
        <v>0</v>
      </c>
      <c r="H18" s="366"/>
      <c r="I18" s="367">
        <v>2</v>
      </c>
      <c r="J18" s="362">
        <v>0</v>
      </c>
      <c r="K18" s="363"/>
      <c r="L18" s="364">
        <v>2</v>
      </c>
      <c r="M18" s="365"/>
      <c r="N18" s="366"/>
      <c r="O18" s="367"/>
      <c r="P18" s="362">
        <v>0</v>
      </c>
      <c r="Q18" s="363"/>
      <c r="R18" s="364">
        <v>2</v>
      </c>
      <c r="S18" s="365"/>
      <c r="T18" s="366"/>
      <c r="U18" s="367"/>
      <c r="V18" s="362">
        <v>0</v>
      </c>
      <c r="W18" s="363"/>
      <c r="X18" s="368">
        <v>2</v>
      </c>
      <c r="Y18" s="371">
        <f>SUM(AO18:BB18)</f>
        <v>5</v>
      </c>
      <c r="Z18" s="304">
        <f>AO18+AQ18+AS18+AU18+AW18+AY18+BA18</f>
        <v>0</v>
      </c>
      <c r="AA18" s="305">
        <f>AP18+AR18+AT18+AV18+AX18+AZ18+BB18</f>
        <v>5</v>
      </c>
      <c r="AB18" s="306">
        <f>D18+G18+J18+M18+P18+S18+V18</f>
        <v>0</v>
      </c>
      <c r="AC18" s="300" t="s">
        <v>19</v>
      </c>
      <c r="AD18" s="307">
        <f>F18+I18+L18+O18+R18+U18+X18</f>
        <v>10</v>
      </c>
      <c r="AE18" s="308">
        <f>IF(Y18&gt;0,Z18/Y18,0)</f>
        <v>0</v>
      </c>
      <c r="AG18" s="394" t="s">
        <v>144</v>
      </c>
      <c r="AH18" s="323" t="s">
        <v>119</v>
      </c>
      <c r="AI18" s="395" t="s">
        <v>90</v>
      </c>
      <c r="AJ18" s="395">
        <v>5</v>
      </c>
      <c r="AK18" s="395">
        <v>2</v>
      </c>
      <c r="AL18" s="396">
        <v>0.4</v>
      </c>
      <c r="AM18" s="539">
        <v>0.4166666666666667</v>
      </c>
      <c r="AO18" s="295">
        <f>IF(D18&gt;F18,1,0)</f>
        <v>0</v>
      </c>
      <c r="AP18" s="295">
        <f>IF(F18&gt;D18,1,0)</f>
        <v>1</v>
      </c>
      <c r="AQ18" s="295">
        <f>IF(G18&gt;I18,1,0)</f>
        <v>0</v>
      </c>
      <c r="AR18" s="295">
        <f>IF(I18&gt;G18,1,0)</f>
        <v>1</v>
      </c>
      <c r="AS18" s="295">
        <f>IF(J18&gt;L18,1,0)</f>
        <v>0</v>
      </c>
      <c r="AT18" s="295">
        <f>IF(L18&gt;J18,1,0)</f>
        <v>1</v>
      </c>
      <c r="AU18" s="295">
        <f>IF(M18&gt;O18,1,0)</f>
        <v>0</v>
      </c>
      <c r="AV18" s="295">
        <f>IF(O18&gt;M18,1,0)</f>
        <v>0</v>
      </c>
      <c r="AW18" s="295">
        <f>IF(P18&gt;R18,1,)</f>
        <v>0</v>
      </c>
      <c r="AX18" s="295">
        <f>IF(R18&gt;P18,1,0)</f>
        <v>1</v>
      </c>
      <c r="AY18" s="295">
        <f>IF(S18&gt;U18,1,0)</f>
        <v>0</v>
      </c>
      <c r="AZ18" s="295">
        <f>IF(U18&gt;S18,1,0)</f>
        <v>0</v>
      </c>
      <c r="BA18" s="295">
        <f>IF(V18&gt;X18,1,0)</f>
        <v>0</v>
      </c>
      <c r="BB18" s="295">
        <f>IF(X18&gt;V18,1,0)</f>
        <v>1</v>
      </c>
    </row>
    <row r="19" spans="2:54" ht="21.75" customHeight="1">
      <c r="B19" s="547"/>
      <c r="C19" s="324"/>
      <c r="D19" s="309"/>
      <c r="E19" s="310"/>
      <c r="F19" s="311"/>
      <c r="G19" s="312"/>
      <c r="H19" s="313"/>
      <c r="I19" s="314"/>
      <c r="J19" s="309"/>
      <c r="K19" s="310"/>
      <c r="L19" s="311"/>
      <c r="M19" s="312"/>
      <c r="N19" s="313"/>
      <c r="O19" s="314"/>
      <c r="P19" s="309"/>
      <c r="Q19" s="310"/>
      <c r="R19" s="311"/>
      <c r="S19" s="312"/>
      <c r="T19" s="313"/>
      <c r="U19" s="314"/>
      <c r="V19" s="309"/>
      <c r="W19" s="310"/>
      <c r="X19" s="315"/>
      <c r="Y19" s="372">
        <f t="shared" si="0"/>
        <v>0</v>
      </c>
      <c r="Z19" s="317">
        <f t="shared" si="1"/>
        <v>0</v>
      </c>
      <c r="AA19" s="318">
        <f t="shared" si="1"/>
        <v>0</v>
      </c>
      <c r="AB19" s="319">
        <f t="shared" si="2"/>
        <v>0</v>
      </c>
      <c r="AC19" s="313" t="s">
        <v>19</v>
      </c>
      <c r="AD19" s="320">
        <f t="shared" si="3"/>
        <v>0</v>
      </c>
      <c r="AE19" s="321">
        <f t="shared" si="4"/>
        <v>0</v>
      </c>
      <c r="AG19" s="394" t="s">
        <v>145</v>
      </c>
      <c r="AH19" s="323" t="s">
        <v>107</v>
      </c>
      <c r="AI19" s="395" t="s">
        <v>34</v>
      </c>
      <c r="AJ19" s="395">
        <v>7</v>
      </c>
      <c r="AK19" s="395">
        <v>2</v>
      </c>
      <c r="AL19" s="396">
        <v>0.2857142857142857</v>
      </c>
      <c r="AM19" s="539">
        <v>0.35294117647058826</v>
      </c>
      <c r="AO19" s="295">
        <f t="shared" si="5"/>
        <v>0</v>
      </c>
      <c r="AP19" s="295">
        <f t="shared" si="6"/>
        <v>0</v>
      </c>
      <c r="AQ19" s="295">
        <f t="shared" si="7"/>
        <v>0</v>
      </c>
      <c r="AR19" s="295">
        <f t="shared" si="8"/>
        <v>0</v>
      </c>
      <c r="AS19" s="295">
        <f t="shared" si="9"/>
        <v>0</v>
      </c>
      <c r="AT19" s="295">
        <f t="shared" si="10"/>
        <v>0</v>
      </c>
      <c r="AU19" s="295">
        <f t="shared" si="11"/>
        <v>0</v>
      </c>
      <c r="AV19" s="295">
        <f t="shared" si="12"/>
        <v>0</v>
      </c>
      <c r="AW19" s="295">
        <f t="shared" si="13"/>
        <v>0</v>
      </c>
      <c r="AX19" s="295">
        <f t="shared" si="14"/>
        <v>0</v>
      </c>
      <c r="AY19" s="295">
        <f t="shared" si="15"/>
        <v>0</v>
      </c>
      <c r="AZ19" s="295">
        <f t="shared" si="16"/>
        <v>0</v>
      </c>
      <c r="BA19" s="295">
        <f t="shared" si="17"/>
        <v>0</v>
      </c>
      <c r="BB19" s="295">
        <f t="shared" si="18"/>
        <v>0</v>
      </c>
    </row>
    <row r="20" spans="2:54" ht="21.75" customHeight="1">
      <c r="B20" s="551" t="s">
        <v>90</v>
      </c>
      <c r="C20" s="322" t="s">
        <v>127</v>
      </c>
      <c r="D20" s="282">
        <v>2</v>
      </c>
      <c r="E20" s="283"/>
      <c r="F20" s="284">
        <v>0</v>
      </c>
      <c r="G20" s="285"/>
      <c r="H20" s="286"/>
      <c r="I20" s="287"/>
      <c r="J20" s="282">
        <v>2</v>
      </c>
      <c r="K20" s="283"/>
      <c r="L20" s="284">
        <v>0</v>
      </c>
      <c r="M20" s="285">
        <v>0</v>
      </c>
      <c r="N20" s="286"/>
      <c r="O20" s="287">
        <v>2</v>
      </c>
      <c r="P20" s="282"/>
      <c r="Q20" s="283"/>
      <c r="R20" s="284"/>
      <c r="S20" s="285">
        <v>0</v>
      </c>
      <c r="T20" s="286"/>
      <c r="U20" s="287">
        <v>2</v>
      </c>
      <c r="V20" s="282">
        <v>1</v>
      </c>
      <c r="W20" s="283"/>
      <c r="X20" s="288">
        <v>2</v>
      </c>
      <c r="Y20" s="370">
        <f t="shared" si="0"/>
        <v>5</v>
      </c>
      <c r="Z20" s="290">
        <f t="shared" si="1"/>
        <v>2</v>
      </c>
      <c r="AA20" s="291">
        <f t="shared" si="1"/>
        <v>3</v>
      </c>
      <c r="AB20" s="292">
        <f t="shared" si="2"/>
        <v>5</v>
      </c>
      <c r="AC20" s="286" t="s">
        <v>19</v>
      </c>
      <c r="AD20" s="293">
        <f t="shared" si="3"/>
        <v>6</v>
      </c>
      <c r="AE20" s="294">
        <f t="shared" si="4"/>
        <v>0.4</v>
      </c>
      <c r="AG20" s="394" t="s">
        <v>146</v>
      </c>
      <c r="AH20" s="323" t="s">
        <v>196</v>
      </c>
      <c r="AI20" s="395" t="s">
        <v>33</v>
      </c>
      <c r="AJ20" s="395">
        <v>5</v>
      </c>
      <c r="AK20" s="395">
        <v>0</v>
      </c>
      <c r="AL20" s="396">
        <v>0</v>
      </c>
      <c r="AM20" s="539">
        <v>0</v>
      </c>
      <c r="AO20" s="295">
        <f t="shared" si="5"/>
        <v>1</v>
      </c>
      <c r="AP20" s="295">
        <f t="shared" si="6"/>
        <v>0</v>
      </c>
      <c r="AQ20" s="295">
        <f t="shared" si="7"/>
        <v>0</v>
      </c>
      <c r="AR20" s="295">
        <f t="shared" si="8"/>
        <v>0</v>
      </c>
      <c r="AS20" s="295">
        <f t="shared" si="9"/>
        <v>1</v>
      </c>
      <c r="AT20" s="295">
        <f t="shared" si="10"/>
        <v>0</v>
      </c>
      <c r="AU20" s="295">
        <f t="shared" si="11"/>
        <v>0</v>
      </c>
      <c r="AV20" s="295">
        <f t="shared" si="12"/>
        <v>1</v>
      </c>
      <c r="AW20" s="295">
        <f t="shared" si="13"/>
        <v>0</v>
      </c>
      <c r="AX20" s="295">
        <f t="shared" si="14"/>
        <v>0</v>
      </c>
      <c r="AY20" s="295">
        <f t="shared" si="15"/>
        <v>0</v>
      </c>
      <c r="AZ20" s="295">
        <f t="shared" si="16"/>
        <v>1</v>
      </c>
      <c r="BA20" s="295">
        <f t="shared" si="17"/>
        <v>0</v>
      </c>
      <c r="BB20" s="295">
        <f t="shared" si="18"/>
        <v>1</v>
      </c>
    </row>
    <row r="21" spans="2:54" ht="21.75" customHeight="1" thickBot="1">
      <c r="B21" s="552"/>
      <c r="C21" s="323" t="s">
        <v>96</v>
      </c>
      <c r="D21" s="296">
        <v>2</v>
      </c>
      <c r="E21" s="297"/>
      <c r="F21" s="302">
        <v>1</v>
      </c>
      <c r="G21" s="299">
        <v>0</v>
      </c>
      <c r="H21" s="300"/>
      <c r="I21" s="301">
        <v>2</v>
      </c>
      <c r="J21" s="296">
        <v>0</v>
      </c>
      <c r="K21" s="297"/>
      <c r="L21" s="298">
        <v>2</v>
      </c>
      <c r="M21" s="299"/>
      <c r="N21" s="300"/>
      <c r="O21" s="301"/>
      <c r="P21" s="296">
        <v>2</v>
      </c>
      <c r="Q21" s="297"/>
      <c r="R21" s="298">
        <v>0</v>
      </c>
      <c r="S21" s="299"/>
      <c r="T21" s="300"/>
      <c r="U21" s="301"/>
      <c r="V21" s="296"/>
      <c r="W21" s="297"/>
      <c r="X21" s="302"/>
      <c r="Y21" s="371">
        <f t="shared" si="0"/>
        <v>4</v>
      </c>
      <c r="Z21" s="304">
        <f t="shared" si="1"/>
        <v>2</v>
      </c>
      <c r="AA21" s="305">
        <f t="shared" si="1"/>
        <v>2</v>
      </c>
      <c r="AB21" s="306">
        <f t="shared" si="2"/>
        <v>4</v>
      </c>
      <c r="AC21" s="300" t="s">
        <v>19</v>
      </c>
      <c r="AD21" s="307">
        <f t="shared" si="3"/>
        <v>5</v>
      </c>
      <c r="AE21" s="308">
        <f t="shared" si="4"/>
        <v>0.5</v>
      </c>
      <c r="AG21" s="401" t="s">
        <v>147</v>
      </c>
      <c r="AH21" s="542" t="s">
        <v>206</v>
      </c>
      <c r="AI21" s="402" t="s">
        <v>65</v>
      </c>
      <c r="AJ21" s="402">
        <v>5</v>
      </c>
      <c r="AK21" s="402">
        <v>0</v>
      </c>
      <c r="AL21" s="540">
        <v>0</v>
      </c>
      <c r="AM21" s="543">
        <v>0</v>
      </c>
      <c r="AO21" s="295">
        <f t="shared" si="5"/>
        <v>1</v>
      </c>
      <c r="AP21" s="295">
        <f t="shared" si="6"/>
        <v>0</v>
      </c>
      <c r="AQ21" s="295">
        <f t="shared" si="7"/>
        <v>0</v>
      </c>
      <c r="AR21" s="295">
        <f t="shared" si="8"/>
        <v>1</v>
      </c>
      <c r="AS21" s="295">
        <f t="shared" si="9"/>
        <v>0</v>
      </c>
      <c r="AT21" s="295">
        <f t="shared" si="10"/>
        <v>1</v>
      </c>
      <c r="AU21" s="295">
        <f t="shared" si="11"/>
        <v>0</v>
      </c>
      <c r="AV21" s="295">
        <f t="shared" si="12"/>
        <v>0</v>
      </c>
      <c r="AW21" s="295">
        <f t="shared" si="13"/>
        <v>1</v>
      </c>
      <c r="AX21" s="295">
        <f t="shared" si="14"/>
        <v>0</v>
      </c>
      <c r="AY21" s="295">
        <f t="shared" si="15"/>
        <v>0</v>
      </c>
      <c r="AZ21" s="295">
        <f t="shared" si="16"/>
        <v>0</v>
      </c>
      <c r="BA21" s="295">
        <f t="shared" si="17"/>
        <v>0</v>
      </c>
      <c r="BB21" s="295">
        <f t="shared" si="18"/>
        <v>0</v>
      </c>
    </row>
    <row r="22" spans="2:54" ht="21.75" customHeight="1">
      <c r="B22" s="547"/>
      <c r="C22" s="324" t="s">
        <v>119</v>
      </c>
      <c r="D22" s="309"/>
      <c r="E22" s="310"/>
      <c r="F22" s="311"/>
      <c r="G22" s="312">
        <v>2</v>
      </c>
      <c r="H22" s="313"/>
      <c r="I22" s="314">
        <v>1</v>
      </c>
      <c r="J22" s="309"/>
      <c r="K22" s="310"/>
      <c r="L22" s="311"/>
      <c r="M22" s="312">
        <v>1</v>
      </c>
      <c r="N22" s="313"/>
      <c r="O22" s="314">
        <v>2</v>
      </c>
      <c r="P22" s="309">
        <v>0</v>
      </c>
      <c r="Q22" s="310"/>
      <c r="R22" s="311">
        <v>2</v>
      </c>
      <c r="S22" s="312">
        <v>0</v>
      </c>
      <c r="T22" s="313"/>
      <c r="U22" s="314">
        <v>2</v>
      </c>
      <c r="V22" s="309">
        <v>2</v>
      </c>
      <c r="W22" s="310"/>
      <c r="X22" s="315">
        <v>0</v>
      </c>
      <c r="Y22" s="372">
        <f t="shared" si="0"/>
        <v>5</v>
      </c>
      <c r="Z22" s="317">
        <f t="shared" si="1"/>
        <v>2</v>
      </c>
      <c r="AA22" s="318">
        <f t="shared" si="1"/>
        <v>3</v>
      </c>
      <c r="AB22" s="319">
        <f t="shared" si="2"/>
        <v>5</v>
      </c>
      <c r="AC22" s="313" t="s">
        <v>19</v>
      </c>
      <c r="AD22" s="320">
        <f t="shared" si="3"/>
        <v>7</v>
      </c>
      <c r="AE22" s="321">
        <f t="shared" si="4"/>
        <v>0.4</v>
      </c>
      <c r="AG22" s="398" t="s">
        <v>148</v>
      </c>
      <c r="AH22" s="329" t="s">
        <v>270</v>
      </c>
      <c r="AI22" s="399" t="s">
        <v>33</v>
      </c>
      <c r="AJ22" s="399">
        <v>2</v>
      </c>
      <c r="AK22" s="399">
        <v>1</v>
      </c>
      <c r="AL22" s="400">
        <v>0.5</v>
      </c>
      <c r="AM22" s="541">
        <v>0.6</v>
      </c>
      <c r="AO22" s="295">
        <f t="shared" si="5"/>
        <v>0</v>
      </c>
      <c r="AP22" s="295">
        <f t="shared" si="6"/>
        <v>0</v>
      </c>
      <c r="AQ22" s="295">
        <f t="shared" si="7"/>
        <v>1</v>
      </c>
      <c r="AR22" s="295">
        <f t="shared" si="8"/>
        <v>0</v>
      </c>
      <c r="AS22" s="295">
        <f t="shared" si="9"/>
        <v>0</v>
      </c>
      <c r="AT22" s="295">
        <f t="shared" si="10"/>
        <v>0</v>
      </c>
      <c r="AU22" s="295">
        <f t="shared" si="11"/>
        <v>0</v>
      </c>
      <c r="AV22" s="295">
        <f t="shared" si="12"/>
        <v>1</v>
      </c>
      <c r="AW22" s="295">
        <f t="shared" si="13"/>
        <v>0</v>
      </c>
      <c r="AX22" s="295">
        <f t="shared" si="14"/>
        <v>1</v>
      </c>
      <c r="AY22" s="295">
        <f t="shared" si="15"/>
        <v>0</v>
      </c>
      <c r="AZ22" s="295">
        <f t="shared" si="16"/>
        <v>1</v>
      </c>
      <c r="BA22" s="295">
        <f t="shared" si="17"/>
        <v>1</v>
      </c>
      <c r="BB22" s="295">
        <f t="shared" si="18"/>
        <v>0</v>
      </c>
    </row>
    <row r="23" spans="2:54" ht="21.75" customHeight="1">
      <c r="B23" s="551" t="s">
        <v>65</v>
      </c>
      <c r="C23" s="322" t="s">
        <v>238</v>
      </c>
      <c r="D23" s="282"/>
      <c r="E23" s="283"/>
      <c r="F23" s="284"/>
      <c r="G23" s="285">
        <v>0</v>
      </c>
      <c r="H23" s="286"/>
      <c r="I23" s="287">
        <v>2</v>
      </c>
      <c r="J23" s="282">
        <v>2</v>
      </c>
      <c r="K23" s="283"/>
      <c r="L23" s="284">
        <v>0</v>
      </c>
      <c r="M23" s="285">
        <v>2</v>
      </c>
      <c r="N23" s="286"/>
      <c r="O23" s="287">
        <v>1</v>
      </c>
      <c r="P23" s="282">
        <v>2</v>
      </c>
      <c r="Q23" s="283"/>
      <c r="R23" s="284">
        <v>0</v>
      </c>
      <c r="S23" s="285"/>
      <c r="T23" s="286"/>
      <c r="U23" s="287"/>
      <c r="V23" s="282"/>
      <c r="W23" s="283"/>
      <c r="X23" s="288"/>
      <c r="Y23" s="370">
        <f t="shared" si="0"/>
        <v>4</v>
      </c>
      <c r="Z23" s="290">
        <f t="shared" si="1"/>
        <v>3</v>
      </c>
      <c r="AA23" s="291">
        <f t="shared" si="1"/>
        <v>1</v>
      </c>
      <c r="AB23" s="292">
        <f t="shared" si="2"/>
        <v>6</v>
      </c>
      <c r="AC23" s="286" t="s">
        <v>19</v>
      </c>
      <c r="AD23" s="293">
        <f t="shared" si="3"/>
        <v>3</v>
      </c>
      <c r="AE23" s="294">
        <f t="shared" si="4"/>
        <v>0.75</v>
      </c>
      <c r="AG23" s="397" t="s">
        <v>149</v>
      </c>
      <c r="AH23" s="323" t="s">
        <v>110</v>
      </c>
      <c r="AI23" s="395" t="s">
        <v>65</v>
      </c>
      <c r="AJ23" s="395">
        <v>2</v>
      </c>
      <c r="AK23" s="395">
        <v>0</v>
      </c>
      <c r="AL23" s="396">
        <v>0</v>
      </c>
      <c r="AM23" s="539">
        <v>0.2</v>
      </c>
      <c r="AO23" s="295">
        <f t="shared" si="5"/>
        <v>0</v>
      </c>
      <c r="AP23" s="295">
        <f t="shared" si="6"/>
        <v>0</v>
      </c>
      <c r="AQ23" s="295">
        <f t="shared" si="7"/>
        <v>0</v>
      </c>
      <c r="AR23" s="295">
        <f t="shared" si="8"/>
        <v>1</v>
      </c>
      <c r="AS23" s="295">
        <f t="shared" si="9"/>
        <v>1</v>
      </c>
      <c r="AT23" s="295">
        <f t="shared" si="10"/>
        <v>0</v>
      </c>
      <c r="AU23" s="295">
        <f t="shared" si="11"/>
        <v>1</v>
      </c>
      <c r="AV23" s="295">
        <f t="shared" si="12"/>
        <v>0</v>
      </c>
      <c r="AW23" s="295">
        <f t="shared" si="13"/>
        <v>1</v>
      </c>
      <c r="AX23" s="295">
        <f t="shared" si="14"/>
        <v>0</v>
      </c>
      <c r="AY23" s="295">
        <f t="shared" si="15"/>
        <v>0</v>
      </c>
      <c r="AZ23" s="295">
        <f t="shared" si="16"/>
        <v>0</v>
      </c>
      <c r="BA23" s="295">
        <f t="shared" si="17"/>
        <v>0</v>
      </c>
      <c r="BB23" s="295">
        <f t="shared" si="18"/>
        <v>0</v>
      </c>
    </row>
    <row r="24" spans="2:54" ht="21.75" customHeight="1">
      <c r="B24" s="552"/>
      <c r="C24" s="323" t="s">
        <v>110</v>
      </c>
      <c r="D24" s="296">
        <v>1</v>
      </c>
      <c r="E24" s="297"/>
      <c r="F24" s="298">
        <v>2</v>
      </c>
      <c r="G24" s="299"/>
      <c r="H24" s="300"/>
      <c r="I24" s="301"/>
      <c r="J24" s="296"/>
      <c r="K24" s="297"/>
      <c r="L24" s="298"/>
      <c r="M24" s="299"/>
      <c r="N24" s="300"/>
      <c r="O24" s="301"/>
      <c r="P24" s="296"/>
      <c r="Q24" s="297"/>
      <c r="R24" s="298"/>
      <c r="S24" s="299"/>
      <c r="T24" s="300"/>
      <c r="U24" s="301"/>
      <c r="V24" s="296">
        <v>0</v>
      </c>
      <c r="W24" s="297"/>
      <c r="X24" s="302">
        <v>2</v>
      </c>
      <c r="Y24" s="371">
        <f t="shared" si="0"/>
        <v>2</v>
      </c>
      <c r="Z24" s="304">
        <f t="shared" si="1"/>
        <v>0</v>
      </c>
      <c r="AA24" s="305">
        <f t="shared" si="1"/>
        <v>2</v>
      </c>
      <c r="AB24" s="306">
        <f t="shared" si="2"/>
        <v>1</v>
      </c>
      <c r="AC24" s="300" t="s">
        <v>19</v>
      </c>
      <c r="AD24" s="307">
        <f t="shared" si="3"/>
        <v>4</v>
      </c>
      <c r="AE24" s="308">
        <f t="shared" si="4"/>
        <v>0</v>
      </c>
      <c r="AG24" s="393" t="s">
        <v>150</v>
      </c>
      <c r="AH24" s="323" t="s">
        <v>249</v>
      </c>
      <c r="AI24" s="395" t="s">
        <v>23</v>
      </c>
      <c r="AJ24" s="395">
        <v>2</v>
      </c>
      <c r="AK24" s="395">
        <v>0</v>
      </c>
      <c r="AL24" s="396">
        <v>0</v>
      </c>
      <c r="AM24" s="539">
        <v>0</v>
      </c>
      <c r="AO24" s="295">
        <f t="shared" si="5"/>
        <v>0</v>
      </c>
      <c r="AP24" s="295">
        <f t="shared" si="6"/>
        <v>1</v>
      </c>
      <c r="AQ24" s="295">
        <f t="shared" si="7"/>
        <v>0</v>
      </c>
      <c r="AR24" s="295">
        <f t="shared" si="8"/>
        <v>0</v>
      </c>
      <c r="AS24" s="295">
        <f t="shared" si="9"/>
        <v>0</v>
      </c>
      <c r="AT24" s="295">
        <f t="shared" si="10"/>
        <v>0</v>
      </c>
      <c r="AU24" s="295">
        <f t="shared" si="11"/>
        <v>0</v>
      </c>
      <c r="AV24" s="295">
        <f t="shared" si="12"/>
        <v>0</v>
      </c>
      <c r="AW24" s="295">
        <f t="shared" si="13"/>
        <v>0</v>
      </c>
      <c r="AX24" s="295">
        <f t="shared" si="14"/>
        <v>0</v>
      </c>
      <c r="AY24" s="295">
        <f t="shared" si="15"/>
        <v>0</v>
      </c>
      <c r="AZ24" s="295">
        <f t="shared" si="16"/>
        <v>0</v>
      </c>
      <c r="BA24" s="295">
        <f t="shared" si="17"/>
        <v>0</v>
      </c>
      <c r="BB24" s="295">
        <f t="shared" si="18"/>
        <v>1</v>
      </c>
    </row>
    <row r="25" spans="2:54" ht="21.75" customHeight="1">
      <c r="B25" s="552"/>
      <c r="C25" s="361" t="s">
        <v>206</v>
      </c>
      <c r="D25" s="362">
        <v>0</v>
      </c>
      <c r="E25" s="363"/>
      <c r="F25" s="364">
        <v>2</v>
      </c>
      <c r="G25" s="365">
        <v>0</v>
      </c>
      <c r="H25" s="366"/>
      <c r="I25" s="367">
        <v>2</v>
      </c>
      <c r="J25" s="362">
        <v>0</v>
      </c>
      <c r="K25" s="363"/>
      <c r="L25" s="364">
        <v>2</v>
      </c>
      <c r="M25" s="365">
        <v>0</v>
      </c>
      <c r="N25" s="366"/>
      <c r="O25" s="367">
        <v>2</v>
      </c>
      <c r="P25" s="362"/>
      <c r="Q25" s="363"/>
      <c r="R25" s="364"/>
      <c r="S25" s="365"/>
      <c r="T25" s="366"/>
      <c r="U25" s="367"/>
      <c r="V25" s="362">
        <v>0</v>
      </c>
      <c r="W25" s="363"/>
      <c r="X25" s="368">
        <v>2</v>
      </c>
      <c r="Y25" s="371">
        <f>SUM(AO25:BB25)</f>
        <v>5</v>
      </c>
      <c r="Z25" s="304">
        <f>AO25+AQ25+AS25+AU25+AW25+AY25+BA25</f>
        <v>0</v>
      </c>
      <c r="AA25" s="305">
        <f>AP25+AR25+AT25+AV25+AX25+AZ25+BB25</f>
        <v>5</v>
      </c>
      <c r="AB25" s="306">
        <f>D25+G25+J25+M25+P25+S25+V25</f>
        <v>0</v>
      </c>
      <c r="AC25" s="300" t="s">
        <v>19</v>
      </c>
      <c r="AD25" s="307">
        <f>F25+I25+L25+O25+R25+U25+X25</f>
        <v>10</v>
      </c>
      <c r="AE25" s="308">
        <f>IF(Y25&gt;0,Z25/Y25,0)</f>
        <v>0</v>
      </c>
      <c r="AG25" s="394" t="s">
        <v>151</v>
      </c>
      <c r="AH25" s="323" t="s">
        <v>268</v>
      </c>
      <c r="AI25" s="395" t="s">
        <v>65</v>
      </c>
      <c r="AJ25" s="395">
        <v>1</v>
      </c>
      <c r="AK25" s="395">
        <v>0</v>
      </c>
      <c r="AL25" s="396">
        <v>0</v>
      </c>
      <c r="AM25" s="539">
        <v>0.3333333333333333</v>
      </c>
      <c r="AO25" s="295">
        <f>IF(D25&gt;F25,1,0)</f>
        <v>0</v>
      </c>
      <c r="AP25" s="295">
        <f>IF(F25&gt;D25,1,0)</f>
        <v>1</v>
      </c>
      <c r="AQ25" s="295">
        <f>IF(G25&gt;I25,1,0)</f>
        <v>0</v>
      </c>
      <c r="AR25" s="295">
        <f>IF(I25&gt;G25,1,0)</f>
        <v>1</v>
      </c>
      <c r="AS25" s="295">
        <f>IF(J25&gt;L25,1,0)</f>
        <v>0</v>
      </c>
      <c r="AT25" s="295">
        <f>IF(L25&gt;J25,1,0)</f>
        <v>1</v>
      </c>
      <c r="AU25" s="295">
        <f>IF(M25&gt;O25,1,0)</f>
        <v>0</v>
      </c>
      <c r="AV25" s="295">
        <f>IF(O25&gt;M25,1,0)</f>
        <v>1</v>
      </c>
      <c r="AW25" s="295">
        <f>IF(P25&gt;R25,1,)</f>
        <v>0</v>
      </c>
      <c r="AX25" s="295">
        <f>IF(R25&gt;P25,1,0)</f>
        <v>0</v>
      </c>
      <c r="AY25" s="295">
        <f>IF(S25&gt;U25,1,0)</f>
        <v>0</v>
      </c>
      <c r="AZ25" s="295">
        <f>IF(U25&gt;S25,1,0)</f>
        <v>0</v>
      </c>
      <c r="BA25" s="295">
        <f>IF(V25&gt;X25,1,0)</f>
        <v>0</v>
      </c>
      <c r="BB25" s="295">
        <f>IF(X25&gt;V25,1,0)</f>
        <v>1</v>
      </c>
    </row>
    <row r="26" spans="2:54" ht="21.75" customHeight="1">
      <c r="B26" s="547"/>
      <c r="C26" s="324" t="s">
        <v>268</v>
      </c>
      <c r="D26" s="309"/>
      <c r="E26" s="310"/>
      <c r="F26" s="311"/>
      <c r="G26" s="312"/>
      <c r="H26" s="313"/>
      <c r="I26" s="314"/>
      <c r="J26" s="309"/>
      <c r="K26" s="310"/>
      <c r="L26" s="311"/>
      <c r="M26" s="312"/>
      <c r="N26" s="313"/>
      <c r="O26" s="314"/>
      <c r="P26" s="309">
        <v>1</v>
      </c>
      <c r="Q26" s="310"/>
      <c r="R26" s="311">
        <v>2</v>
      </c>
      <c r="S26" s="312"/>
      <c r="T26" s="313"/>
      <c r="U26" s="314"/>
      <c r="V26" s="309"/>
      <c r="W26" s="310"/>
      <c r="X26" s="315"/>
      <c r="Y26" s="372">
        <f t="shared" si="0"/>
        <v>1</v>
      </c>
      <c r="Z26" s="317">
        <f t="shared" si="1"/>
        <v>0</v>
      </c>
      <c r="AA26" s="318">
        <f t="shared" si="1"/>
        <v>1</v>
      </c>
      <c r="AB26" s="319">
        <f t="shared" si="2"/>
        <v>1</v>
      </c>
      <c r="AC26" s="313" t="s">
        <v>19</v>
      </c>
      <c r="AD26" s="320">
        <f t="shared" si="3"/>
        <v>2</v>
      </c>
      <c r="AE26" s="321">
        <f t="shared" si="4"/>
        <v>0</v>
      </c>
      <c r="AG26" s="397" t="s">
        <v>152</v>
      </c>
      <c r="AH26" s="323" t="s">
        <v>109</v>
      </c>
      <c r="AI26" s="395" t="s">
        <v>16</v>
      </c>
      <c r="AJ26" s="395">
        <v>1</v>
      </c>
      <c r="AK26" s="395">
        <v>0</v>
      </c>
      <c r="AL26" s="396">
        <v>0</v>
      </c>
      <c r="AM26" s="539">
        <v>0</v>
      </c>
      <c r="AO26" s="295">
        <f t="shared" si="5"/>
        <v>0</v>
      </c>
      <c r="AP26" s="295">
        <f t="shared" si="6"/>
        <v>0</v>
      </c>
      <c r="AQ26" s="295">
        <f t="shared" si="7"/>
        <v>0</v>
      </c>
      <c r="AR26" s="295">
        <f t="shared" si="8"/>
        <v>0</v>
      </c>
      <c r="AS26" s="295">
        <f t="shared" si="9"/>
        <v>0</v>
      </c>
      <c r="AT26" s="295">
        <f t="shared" si="10"/>
        <v>0</v>
      </c>
      <c r="AU26" s="295">
        <f t="shared" si="11"/>
        <v>0</v>
      </c>
      <c r="AV26" s="295">
        <f t="shared" si="12"/>
        <v>0</v>
      </c>
      <c r="AW26" s="295">
        <f t="shared" si="13"/>
        <v>0</v>
      </c>
      <c r="AX26" s="295">
        <f t="shared" si="14"/>
        <v>1</v>
      </c>
      <c r="AY26" s="295">
        <f t="shared" si="15"/>
        <v>0</v>
      </c>
      <c r="AZ26" s="295">
        <f t="shared" si="16"/>
        <v>0</v>
      </c>
      <c r="BA26" s="295">
        <f t="shared" si="17"/>
        <v>0</v>
      </c>
      <c r="BB26" s="295">
        <f t="shared" si="18"/>
        <v>0</v>
      </c>
    </row>
    <row r="27" spans="2:54" ht="25.5" customHeight="1">
      <c r="B27" s="551" t="s">
        <v>34</v>
      </c>
      <c r="C27" s="322" t="s">
        <v>94</v>
      </c>
      <c r="D27" s="282">
        <v>1</v>
      </c>
      <c r="E27" s="283"/>
      <c r="F27" s="284">
        <v>2</v>
      </c>
      <c r="G27" s="285">
        <v>2</v>
      </c>
      <c r="H27" s="286"/>
      <c r="I27" s="287">
        <v>0</v>
      </c>
      <c r="J27" s="282">
        <v>1</v>
      </c>
      <c r="K27" s="283"/>
      <c r="L27" s="284">
        <v>2</v>
      </c>
      <c r="M27" s="285">
        <v>1</v>
      </c>
      <c r="N27" s="286"/>
      <c r="O27" s="287">
        <v>2</v>
      </c>
      <c r="P27" s="282">
        <v>2</v>
      </c>
      <c r="Q27" s="283"/>
      <c r="R27" s="284">
        <v>0</v>
      </c>
      <c r="S27" s="285">
        <v>2</v>
      </c>
      <c r="T27" s="286"/>
      <c r="U27" s="287">
        <v>1</v>
      </c>
      <c r="V27" s="282">
        <v>1</v>
      </c>
      <c r="W27" s="283"/>
      <c r="X27" s="284">
        <v>2</v>
      </c>
      <c r="Y27" s="370">
        <f t="shared" si="0"/>
        <v>7</v>
      </c>
      <c r="Z27" s="290">
        <f t="shared" si="1"/>
        <v>3</v>
      </c>
      <c r="AA27" s="291">
        <f t="shared" si="1"/>
        <v>4</v>
      </c>
      <c r="AB27" s="292">
        <f t="shared" si="2"/>
        <v>10</v>
      </c>
      <c r="AC27" s="286" t="s">
        <v>19</v>
      </c>
      <c r="AD27" s="293">
        <f t="shared" si="3"/>
        <v>9</v>
      </c>
      <c r="AE27" s="294">
        <f t="shared" si="4"/>
        <v>0.42857142857142855</v>
      </c>
      <c r="AG27" s="393" t="s">
        <v>153</v>
      </c>
      <c r="AH27" s="323" t="s">
        <v>299</v>
      </c>
      <c r="AI27" s="395" t="s">
        <v>16</v>
      </c>
      <c r="AJ27" s="395">
        <v>1</v>
      </c>
      <c r="AK27" s="395">
        <v>0</v>
      </c>
      <c r="AL27" s="396">
        <v>0</v>
      </c>
      <c r="AM27" s="539">
        <v>0</v>
      </c>
      <c r="AO27" s="295">
        <f t="shared" si="5"/>
        <v>0</v>
      </c>
      <c r="AP27" s="295">
        <f t="shared" si="6"/>
        <v>1</v>
      </c>
      <c r="AQ27" s="295">
        <f t="shared" si="7"/>
        <v>1</v>
      </c>
      <c r="AR27" s="295">
        <f t="shared" si="8"/>
        <v>0</v>
      </c>
      <c r="AS27" s="295">
        <f t="shared" si="9"/>
        <v>0</v>
      </c>
      <c r="AT27" s="295">
        <f t="shared" si="10"/>
        <v>1</v>
      </c>
      <c r="AU27" s="295">
        <f t="shared" si="11"/>
        <v>0</v>
      </c>
      <c r="AV27" s="295">
        <f t="shared" si="12"/>
        <v>1</v>
      </c>
      <c r="AW27" s="295">
        <f t="shared" si="13"/>
        <v>1</v>
      </c>
      <c r="AX27" s="295">
        <f t="shared" si="14"/>
        <v>0</v>
      </c>
      <c r="AY27" s="295">
        <f t="shared" si="15"/>
        <v>1</v>
      </c>
      <c r="AZ27" s="295">
        <f t="shared" si="16"/>
        <v>0</v>
      </c>
      <c r="BA27" s="295">
        <f t="shared" si="17"/>
        <v>0</v>
      </c>
      <c r="BB27" s="295">
        <f t="shared" si="18"/>
        <v>1</v>
      </c>
    </row>
    <row r="28" spans="2:54" ht="25.5" customHeight="1">
      <c r="B28" s="552"/>
      <c r="C28" s="323" t="s">
        <v>107</v>
      </c>
      <c r="D28" s="296">
        <v>1</v>
      </c>
      <c r="E28" s="297"/>
      <c r="F28" s="298">
        <v>2</v>
      </c>
      <c r="G28" s="299">
        <v>1</v>
      </c>
      <c r="H28" s="300"/>
      <c r="I28" s="301">
        <v>2</v>
      </c>
      <c r="J28" s="296">
        <v>0</v>
      </c>
      <c r="K28" s="297"/>
      <c r="L28" s="298">
        <v>2</v>
      </c>
      <c r="M28" s="299">
        <v>2</v>
      </c>
      <c r="N28" s="300"/>
      <c r="O28" s="301">
        <v>0</v>
      </c>
      <c r="P28" s="362">
        <v>0</v>
      </c>
      <c r="Q28" s="363"/>
      <c r="R28" s="364">
        <v>2</v>
      </c>
      <c r="S28" s="299">
        <v>2</v>
      </c>
      <c r="T28" s="300"/>
      <c r="U28" s="301">
        <v>1</v>
      </c>
      <c r="V28" s="296">
        <v>0</v>
      </c>
      <c r="W28" s="297"/>
      <c r="X28" s="298">
        <v>2</v>
      </c>
      <c r="Y28" s="371">
        <f t="shared" si="0"/>
        <v>7</v>
      </c>
      <c r="Z28" s="304">
        <f t="shared" si="1"/>
        <v>2</v>
      </c>
      <c r="AA28" s="305">
        <f t="shared" si="1"/>
        <v>5</v>
      </c>
      <c r="AB28" s="306">
        <f t="shared" si="2"/>
        <v>6</v>
      </c>
      <c r="AC28" s="300" t="s">
        <v>19</v>
      </c>
      <c r="AD28" s="307">
        <f t="shared" si="3"/>
        <v>11</v>
      </c>
      <c r="AE28" s="308">
        <f t="shared" si="4"/>
        <v>0.2857142857142857</v>
      </c>
      <c r="AG28" s="394" t="s">
        <v>154</v>
      </c>
      <c r="AH28" s="323" t="s">
        <v>319</v>
      </c>
      <c r="AI28" s="395" t="s">
        <v>26</v>
      </c>
      <c r="AJ28" s="395">
        <v>1</v>
      </c>
      <c r="AK28" s="395">
        <v>0</v>
      </c>
      <c r="AL28" s="396">
        <v>0</v>
      </c>
      <c r="AM28" s="539">
        <v>0</v>
      </c>
      <c r="AO28" s="295">
        <f t="shared" si="5"/>
        <v>0</v>
      </c>
      <c r="AP28" s="295">
        <f t="shared" si="6"/>
        <v>1</v>
      </c>
      <c r="AQ28" s="295">
        <f t="shared" si="7"/>
        <v>0</v>
      </c>
      <c r="AR28" s="295">
        <f t="shared" si="8"/>
        <v>1</v>
      </c>
      <c r="AS28" s="295">
        <f t="shared" si="9"/>
        <v>0</v>
      </c>
      <c r="AT28" s="295">
        <f t="shared" si="10"/>
        <v>1</v>
      </c>
      <c r="AU28" s="295">
        <f t="shared" si="11"/>
        <v>1</v>
      </c>
      <c r="AV28" s="295">
        <f t="shared" si="12"/>
        <v>0</v>
      </c>
      <c r="AW28" s="295">
        <f t="shared" si="13"/>
        <v>0</v>
      </c>
      <c r="AX28" s="295">
        <f t="shared" si="14"/>
        <v>1</v>
      </c>
      <c r="AY28" s="295">
        <f t="shared" si="15"/>
        <v>1</v>
      </c>
      <c r="AZ28" s="295">
        <f t="shared" si="16"/>
        <v>0</v>
      </c>
      <c r="BA28" s="295">
        <f t="shared" si="17"/>
        <v>0</v>
      </c>
      <c r="BB28" s="295">
        <f t="shared" si="18"/>
        <v>1</v>
      </c>
    </row>
    <row r="29" spans="2:54" ht="25.5" customHeight="1">
      <c r="B29" s="552"/>
      <c r="C29" s="361"/>
      <c r="D29" s="362"/>
      <c r="E29" s="363"/>
      <c r="F29" s="364"/>
      <c r="G29" s="365"/>
      <c r="H29" s="366"/>
      <c r="I29" s="367"/>
      <c r="J29" s="362"/>
      <c r="K29" s="363"/>
      <c r="L29" s="364"/>
      <c r="M29" s="365"/>
      <c r="N29" s="366"/>
      <c r="O29" s="367"/>
      <c r="P29" s="362"/>
      <c r="Q29" s="363"/>
      <c r="R29" s="364"/>
      <c r="S29" s="365"/>
      <c r="T29" s="366"/>
      <c r="U29" s="367"/>
      <c r="V29" s="362"/>
      <c r="W29" s="363"/>
      <c r="X29" s="368"/>
      <c r="Y29" s="371">
        <f>SUM(AO29:BB29)</f>
        <v>0</v>
      </c>
      <c r="Z29" s="304">
        <f>AO29+AQ29+AS29+AU29+AW29+AY29+BA29</f>
        <v>0</v>
      </c>
      <c r="AA29" s="305">
        <f>AP29+AR29+AT29+AV29+AX29+AZ29+BB29</f>
        <v>0</v>
      </c>
      <c r="AB29" s="306">
        <f>D29+G29+J29+M29+P29+S29+V29</f>
        <v>0</v>
      </c>
      <c r="AC29" s="300" t="s">
        <v>19</v>
      </c>
      <c r="AD29" s="307">
        <f>F29+I29+L29+O29+R29+U29+X29</f>
        <v>0</v>
      </c>
      <c r="AE29" s="308">
        <f>IF(Y29&gt;0,Z29/Y29,0)</f>
        <v>0</v>
      </c>
      <c r="AG29" s="234"/>
      <c r="AO29" s="295">
        <f>IF(D29&gt;F29,1,0)</f>
        <v>0</v>
      </c>
      <c r="AP29" s="295">
        <f>IF(F29&gt;D29,1,0)</f>
        <v>0</v>
      </c>
      <c r="AQ29" s="295">
        <f>IF(G29&gt;I29,1,0)</f>
        <v>0</v>
      </c>
      <c r="AR29" s="295">
        <f>IF(I29&gt;G29,1,0)</f>
        <v>0</v>
      </c>
      <c r="AS29" s="295">
        <f>IF(J29&gt;L29,1,0)</f>
        <v>0</v>
      </c>
      <c r="AT29" s="295">
        <f>IF(L29&gt;J29,1,0)</f>
        <v>0</v>
      </c>
      <c r="AU29" s="295">
        <f>IF(M29&gt;O29,1,0)</f>
        <v>0</v>
      </c>
      <c r="AV29" s="295">
        <f>IF(O29&gt;M29,1,0)</f>
        <v>0</v>
      </c>
      <c r="AW29" s="295">
        <f>IF(P29&gt;R29,1,)</f>
        <v>0</v>
      </c>
      <c r="AX29" s="295">
        <f>IF(R29&gt;P29,1,0)</f>
        <v>0</v>
      </c>
      <c r="AY29" s="295">
        <f>IF(S29&gt;U29,1,0)</f>
        <v>0</v>
      </c>
      <c r="AZ29" s="295">
        <f>IF(U29&gt;S29,1,0)</f>
        <v>0</v>
      </c>
      <c r="BA29" s="295">
        <f>IF(V29&gt;X29,1,0)</f>
        <v>0</v>
      </c>
      <c r="BB29" s="295">
        <f>IF(X29&gt;V29,1,0)</f>
        <v>0</v>
      </c>
    </row>
    <row r="30" spans="2:54" ht="24" customHeight="1">
      <c r="B30" s="547"/>
      <c r="C30" s="324"/>
      <c r="D30" s="309"/>
      <c r="E30" s="310"/>
      <c r="F30" s="311"/>
      <c r="G30" s="312"/>
      <c r="H30" s="313"/>
      <c r="I30" s="314"/>
      <c r="J30" s="309"/>
      <c r="K30" s="310"/>
      <c r="L30" s="311"/>
      <c r="M30" s="312"/>
      <c r="N30" s="313"/>
      <c r="O30" s="314"/>
      <c r="P30" s="309"/>
      <c r="Q30" s="310"/>
      <c r="R30" s="311"/>
      <c r="S30" s="312"/>
      <c r="T30" s="313"/>
      <c r="U30" s="314"/>
      <c r="V30" s="309"/>
      <c r="W30" s="310"/>
      <c r="X30" s="315"/>
      <c r="Y30" s="372">
        <f t="shared" si="0"/>
        <v>0</v>
      </c>
      <c r="Z30" s="317">
        <f t="shared" si="1"/>
        <v>0</v>
      </c>
      <c r="AA30" s="318">
        <f t="shared" si="1"/>
        <v>0</v>
      </c>
      <c r="AB30" s="319">
        <f t="shared" si="2"/>
        <v>0</v>
      </c>
      <c r="AC30" s="313" t="s">
        <v>19</v>
      </c>
      <c r="AD30" s="320">
        <f t="shared" si="3"/>
        <v>0</v>
      </c>
      <c r="AE30" s="321">
        <f t="shared" si="4"/>
        <v>0</v>
      </c>
      <c r="AG30" s="234"/>
      <c r="AO30" s="295">
        <f t="shared" si="5"/>
        <v>0</v>
      </c>
      <c r="AP30" s="295">
        <f t="shared" si="6"/>
        <v>0</v>
      </c>
      <c r="AQ30" s="295">
        <f t="shared" si="7"/>
        <v>0</v>
      </c>
      <c r="AR30" s="295">
        <f t="shared" si="8"/>
        <v>0</v>
      </c>
      <c r="AS30" s="295">
        <f t="shared" si="9"/>
        <v>0</v>
      </c>
      <c r="AT30" s="295">
        <f t="shared" si="10"/>
        <v>0</v>
      </c>
      <c r="AU30" s="295">
        <f t="shared" si="11"/>
        <v>0</v>
      </c>
      <c r="AV30" s="295">
        <f t="shared" si="12"/>
        <v>0</v>
      </c>
      <c r="AW30" s="295">
        <f t="shared" si="13"/>
        <v>0</v>
      </c>
      <c r="AX30" s="295">
        <f t="shared" si="14"/>
        <v>0</v>
      </c>
      <c r="AY30" s="295">
        <f t="shared" si="15"/>
        <v>0</v>
      </c>
      <c r="AZ30" s="295">
        <f t="shared" si="16"/>
        <v>0</v>
      </c>
      <c r="BA30" s="295">
        <f t="shared" si="17"/>
        <v>0</v>
      </c>
      <c r="BB30" s="295">
        <f t="shared" si="18"/>
        <v>0</v>
      </c>
    </row>
    <row r="31" spans="2:54" ht="24" customHeight="1">
      <c r="B31" s="551" t="s">
        <v>23</v>
      </c>
      <c r="C31" s="322" t="s">
        <v>248</v>
      </c>
      <c r="D31" s="282">
        <v>2</v>
      </c>
      <c r="E31" s="283"/>
      <c r="F31" s="284">
        <v>1</v>
      </c>
      <c r="G31" s="285">
        <v>2</v>
      </c>
      <c r="H31" s="286"/>
      <c r="I31" s="287">
        <v>1</v>
      </c>
      <c r="J31" s="282">
        <v>0</v>
      </c>
      <c r="K31" s="283"/>
      <c r="L31" s="284">
        <v>2</v>
      </c>
      <c r="M31" s="285"/>
      <c r="N31" s="286"/>
      <c r="O31" s="287"/>
      <c r="P31" s="282">
        <v>0</v>
      </c>
      <c r="Q31" s="283"/>
      <c r="R31" s="284">
        <v>2</v>
      </c>
      <c r="S31" s="285">
        <v>2</v>
      </c>
      <c r="T31" s="286"/>
      <c r="U31" s="287">
        <v>1</v>
      </c>
      <c r="V31" s="282">
        <v>2</v>
      </c>
      <c r="W31" s="283"/>
      <c r="X31" s="288">
        <v>0</v>
      </c>
      <c r="Y31" s="370">
        <f t="shared" si="0"/>
        <v>6</v>
      </c>
      <c r="Z31" s="290">
        <f t="shared" si="1"/>
        <v>4</v>
      </c>
      <c r="AA31" s="291">
        <f t="shared" si="1"/>
        <v>2</v>
      </c>
      <c r="AB31" s="292">
        <f t="shared" si="2"/>
        <v>8</v>
      </c>
      <c r="AC31" s="286" t="s">
        <v>19</v>
      </c>
      <c r="AD31" s="293">
        <f t="shared" si="3"/>
        <v>7</v>
      </c>
      <c r="AE31" s="294">
        <f t="shared" si="4"/>
        <v>0.6666666666666666</v>
      </c>
      <c r="AG31" s="234"/>
      <c r="AO31" s="295">
        <f t="shared" si="5"/>
        <v>1</v>
      </c>
      <c r="AP31" s="295">
        <f t="shared" si="6"/>
        <v>0</v>
      </c>
      <c r="AQ31" s="295">
        <f t="shared" si="7"/>
        <v>1</v>
      </c>
      <c r="AR31" s="295">
        <f t="shared" si="8"/>
        <v>0</v>
      </c>
      <c r="AS31" s="295">
        <f t="shared" si="9"/>
        <v>0</v>
      </c>
      <c r="AT31" s="295">
        <f t="shared" si="10"/>
        <v>1</v>
      </c>
      <c r="AU31" s="295">
        <f t="shared" si="11"/>
        <v>0</v>
      </c>
      <c r="AV31" s="295">
        <f t="shared" si="12"/>
        <v>0</v>
      </c>
      <c r="AW31" s="295">
        <f t="shared" si="13"/>
        <v>0</v>
      </c>
      <c r="AX31" s="295">
        <f t="shared" si="14"/>
        <v>1</v>
      </c>
      <c r="AY31" s="295">
        <f t="shared" si="15"/>
        <v>1</v>
      </c>
      <c r="AZ31" s="295">
        <f t="shared" si="16"/>
        <v>0</v>
      </c>
      <c r="BA31" s="295">
        <f t="shared" si="17"/>
        <v>1</v>
      </c>
      <c r="BB31" s="295">
        <f t="shared" si="18"/>
        <v>0</v>
      </c>
    </row>
    <row r="32" spans="2:54" ht="24.75" customHeight="1">
      <c r="B32" s="552"/>
      <c r="C32" s="323" t="s">
        <v>247</v>
      </c>
      <c r="D32" s="296">
        <v>2</v>
      </c>
      <c r="E32" s="297"/>
      <c r="F32" s="298">
        <v>1</v>
      </c>
      <c r="G32" s="299">
        <v>2</v>
      </c>
      <c r="H32" s="300"/>
      <c r="I32" s="301">
        <v>0</v>
      </c>
      <c r="J32" s="296"/>
      <c r="K32" s="297"/>
      <c r="L32" s="298"/>
      <c r="M32" s="299">
        <v>0</v>
      </c>
      <c r="N32" s="300"/>
      <c r="O32" s="301">
        <v>2</v>
      </c>
      <c r="P32" s="296">
        <v>2</v>
      </c>
      <c r="Q32" s="297"/>
      <c r="R32" s="298">
        <v>0</v>
      </c>
      <c r="S32" s="299">
        <v>0</v>
      </c>
      <c r="T32" s="300"/>
      <c r="U32" s="301">
        <v>2</v>
      </c>
      <c r="V32" s="296">
        <v>2</v>
      </c>
      <c r="W32" s="297"/>
      <c r="X32" s="302">
        <v>0</v>
      </c>
      <c r="Y32" s="371">
        <f t="shared" si="0"/>
        <v>6</v>
      </c>
      <c r="Z32" s="304">
        <f t="shared" si="1"/>
        <v>4</v>
      </c>
      <c r="AA32" s="305">
        <f t="shared" si="1"/>
        <v>2</v>
      </c>
      <c r="AB32" s="306">
        <f t="shared" si="2"/>
        <v>8</v>
      </c>
      <c r="AC32" s="300" t="s">
        <v>19</v>
      </c>
      <c r="AD32" s="307">
        <f t="shared" si="3"/>
        <v>5</v>
      </c>
      <c r="AE32" s="308">
        <f t="shared" si="4"/>
        <v>0.6666666666666666</v>
      </c>
      <c r="AG32" s="234"/>
      <c r="AO32" s="295">
        <f t="shared" si="5"/>
        <v>1</v>
      </c>
      <c r="AP32" s="295">
        <f t="shared" si="6"/>
        <v>0</v>
      </c>
      <c r="AQ32" s="295">
        <f t="shared" si="7"/>
        <v>1</v>
      </c>
      <c r="AR32" s="295">
        <f t="shared" si="8"/>
        <v>0</v>
      </c>
      <c r="AS32" s="295">
        <f t="shared" si="9"/>
        <v>0</v>
      </c>
      <c r="AT32" s="295">
        <f t="shared" si="10"/>
        <v>0</v>
      </c>
      <c r="AU32" s="295">
        <f t="shared" si="11"/>
        <v>0</v>
      </c>
      <c r="AV32" s="295">
        <f t="shared" si="12"/>
        <v>1</v>
      </c>
      <c r="AW32" s="295">
        <f t="shared" si="13"/>
        <v>1</v>
      </c>
      <c r="AX32" s="295">
        <f t="shared" si="14"/>
        <v>0</v>
      </c>
      <c r="AY32" s="295">
        <f t="shared" si="15"/>
        <v>0</v>
      </c>
      <c r="AZ32" s="295">
        <f t="shared" si="16"/>
        <v>1</v>
      </c>
      <c r="BA32" s="295">
        <f t="shared" si="17"/>
        <v>1</v>
      </c>
      <c r="BB32" s="295">
        <f t="shared" si="18"/>
        <v>0</v>
      </c>
    </row>
    <row r="33" spans="2:54" ht="24.75" customHeight="1">
      <c r="B33" s="547"/>
      <c r="C33" s="324" t="s">
        <v>249</v>
      </c>
      <c r="D33" s="309"/>
      <c r="E33" s="310" t="s">
        <v>19</v>
      </c>
      <c r="F33" s="311"/>
      <c r="G33" s="312"/>
      <c r="H33" s="313" t="s">
        <v>19</v>
      </c>
      <c r="I33" s="314"/>
      <c r="J33" s="309">
        <v>0</v>
      </c>
      <c r="K33" s="310" t="s">
        <v>19</v>
      </c>
      <c r="L33" s="311">
        <v>2</v>
      </c>
      <c r="M33" s="312">
        <v>0</v>
      </c>
      <c r="N33" s="313" t="s">
        <v>19</v>
      </c>
      <c r="O33" s="314">
        <v>2</v>
      </c>
      <c r="P33" s="309"/>
      <c r="Q33" s="310" t="s">
        <v>19</v>
      </c>
      <c r="R33" s="311"/>
      <c r="S33" s="312"/>
      <c r="T33" s="313" t="s">
        <v>19</v>
      </c>
      <c r="U33" s="314"/>
      <c r="V33" s="309"/>
      <c r="W33" s="310" t="s">
        <v>19</v>
      </c>
      <c r="X33" s="315"/>
      <c r="Y33" s="372">
        <f t="shared" si="0"/>
        <v>2</v>
      </c>
      <c r="Z33" s="317">
        <f t="shared" si="1"/>
        <v>0</v>
      </c>
      <c r="AA33" s="318">
        <f t="shared" si="1"/>
        <v>2</v>
      </c>
      <c r="AB33" s="319">
        <f t="shared" si="2"/>
        <v>0</v>
      </c>
      <c r="AC33" s="313" t="s">
        <v>19</v>
      </c>
      <c r="AD33" s="320">
        <f t="shared" si="3"/>
        <v>4</v>
      </c>
      <c r="AE33" s="321">
        <f t="shared" si="4"/>
        <v>0</v>
      </c>
      <c r="AG33" s="234"/>
      <c r="AO33" s="295">
        <f t="shared" si="5"/>
        <v>0</v>
      </c>
      <c r="AP33" s="295">
        <f t="shared" si="6"/>
        <v>0</v>
      </c>
      <c r="AQ33" s="295">
        <f t="shared" si="7"/>
        <v>0</v>
      </c>
      <c r="AR33" s="295">
        <f t="shared" si="8"/>
        <v>0</v>
      </c>
      <c r="AS33" s="295">
        <f t="shared" si="9"/>
        <v>0</v>
      </c>
      <c r="AT33" s="295">
        <f t="shared" si="10"/>
        <v>1</v>
      </c>
      <c r="AU33" s="295">
        <f t="shared" si="11"/>
        <v>0</v>
      </c>
      <c r="AV33" s="295">
        <f t="shared" si="12"/>
        <v>1</v>
      </c>
      <c r="AW33" s="295">
        <f t="shared" si="13"/>
        <v>0</v>
      </c>
      <c r="AX33" s="295">
        <f t="shared" si="14"/>
        <v>0</v>
      </c>
      <c r="AY33" s="295">
        <f t="shared" si="15"/>
        <v>0</v>
      </c>
      <c r="AZ33" s="295">
        <f t="shared" si="16"/>
        <v>0</v>
      </c>
      <c r="BA33" s="295">
        <f t="shared" si="17"/>
        <v>0</v>
      </c>
      <c r="BB33" s="295">
        <f t="shared" si="18"/>
        <v>0</v>
      </c>
    </row>
    <row r="34" spans="2:33" ht="15" customHeight="1">
      <c r="B34" s="325"/>
      <c r="AG34" s="234"/>
    </row>
    <row r="35" spans="2:33" ht="15" customHeight="1">
      <c r="B35" s="325"/>
      <c r="AG35" s="234"/>
    </row>
    <row r="36" ht="15" customHeight="1">
      <c r="B36" s="325"/>
    </row>
    <row r="37" ht="24.75" customHeight="1">
      <c r="S37" s="274" t="s">
        <v>111</v>
      </c>
    </row>
    <row r="38" ht="15" customHeight="1"/>
    <row r="39" ht="15" customHeight="1">
      <c r="N39" s="275" t="s">
        <v>99</v>
      </c>
    </row>
    <row r="40" spans="2:39" ht="15" customHeight="1">
      <c r="B40" s="276"/>
      <c r="C40" s="277"/>
      <c r="D40" s="579">
        <v>1</v>
      </c>
      <c r="E40" s="580"/>
      <c r="F40" s="581"/>
      <c r="G40" s="582">
        <v>2</v>
      </c>
      <c r="H40" s="548"/>
      <c r="I40" s="578"/>
      <c r="J40" s="579">
        <v>3</v>
      </c>
      <c r="K40" s="580"/>
      <c r="L40" s="581"/>
      <c r="M40" s="582">
        <v>4</v>
      </c>
      <c r="N40" s="548"/>
      <c r="O40" s="578"/>
      <c r="P40" s="579">
        <v>5</v>
      </c>
      <c r="Q40" s="580"/>
      <c r="R40" s="581"/>
      <c r="S40" s="582" t="s">
        <v>125</v>
      </c>
      <c r="T40" s="548"/>
      <c r="U40" s="578"/>
      <c r="V40" s="582" t="s">
        <v>131</v>
      </c>
      <c r="W40" s="548"/>
      <c r="X40" s="578"/>
      <c r="Y40" s="278" t="s">
        <v>100</v>
      </c>
      <c r="Z40" s="279" t="s">
        <v>101</v>
      </c>
      <c r="AA40" s="280" t="s">
        <v>102</v>
      </c>
      <c r="AB40" s="548" t="s">
        <v>103</v>
      </c>
      <c r="AC40" s="548"/>
      <c r="AD40" s="578"/>
      <c r="AE40" s="281" t="s">
        <v>104</v>
      </c>
      <c r="AH40" s="278" t="s">
        <v>136</v>
      </c>
      <c r="AI40" s="278" t="s">
        <v>137</v>
      </c>
      <c r="AJ40" s="278" t="s">
        <v>100</v>
      </c>
      <c r="AK40" s="279" t="s">
        <v>101</v>
      </c>
      <c r="AL40" s="281" t="s">
        <v>138</v>
      </c>
      <c r="AM40" s="281" t="s">
        <v>139</v>
      </c>
    </row>
    <row r="41" spans="2:54" ht="19.5" customHeight="1">
      <c r="B41" s="551" t="s">
        <v>164</v>
      </c>
      <c r="C41" s="326" t="s">
        <v>189</v>
      </c>
      <c r="D41" s="282">
        <v>2</v>
      </c>
      <c r="E41" s="283"/>
      <c r="F41" s="284">
        <v>0</v>
      </c>
      <c r="G41" s="285"/>
      <c r="H41" s="286"/>
      <c r="I41" s="287"/>
      <c r="J41" s="282">
        <v>2</v>
      </c>
      <c r="K41" s="283"/>
      <c r="L41" s="284">
        <v>0</v>
      </c>
      <c r="M41" s="285">
        <v>1</v>
      </c>
      <c r="N41" s="286"/>
      <c r="O41" s="287">
        <v>2</v>
      </c>
      <c r="P41" s="282">
        <v>2</v>
      </c>
      <c r="Q41" s="283"/>
      <c r="R41" s="284">
        <v>1</v>
      </c>
      <c r="S41" s="285"/>
      <c r="T41" s="286"/>
      <c r="U41" s="287"/>
      <c r="V41" s="282"/>
      <c r="W41" s="283"/>
      <c r="X41" s="288"/>
      <c r="Y41" s="289">
        <f aca="true" t="shared" si="19" ref="Y41:Y62">SUM(AO41:BB41)</f>
        <v>4</v>
      </c>
      <c r="Z41" s="290">
        <f aca="true" t="shared" si="20" ref="Z41:Z62">AO41+AQ41+AS41+AU41+AW41+AY41+BA41</f>
        <v>3</v>
      </c>
      <c r="AA41" s="291">
        <f aca="true" t="shared" si="21" ref="AA41:AA62">AP41+AR41+AT41+AV41+AX41+AZ41+BB41</f>
        <v>1</v>
      </c>
      <c r="AB41" s="292">
        <f aca="true" t="shared" si="22" ref="AB41:AB62">D41+G41+J41+M41+P41+S41+V41</f>
        <v>7</v>
      </c>
      <c r="AC41" s="286" t="s">
        <v>19</v>
      </c>
      <c r="AD41" s="293">
        <f aca="true" t="shared" si="23" ref="AD41:AD62">F41+I41+L41+O41+R41+U41+X41</f>
        <v>3</v>
      </c>
      <c r="AE41" s="294">
        <f aca="true" t="shared" si="24" ref="AE41:AE62">IF(Y41&gt;0,Z41/Y41,0)</f>
        <v>0.75</v>
      </c>
      <c r="AG41" s="710" t="s">
        <v>71</v>
      </c>
      <c r="AH41" s="711" t="s">
        <v>130</v>
      </c>
      <c r="AI41" s="712" t="s">
        <v>167</v>
      </c>
      <c r="AJ41" s="712">
        <v>5</v>
      </c>
      <c r="AK41" s="712">
        <v>5</v>
      </c>
      <c r="AL41" s="713">
        <v>1</v>
      </c>
      <c r="AM41" s="714">
        <v>0.8333333333333334</v>
      </c>
      <c r="AO41" s="295">
        <f>IF(D41&gt;F41,1,0)</f>
        <v>1</v>
      </c>
      <c r="AP41" s="295">
        <f>IF(F41&gt;D41,1,0)</f>
        <v>0</v>
      </c>
      <c r="AQ41" s="295">
        <f>IF(G41&gt;I41,1,0)</f>
        <v>0</v>
      </c>
      <c r="AR41" s="295">
        <f>IF(I41&gt;G41,1,0)</f>
        <v>0</v>
      </c>
      <c r="AS41" s="295">
        <f>IF(J41&gt;L41,1,0)</f>
        <v>1</v>
      </c>
      <c r="AT41" s="295">
        <f>IF(L41&gt;J41,1,0)</f>
        <v>0</v>
      </c>
      <c r="AU41" s="295">
        <f>IF(M41&gt;O41,1,0)</f>
        <v>0</v>
      </c>
      <c r="AV41" s="295">
        <f>IF(O41&gt;M41,1,0)</f>
        <v>1</v>
      </c>
      <c r="AW41" s="295">
        <f>IF(P41&gt;R41,1,)</f>
        <v>1</v>
      </c>
      <c r="AX41" s="295">
        <f>IF(R41&gt;P41,1,0)</f>
        <v>0</v>
      </c>
      <c r="AY41" s="295">
        <f>IF(S41&gt;U41,1,0)</f>
        <v>0</v>
      </c>
      <c r="AZ41" s="295">
        <f>IF(U41&gt;S41,1,0)</f>
        <v>0</v>
      </c>
      <c r="BA41" s="295">
        <f>IF(V41&gt;X41,1,0)</f>
        <v>0</v>
      </c>
      <c r="BB41" s="295">
        <f>IF(X41&gt;V41,1,0)</f>
        <v>0</v>
      </c>
    </row>
    <row r="42" spans="2:54" ht="19.5" customHeight="1">
      <c r="B42" s="552"/>
      <c r="C42" s="501" t="s">
        <v>192</v>
      </c>
      <c r="D42" s="330"/>
      <c r="E42" s="331"/>
      <c r="F42" s="332"/>
      <c r="G42" s="333"/>
      <c r="H42" s="334"/>
      <c r="I42" s="335"/>
      <c r="J42" s="330">
        <v>1</v>
      </c>
      <c r="K42" s="331"/>
      <c r="L42" s="332">
        <v>2</v>
      </c>
      <c r="M42" s="333">
        <v>1</v>
      </c>
      <c r="N42" s="334"/>
      <c r="O42" s="335">
        <v>2</v>
      </c>
      <c r="P42" s="330">
        <v>2</v>
      </c>
      <c r="Q42" s="331"/>
      <c r="R42" s="332">
        <v>0</v>
      </c>
      <c r="S42" s="333"/>
      <c r="T42" s="334"/>
      <c r="U42" s="335"/>
      <c r="V42" s="330"/>
      <c r="W42" s="331"/>
      <c r="X42" s="336"/>
      <c r="Y42" s="303">
        <f>SUM(AO42:BB42)</f>
        <v>3</v>
      </c>
      <c r="Z42" s="304">
        <f>AO42+AQ42+AS42+AU42+AW42+AY42+BA42</f>
        <v>1</v>
      </c>
      <c r="AA42" s="305">
        <f>AP42+AR42+AT42+AV42+AX42+AZ42+BB42</f>
        <v>2</v>
      </c>
      <c r="AB42" s="306">
        <f>D42+G42+J42+M42+P42+S42+V42</f>
        <v>4</v>
      </c>
      <c r="AC42" s="300" t="s">
        <v>19</v>
      </c>
      <c r="AD42" s="307">
        <f>F42+I42+L42+O42+R42+U42+X42</f>
        <v>4</v>
      </c>
      <c r="AE42" s="308">
        <f>IF(Y42&gt;0,Z42/Y42,0)</f>
        <v>0.3333333333333333</v>
      </c>
      <c r="AG42" s="715" t="s">
        <v>72</v>
      </c>
      <c r="AH42" s="716" t="s">
        <v>205</v>
      </c>
      <c r="AI42" s="717" t="s">
        <v>166</v>
      </c>
      <c r="AJ42" s="717">
        <v>3</v>
      </c>
      <c r="AK42" s="717">
        <v>3</v>
      </c>
      <c r="AL42" s="718">
        <v>1</v>
      </c>
      <c r="AM42" s="719">
        <v>0.6666666666666666</v>
      </c>
      <c r="AO42" s="295">
        <f aca="true" t="shared" si="25" ref="AO42:AO64">IF(D42&gt;F42,1,0)</f>
        <v>0</v>
      </c>
      <c r="AP42" s="295">
        <f aca="true" t="shared" si="26" ref="AP42:AP64">IF(F42&gt;D42,1,0)</f>
        <v>0</v>
      </c>
      <c r="AQ42" s="295">
        <f aca="true" t="shared" si="27" ref="AQ42:AQ64">IF(G42&gt;I42,1,0)</f>
        <v>0</v>
      </c>
      <c r="AR42" s="295">
        <f aca="true" t="shared" si="28" ref="AR42:AR64">IF(I42&gt;G42,1,0)</f>
        <v>0</v>
      </c>
      <c r="AS42" s="295">
        <f aca="true" t="shared" si="29" ref="AS42:AS64">IF(J42&gt;L42,1,0)</f>
        <v>0</v>
      </c>
      <c r="AT42" s="295">
        <f aca="true" t="shared" si="30" ref="AT42:AT64">IF(L42&gt;J42,1,0)</f>
        <v>1</v>
      </c>
      <c r="AU42" s="295">
        <f aca="true" t="shared" si="31" ref="AU42:AU64">IF(M42&gt;O42,1,0)</f>
        <v>0</v>
      </c>
      <c r="AV42" s="295">
        <f aca="true" t="shared" si="32" ref="AV42:AV64">IF(O42&gt;M42,1,0)</f>
        <v>1</v>
      </c>
      <c r="AW42" s="295">
        <f aca="true" t="shared" si="33" ref="AW42:AW64">IF(P42&gt;R42,1,)</f>
        <v>1</v>
      </c>
      <c r="AX42" s="295">
        <f aca="true" t="shared" si="34" ref="AX42:AX64">IF(R42&gt;P42,1,0)</f>
        <v>0</v>
      </c>
      <c r="AY42" s="295">
        <f aca="true" t="shared" si="35" ref="AY42:AY64">IF(S42&gt;U42,1,0)</f>
        <v>0</v>
      </c>
      <c r="AZ42" s="295">
        <f aca="true" t="shared" si="36" ref="AZ42:AZ64">IF(U42&gt;S42,1,0)</f>
        <v>0</v>
      </c>
      <c r="BA42" s="295">
        <f aca="true" t="shared" si="37" ref="BA42:BA64">IF(V42&gt;X42,1,0)</f>
        <v>0</v>
      </c>
      <c r="BB42" s="295">
        <f aca="true" t="shared" si="38" ref="BB42:BB64">IF(X42&gt;V42,1,0)</f>
        <v>0</v>
      </c>
    </row>
    <row r="43" spans="2:54" ht="19.5" customHeight="1">
      <c r="B43" s="552"/>
      <c r="C43" s="327" t="s">
        <v>190</v>
      </c>
      <c r="D43" s="296">
        <v>2</v>
      </c>
      <c r="E43" s="297"/>
      <c r="F43" s="298">
        <v>1</v>
      </c>
      <c r="G43" s="299">
        <v>2</v>
      </c>
      <c r="H43" s="300"/>
      <c r="I43" s="301">
        <v>0</v>
      </c>
      <c r="J43" s="296"/>
      <c r="K43" s="297"/>
      <c r="L43" s="298"/>
      <c r="M43" s="299"/>
      <c r="N43" s="300"/>
      <c r="O43" s="301"/>
      <c r="P43" s="296"/>
      <c r="Q43" s="297"/>
      <c r="R43" s="298"/>
      <c r="S43" s="299"/>
      <c r="T43" s="300"/>
      <c r="U43" s="301"/>
      <c r="V43" s="296"/>
      <c r="W43" s="297"/>
      <c r="X43" s="302"/>
      <c r="Y43" s="303">
        <f t="shared" si="19"/>
        <v>2</v>
      </c>
      <c r="Z43" s="304">
        <f t="shared" si="20"/>
        <v>2</v>
      </c>
      <c r="AA43" s="305">
        <f t="shared" si="21"/>
        <v>0</v>
      </c>
      <c r="AB43" s="306">
        <f t="shared" si="22"/>
        <v>4</v>
      </c>
      <c r="AC43" s="300" t="s">
        <v>19</v>
      </c>
      <c r="AD43" s="307">
        <f t="shared" si="23"/>
        <v>1</v>
      </c>
      <c r="AE43" s="308">
        <f t="shared" si="24"/>
        <v>1</v>
      </c>
      <c r="AG43" s="715" t="s">
        <v>73</v>
      </c>
      <c r="AH43" s="720" t="s">
        <v>189</v>
      </c>
      <c r="AI43" s="717" t="s">
        <v>164</v>
      </c>
      <c r="AJ43" s="721">
        <v>4</v>
      </c>
      <c r="AK43" s="722">
        <v>3</v>
      </c>
      <c r="AL43" s="719">
        <v>0.75</v>
      </c>
      <c r="AM43" s="719">
        <v>0.7</v>
      </c>
      <c r="AO43" s="295">
        <f t="shared" si="25"/>
        <v>1</v>
      </c>
      <c r="AP43" s="295">
        <f t="shared" si="26"/>
        <v>0</v>
      </c>
      <c r="AQ43" s="295">
        <f t="shared" si="27"/>
        <v>1</v>
      </c>
      <c r="AR43" s="295">
        <f t="shared" si="28"/>
        <v>0</v>
      </c>
      <c r="AS43" s="295">
        <f t="shared" si="29"/>
        <v>0</v>
      </c>
      <c r="AT43" s="295">
        <f t="shared" si="30"/>
        <v>0</v>
      </c>
      <c r="AU43" s="295">
        <f t="shared" si="31"/>
        <v>0</v>
      </c>
      <c r="AV43" s="295">
        <f t="shared" si="32"/>
        <v>0</v>
      </c>
      <c r="AW43" s="295">
        <f t="shared" si="33"/>
        <v>0</v>
      </c>
      <c r="AX43" s="295">
        <f t="shared" si="34"/>
        <v>0</v>
      </c>
      <c r="AY43" s="295">
        <f t="shared" si="35"/>
        <v>0</v>
      </c>
      <c r="AZ43" s="295">
        <f t="shared" si="36"/>
        <v>0</v>
      </c>
      <c r="BA43" s="295">
        <f t="shared" si="37"/>
        <v>0</v>
      </c>
      <c r="BB43" s="295">
        <f t="shared" si="38"/>
        <v>0</v>
      </c>
    </row>
    <row r="44" spans="2:54" ht="19.5" customHeight="1">
      <c r="B44" s="547"/>
      <c r="C44" s="328" t="s">
        <v>216</v>
      </c>
      <c r="D44" s="309"/>
      <c r="E44" s="310"/>
      <c r="F44" s="311"/>
      <c r="G44" s="312">
        <v>2</v>
      </c>
      <c r="H44" s="313"/>
      <c r="I44" s="314">
        <v>0</v>
      </c>
      <c r="J44" s="309"/>
      <c r="K44" s="310"/>
      <c r="L44" s="311"/>
      <c r="M44" s="312"/>
      <c r="N44" s="313"/>
      <c r="O44" s="314"/>
      <c r="P44" s="309"/>
      <c r="Q44" s="310"/>
      <c r="R44" s="311"/>
      <c r="S44" s="312"/>
      <c r="T44" s="313"/>
      <c r="U44" s="314"/>
      <c r="V44" s="309"/>
      <c r="W44" s="310"/>
      <c r="X44" s="315"/>
      <c r="Y44" s="316">
        <f t="shared" si="19"/>
        <v>1</v>
      </c>
      <c r="Z44" s="317">
        <f t="shared" si="20"/>
        <v>1</v>
      </c>
      <c r="AA44" s="318">
        <f t="shared" si="21"/>
        <v>0</v>
      </c>
      <c r="AB44" s="319">
        <f t="shared" si="22"/>
        <v>2</v>
      </c>
      <c r="AC44" s="313" t="s">
        <v>19</v>
      </c>
      <c r="AD44" s="320">
        <f t="shared" si="23"/>
        <v>0</v>
      </c>
      <c r="AE44" s="321">
        <f t="shared" si="24"/>
        <v>1</v>
      </c>
      <c r="AG44" s="715" t="s">
        <v>128</v>
      </c>
      <c r="AH44" s="723" t="s">
        <v>113</v>
      </c>
      <c r="AI44" s="717" t="s">
        <v>59</v>
      </c>
      <c r="AJ44" s="721">
        <v>3</v>
      </c>
      <c r="AK44" s="722">
        <v>2</v>
      </c>
      <c r="AL44" s="718">
        <v>0.6666666666666666</v>
      </c>
      <c r="AM44" s="719">
        <v>0.7142857142857143</v>
      </c>
      <c r="AO44" s="295">
        <f t="shared" si="25"/>
        <v>0</v>
      </c>
      <c r="AP44" s="295">
        <f t="shared" si="26"/>
        <v>0</v>
      </c>
      <c r="AQ44" s="295">
        <f t="shared" si="27"/>
        <v>1</v>
      </c>
      <c r="AR44" s="295">
        <f t="shared" si="28"/>
        <v>0</v>
      </c>
      <c r="AS44" s="295">
        <f t="shared" si="29"/>
        <v>0</v>
      </c>
      <c r="AT44" s="295">
        <f t="shared" si="30"/>
        <v>0</v>
      </c>
      <c r="AU44" s="295">
        <f t="shared" si="31"/>
        <v>0</v>
      </c>
      <c r="AV44" s="295">
        <f t="shared" si="32"/>
        <v>0</v>
      </c>
      <c r="AW44" s="295">
        <f t="shared" si="33"/>
        <v>0</v>
      </c>
      <c r="AX44" s="295">
        <f t="shared" si="34"/>
        <v>0</v>
      </c>
      <c r="AY44" s="295">
        <f t="shared" si="35"/>
        <v>0</v>
      </c>
      <c r="AZ44" s="295">
        <f t="shared" si="36"/>
        <v>0</v>
      </c>
      <c r="BA44" s="295">
        <f t="shared" si="37"/>
        <v>0</v>
      </c>
      <c r="BB44" s="295">
        <f t="shared" si="38"/>
        <v>0</v>
      </c>
    </row>
    <row r="45" spans="2:54" ht="19.5" customHeight="1">
      <c r="B45" s="551" t="s">
        <v>91</v>
      </c>
      <c r="C45" s="322" t="s">
        <v>117</v>
      </c>
      <c r="D45" s="282">
        <v>2</v>
      </c>
      <c r="E45" s="283"/>
      <c r="F45" s="284">
        <v>1</v>
      </c>
      <c r="G45" s="285">
        <v>0</v>
      </c>
      <c r="H45" s="286"/>
      <c r="I45" s="287">
        <v>2</v>
      </c>
      <c r="J45" s="282">
        <v>0</v>
      </c>
      <c r="K45" s="283"/>
      <c r="L45" s="284">
        <v>2</v>
      </c>
      <c r="M45" s="285">
        <v>2</v>
      </c>
      <c r="N45" s="286"/>
      <c r="O45" s="287">
        <v>0</v>
      </c>
      <c r="P45" s="282">
        <v>0</v>
      </c>
      <c r="Q45" s="283"/>
      <c r="R45" s="284">
        <v>2</v>
      </c>
      <c r="S45" s="285"/>
      <c r="T45" s="286"/>
      <c r="U45" s="287"/>
      <c r="V45" s="282"/>
      <c r="W45" s="283"/>
      <c r="X45" s="288"/>
      <c r="Y45" s="289">
        <f t="shared" si="19"/>
        <v>5</v>
      </c>
      <c r="Z45" s="290">
        <f t="shared" si="20"/>
        <v>2</v>
      </c>
      <c r="AA45" s="291">
        <f t="shared" si="21"/>
        <v>3</v>
      </c>
      <c r="AB45" s="292">
        <f t="shared" si="22"/>
        <v>4</v>
      </c>
      <c r="AC45" s="286" t="s">
        <v>19</v>
      </c>
      <c r="AD45" s="293">
        <f t="shared" si="23"/>
        <v>7</v>
      </c>
      <c r="AE45" s="294">
        <f t="shared" si="24"/>
        <v>0.4</v>
      </c>
      <c r="AG45" s="715" t="s">
        <v>129</v>
      </c>
      <c r="AH45" s="723" t="s">
        <v>246</v>
      </c>
      <c r="AI45" s="717" t="s">
        <v>59</v>
      </c>
      <c r="AJ45" s="721">
        <v>3</v>
      </c>
      <c r="AK45" s="722">
        <v>2</v>
      </c>
      <c r="AL45" s="718">
        <v>0.6666666666666666</v>
      </c>
      <c r="AM45" s="719">
        <v>0.6666666666666666</v>
      </c>
      <c r="AO45" s="295">
        <f t="shared" si="25"/>
        <v>1</v>
      </c>
      <c r="AP45" s="295">
        <f t="shared" si="26"/>
        <v>0</v>
      </c>
      <c r="AQ45" s="295">
        <f t="shared" si="27"/>
        <v>0</v>
      </c>
      <c r="AR45" s="295">
        <f t="shared" si="28"/>
        <v>1</v>
      </c>
      <c r="AS45" s="295">
        <f t="shared" si="29"/>
        <v>0</v>
      </c>
      <c r="AT45" s="295">
        <f t="shared" si="30"/>
        <v>1</v>
      </c>
      <c r="AU45" s="295">
        <f t="shared" si="31"/>
        <v>1</v>
      </c>
      <c r="AV45" s="295">
        <f t="shared" si="32"/>
        <v>0</v>
      </c>
      <c r="AW45" s="295">
        <f t="shared" si="33"/>
        <v>0</v>
      </c>
      <c r="AX45" s="295">
        <f t="shared" si="34"/>
        <v>1</v>
      </c>
      <c r="AY45" s="295">
        <f t="shared" si="35"/>
        <v>0</v>
      </c>
      <c r="AZ45" s="295">
        <f t="shared" si="36"/>
        <v>0</v>
      </c>
      <c r="BA45" s="295">
        <f t="shared" si="37"/>
        <v>0</v>
      </c>
      <c r="BB45" s="295">
        <f t="shared" si="38"/>
        <v>0</v>
      </c>
    </row>
    <row r="46" spans="2:54" ht="19.5" customHeight="1">
      <c r="B46" s="552"/>
      <c r="C46" s="323" t="s">
        <v>118</v>
      </c>
      <c r="D46" s="296">
        <v>0</v>
      </c>
      <c r="E46" s="297"/>
      <c r="F46" s="298">
        <v>2</v>
      </c>
      <c r="G46" s="299">
        <v>0</v>
      </c>
      <c r="H46" s="300"/>
      <c r="I46" s="301">
        <v>2</v>
      </c>
      <c r="J46" s="296"/>
      <c r="K46" s="297"/>
      <c r="L46" s="298"/>
      <c r="M46" s="299"/>
      <c r="N46" s="300"/>
      <c r="O46" s="301"/>
      <c r="P46" s="296">
        <v>1</v>
      </c>
      <c r="Q46" s="297"/>
      <c r="R46" s="298">
        <v>2</v>
      </c>
      <c r="S46" s="299"/>
      <c r="T46" s="300"/>
      <c r="U46" s="301"/>
      <c r="V46" s="296"/>
      <c r="W46" s="297"/>
      <c r="X46" s="302"/>
      <c r="Y46" s="303">
        <f t="shared" si="19"/>
        <v>3</v>
      </c>
      <c r="Z46" s="304">
        <f t="shared" si="20"/>
        <v>0</v>
      </c>
      <c r="AA46" s="305">
        <f t="shared" si="21"/>
        <v>3</v>
      </c>
      <c r="AB46" s="306">
        <f t="shared" si="22"/>
        <v>1</v>
      </c>
      <c r="AC46" s="300" t="s">
        <v>19</v>
      </c>
      <c r="AD46" s="307">
        <f t="shared" si="23"/>
        <v>6</v>
      </c>
      <c r="AE46" s="308">
        <f t="shared" si="24"/>
        <v>0</v>
      </c>
      <c r="AG46" s="715" t="s">
        <v>132</v>
      </c>
      <c r="AH46" s="716" t="s">
        <v>126</v>
      </c>
      <c r="AI46" s="717" t="s">
        <v>167</v>
      </c>
      <c r="AJ46" s="724">
        <v>5</v>
      </c>
      <c r="AK46" s="722">
        <v>3</v>
      </c>
      <c r="AL46" s="718">
        <v>0.6</v>
      </c>
      <c r="AM46" s="719">
        <v>0.6363636363636364</v>
      </c>
      <c r="AO46" s="295">
        <f t="shared" si="25"/>
        <v>0</v>
      </c>
      <c r="AP46" s="295">
        <f t="shared" si="26"/>
        <v>1</v>
      </c>
      <c r="AQ46" s="295">
        <f t="shared" si="27"/>
        <v>0</v>
      </c>
      <c r="AR46" s="295">
        <f t="shared" si="28"/>
        <v>1</v>
      </c>
      <c r="AS46" s="295">
        <f t="shared" si="29"/>
        <v>0</v>
      </c>
      <c r="AT46" s="295">
        <f t="shared" si="30"/>
        <v>0</v>
      </c>
      <c r="AU46" s="295">
        <f t="shared" si="31"/>
        <v>0</v>
      </c>
      <c r="AV46" s="295">
        <f t="shared" si="32"/>
        <v>0</v>
      </c>
      <c r="AW46" s="295">
        <f t="shared" si="33"/>
        <v>0</v>
      </c>
      <c r="AX46" s="295">
        <f t="shared" si="34"/>
        <v>1</v>
      </c>
      <c r="AY46" s="295">
        <f t="shared" si="35"/>
        <v>0</v>
      </c>
      <c r="AZ46" s="295">
        <f t="shared" si="36"/>
        <v>0</v>
      </c>
      <c r="BA46" s="295">
        <f t="shared" si="37"/>
        <v>0</v>
      </c>
      <c r="BB46" s="295">
        <f t="shared" si="38"/>
        <v>0</v>
      </c>
    </row>
    <row r="47" spans="2:54" ht="19.5" customHeight="1">
      <c r="B47" s="552"/>
      <c r="C47" s="361" t="s">
        <v>245</v>
      </c>
      <c r="D47" s="362"/>
      <c r="E47" s="363"/>
      <c r="F47" s="364"/>
      <c r="G47" s="365"/>
      <c r="H47" s="366"/>
      <c r="I47" s="367"/>
      <c r="J47" s="362">
        <v>0</v>
      </c>
      <c r="K47" s="363"/>
      <c r="L47" s="364">
        <v>2</v>
      </c>
      <c r="M47" s="365"/>
      <c r="N47" s="366"/>
      <c r="O47" s="367"/>
      <c r="P47" s="362"/>
      <c r="Q47" s="363"/>
      <c r="R47" s="364"/>
      <c r="S47" s="365"/>
      <c r="T47" s="366"/>
      <c r="U47" s="367"/>
      <c r="V47" s="362"/>
      <c r="W47" s="363"/>
      <c r="X47" s="368"/>
      <c r="Y47" s="303">
        <f>SUM(AO47:BB47)</f>
        <v>1</v>
      </c>
      <c r="Z47" s="304">
        <f>AO47+AQ47+AS47+AU47+AW47+AY47+BA47</f>
        <v>0</v>
      </c>
      <c r="AA47" s="305">
        <f>AP47+AR47+AT47+AV47+AX47+AZ47+BB47</f>
        <v>1</v>
      </c>
      <c r="AB47" s="306">
        <f>D47+G47+J47+M47+P47+S47+V47</f>
        <v>0</v>
      </c>
      <c r="AC47" s="300" t="s">
        <v>19</v>
      </c>
      <c r="AD47" s="307">
        <f>F47+I47+L47+O47+R47+U47+X47</f>
        <v>2</v>
      </c>
      <c r="AE47" s="308">
        <f>IF(Y47&gt;0,Z47/Y47,0)</f>
        <v>0</v>
      </c>
      <c r="AG47" s="715" t="s">
        <v>134</v>
      </c>
      <c r="AH47" s="716" t="s">
        <v>232</v>
      </c>
      <c r="AI47" s="717" t="s">
        <v>166</v>
      </c>
      <c r="AJ47" s="721">
        <v>4</v>
      </c>
      <c r="AK47" s="722">
        <v>2</v>
      </c>
      <c r="AL47" s="718">
        <v>0.5</v>
      </c>
      <c r="AM47" s="719">
        <v>0.4444444444444444</v>
      </c>
      <c r="AO47" s="295">
        <f t="shared" si="25"/>
        <v>0</v>
      </c>
      <c r="AP47" s="295">
        <f t="shared" si="26"/>
        <v>0</v>
      </c>
      <c r="AQ47" s="295">
        <f t="shared" si="27"/>
        <v>0</v>
      </c>
      <c r="AR47" s="295">
        <f t="shared" si="28"/>
        <v>0</v>
      </c>
      <c r="AS47" s="295">
        <f t="shared" si="29"/>
        <v>0</v>
      </c>
      <c r="AT47" s="295">
        <f t="shared" si="30"/>
        <v>1</v>
      </c>
      <c r="AU47" s="295">
        <f t="shared" si="31"/>
        <v>0</v>
      </c>
      <c r="AV47" s="295">
        <f t="shared" si="32"/>
        <v>0</v>
      </c>
      <c r="AW47" s="295">
        <f t="shared" si="33"/>
        <v>0</v>
      </c>
      <c r="AX47" s="295">
        <f t="shared" si="34"/>
        <v>0</v>
      </c>
      <c r="AY47" s="295">
        <f t="shared" si="35"/>
        <v>0</v>
      </c>
      <c r="AZ47" s="295">
        <f t="shared" si="36"/>
        <v>0</v>
      </c>
      <c r="BA47" s="295">
        <f t="shared" si="37"/>
        <v>0</v>
      </c>
      <c r="BB47" s="295">
        <f t="shared" si="38"/>
        <v>0</v>
      </c>
    </row>
    <row r="48" spans="2:54" ht="19.5" customHeight="1">
      <c r="B48" s="547"/>
      <c r="C48" s="324" t="s">
        <v>294</v>
      </c>
      <c r="D48" s="309"/>
      <c r="E48" s="310"/>
      <c r="F48" s="311"/>
      <c r="G48" s="312"/>
      <c r="H48" s="313"/>
      <c r="I48" s="314"/>
      <c r="J48" s="309"/>
      <c r="K48" s="310"/>
      <c r="L48" s="311"/>
      <c r="M48" s="312">
        <v>2</v>
      </c>
      <c r="N48" s="313"/>
      <c r="O48" s="314">
        <v>0</v>
      </c>
      <c r="P48" s="309"/>
      <c r="Q48" s="310"/>
      <c r="R48" s="311"/>
      <c r="S48" s="312"/>
      <c r="T48" s="313"/>
      <c r="U48" s="314"/>
      <c r="V48" s="309"/>
      <c r="W48" s="310"/>
      <c r="X48" s="315"/>
      <c r="Y48" s="316">
        <f t="shared" si="19"/>
        <v>1</v>
      </c>
      <c r="Z48" s="317">
        <f t="shared" si="20"/>
        <v>1</v>
      </c>
      <c r="AA48" s="318">
        <f t="shared" si="21"/>
        <v>0</v>
      </c>
      <c r="AB48" s="319">
        <f t="shared" si="22"/>
        <v>2</v>
      </c>
      <c r="AC48" s="313" t="s">
        <v>19</v>
      </c>
      <c r="AD48" s="320">
        <f t="shared" si="23"/>
        <v>0</v>
      </c>
      <c r="AE48" s="321">
        <f t="shared" si="24"/>
        <v>1</v>
      </c>
      <c r="AG48" s="715" t="s">
        <v>135</v>
      </c>
      <c r="AH48" s="723" t="s">
        <v>117</v>
      </c>
      <c r="AI48" s="717" t="s">
        <v>91</v>
      </c>
      <c r="AJ48" s="721">
        <v>5</v>
      </c>
      <c r="AK48" s="722">
        <v>2</v>
      </c>
      <c r="AL48" s="718">
        <v>0.4</v>
      </c>
      <c r="AM48" s="719">
        <v>0.36363636363636365</v>
      </c>
      <c r="AO48" s="295">
        <f t="shared" si="25"/>
        <v>0</v>
      </c>
      <c r="AP48" s="295">
        <f t="shared" si="26"/>
        <v>0</v>
      </c>
      <c r="AQ48" s="295">
        <f t="shared" si="27"/>
        <v>0</v>
      </c>
      <c r="AR48" s="295">
        <f t="shared" si="28"/>
        <v>0</v>
      </c>
      <c r="AS48" s="295">
        <f t="shared" si="29"/>
        <v>0</v>
      </c>
      <c r="AT48" s="295">
        <f t="shared" si="30"/>
        <v>0</v>
      </c>
      <c r="AU48" s="295">
        <f t="shared" si="31"/>
        <v>1</v>
      </c>
      <c r="AV48" s="295">
        <f t="shared" si="32"/>
        <v>0</v>
      </c>
      <c r="AW48" s="295">
        <f t="shared" si="33"/>
        <v>0</v>
      </c>
      <c r="AX48" s="295">
        <f t="shared" si="34"/>
        <v>0</v>
      </c>
      <c r="AY48" s="295">
        <f t="shared" si="35"/>
        <v>0</v>
      </c>
      <c r="AZ48" s="295">
        <f t="shared" si="36"/>
        <v>0</v>
      </c>
      <c r="BA48" s="295">
        <f t="shared" si="37"/>
        <v>0</v>
      </c>
      <c r="BB48" s="295">
        <f t="shared" si="38"/>
        <v>0</v>
      </c>
    </row>
    <row r="49" spans="2:54" ht="19.5" customHeight="1">
      <c r="B49" s="551" t="s">
        <v>59</v>
      </c>
      <c r="C49" s="322" t="s">
        <v>113</v>
      </c>
      <c r="D49" s="282">
        <v>1</v>
      </c>
      <c r="E49" s="283"/>
      <c r="F49" s="284">
        <v>2</v>
      </c>
      <c r="G49" s="285">
        <v>2</v>
      </c>
      <c r="H49" s="286"/>
      <c r="I49" s="287">
        <v>0</v>
      </c>
      <c r="J49" s="282">
        <v>2</v>
      </c>
      <c r="K49" s="283"/>
      <c r="L49" s="284">
        <v>0</v>
      </c>
      <c r="M49" s="285"/>
      <c r="N49" s="286"/>
      <c r="O49" s="287"/>
      <c r="P49" s="282"/>
      <c r="Q49" s="283"/>
      <c r="R49" s="284"/>
      <c r="S49" s="285"/>
      <c r="T49" s="286"/>
      <c r="U49" s="287"/>
      <c r="V49" s="282"/>
      <c r="W49" s="283"/>
      <c r="X49" s="288"/>
      <c r="Y49" s="289">
        <f t="shared" si="19"/>
        <v>3</v>
      </c>
      <c r="Z49" s="290">
        <f t="shared" si="20"/>
        <v>2</v>
      </c>
      <c r="AA49" s="291">
        <f t="shared" si="21"/>
        <v>1</v>
      </c>
      <c r="AB49" s="292">
        <f t="shared" si="22"/>
        <v>5</v>
      </c>
      <c r="AC49" s="286" t="s">
        <v>19</v>
      </c>
      <c r="AD49" s="293">
        <f t="shared" si="23"/>
        <v>2</v>
      </c>
      <c r="AE49" s="294">
        <f t="shared" si="24"/>
        <v>0.6666666666666666</v>
      </c>
      <c r="AG49" s="715" t="s">
        <v>140</v>
      </c>
      <c r="AH49" s="720" t="s">
        <v>192</v>
      </c>
      <c r="AI49" s="717" t="s">
        <v>164</v>
      </c>
      <c r="AJ49" s="721">
        <v>3</v>
      </c>
      <c r="AK49" s="722">
        <v>1</v>
      </c>
      <c r="AL49" s="718">
        <v>0.3333333333333333</v>
      </c>
      <c r="AM49" s="719">
        <v>0.5</v>
      </c>
      <c r="AO49" s="295">
        <f t="shared" si="25"/>
        <v>0</v>
      </c>
      <c r="AP49" s="295">
        <f t="shared" si="26"/>
        <v>1</v>
      </c>
      <c r="AQ49" s="295">
        <f t="shared" si="27"/>
        <v>1</v>
      </c>
      <c r="AR49" s="295">
        <f t="shared" si="28"/>
        <v>0</v>
      </c>
      <c r="AS49" s="295">
        <f t="shared" si="29"/>
        <v>1</v>
      </c>
      <c r="AT49" s="295">
        <f t="shared" si="30"/>
        <v>0</v>
      </c>
      <c r="AU49" s="295">
        <f t="shared" si="31"/>
        <v>0</v>
      </c>
      <c r="AV49" s="295">
        <f t="shared" si="32"/>
        <v>0</v>
      </c>
      <c r="AW49" s="295">
        <f t="shared" si="33"/>
        <v>0</v>
      </c>
      <c r="AX49" s="295">
        <f t="shared" si="34"/>
        <v>0</v>
      </c>
      <c r="AY49" s="295">
        <f t="shared" si="35"/>
        <v>0</v>
      </c>
      <c r="AZ49" s="295">
        <f t="shared" si="36"/>
        <v>0</v>
      </c>
      <c r="BA49" s="295">
        <f t="shared" si="37"/>
        <v>0</v>
      </c>
      <c r="BB49" s="295">
        <f t="shared" si="38"/>
        <v>0</v>
      </c>
    </row>
    <row r="50" spans="2:54" ht="19.5" customHeight="1">
      <c r="B50" s="552"/>
      <c r="C50" s="323" t="s">
        <v>114</v>
      </c>
      <c r="D50" s="296">
        <v>0</v>
      </c>
      <c r="E50" s="297"/>
      <c r="F50" s="298">
        <v>2</v>
      </c>
      <c r="G50" s="333"/>
      <c r="H50" s="334"/>
      <c r="I50" s="335"/>
      <c r="J50" s="330"/>
      <c r="K50" s="331"/>
      <c r="L50" s="332"/>
      <c r="M50" s="333"/>
      <c r="N50" s="334"/>
      <c r="O50" s="335"/>
      <c r="P50" s="330"/>
      <c r="Q50" s="331"/>
      <c r="R50" s="332"/>
      <c r="S50" s="333"/>
      <c r="T50" s="334"/>
      <c r="U50" s="335"/>
      <c r="V50" s="330"/>
      <c r="W50" s="331"/>
      <c r="X50" s="336"/>
      <c r="Y50" s="289">
        <f>SUM(AO50:BB50)</f>
        <v>1</v>
      </c>
      <c r="Z50" s="290">
        <f>AO50+AQ50+AS50+AU50+AW50+AY50+BA50</f>
        <v>0</v>
      </c>
      <c r="AA50" s="291">
        <f>AP50+AR50+AT50+AV50+AX50+AZ50+BB50</f>
        <v>1</v>
      </c>
      <c r="AB50" s="292">
        <f>D50+G50+J50+M50+P50+S50+V50</f>
        <v>0</v>
      </c>
      <c r="AC50" s="286" t="s">
        <v>19</v>
      </c>
      <c r="AD50" s="293">
        <f>F50+I50+L50+O50+R50+U50+X50</f>
        <v>2</v>
      </c>
      <c r="AE50" s="294">
        <f>IF(Y50&gt;0,Z50/Y50,0)</f>
        <v>0</v>
      </c>
      <c r="AG50" s="715" t="s">
        <v>141</v>
      </c>
      <c r="AH50" s="716" t="s">
        <v>204</v>
      </c>
      <c r="AI50" s="717" t="s">
        <v>59</v>
      </c>
      <c r="AJ50" s="721">
        <v>3</v>
      </c>
      <c r="AK50" s="722">
        <v>1</v>
      </c>
      <c r="AL50" s="718">
        <v>0.3333333333333333</v>
      </c>
      <c r="AM50" s="719">
        <v>0.5</v>
      </c>
      <c r="AO50" s="295">
        <f t="shared" si="25"/>
        <v>0</v>
      </c>
      <c r="AP50" s="295">
        <f t="shared" si="26"/>
        <v>1</v>
      </c>
      <c r="AQ50" s="295">
        <f t="shared" si="27"/>
        <v>0</v>
      </c>
      <c r="AR50" s="295">
        <f t="shared" si="28"/>
        <v>0</v>
      </c>
      <c r="AS50" s="295">
        <f t="shared" si="29"/>
        <v>0</v>
      </c>
      <c r="AT50" s="295">
        <f t="shared" si="30"/>
        <v>0</v>
      </c>
      <c r="AU50" s="295">
        <f t="shared" si="31"/>
        <v>0</v>
      </c>
      <c r="AV50" s="295">
        <f t="shared" si="32"/>
        <v>0</v>
      </c>
      <c r="AW50" s="295">
        <f t="shared" si="33"/>
        <v>0</v>
      </c>
      <c r="AX50" s="295">
        <f t="shared" si="34"/>
        <v>0</v>
      </c>
      <c r="AY50" s="295">
        <f t="shared" si="35"/>
        <v>0</v>
      </c>
      <c r="AZ50" s="295">
        <f t="shared" si="36"/>
        <v>0</v>
      </c>
      <c r="BA50" s="295">
        <f t="shared" si="37"/>
        <v>0</v>
      </c>
      <c r="BB50" s="295">
        <f t="shared" si="38"/>
        <v>0</v>
      </c>
    </row>
    <row r="51" spans="2:54" ht="19.5" customHeight="1">
      <c r="B51" s="552"/>
      <c r="C51" s="323" t="s">
        <v>204</v>
      </c>
      <c r="D51" s="296"/>
      <c r="E51" s="297"/>
      <c r="F51" s="298"/>
      <c r="G51" s="299">
        <v>1</v>
      </c>
      <c r="H51" s="300"/>
      <c r="I51" s="301">
        <v>2</v>
      </c>
      <c r="J51" s="296"/>
      <c r="K51" s="297"/>
      <c r="L51" s="298"/>
      <c r="M51" s="299">
        <v>1</v>
      </c>
      <c r="N51" s="300"/>
      <c r="O51" s="301">
        <v>2</v>
      </c>
      <c r="P51" s="296">
        <v>2</v>
      </c>
      <c r="Q51" s="297"/>
      <c r="R51" s="298">
        <v>0</v>
      </c>
      <c r="S51" s="299"/>
      <c r="T51" s="300"/>
      <c r="U51" s="301"/>
      <c r="V51" s="296"/>
      <c r="W51" s="297"/>
      <c r="X51" s="302"/>
      <c r="Y51" s="303">
        <f t="shared" si="19"/>
        <v>3</v>
      </c>
      <c r="Z51" s="304">
        <f t="shared" si="20"/>
        <v>1</v>
      </c>
      <c r="AA51" s="305">
        <f t="shared" si="21"/>
        <v>2</v>
      </c>
      <c r="AB51" s="306">
        <f t="shared" si="22"/>
        <v>4</v>
      </c>
      <c r="AC51" s="300" t="s">
        <v>19</v>
      </c>
      <c r="AD51" s="307">
        <f t="shared" si="23"/>
        <v>4</v>
      </c>
      <c r="AE51" s="308">
        <f t="shared" si="24"/>
        <v>0.3333333333333333</v>
      </c>
      <c r="AG51" s="715" t="s">
        <v>142</v>
      </c>
      <c r="AH51" s="716" t="s">
        <v>118</v>
      </c>
      <c r="AI51" s="717" t="s">
        <v>91</v>
      </c>
      <c r="AJ51" s="721">
        <v>3</v>
      </c>
      <c r="AK51" s="722">
        <v>0</v>
      </c>
      <c r="AL51" s="718">
        <v>0</v>
      </c>
      <c r="AM51" s="719">
        <v>0.14285714285714285</v>
      </c>
      <c r="AO51" s="295">
        <f t="shared" si="25"/>
        <v>0</v>
      </c>
      <c r="AP51" s="295">
        <f t="shared" si="26"/>
        <v>0</v>
      </c>
      <c r="AQ51" s="295">
        <f t="shared" si="27"/>
        <v>0</v>
      </c>
      <c r="AR51" s="295">
        <f t="shared" si="28"/>
        <v>1</v>
      </c>
      <c r="AS51" s="295">
        <f t="shared" si="29"/>
        <v>0</v>
      </c>
      <c r="AT51" s="295">
        <f t="shared" si="30"/>
        <v>0</v>
      </c>
      <c r="AU51" s="295">
        <f t="shared" si="31"/>
        <v>0</v>
      </c>
      <c r="AV51" s="295">
        <f t="shared" si="32"/>
        <v>1</v>
      </c>
      <c r="AW51" s="295">
        <f t="shared" si="33"/>
        <v>1</v>
      </c>
      <c r="AX51" s="295">
        <f t="shared" si="34"/>
        <v>0</v>
      </c>
      <c r="AY51" s="295">
        <f t="shared" si="35"/>
        <v>0</v>
      </c>
      <c r="AZ51" s="295">
        <f t="shared" si="36"/>
        <v>0</v>
      </c>
      <c r="BA51" s="295">
        <f t="shared" si="37"/>
        <v>0</v>
      </c>
      <c r="BB51" s="295">
        <f t="shared" si="38"/>
        <v>0</v>
      </c>
    </row>
    <row r="52" spans="2:54" ht="19.5" customHeight="1">
      <c r="B52" s="547"/>
      <c r="C52" s="324" t="s">
        <v>246</v>
      </c>
      <c r="D52" s="309"/>
      <c r="E52" s="310"/>
      <c r="F52" s="311"/>
      <c r="G52" s="312"/>
      <c r="H52" s="313"/>
      <c r="I52" s="314"/>
      <c r="J52" s="309">
        <v>2</v>
      </c>
      <c r="K52" s="310"/>
      <c r="L52" s="311">
        <v>0</v>
      </c>
      <c r="M52" s="312">
        <v>0</v>
      </c>
      <c r="N52" s="313"/>
      <c r="O52" s="314">
        <v>2</v>
      </c>
      <c r="P52" s="309">
        <v>2</v>
      </c>
      <c r="Q52" s="310"/>
      <c r="R52" s="311">
        <v>0</v>
      </c>
      <c r="S52" s="312"/>
      <c r="T52" s="313"/>
      <c r="U52" s="314"/>
      <c r="V52" s="309"/>
      <c r="W52" s="310"/>
      <c r="X52" s="315"/>
      <c r="Y52" s="316">
        <f t="shared" si="19"/>
        <v>3</v>
      </c>
      <c r="Z52" s="317">
        <f t="shared" si="20"/>
        <v>2</v>
      </c>
      <c r="AA52" s="318">
        <f t="shared" si="21"/>
        <v>1</v>
      </c>
      <c r="AB52" s="319">
        <f t="shared" si="22"/>
        <v>4</v>
      </c>
      <c r="AC52" s="313" t="s">
        <v>19</v>
      </c>
      <c r="AD52" s="320">
        <f t="shared" si="23"/>
        <v>2</v>
      </c>
      <c r="AE52" s="321">
        <f t="shared" si="24"/>
        <v>0.6666666666666666</v>
      </c>
      <c r="AG52" s="715" t="s">
        <v>143</v>
      </c>
      <c r="AH52" s="723" t="s">
        <v>115</v>
      </c>
      <c r="AI52" s="717" t="s">
        <v>112</v>
      </c>
      <c r="AJ52" s="721">
        <v>4</v>
      </c>
      <c r="AK52" s="722">
        <v>0</v>
      </c>
      <c r="AL52" s="718">
        <v>0</v>
      </c>
      <c r="AM52" s="719">
        <v>0.1111111111111111</v>
      </c>
      <c r="AO52" s="295">
        <f t="shared" si="25"/>
        <v>0</v>
      </c>
      <c r="AP52" s="295">
        <f t="shared" si="26"/>
        <v>0</v>
      </c>
      <c r="AQ52" s="295">
        <f t="shared" si="27"/>
        <v>0</v>
      </c>
      <c r="AR52" s="295">
        <f t="shared" si="28"/>
        <v>0</v>
      </c>
      <c r="AS52" s="295">
        <f t="shared" si="29"/>
        <v>1</v>
      </c>
      <c r="AT52" s="295">
        <f t="shared" si="30"/>
        <v>0</v>
      </c>
      <c r="AU52" s="295">
        <f t="shared" si="31"/>
        <v>0</v>
      </c>
      <c r="AV52" s="295">
        <f t="shared" si="32"/>
        <v>1</v>
      </c>
      <c r="AW52" s="295">
        <f t="shared" si="33"/>
        <v>1</v>
      </c>
      <c r="AX52" s="295">
        <f t="shared" si="34"/>
        <v>0</v>
      </c>
      <c r="AY52" s="295">
        <f t="shared" si="35"/>
        <v>0</v>
      </c>
      <c r="AZ52" s="295">
        <f t="shared" si="36"/>
        <v>0</v>
      </c>
      <c r="BA52" s="295">
        <f t="shared" si="37"/>
        <v>0</v>
      </c>
      <c r="BB52" s="295">
        <f t="shared" si="38"/>
        <v>0</v>
      </c>
    </row>
    <row r="53" spans="2:54" ht="23.25" customHeight="1" thickBot="1">
      <c r="B53" s="551" t="s">
        <v>112</v>
      </c>
      <c r="C53" s="322" t="s">
        <v>115</v>
      </c>
      <c r="D53" s="282">
        <v>0</v>
      </c>
      <c r="E53" s="283"/>
      <c r="F53" s="284">
        <v>2</v>
      </c>
      <c r="G53" s="285">
        <v>0</v>
      </c>
      <c r="H53" s="286"/>
      <c r="I53" s="287">
        <v>2</v>
      </c>
      <c r="J53" s="282">
        <v>1</v>
      </c>
      <c r="K53" s="283"/>
      <c r="L53" s="284">
        <v>2</v>
      </c>
      <c r="M53" s="285">
        <v>0</v>
      </c>
      <c r="N53" s="286"/>
      <c r="O53" s="287">
        <v>2</v>
      </c>
      <c r="P53" s="282"/>
      <c r="Q53" s="283"/>
      <c r="R53" s="284"/>
      <c r="S53" s="285"/>
      <c r="T53" s="286"/>
      <c r="U53" s="287"/>
      <c r="V53" s="282"/>
      <c r="W53" s="283"/>
      <c r="X53" s="288"/>
      <c r="Y53" s="289">
        <f t="shared" si="19"/>
        <v>4</v>
      </c>
      <c r="Z53" s="290">
        <f t="shared" si="20"/>
        <v>0</v>
      </c>
      <c r="AA53" s="291">
        <f t="shared" si="21"/>
        <v>4</v>
      </c>
      <c r="AB53" s="292">
        <f t="shared" si="22"/>
        <v>1</v>
      </c>
      <c r="AC53" s="286" t="s">
        <v>19</v>
      </c>
      <c r="AD53" s="293">
        <f t="shared" si="23"/>
        <v>8</v>
      </c>
      <c r="AE53" s="294">
        <f t="shared" si="24"/>
        <v>0</v>
      </c>
      <c r="AG53" s="739" t="s">
        <v>144</v>
      </c>
      <c r="AH53" s="740" t="s">
        <v>116</v>
      </c>
      <c r="AI53" s="741" t="s">
        <v>112</v>
      </c>
      <c r="AJ53" s="742">
        <v>5</v>
      </c>
      <c r="AK53" s="743">
        <v>0</v>
      </c>
      <c r="AL53" s="744">
        <v>0</v>
      </c>
      <c r="AM53" s="745">
        <v>0</v>
      </c>
      <c r="AO53" s="295">
        <f t="shared" si="25"/>
        <v>0</v>
      </c>
      <c r="AP53" s="295">
        <f t="shared" si="26"/>
        <v>1</v>
      </c>
      <c r="AQ53" s="295">
        <f t="shared" si="27"/>
        <v>0</v>
      </c>
      <c r="AR53" s="295">
        <f t="shared" si="28"/>
        <v>1</v>
      </c>
      <c r="AS53" s="295">
        <f t="shared" si="29"/>
        <v>0</v>
      </c>
      <c r="AT53" s="295">
        <f t="shared" si="30"/>
        <v>1</v>
      </c>
      <c r="AU53" s="295">
        <f t="shared" si="31"/>
        <v>0</v>
      </c>
      <c r="AV53" s="295">
        <f t="shared" si="32"/>
        <v>1</v>
      </c>
      <c r="AW53" s="295">
        <f t="shared" si="33"/>
        <v>0</v>
      </c>
      <c r="AX53" s="295">
        <f t="shared" si="34"/>
        <v>0</v>
      </c>
      <c r="AY53" s="295">
        <f t="shared" si="35"/>
        <v>0</v>
      </c>
      <c r="AZ53" s="295">
        <f t="shared" si="36"/>
        <v>0</v>
      </c>
      <c r="BA53" s="295">
        <f t="shared" si="37"/>
        <v>0</v>
      </c>
      <c r="BB53" s="295">
        <f t="shared" si="38"/>
        <v>0</v>
      </c>
    </row>
    <row r="54" spans="2:54" ht="22.5" customHeight="1">
      <c r="B54" s="552"/>
      <c r="C54" s="323" t="s">
        <v>116</v>
      </c>
      <c r="D54" s="296">
        <v>0</v>
      </c>
      <c r="E54" s="297"/>
      <c r="F54" s="298">
        <v>2</v>
      </c>
      <c r="G54" s="299">
        <v>0</v>
      </c>
      <c r="H54" s="300"/>
      <c r="I54" s="301">
        <v>2</v>
      </c>
      <c r="J54" s="296">
        <v>0</v>
      </c>
      <c r="K54" s="297"/>
      <c r="L54" s="298">
        <v>2</v>
      </c>
      <c r="M54" s="299">
        <v>0</v>
      </c>
      <c r="N54" s="300"/>
      <c r="O54" s="301">
        <v>2</v>
      </c>
      <c r="P54" s="296">
        <v>0</v>
      </c>
      <c r="Q54" s="297"/>
      <c r="R54" s="298">
        <v>2</v>
      </c>
      <c r="S54" s="299"/>
      <c r="T54" s="300"/>
      <c r="U54" s="301"/>
      <c r="V54" s="296"/>
      <c r="W54" s="297"/>
      <c r="X54" s="302"/>
      <c r="Y54" s="303">
        <f t="shared" si="19"/>
        <v>5</v>
      </c>
      <c r="Z54" s="304">
        <f t="shared" si="20"/>
        <v>0</v>
      </c>
      <c r="AA54" s="305">
        <f t="shared" si="21"/>
        <v>5</v>
      </c>
      <c r="AB54" s="306">
        <f t="shared" si="22"/>
        <v>0</v>
      </c>
      <c r="AC54" s="300" t="s">
        <v>19</v>
      </c>
      <c r="AD54" s="307">
        <f t="shared" si="23"/>
        <v>10</v>
      </c>
      <c r="AE54" s="308">
        <f t="shared" si="24"/>
        <v>0</v>
      </c>
      <c r="AG54" s="732" t="s">
        <v>145</v>
      </c>
      <c r="AH54" s="733" t="s">
        <v>190</v>
      </c>
      <c r="AI54" s="734" t="s">
        <v>164</v>
      </c>
      <c r="AJ54" s="735">
        <v>2</v>
      </c>
      <c r="AK54" s="736">
        <v>2</v>
      </c>
      <c r="AL54" s="737">
        <v>1</v>
      </c>
      <c r="AM54" s="738">
        <v>0.8</v>
      </c>
      <c r="AO54" s="295">
        <f t="shared" si="25"/>
        <v>0</v>
      </c>
      <c r="AP54" s="295">
        <f t="shared" si="26"/>
        <v>1</v>
      </c>
      <c r="AQ54" s="295">
        <f t="shared" si="27"/>
        <v>0</v>
      </c>
      <c r="AR54" s="295">
        <f t="shared" si="28"/>
        <v>1</v>
      </c>
      <c r="AS54" s="295">
        <f t="shared" si="29"/>
        <v>0</v>
      </c>
      <c r="AT54" s="295">
        <f t="shared" si="30"/>
        <v>1</v>
      </c>
      <c r="AU54" s="295">
        <f t="shared" si="31"/>
        <v>0</v>
      </c>
      <c r="AV54" s="295">
        <f t="shared" si="32"/>
        <v>1</v>
      </c>
      <c r="AW54" s="295">
        <f t="shared" si="33"/>
        <v>0</v>
      </c>
      <c r="AX54" s="295">
        <f t="shared" si="34"/>
        <v>1</v>
      </c>
      <c r="AY54" s="295">
        <f t="shared" si="35"/>
        <v>0</v>
      </c>
      <c r="AZ54" s="295">
        <f t="shared" si="36"/>
        <v>0</v>
      </c>
      <c r="BA54" s="295">
        <f t="shared" si="37"/>
        <v>0</v>
      </c>
      <c r="BB54" s="295">
        <f t="shared" si="38"/>
        <v>0</v>
      </c>
    </row>
    <row r="55" spans="2:54" ht="24" customHeight="1">
      <c r="B55" s="547"/>
      <c r="C55" s="324" t="s">
        <v>124</v>
      </c>
      <c r="D55" s="309"/>
      <c r="E55" s="310"/>
      <c r="F55" s="311"/>
      <c r="G55" s="312"/>
      <c r="H55" s="313"/>
      <c r="I55" s="314"/>
      <c r="J55" s="309"/>
      <c r="K55" s="310"/>
      <c r="L55" s="311"/>
      <c r="M55" s="312"/>
      <c r="N55" s="313"/>
      <c r="O55" s="314"/>
      <c r="P55" s="309">
        <v>0</v>
      </c>
      <c r="Q55" s="310"/>
      <c r="R55" s="311">
        <v>2</v>
      </c>
      <c r="S55" s="312"/>
      <c r="T55" s="313"/>
      <c r="U55" s="314"/>
      <c r="V55" s="309"/>
      <c r="W55" s="310"/>
      <c r="X55" s="315"/>
      <c r="Y55" s="316">
        <f t="shared" si="19"/>
        <v>1</v>
      </c>
      <c r="Z55" s="317">
        <f t="shared" si="20"/>
        <v>0</v>
      </c>
      <c r="AA55" s="318">
        <f t="shared" si="21"/>
        <v>1</v>
      </c>
      <c r="AB55" s="319">
        <f t="shared" si="22"/>
        <v>0</v>
      </c>
      <c r="AC55" s="313" t="s">
        <v>19</v>
      </c>
      <c r="AD55" s="320">
        <f t="shared" si="23"/>
        <v>2</v>
      </c>
      <c r="AE55" s="321">
        <f t="shared" si="24"/>
        <v>0</v>
      </c>
      <c r="AG55" s="715" t="s">
        <v>146</v>
      </c>
      <c r="AH55" s="720" t="s">
        <v>216</v>
      </c>
      <c r="AI55" s="717" t="s">
        <v>164</v>
      </c>
      <c r="AJ55" s="721">
        <v>1</v>
      </c>
      <c r="AK55" s="722">
        <v>1</v>
      </c>
      <c r="AL55" s="718">
        <v>1</v>
      </c>
      <c r="AM55" s="719">
        <v>1</v>
      </c>
      <c r="AO55" s="295">
        <f t="shared" si="25"/>
        <v>0</v>
      </c>
      <c r="AP55" s="295">
        <f t="shared" si="26"/>
        <v>0</v>
      </c>
      <c r="AQ55" s="295">
        <f t="shared" si="27"/>
        <v>0</v>
      </c>
      <c r="AR55" s="295">
        <f t="shared" si="28"/>
        <v>0</v>
      </c>
      <c r="AS55" s="295">
        <f t="shared" si="29"/>
        <v>0</v>
      </c>
      <c r="AT55" s="295">
        <f t="shared" si="30"/>
        <v>0</v>
      </c>
      <c r="AU55" s="295">
        <f t="shared" si="31"/>
        <v>0</v>
      </c>
      <c r="AV55" s="295">
        <f t="shared" si="32"/>
        <v>0</v>
      </c>
      <c r="AW55" s="295">
        <f t="shared" si="33"/>
        <v>0</v>
      </c>
      <c r="AX55" s="295">
        <f t="shared" si="34"/>
        <v>1</v>
      </c>
      <c r="AY55" s="295">
        <f t="shared" si="35"/>
        <v>0</v>
      </c>
      <c r="AZ55" s="295">
        <f t="shared" si="36"/>
        <v>0</v>
      </c>
      <c r="BA55" s="295">
        <f t="shared" si="37"/>
        <v>0</v>
      </c>
      <c r="BB55" s="295">
        <f t="shared" si="38"/>
        <v>0</v>
      </c>
    </row>
    <row r="56" spans="2:54" ht="19.5" customHeight="1">
      <c r="B56" s="551" t="s">
        <v>166</v>
      </c>
      <c r="C56" s="322" t="s">
        <v>120</v>
      </c>
      <c r="D56" s="282">
        <v>1</v>
      </c>
      <c r="E56" s="283"/>
      <c r="F56" s="284">
        <v>2</v>
      </c>
      <c r="G56" s="285"/>
      <c r="H56" s="286"/>
      <c r="I56" s="287"/>
      <c r="J56" s="282"/>
      <c r="K56" s="283"/>
      <c r="L56" s="284"/>
      <c r="M56" s="285"/>
      <c r="N56" s="286"/>
      <c r="O56" s="287"/>
      <c r="P56" s="282"/>
      <c r="Q56" s="283"/>
      <c r="R56" s="284"/>
      <c r="S56" s="285"/>
      <c r="T56" s="286"/>
      <c r="U56" s="287"/>
      <c r="V56" s="282"/>
      <c r="W56" s="283"/>
      <c r="X56" s="288"/>
      <c r="Y56" s="289">
        <f t="shared" si="19"/>
        <v>1</v>
      </c>
      <c r="Z56" s="290">
        <f t="shared" si="20"/>
        <v>0</v>
      </c>
      <c r="AA56" s="291">
        <f t="shared" si="21"/>
        <v>1</v>
      </c>
      <c r="AB56" s="292">
        <f t="shared" si="22"/>
        <v>1</v>
      </c>
      <c r="AC56" s="286" t="s">
        <v>19</v>
      </c>
      <c r="AD56" s="293">
        <f t="shared" si="23"/>
        <v>2</v>
      </c>
      <c r="AE56" s="294">
        <f t="shared" si="24"/>
        <v>0</v>
      </c>
      <c r="AG56" s="715" t="s">
        <v>147</v>
      </c>
      <c r="AH56" s="723" t="s">
        <v>294</v>
      </c>
      <c r="AI56" s="717" t="s">
        <v>91</v>
      </c>
      <c r="AJ56" s="721">
        <v>1</v>
      </c>
      <c r="AK56" s="722">
        <v>1</v>
      </c>
      <c r="AL56" s="718">
        <v>1</v>
      </c>
      <c r="AM56" s="719">
        <v>1</v>
      </c>
      <c r="AO56" s="295">
        <f t="shared" si="25"/>
        <v>0</v>
      </c>
      <c r="AP56" s="295">
        <f t="shared" si="26"/>
        <v>1</v>
      </c>
      <c r="AQ56" s="295">
        <f t="shared" si="27"/>
        <v>0</v>
      </c>
      <c r="AR56" s="295">
        <f t="shared" si="28"/>
        <v>0</v>
      </c>
      <c r="AS56" s="295">
        <f t="shared" si="29"/>
        <v>0</v>
      </c>
      <c r="AT56" s="295">
        <f t="shared" si="30"/>
        <v>0</v>
      </c>
      <c r="AU56" s="295">
        <f t="shared" si="31"/>
        <v>0</v>
      </c>
      <c r="AV56" s="295">
        <f t="shared" si="32"/>
        <v>0</v>
      </c>
      <c r="AW56" s="295">
        <f t="shared" si="33"/>
        <v>0</v>
      </c>
      <c r="AX56" s="295">
        <f t="shared" si="34"/>
        <v>0</v>
      </c>
      <c r="AY56" s="295">
        <f t="shared" si="35"/>
        <v>0</v>
      </c>
      <c r="AZ56" s="295">
        <f t="shared" si="36"/>
        <v>0</v>
      </c>
      <c r="BA56" s="295">
        <f t="shared" si="37"/>
        <v>0</v>
      </c>
      <c r="BB56" s="295">
        <f t="shared" si="38"/>
        <v>0</v>
      </c>
    </row>
    <row r="57" spans="2:54" ht="19.5" customHeight="1">
      <c r="B57" s="552"/>
      <c r="C57" s="329" t="s">
        <v>232</v>
      </c>
      <c r="D57" s="330">
        <v>2</v>
      </c>
      <c r="E57" s="331"/>
      <c r="F57" s="332">
        <v>0</v>
      </c>
      <c r="G57" s="333">
        <v>0</v>
      </c>
      <c r="H57" s="334"/>
      <c r="I57" s="335">
        <v>2</v>
      </c>
      <c r="J57" s="330"/>
      <c r="K57" s="331"/>
      <c r="L57" s="332"/>
      <c r="M57" s="333">
        <v>2</v>
      </c>
      <c r="N57" s="334"/>
      <c r="O57" s="335">
        <v>1</v>
      </c>
      <c r="P57" s="330">
        <v>0</v>
      </c>
      <c r="Q57" s="331"/>
      <c r="R57" s="332">
        <v>2</v>
      </c>
      <c r="S57" s="333"/>
      <c r="T57" s="334"/>
      <c r="U57" s="335"/>
      <c r="V57" s="330"/>
      <c r="W57" s="331"/>
      <c r="X57" s="336"/>
      <c r="Y57" s="303">
        <f>SUM(AO57:BB57)</f>
        <v>4</v>
      </c>
      <c r="Z57" s="304">
        <f>AO57+AQ57+AS57+AU57+AW57+AY57+BA57</f>
        <v>2</v>
      </c>
      <c r="AA57" s="305">
        <f>AP57+AR57+AT57+AV57+AX57+AZ57+BB57</f>
        <v>2</v>
      </c>
      <c r="AB57" s="306">
        <f>D57+G57+J57+M57+P57+S57+V57</f>
        <v>4</v>
      </c>
      <c r="AC57" s="300" t="s">
        <v>19</v>
      </c>
      <c r="AD57" s="307">
        <f>F57+I57+L57+O57+R57+U57+X57</f>
        <v>5</v>
      </c>
      <c r="AE57" s="308">
        <f>IF(Y57&gt;0,Z57/Y57,0)</f>
        <v>0.5</v>
      </c>
      <c r="AG57" s="715" t="s">
        <v>148</v>
      </c>
      <c r="AH57" s="716" t="s">
        <v>230</v>
      </c>
      <c r="AI57" s="717" t="s">
        <v>166</v>
      </c>
      <c r="AJ57" s="721">
        <v>1</v>
      </c>
      <c r="AK57" s="722">
        <v>1</v>
      </c>
      <c r="AL57" s="718">
        <v>1</v>
      </c>
      <c r="AM57" s="719">
        <v>1</v>
      </c>
      <c r="AO57" s="295">
        <f t="shared" si="25"/>
        <v>1</v>
      </c>
      <c r="AP57" s="295">
        <f t="shared" si="26"/>
        <v>0</v>
      </c>
      <c r="AQ57" s="295">
        <f t="shared" si="27"/>
        <v>0</v>
      </c>
      <c r="AR57" s="295">
        <f t="shared" si="28"/>
        <v>1</v>
      </c>
      <c r="AS57" s="295">
        <f t="shared" si="29"/>
        <v>0</v>
      </c>
      <c r="AT57" s="295">
        <f t="shared" si="30"/>
        <v>0</v>
      </c>
      <c r="AU57" s="295">
        <f t="shared" si="31"/>
        <v>1</v>
      </c>
      <c r="AV57" s="295">
        <f t="shared" si="32"/>
        <v>0</v>
      </c>
      <c r="AW57" s="295">
        <f t="shared" si="33"/>
        <v>0</v>
      </c>
      <c r="AX57" s="295">
        <f t="shared" si="34"/>
        <v>1</v>
      </c>
      <c r="AY57" s="295">
        <f t="shared" si="35"/>
        <v>0</v>
      </c>
      <c r="AZ57" s="295">
        <f t="shared" si="36"/>
        <v>0</v>
      </c>
      <c r="BA57" s="295">
        <f t="shared" si="37"/>
        <v>0</v>
      </c>
      <c r="BB57" s="295">
        <f t="shared" si="38"/>
        <v>0</v>
      </c>
    </row>
    <row r="58" spans="2:54" ht="19.5" customHeight="1">
      <c r="B58" s="552"/>
      <c r="C58" s="329" t="s">
        <v>233</v>
      </c>
      <c r="D58" s="330"/>
      <c r="E58" s="331"/>
      <c r="F58" s="332"/>
      <c r="G58" s="333"/>
      <c r="H58" s="334"/>
      <c r="I58" s="335"/>
      <c r="J58" s="330">
        <v>2</v>
      </c>
      <c r="K58" s="331">
        <v>2</v>
      </c>
      <c r="L58" s="332">
        <v>1</v>
      </c>
      <c r="M58" s="333"/>
      <c r="N58" s="334"/>
      <c r="O58" s="335"/>
      <c r="P58" s="330"/>
      <c r="Q58" s="331"/>
      <c r="R58" s="332"/>
      <c r="S58" s="333"/>
      <c r="T58" s="334"/>
      <c r="U58" s="335"/>
      <c r="V58" s="330"/>
      <c r="W58" s="331"/>
      <c r="X58" s="336"/>
      <c r="Y58" s="303">
        <f>SUM(AO58:BB58)</f>
        <v>1</v>
      </c>
      <c r="Z58" s="304">
        <f>AO58+AQ58+AS58+AU58+AW58+AY58+BA58</f>
        <v>1</v>
      </c>
      <c r="AA58" s="305">
        <f>AP58+AR58+AT58+AV58+AX58+AZ58+BB58</f>
        <v>0</v>
      </c>
      <c r="AB58" s="306">
        <f>D58+G58+J58+M58+P58+S58+V58</f>
        <v>2</v>
      </c>
      <c r="AC58" s="300" t="s">
        <v>19</v>
      </c>
      <c r="AD58" s="307">
        <f>F58+I58+L58+O58+R58+U58+X58</f>
        <v>1</v>
      </c>
      <c r="AE58" s="308">
        <f>IF(Y58&gt;0,Z58/Y58,0)</f>
        <v>1</v>
      </c>
      <c r="AG58" s="715" t="s">
        <v>149</v>
      </c>
      <c r="AH58" s="716" t="s">
        <v>233</v>
      </c>
      <c r="AI58" s="717" t="s">
        <v>166</v>
      </c>
      <c r="AJ58" s="721">
        <v>1</v>
      </c>
      <c r="AK58" s="722">
        <v>1</v>
      </c>
      <c r="AL58" s="718">
        <v>1</v>
      </c>
      <c r="AM58" s="719">
        <v>0.6666666666666666</v>
      </c>
      <c r="AO58" s="295">
        <f t="shared" si="25"/>
        <v>0</v>
      </c>
      <c r="AP58" s="295">
        <f t="shared" si="26"/>
        <v>0</v>
      </c>
      <c r="AQ58" s="295">
        <f t="shared" si="27"/>
        <v>0</v>
      </c>
      <c r="AR58" s="295">
        <f t="shared" si="28"/>
        <v>0</v>
      </c>
      <c r="AS58" s="295">
        <f t="shared" si="29"/>
        <v>1</v>
      </c>
      <c r="AT58" s="295">
        <f t="shared" si="30"/>
        <v>0</v>
      </c>
      <c r="AU58" s="295">
        <f t="shared" si="31"/>
        <v>0</v>
      </c>
      <c r="AV58" s="295">
        <f t="shared" si="32"/>
        <v>0</v>
      </c>
      <c r="AW58" s="295">
        <f t="shared" si="33"/>
        <v>0</v>
      </c>
      <c r="AX58" s="295">
        <f t="shared" si="34"/>
        <v>0</v>
      </c>
      <c r="AY58" s="295">
        <f t="shared" si="35"/>
        <v>0</v>
      </c>
      <c r="AZ58" s="295">
        <f t="shared" si="36"/>
        <v>0</v>
      </c>
      <c r="BA58" s="295">
        <f t="shared" si="37"/>
        <v>0</v>
      </c>
      <c r="BB58" s="295">
        <f t="shared" si="38"/>
        <v>0</v>
      </c>
    </row>
    <row r="59" spans="2:54" ht="19.5" customHeight="1">
      <c r="B59" s="552"/>
      <c r="C59" s="323" t="s">
        <v>230</v>
      </c>
      <c r="D59" s="296"/>
      <c r="E59" s="297"/>
      <c r="F59" s="298"/>
      <c r="G59" s="299"/>
      <c r="H59" s="300"/>
      <c r="I59" s="301"/>
      <c r="J59" s="296">
        <v>2</v>
      </c>
      <c r="K59" s="297"/>
      <c r="L59" s="298">
        <v>0</v>
      </c>
      <c r="M59" s="299"/>
      <c r="N59" s="300"/>
      <c r="O59" s="301"/>
      <c r="P59" s="296"/>
      <c r="Q59" s="297"/>
      <c r="R59" s="298"/>
      <c r="S59" s="299"/>
      <c r="T59" s="300"/>
      <c r="U59" s="301"/>
      <c r="V59" s="296"/>
      <c r="W59" s="297"/>
      <c r="X59" s="302"/>
      <c r="Y59" s="303">
        <f t="shared" si="19"/>
        <v>1</v>
      </c>
      <c r="Z59" s="304">
        <f t="shared" si="20"/>
        <v>1</v>
      </c>
      <c r="AA59" s="305">
        <f t="shared" si="21"/>
        <v>0</v>
      </c>
      <c r="AB59" s="306">
        <f t="shared" si="22"/>
        <v>2</v>
      </c>
      <c r="AC59" s="300" t="s">
        <v>19</v>
      </c>
      <c r="AD59" s="307">
        <f t="shared" si="23"/>
        <v>0</v>
      </c>
      <c r="AE59" s="308">
        <f t="shared" si="24"/>
        <v>1</v>
      </c>
      <c r="AG59" s="715" t="s">
        <v>150</v>
      </c>
      <c r="AH59" s="716" t="s">
        <v>120</v>
      </c>
      <c r="AI59" s="717" t="s">
        <v>166</v>
      </c>
      <c r="AJ59" s="721">
        <v>1</v>
      </c>
      <c r="AK59" s="722">
        <v>0</v>
      </c>
      <c r="AL59" s="718">
        <v>0</v>
      </c>
      <c r="AM59" s="719">
        <v>0.3333333333333333</v>
      </c>
      <c r="AO59" s="295">
        <f t="shared" si="25"/>
        <v>0</v>
      </c>
      <c r="AP59" s="295">
        <f t="shared" si="26"/>
        <v>0</v>
      </c>
      <c r="AQ59" s="295">
        <f t="shared" si="27"/>
        <v>0</v>
      </c>
      <c r="AR59" s="295">
        <f t="shared" si="28"/>
        <v>0</v>
      </c>
      <c r="AS59" s="295">
        <f t="shared" si="29"/>
        <v>1</v>
      </c>
      <c r="AT59" s="295">
        <f t="shared" si="30"/>
        <v>0</v>
      </c>
      <c r="AU59" s="295">
        <f t="shared" si="31"/>
        <v>0</v>
      </c>
      <c r="AV59" s="295">
        <f t="shared" si="32"/>
        <v>0</v>
      </c>
      <c r="AW59" s="295">
        <f t="shared" si="33"/>
        <v>0</v>
      </c>
      <c r="AX59" s="295">
        <f t="shared" si="34"/>
        <v>0</v>
      </c>
      <c r="AY59" s="295">
        <f t="shared" si="35"/>
        <v>0</v>
      </c>
      <c r="AZ59" s="295">
        <f t="shared" si="36"/>
        <v>0</v>
      </c>
      <c r="BA59" s="295">
        <f t="shared" si="37"/>
        <v>0</v>
      </c>
      <c r="BB59" s="295">
        <f t="shared" si="38"/>
        <v>0</v>
      </c>
    </row>
    <row r="60" spans="2:54" ht="19.5" customHeight="1">
      <c r="B60" s="547"/>
      <c r="C60" s="324" t="s">
        <v>205</v>
      </c>
      <c r="D60" s="309"/>
      <c r="E60" s="310"/>
      <c r="F60" s="311"/>
      <c r="G60" s="312">
        <v>2</v>
      </c>
      <c r="H60" s="313"/>
      <c r="I60" s="314">
        <v>1</v>
      </c>
      <c r="J60" s="309"/>
      <c r="K60" s="310"/>
      <c r="L60" s="311"/>
      <c r="M60" s="312">
        <v>2</v>
      </c>
      <c r="N60" s="313"/>
      <c r="O60" s="314">
        <v>1</v>
      </c>
      <c r="P60" s="309">
        <v>2</v>
      </c>
      <c r="Q60" s="310"/>
      <c r="R60" s="311">
        <v>1</v>
      </c>
      <c r="S60" s="312"/>
      <c r="T60" s="313"/>
      <c r="U60" s="314"/>
      <c r="V60" s="309"/>
      <c r="W60" s="310"/>
      <c r="X60" s="315"/>
      <c r="Y60" s="316">
        <f t="shared" si="19"/>
        <v>3</v>
      </c>
      <c r="Z60" s="317">
        <f t="shared" si="20"/>
        <v>3</v>
      </c>
      <c r="AA60" s="318">
        <f t="shared" si="21"/>
        <v>0</v>
      </c>
      <c r="AB60" s="319">
        <f t="shared" si="22"/>
        <v>6</v>
      </c>
      <c r="AC60" s="313" t="s">
        <v>19</v>
      </c>
      <c r="AD60" s="320">
        <f t="shared" si="23"/>
        <v>3</v>
      </c>
      <c r="AE60" s="321">
        <f t="shared" si="24"/>
        <v>1</v>
      </c>
      <c r="AG60" s="715" t="s">
        <v>151</v>
      </c>
      <c r="AH60" s="723" t="s">
        <v>245</v>
      </c>
      <c r="AI60" s="717" t="s">
        <v>91</v>
      </c>
      <c r="AJ60" s="721">
        <v>1</v>
      </c>
      <c r="AK60" s="722">
        <v>0</v>
      </c>
      <c r="AL60" s="718">
        <v>0</v>
      </c>
      <c r="AM60" s="719">
        <v>0</v>
      </c>
      <c r="AO60" s="295">
        <f t="shared" si="25"/>
        <v>0</v>
      </c>
      <c r="AP60" s="295">
        <f t="shared" si="26"/>
        <v>0</v>
      </c>
      <c r="AQ60" s="295">
        <f t="shared" si="27"/>
        <v>1</v>
      </c>
      <c r="AR60" s="295">
        <f t="shared" si="28"/>
        <v>0</v>
      </c>
      <c r="AS60" s="295">
        <f t="shared" si="29"/>
        <v>0</v>
      </c>
      <c r="AT60" s="295">
        <f t="shared" si="30"/>
        <v>0</v>
      </c>
      <c r="AU60" s="295">
        <f t="shared" si="31"/>
        <v>1</v>
      </c>
      <c r="AV60" s="295">
        <f t="shared" si="32"/>
        <v>0</v>
      </c>
      <c r="AW60" s="295">
        <f t="shared" si="33"/>
        <v>1</v>
      </c>
      <c r="AX60" s="295">
        <f t="shared" si="34"/>
        <v>0</v>
      </c>
      <c r="AY60" s="295">
        <f t="shared" si="35"/>
        <v>0</v>
      </c>
      <c r="AZ60" s="295">
        <f t="shared" si="36"/>
        <v>0</v>
      </c>
      <c r="BA60" s="295">
        <f t="shared" si="37"/>
        <v>0</v>
      </c>
      <c r="BB60" s="295">
        <f t="shared" si="38"/>
        <v>0</v>
      </c>
    </row>
    <row r="61" spans="2:54" ht="15">
      <c r="B61" s="551" t="s">
        <v>167</v>
      </c>
      <c r="C61" s="361" t="s">
        <v>130</v>
      </c>
      <c r="D61" s="282">
        <v>2</v>
      </c>
      <c r="E61" s="283"/>
      <c r="F61" s="284">
        <v>0</v>
      </c>
      <c r="G61" s="285">
        <v>2</v>
      </c>
      <c r="H61" s="286"/>
      <c r="I61" s="287">
        <v>0</v>
      </c>
      <c r="J61" s="282">
        <v>2</v>
      </c>
      <c r="K61" s="283"/>
      <c r="L61" s="284">
        <v>1</v>
      </c>
      <c r="M61" s="285">
        <v>2</v>
      </c>
      <c r="N61" s="286"/>
      <c r="O61" s="287">
        <v>1</v>
      </c>
      <c r="P61" s="282">
        <v>2</v>
      </c>
      <c r="Q61" s="283"/>
      <c r="R61" s="284">
        <v>0</v>
      </c>
      <c r="S61" s="285"/>
      <c r="T61" s="286"/>
      <c r="U61" s="287"/>
      <c r="V61" s="282"/>
      <c r="W61" s="283"/>
      <c r="X61" s="288"/>
      <c r="Y61" s="370">
        <f t="shared" si="19"/>
        <v>5</v>
      </c>
      <c r="Z61" s="290">
        <f t="shared" si="20"/>
        <v>5</v>
      </c>
      <c r="AA61" s="291">
        <f t="shared" si="21"/>
        <v>0</v>
      </c>
      <c r="AB61" s="292">
        <f t="shared" si="22"/>
        <v>10</v>
      </c>
      <c r="AC61" s="286" t="s">
        <v>19</v>
      </c>
      <c r="AD61" s="293">
        <f t="shared" si="23"/>
        <v>2</v>
      </c>
      <c r="AE61" s="294">
        <f t="shared" si="24"/>
        <v>1</v>
      </c>
      <c r="AG61" s="715" t="s">
        <v>152</v>
      </c>
      <c r="AH61" s="716" t="s">
        <v>114</v>
      </c>
      <c r="AI61" s="717" t="s">
        <v>59</v>
      </c>
      <c r="AJ61" s="721">
        <v>1</v>
      </c>
      <c r="AK61" s="722">
        <v>0</v>
      </c>
      <c r="AL61" s="718">
        <v>0</v>
      </c>
      <c r="AM61" s="719">
        <v>0</v>
      </c>
      <c r="AO61" s="295">
        <f t="shared" si="25"/>
        <v>1</v>
      </c>
      <c r="AP61" s="295">
        <f t="shared" si="26"/>
        <v>0</v>
      </c>
      <c r="AQ61" s="295">
        <f t="shared" si="27"/>
        <v>1</v>
      </c>
      <c r="AR61" s="295">
        <f t="shared" si="28"/>
        <v>0</v>
      </c>
      <c r="AS61" s="295">
        <f t="shared" si="29"/>
        <v>1</v>
      </c>
      <c r="AT61" s="295">
        <f t="shared" si="30"/>
        <v>0</v>
      </c>
      <c r="AU61" s="295">
        <f t="shared" si="31"/>
        <v>1</v>
      </c>
      <c r="AV61" s="295">
        <f t="shared" si="32"/>
        <v>0</v>
      </c>
      <c r="AW61" s="295">
        <f t="shared" si="33"/>
        <v>1</v>
      </c>
      <c r="AX61" s="295">
        <f t="shared" si="34"/>
        <v>0</v>
      </c>
      <c r="AY61" s="295">
        <f t="shared" si="35"/>
        <v>0</v>
      </c>
      <c r="AZ61" s="295">
        <f t="shared" si="36"/>
        <v>0</v>
      </c>
      <c r="BA61" s="295">
        <f t="shared" si="37"/>
        <v>0</v>
      </c>
      <c r="BB61" s="295">
        <f t="shared" si="38"/>
        <v>0</v>
      </c>
    </row>
    <row r="62" spans="2:54" ht="15">
      <c r="B62" s="552"/>
      <c r="C62" s="323" t="s">
        <v>126</v>
      </c>
      <c r="D62" s="296">
        <v>2</v>
      </c>
      <c r="E62" s="297"/>
      <c r="F62" s="298">
        <v>0</v>
      </c>
      <c r="G62" s="299">
        <v>2</v>
      </c>
      <c r="H62" s="300"/>
      <c r="I62" s="301">
        <v>0</v>
      </c>
      <c r="J62" s="296">
        <v>0</v>
      </c>
      <c r="K62" s="297"/>
      <c r="L62" s="298">
        <v>2</v>
      </c>
      <c r="M62" s="299">
        <v>2</v>
      </c>
      <c r="N62" s="300"/>
      <c r="O62" s="301">
        <v>0</v>
      </c>
      <c r="P62" s="362">
        <v>1</v>
      </c>
      <c r="Q62" s="363"/>
      <c r="R62" s="364">
        <v>2</v>
      </c>
      <c r="S62" s="299"/>
      <c r="T62" s="300"/>
      <c r="U62" s="301"/>
      <c r="V62" s="296"/>
      <c r="W62" s="297"/>
      <c r="X62" s="302"/>
      <c r="Y62" s="371">
        <f t="shared" si="19"/>
        <v>5</v>
      </c>
      <c r="Z62" s="304">
        <f t="shared" si="20"/>
        <v>3</v>
      </c>
      <c r="AA62" s="305">
        <f t="shared" si="21"/>
        <v>2</v>
      </c>
      <c r="AB62" s="306">
        <f t="shared" si="22"/>
        <v>7</v>
      </c>
      <c r="AC62" s="300" t="s">
        <v>19</v>
      </c>
      <c r="AD62" s="307">
        <f t="shared" si="23"/>
        <v>4</v>
      </c>
      <c r="AE62" s="308">
        <f t="shared" si="24"/>
        <v>0.6</v>
      </c>
      <c r="AG62" s="725" t="s">
        <v>153</v>
      </c>
      <c r="AH62" s="726" t="s">
        <v>124</v>
      </c>
      <c r="AI62" s="727" t="s">
        <v>112</v>
      </c>
      <c r="AJ62" s="728">
        <v>1</v>
      </c>
      <c r="AK62" s="729">
        <v>0</v>
      </c>
      <c r="AL62" s="730">
        <v>0</v>
      </c>
      <c r="AM62" s="731">
        <v>0</v>
      </c>
      <c r="AO62" s="295">
        <f t="shared" si="25"/>
        <v>1</v>
      </c>
      <c r="AP62" s="295">
        <f t="shared" si="26"/>
        <v>0</v>
      </c>
      <c r="AQ62" s="295">
        <f t="shared" si="27"/>
        <v>1</v>
      </c>
      <c r="AR62" s="295">
        <f t="shared" si="28"/>
        <v>0</v>
      </c>
      <c r="AS62" s="295">
        <f t="shared" si="29"/>
        <v>0</v>
      </c>
      <c r="AT62" s="295">
        <f t="shared" si="30"/>
        <v>1</v>
      </c>
      <c r="AU62" s="295">
        <f t="shared" si="31"/>
        <v>1</v>
      </c>
      <c r="AV62" s="295">
        <f t="shared" si="32"/>
        <v>0</v>
      </c>
      <c r="AW62" s="295">
        <f t="shared" si="33"/>
        <v>0</v>
      </c>
      <c r="AX62" s="295">
        <f t="shared" si="34"/>
        <v>1</v>
      </c>
      <c r="AY62" s="295">
        <f t="shared" si="35"/>
        <v>0</v>
      </c>
      <c r="AZ62" s="295">
        <f t="shared" si="36"/>
        <v>0</v>
      </c>
      <c r="BA62" s="295">
        <f t="shared" si="37"/>
        <v>0</v>
      </c>
      <c r="BB62" s="295">
        <f t="shared" si="38"/>
        <v>0</v>
      </c>
    </row>
    <row r="63" spans="2:54" ht="15">
      <c r="B63" s="552"/>
      <c r="C63" s="361"/>
      <c r="D63" s="362"/>
      <c r="E63" s="363"/>
      <c r="F63" s="364"/>
      <c r="G63" s="365"/>
      <c r="H63" s="366"/>
      <c r="I63" s="367"/>
      <c r="J63" s="362"/>
      <c r="K63" s="363"/>
      <c r="L63" s="364"/>
      <c r="M63" s="365"/>
      <c r="N63" s="366"/>
      <c r="O63" s="367"/>
      <c r="P63" s="362"/>
      <c r="Q63" s="363"/>
      <c r="R63" s="364"/>
      <c r="S63" s="365"/>
      <c r="T63" s="366"/>
      <c r="U63" s="367"/>
      <c r="V63" s="362"/>
      <c r="W63" s="363"/>
      <c r="X63" s="368"/>
      <c r="Y63" s="371">
        <f>SUM(AO63:BB63)</f>
        <v>0</v>
      </c>
      <c r="Z63" s="304">
        <f>AO63+AQ63+AS63+AU63+AW63+AY63+BA63</f>
        <v>0</v>
      </c>
      <c r="AA63" s="305">
        <f>AP63+AR63+AT63+AV63+AX63+AZ63+BB63</f>
        <v>0</v>
      </c>
      <c r="AB63" s="306">
        <f>D63+G63+J63+M63+P63+S63+V63</f>
        <v>0</v>
      </c>
      <c r="AC63" s="300" t="s">
        <v>19</v>
      </c>
      <c r="AD63" s="307">
        <f>F63+I63+L63+O63+R63+U63+X63</f>
        <v>0</v>
      </c>
      <c r="AE63" s="308">
        <f>IF(Y63&gt;0,Z63/Y63,0)</f>
        <v>0</v>
      </c>
      <c r="AO63" s="295">
        <f t="shared" si="25"/>
        <v>0</v>
      </c>
      <c r="AP63" s="295">
        <f t="shared" si="26"/>
        <v>0</v>
      </c>
      <c r="AQ63" s="295">
        <f t="shared" si="27"/>
        <v>0</v>
      </c>
      <c r="AR63" s="295">
        <f t="shared" si="28"/>
        <v>0</v>
      </c>
      <c r="AS63" s="295">
        <f t="shared" si="29"/>
        <v>0</v>
      </c>
      <c r="AT63" s="295">
        <f t="shared" si="30"/>
        <v>0</v>
      </c>
      <c r="AU63" s="295">
        <f t="shared" si="31"/>
        <v>0</v>
      </c>
      <c r="AV63" s="295">
        <f t="shared" si="32"/>
        <v>0</v>
      </c>
      <c r="AW63" s="295">
        <f t="shared" si="33"/>
        <v>0</v>
      </c>
      <c r="AX63" s="295">
        <f t="shared" si="34"/>
        <v>0</v>
      </c>
      <c r="AY63" s="295">
        <f t="shared" si="35"/>
        <v>0</v>
      </c>
      <c r="AZ63" s="295">
        <f t="shared" si="36"/>
        <v>0</v>
      </c>
      <c r="BA63" s="295">
        <f t="shared" si="37"/>
        <v>0</v>
      </c>
      <c r="BB63" s="295">
        <f t="shared" si="38"/>
        <v>0</v>
      </c>
    </row>
    <row r="64" spans="2:54" ht="15">
      <c r="B64" s="547"/>
      <c r="C64" s="324"/>
      <c r="D64" s="309"/>
      <c r="E64" s="310"/>
      <c r="F64" s="311"/>
      <c r="G64" s="312"/>
      <c r="H64" s="313"/>
      <c r="I64" s="314"/>
      <c r="J64" s="309"/>
      <c r="K64" s="310"/>
      <c r="L64" s="311"/>
      <c r="M64" s="312"/>
      <c r="N64" s="313"/>
      <c r="O64" s="314"/>
      <c r="P64" s="309"/>
      <c r="Q64" s="310"/>
      <c r="R64" s="311"/>
      <c r="S64" s="312"/>
      <c r="T64" s="313"/>
      <c r="U64" s="314"/>
      <c r="V64" s="309"/>
      <c r="W64" s="310"/>
      <c r="X64" s="315"/>
      <c r="Y64" s="372">
        <f>SUM(AO64:BB64)</f>
        <v>0</v>
      </c>
      <c r="Z64" s="317">
        <f>AO64+AQ64+AS64+AU64+AW64+AY64+BA64</f>
        <v>0</v>
      </c>
      <c r="AA64" s="318">
        <f>AP64+AR64+AT64+AV64+AX64+AZ64+BB64</f>
        <v>0</v>
      </c>
      <c r="AB64" s="319">
        <f>D64+G64+J64+M64+P64+S64+V64</f>
        <v>0</v>
      </c>
      <c r="AC64" s="313" t="s">
        <v>19</v>
      </c>
      <c r="AD64" s="320">
        <f>F64+I64+L64+O64+R64+U64+X64</f>
        <v>0</v>
      </c>
      <c r="AE64" s="321">
        <f>IF(Y64&gt;0,Z64/Y64,0)</f>
        <v>0</v>
      </c>
      <c r="AO64" s="295">
        <f t="shared" si="25"/>
        <v>0</v>
      </c>
      <c r="AP64" s="295">
        <f t="shared" si="26"/>
        <v>0</v>
      </c>
      <c r="AQ64" s="295">
        <f t="shared" si="27"/>
        <v>0</v>
      </c>
      <c r="AR64" s="295">
        <f t="shared" si="28"/>
        <v>0</v>
      </c>
      <c r="AS64" s="295">
        <f t="shared" si="29"/>
        <v>0</v>
      </c>
      <c r="AT64" s="295">
        <f t="shared" si="30"/>
        <v>0</v>
      </c>
      <c r="AU64" s="295">
        <f t="shared" si="31"/>
        <v>0</v>
      </c>
      <c r="AV64" s="295">
        <f t="shared" si="32"/>
        <v>0</v>
      </c>
      <c r="AW64" s="295">
        <f t="shared" si="33"/>
        <v>0</v>
      </c>
      <c r="AX64" s="295">
        <f t="shared" si="34"/>
        <v>0</v>
      </c>
      <c r="AY64" s="295">
        <f t="shared" si="35"/>
        <v>0</v>
      </c>
      <c r="AZ64" s="295">
        <f t="shared" si="36"/>
        <v>0</v>
      </c>
      <c r="BA64" s="295">
        <f t="shared" si="37"/>
        <v>0</v>
      </c>
      <c r="BB64" s="295">
        <f t="shared" si="38"/>
        <v>0</v>
      </c>
    </row>
  </sheetData>
  <sheetProtection/>
  <mergeCells count="30">
    <mergeCell ref="B61:B64"/>
    <mergeCell ref="AB4:AD4"/>
    <mergeCell ref="B20:B22"/>
    <mergeCell ref="B23:B26"/>
    <mergeCell ref="D4:F4"/>
    <mergeCell ref="G4:I4"/>
    <mergeCell ref="B13:B15"/>
    <mergeCell ref="B16:B19"/>
    <mergeCell ref="B5:B8"/>
    <mergeCell ref="B9:B12"/>
    <mergeCell ref="V40:X40"/>
    <mergeCell ref="P4:R4"/>
    <mergeCell ref="S4:U4"/>
    <mergeCell ref="J4:L4"/>
    <mergeCell ref="M4:O4"/>
    <mergeCell ref="V4:X4"/>
    <mergeCell ref="P40:R40"/>
    <mergeCell ref="S40:U40"/>
    <mergeCell ref="J40:L40"/>
    <mergeCell ref="M40:O40"/>
    <mergeCell ref="B27:B30"/>
    <mergeCell ref="B31:B33"/>
    <mergeCell ref="AB40:AD40"/>
    <mergeCell ref="B56:B60"/>
    <mergeCell ref="B41:B44"/>
    <mergeCell ref="B45:B48"/>
    <mergeCell ref="B49:B52"/>
    <mergeCell ref="B53:B55"/>
    <mergeCell ref="D40:F40"/>
    <mergeCell ref="G40:I40"/>
  </mergeCells>
  <conditionalFormatting sqref="AE5:AE33 AE41:AE64">
    <cfRule type="cellIs" priority="2" dxfId="12" operator="greaterThan" stopIfTrue="1">
      <formula>0.5</formula>
    </cfRule>
  </conditionalFormatting>
  <printOptions horizontalCentered="1"/>
  <pageMargins left="0.7086614173228347" right="0.11811023622047245" top="0.7874015748031497" bottom="0.1968503937007874" header="0.11811023622047245" footer="0.11811023622047245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K97"/>
  <sheetViews>
    <sheetView zoomScale="75" zoomScaleNormal="75" zoomScalePageLayoutView="0" workbookViewId="0" topLeftCell="A16">
      <selection activeCell="C39" sqref="C39:C42"/>
    </sheetView>
  </sheetViews>
  <sheetFormatPr defaultColWidth="10.28125" defaultRowHeight="12.75"/>
  <cols>
    <col min="1" max="1" width="0.42578125" style="1" customWidth="1"/>
    <col min="2" max="2" width="2.57421875" style="1" customWidth="1"/>
    <col min="3" max="3" width="22.140625" style="1" customWidth="1"/>
    <col min="4" max="4" width="22.57421875" style="1" customWidth="1"/>
    <col min="5" max="5" width="4.7109375" style="1" customWidth="1"/>
    <col min="6" max="6" width="1.28515625" style="1" customWidth="1"/>
    <col min="7" max="7" width="4.421875" style="1" customWidth="1"/>
    <col min="8" max="8" width="4.140625" style="1" customWidth="1"/>
    <col min="9" max="9" width="1.57421875" style="1" customWidth="1"/>
    <col min="10" max="10" width="4.421875" style="1" customWidth="1"/>
    <col min="11" max="11" width="4.57421875" style="1" customWidth="1"/>
    <col min="12" max="12" width="1.57421875" style="1" customWidth="1"/>
    <col min="13" max="13" width="4.28125" style="1" customWidth="1"/>
    <col min="14" max="14" width="3.7109375" style="1" customWidth="1"/>
    <col min="15" max="15" width="2.00390625" style="1" customWidth="1"/>
    <col min="16" max="16" width="4.28125" style="1" customWidth="1"/>
    <col min="17" max="17" width="3.421875" style="1" customWidth="1"/>
    <col min="18" max="18" width="1.57421875" style="1" customWidth="1"/>
    <col min="19" max="19" width="3.7109375" style="1" customWidth="1"/>
    <col min="20" max="21" width="4.8515625" style="1" customWidth="1"/>
    <col min="22" max="22" width="1.57421875" style="1" customWidth="1"/>
    <col min="23" max="23" width="4.421875" style="1" customWidth="1"/>
    <col min="24" max="24" width="19.57421875" style="1" customWidth="1"/>
    <col min="25" max="25" width="44.28125" style="1" customWidth="1"/>
    <col min="26" max="26" width="42.8515625" style="1" customWidth="1"/>
    <col min="27" max="27" width="13.28125" style="1" customWidth="1"/>
    <col min="28" max="28" width="14.57421875" style="1" customWidth="1"/>
    <col min="29" max="29" width="12.7109375" style="1" customWidth="1"/>
    <col min="30" max="30" width="12.28125" style="1" customWidth="1"/>
    <col min="31" max="31" width="11.57421875" style="1" customWidth="1"/>
    <col min="32" max="37" width="4.140625" style="1" customWidth="1"/>
    <col min="38" max="16384" width="10.28125" style="1" customWidth="1"/>
  </cols>
  <sheetData>
    <row r="1" spans="6:9" ht="26.25">
      <c r="F1" s="102" t="s">
        <v>47</v>
      </c>
      <c r="H1" s="103"/>
      <c r="I1" s="103"/>
    </row>
    <row r="2" spans="6:9" ht="4.5" customHeight="1">
      <c r="F2" s="102"/>
      <c r="H2" s="103"/>
      <c r="I2" s="103"/>
    </row>
    <row r="3" spans="3:24" ht="21">
      <c r="C3" s="104" t="s">
        <v>48</v>
      </c>
      <c r="D3" s="105" t="s">
        <v>49</v>
      </c>
      <c r="E3" s="104"/>
      <c r="F3" s="104"/>
      <c r="G3" s="104"/>
      <c r="H3" s="104"/>
      <c r="I3" s="104"/>
      <c r="J3" s="104"/>
      <c r="K3" s="104"/>
      <c r="L3" s="104"/>
      <c r="P3" s="626" t="s">
        <v>50</v>
      </c>
      <c r="Q3" s="626"/>
      <c r="R3" s="106"/>
      <c r="S3" s="106"/>
      <c r="T3" s="637">
        <f>'Rozlosování-přehled'!$L$1</f>
        <v>2011</v>
      </c>
      <c r="U3" s="637"/>
      <c r="X3" s="107" t="s">
        <v>1</v>
      </c>
    </row>
    <row r="4" spans="3:31" ht="18.75">
      <c r="C4" s="108" t="s">
        <v>51</v>
      </c>
      <c r="D4" s="109"/>
      <c r="N4" s="110">
        <v>1</v>
      </c>
      <c r="P4" s="622" t="str">
        <f>IF(N4=1,P6,IF(N4=2,P7,IF(N4=3,P8,IF(N4=4,P9,IF(N4=5,P10," ")))))</f>
        <v>MUŽI  I.</v>
      </c>
      <c r="Q4" s="623"/>
      <c r="R4" s="623"/>
      <c r="S4" s="623"/>
      <c r="T4" s="623"/>
      <c r="U4" s="624"/>
      <c r="W4" s="111" t="s">
        <v>2</v>
      </c>
      <c r="X4" s="112" t="s">
        <v>3</v>
      </c>
      <c r="AA4" s="1" t="s">
        <v>52</v>
      </c>
      <c r="AB4" s="1" t="s">
        <v>53</v>
      </c>
      <c r="AC4" s="1" t="s">
        <v>54</v>
      </c>
      <c r="AD4" s="1" t="s">
        <v>55</v>
      </c>
      <c r="AE4" s="1" t="s">
        <v>56</v>
      </c>
    </row>
    <row r="5" spans="3:21" ht="9" customHeight="1">
      <c r="C5" s="108"/>
      <c r="D5" s="113"/>
      <c r="E5" s="113"/>
      <c r="F5" s="113"/>
      <c r="G5" s="108"/>
      <c r="H5" s="108"/>
      <c r="I5" s="108"/>
      <c r="J5" s="113"/>
      <c r="K5" s="113"/>
      <c r="L5" s="113"/>
      <c r="M5" s="108"/>
      <c r="N5" s="108"/>
      <c r="O5" s="108"/>
      <c r="P5" s="114"/>
      <c r="Q5" s="114"/>
      <c r="R5" s="114"/>
      <c r="S5" s="108"/>
      <c r="T5" s="108"/>
      <c r="U5" s="113"/>
    </row>
    <row r="6" spans="3:27" ht="14.25" customHeight="1">
      <c r="C6" s="108" t="s">
        <v>57</v>
      </c>
      <c r="D6" s="466" t="s">
        <v>16</v>
      </c>
      <c r="E6" s="115"/>
      <c r="F6" s="115"/>
      <c r="N6" s="116">
        <v>1</v>
      </c>
      <c r="P6" s="625" t="s">
        <v>58</v>
      </c>
      <c r="Q6" s="625"/>
      <c r="R6" s="625"/>
      <c r="S6" s="625"/>
      <c r="T6" s="625"/>
      <c r="U6" s="625"/>
      <c r="W6" s="117">
        <v>1</v>
      </c>
      <c r="X6" s="118" t="str">
        <f aca="true" t="shared" si="0" ref="X6:X13">IF($N$4=1,AA6,IF($N$4=2,AB6,IF($N$4=3,AC6,IF($N$4=4,AD6,IF($N$4=5,AE6," ")))))</f>
        <v>Hrabová</v>
      </c>
      <c r="AA6" s="1" t="s">
        <v>16</v>
      </c>
    </row>
    <row r="7" spans="3:27" ht="16.5" customHeight="1">
      <c r="C7" s="108" t="s">
        <v>60</v>
      </c>
      <c r="D7" s="466">
        <v>40671</v>
      </c>
      <c r="E7" s="120"/>
      <c r="F7" s="120"/>
      <c r="N7" s="116">
        <v>2</v>
      </c>
      <c r="P7" s="625" t="s">
        <v>61</v>
      </c>
      <c r="Q7" s="625"/>
      <c r="R7" s="625"/>
      <c r="S7" s="625"/>
      <c r="T7" s="625"/>
      <c r="U7" s="625"/>
      <c r="W7" s="117">
        <v>2</v>
      </c>
      <c r="X7" s="118" t="str">
        <f t="shared" si="0"/>
        <v>Vratimov</v>
      </c>
      <c r="AA7" s="1" t="s">
        <v>65</v>
      </c>
    </row>
    <row r="8" spans="3:27" ht="15" customHeight="1">
      <c r="C8" s="108"/>
      <c r="N8" s="116">
        <v>3</v>
      </c>
      <c r="P8" s="594" t="s">
        <v>62</v>
      </c>
      <c r="Q8" s="594"/>
      <c r="R8" s="594"/>
      <c r="S8" s="594"/>
      <c r="T8" s="594"/>
      <c r="U8" s="594"/>
      <c r="W8" s="117">
        <v>3</v>
      </c>
      <c r="X8" s="118" t="str">
        <f t="shared" si="0"/>
        <v>Výškovice A</v>
      </c>
      <c r="AA8" s="1" t="s">
        <v>87</v>
      </c>
    </row>
    <row r="9" spans="2:27" ht="18.75">
      <c r="B9" s="121">
        <v>1</v>
      </c>
      <c r="C9" s="104" t="s">
        <v>63</v>
      </c>
      <c r="D9" s="627" t="str">
        <f>IF(B9=1,X6,IF(B9=2,X7,IF(B9=3,X8,IF(B9=4,X9,IF(B9=5,X10,IF(B9=6,X11,IF(B9=7,X12,IF(B9=8,X13," "))))))))</f>
        <v>Hrabová</v>
      </c>
      <c r="E9" s="628"/>
      <c r="F9" s="628"/>
      <c r="G9" s="628"/>
      <c r="H9" s="628"/>
      <c r="I9" s="629"/>
      <c r="N9" s="116">
        <v>4</v>
      </c>
      <c r="P9" s="594" t="s">
        <v>64</v>
      </c>
      <c r="Q9" s="594"/>
      <c r="R9" s="594"/>
      <c r="S9" s="594"/>
      <c r="T9" s="594"/>
      <c r="U9" s="594"/>
      <c r="W9" s="117">
        <v>4</v>
      </c>
      <c r="X9" s="118" t="str">
        <f t="shared" si="0"/>
        <v>Brušperk B</v>
      </c>
      <c r="AA9" s="1" t="s">
        <v>33</v>
      </c>
    </row>
    <row r="10" spans="2:27" ht="19.5" customHeight="1">
      <c r="B10" s="121">
        <v>8</v>
      </c>
      <c r="C10" s="104" t="s">
        <v>66</v>
      </c>
      <c r="D10" s="627" t="str">
        <f>IF(B10=1,X6,IF(B10=2,X7,IF(B10=3,X8,IF(B10=4,X9,IF(B10=5,X10,IF(B10=6,X11,IF(B10=7,X12,IF(B10=8,X13," "))))))))</f>
        <v>Brušperk A</v>
      </c>
      <c r="E10" s="628"/>
      <c r="F10" s="628"/>
      <c r="G10" s="628"/>
      <c r="H10" s="628"/>
      <c r="I10" s="629"/>
      <c r="N10" s="116">
        <v>5</v>
      </c>
      <c r="P10" s="594" t="s">
        <v>67</v>
      </c>
      <c r="Q10" s="594"/>
      <c r="R10" s="594"/>
      <c r="S10" s="594"/>
      <c r="T10" s="594"/>
      <c r="U10" s="594"/>
      <c r="W10" s="117">
        <v>5</v>
      </c>
      <c r="X10" s="118" t="str">
        <f t="shared" si="0"/>
        <v>N.Bělá  B</v>
      </c>
      <c r="AA10" s="1" t="s">
        <v>89</v>
      </c>
    </row>
    <row r="11" spans="23:27" ht="15.75" customHeight="1">
      <c r="W11" s="117">
        <v>6</v>
      </c>
      <c r="X11" s="118" t="str">
        <f t="shared" si="0"/>
        <v>Výškovice B</v>
      </c>
      <c r="AA11" s="1" t="s">
        <v>88</v>
      </c>
    </row>
    <row r="12" spans="3:37" ht="15">
      <c r="C12" s="122" t="s">
        <v>68</v>
      </c>
      <c r="D12" s="123"/>
      <c r="E12" s="630" t="s">
        <v>69</v>
      </c>
      <c r="F12" s="631"/>
      <c r="G12" s="631"/>
      <c r="H12" s="631"/>
      <c r="I12" s="631"/>
      <c r="J12" s="631"/>
      <c r="K12" s="631"/>
      <c r="L12" s="631"/>
      <c r="M12" s="631"/>
      <c r="N12" s="631" t="s">
        <v>70</v>
      </c>
      <c r="O12" s="631"/>
      <c r="P12" s="631"/>
      <c r="Q12" s="631"/>
      <c r="R12" s="631"/>
      <c r="S12" s="631"/>
      <c r="T12" s="631"/>
      <c r="U12" s="631"/>
      <c r="V12" s="124"/>
      <c r="W12" s="117">
        <v>7</v>
      </c>
      <c r="X12" s="118" t="str">
        <f t="shared" si="0"/>
        <v>Stará Bělá  </v>
      </c>
      <c r="AA12" s="1" t="s">
        <v>90</v>
      </c>
      <c r="AF12" s="108"/>
      <c r="AG12" s="125"/>
      <c r="AH12" s="125"/>
      <c r="AI12" s="107" t="s">
        <v>1</v>
      </c>
      <c r="AJ12" s="125"/>
      <c r="AK12" s="125"/>
    </row>
    <row r="13" spans="2:37" ht="21" customHeight="1">
      <c r="B13" s="126"/>
      <c r="C13" s="127" t="s">
        <v>8</v>
      </c>
      <c r="D13" s="128" t="s">
        <v>9</v>
      </c>
      <c r="E13" s="611" t="s">
        <v>71</v>
      </c>
      <c r="F13" s="592"/>
      <c r="G13" s="593"/>
      <c r="H13" s="591" t="s">
        <v>72</v>
      </c>
      <c r="I13" s="592"/>
      <c r="J13" s="593" t="s">
        <v>72</v>
      </c>
      <c r="K13" s="591" t="s">
        <v>73</v>
      </c>
      <c r="L13" s="592"/>
      <c r="M13" s="592" t="s">
        <v>73</v>
      </c>
      <c r="N13" s="591" t="s">
        <v>74</v>
      </c>
      <c r="O13" s="592"/>
      <c r="P13" s="593"/>
      <c r="Q13" s="591" t="s">
        <v>75</v>
      </c>
      <c r="R13" s="592"/>
      <c r="S13" s="593"/>
      <c r="T13" s="129" t="s">
        <v>76</v>
      </c>
      <c r="U13" s="130"/>
      <c r="V13" s="131"/>
      <c r="W13" s="117">
        <v>8</v>
      </c>
      <c r="X13" s="118" t="str">
        <f t="shared" si="0"/>
        <v>Brušperk A</v>
      </c>
      <c r="AA13" s="1" t="s">
        <v>26</v>
      </c>
      <c r="AF13" s="9" t="s">
        <v>71</v>
      </c>
      <c r="AG13" s="9" t="s">
        <v>72</v>
      </c>
      <c r="AH13" s="9" t="s">
        <v>73</v>
      </c>
      <c r="AI13" s="9" t="s">
        <v>71</v>
      </c>
      <c r="AJ13" s="9" t="s">
        <v>72</v>
      </c>
      <c r="AK13" s="9" t="s">
        <v>73</v>
      </c>
    </row>
    <row r="14" spans="2:37" ht="24.75" customHeight="1">
      <c r="B14" s="132" t="s">
        <v>71</v>
      </c>
      <c r="C14" s="488" t="s">
        <v>197</v>
      </c>
      <c r="D14" s="489" t="s">
        <v>198</v>
      </c>
      <c r="E14" s="490">
        <v>2</v>
      </c>
      <c r="F14" s="491" t="s">
        <v>19</v>
      </c>
      <c r="G14" s="492">
        <v>6</v>
      </c>
      <c r="H14" s="493">
        <v>7</v>
      </c>
      <c r="I14" s="491" t="s">
        <v>19</v>
      </c>
      <c r="J14" s="492">
        <v>6</v>
      </c>
      <c r="K14" s="493">
        <v>6</v>
      </c>
      <c r="L14" s="491" t="s">
        <v>19</v>
      </c>
      <c r="M14" s="494">
        <v>1</v>
      </c>
      <c r="N14" s="179">
        <f>E14+H14+K14</f>
        <v>15</v>
      </c>
      <c r="O14" s="180" t="s">
        <v>19</v>
      </c>
      <c r="P14" s="181">
        <f>G14+J14+M14</f>
        <v>13</v>
      </c>
      <c r="Q14" s="179">
        <f>SUM(AF14:AH14)</f>
        <v>2</v>
      </c>
      <c r="R14" s="180" t="s">
        <v>19</v>
      </c>
      <c r="S14" s="181">
        <f>SUM(AI14:AK14)</f>
        <v>1</v>
      </c>
      <c r="T14" s="142">
        <f>IF(Q14&gt;S14,1,0)</f>
        <v>1</v>
      </c>
      <c r="U14" s="143">
        <f>IF(S14&gt;Q14,1,0)</f>
        <v>0</v>
      </c>
      <c r="V14" s="124"/>
      <c r="X14" s="144"/>
      <c r="AF14" s="145">
        <f>IF(E14&gt;G14,1,0)</f>
        <v>0</v>
      </c>
      <c r="AG14" s="145">
        <f>IF(H14&gt;J14,1,0)</f>
        <v>1</v>
      </c>
      <c r="AH14" s="145">
        <f>IF(K14+M14&gt;0,IF(K14&gt;M14,1,0),0)</f>
        <v>1</v>
      </c>
      <c r="AI14" s="145">
        <f>IF(G14&gt;E14,1,0)</f>
        <v>1</v>
      </c>
      <c r="AJ14" s="145">
        <f>IF(J14&gt;H14,1,0)</f>
        <v>0</v>
      </c>
      <c r="AK14" s="145">
        <f>IF(K14+M14&gt;0,IF(M14&gt;K14,1,0),0)</f>
        <v>0</v>
      </c>
    </row>
    <row r="15" spans="2:37" ht="24" customHeight="1">
      <c r="B15" s="132" t="s">
        <v>72</v>
      </c>
      <c r="C15" s="495" t="s">
        <v>199</v>
      </c>
      <c r="D15" s="488" t="s">
        <v>200</v>
      </c>
      <c r="E15" s="490">
        <v>2</v>
      </c>
      <c r="F15" s="491" t="s">
        <v>19</v>
      </c>
      <c r="G15" s="492">
        <v>6</v>
      </c>
      <c r="H15" s="493">
        <v>2</v>
      </c>
      <c r="I15" s="491" t="s">
        <v>19</v>
      </c>
      <c r="J15" s="492">
        <v>6</v>
      </c>
      <c r="K15" s="493"/>
      <c r="L15" s="491" t="s">
        <v>19</v>
      </c>
      <c r="M15" s="494"/>
      <c r="N15" s="179">
        <f>E15+H15+K15</f>
        <v>4</v>
      </c>
      <c r="O15" s="180" t="s">
        <v>19</v>
      </c>
      <c r="P15" s="181">
        <f>G15+J15+M15</f>
        <v>12</v>
      </c>
      <c r="Q15" s="179">
        <f>SUM(AF15:AH15)</f>
        <v>0</v>
      </c>
      <c r="R15" s="180" t="s">
        <v>19</v>
      </c>
      <c r="S15" s="181">
        <f>SUM(AI15:AK15)</f>
        <v>2</v>
      </c>
      <c r="T15" s="142">
        <f>IF(Q15&gt;S15,1,0)</f>
        <v>0</v>
      </c>
      <c r="U15" s="143">
        <f>IF(S15&gt;Q15,1,0)</f>
        <v>1</v>
      </c>
      <c r="V15" s="124"/>
      <c r="AF15" s="145">
        <f>IF(E15&gt;G15,1,0)</f>
        <v>0</v>
      </c>
      <c r="AG15" s="145">
        <f>IF(H15&gt;J15,1,0)</f>
        <v>0</v>
      </c>
      <c r="AH15" s="145">
        <f>IF(K15+M15&gt;0,IF(K15&gt;M15,1,0),0)</f>
        <v>0</v>
      </c>
      <c r="AI15" s="145">
        <f>IF(G15&gt;E15,1,0)</f>
        <v>1</v>
      </c>
      <c r="AJ15" s="145">
        <f>IF(J15&gt;H15,1,0)</f>
        <v>1</v>
      </c>
      <c r="AK15" s="145">
        <f>IF(K15+M15&gt;0,IF(M15&gt;K15,1,0),0)</f>
        <v>0</v>
      </c>
    </row>
    <row r="16" spans="2:37" ht="20.25" customHeight="1">
      <c r="B16" s="583" t="s">
        <v>73</v>
      </c>
      <c r="C16" s="495" t="s">
        <v>199</v>
      </c>
      <c r="D16" s="489" t="s">
        <v>198</v>
      </c>
      <c r="E16" s="659">
        <v>0</v>
      </c>
      <c r="F16" s="657" t="s">
        <v>19</v>
      </c>
      <c r="G16" s="665">
        <v>6</v>
      </c>
      <c r="H16" s="661">
        <v>1</v>
      </c>
      <c r="I16" s="657" t="s">
        <v>19</v>
      </c>
      <c r="J16" s="665">
        <v>6</v>
      </c>
      <c r="K16" s="661"/>
      <c r="L16" s="657" t="s">
        <v>19</v>
      </c>
      <c r="M16" s="663"/>
      <c r="N16" s="603">
        <f>E16+H16+K16</f>
        <v>1</v>
      </c>
      <c r="O16" s="605" t="s">
        <v>19</v>
      </c>
      <c r="P16" s="599">
        <f>G16+J16+M16</f>
        <v>12</v>
      </c>
      <c r="Q16" s="603">
        <f>SUM(AF16:AH16)</f>
        <v>0</v>
      </c>
      <c r="R16" s="605" t="s">
        <v>19</v>
      </c>
      <c r="S16" s="599">
        <f>SUM(AI16:AK16)</f>
        <v>2</v>
      </c>
      <c r="T16" s="609">
        <f>IF(Q16&gt;S16,1,0)</f>
        <v>0</v>
      </c>
      <c r="U16" s="601">
        <f>IF(S16&gt;Q16,1,0)</f>
        <v>1</v>
      </c>
      <c r="V16" s="148"/>
      <c r="AF16" s="145">
        <f>IF(E16&gt;G16,1,0)</f>
        <v>0</v>
      </c>
      <c r="AG16" s="145">
        <f>IF(H16&gt;J16,1,0)</f>
        <v>0</v>
      </c>
      <c r="AH16" s="145">
        <f>IF(K16+M16&gt;0,IF(K16&gt;M16,1,0),0)</f>
        <v>0</v>
      </c>
      <c r="AI16" s="145">
        <f>IF(G16&gt;E16,1,0)</f>
        <v>1</v>
      </c>
      <c r="AJ16" s="145">
        <f>IF(J16&gt;H16,1,0)</f>
        <v>1</v>
      </c>
      <c r="AK16" s="145">
        <f>IF(K16+M16&gt;0,IF(M16&gt;K16,1,0),0)</f>
        <v>0</v>
      </c>
    </row>
    <row r="17" spans="2:22" ht="21" customHeight="1">
      <c r="B17" s="584"/>
      <c r="C17" s="496" t="s">
        <v>201</v>
      </c>
      <c r="D17" s="497" t="s">
        <v>200</v>
      </c>
      <c r="E17" s="660"/>
      <c r="F17" s="658"/>
      <c r="G17" s="666"/>
      <c r="H17" s="662"/>
      <c r="I17" s="658"/>
      <c r="J17" s="666"/>
      <c r="K17" s="662"/>
      <c r="L17" s="658"/>
      <c r="M17" s="664"/>
      <c r="N17" s="613"/>
      <c r="O17" s="615"/>
      <c r="P17" s="608"/>
      <c r="Q17" s="613"/>
      <c r="R17" s="615"/>
      <c r="S17" s="608"/>
      <c r="T17" s="610"/>
      <c r="U17" s="602"/>
      <c r="V17" s="148"/>
    </row>
    <row r="18" spans="2:22" ht="23.25" customHeight="1">
      <c r="B18" s="151"/>
      <c r="C18" s="186" t="s">
        <v>77</v>
      </c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188">
        <f>SUM(N14:N17)</f>
        <v>20</v>
      </c>
      <c r="O18" s="180" t="s">
        <v>19</v>
      </c>
      <c r="P18" s="189">
        <f>SUM(P14:P17)</f>
        <v>37</v>
      </c>
      <c r="Q18" s="188">
        <f>SUM(Q14:Q17)</f>
        <v>2</v>
      </c>
      <c r="R18" s="190" t="s">
        <v>19</v>
      </c>
      <c r="S18" s="189">
        <f>SUM(S14:S17)</f>
        <v>5</v>
      </c>
      <c r="T18" s="142">
        <f>SUM(T14:T17)</f>
        <v>1</v>
      </c>
      <c r="U18" s="143">
        <f>SUM(U14:U17)</f>
        <v>2</v>
      </c>
      <c r="V18" s="124"/>
    </row>
    <row r="19" spans="2:27" ht="21" customHeight="1">
      <c r="B19" s="151"/>
      <c r="C19" s="8" t="s">
        <v>78</v>
      </c>
      <c r="D19" s="157" t="str">
        <f>IF(T18&gt;U18,D9,IF(U18&gt;T18,D10,IF(U18+T18=0," ","CHYBA ZADÁNÍ")))</f>
        <v>Brušperk A</v>
      </c>
      <c r="E19" s="152"/>
      <c r="F19" s="152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8"/>
      <c r="V19" s="158"/>
      <c r="AA19" s="159"/>
    </row>
    <row r="20" spans="2:22" ht="19.5" customHeight="1">
      <c r="B20" s="151"/>
      <c r="C20" s="8" t="s">
        <v>79</v>
      </c>
      <c r="G20" s="160"/>
      <c r="H20" s="160"/>
      <c r="I20" s="160"/>
      <c r="J20" s="160"/>
      <c r="K20" s="160"/>
      <c r="L20" s="160"/>
      <c r="M20" s="160"/>
      <c r="N20" s="158"/>
      <c r="O20" s="158"/>
      <c r="Q20" s="161"/>
      <c r="R20" s="161"/>
      <c r="S20" s="160"/>
      <c r="T20" s="160"/>
      <c r="U20" s="160"/>
      <c r="V20" s="158"/>
    </row>
    <row r="21" spans="10:20" ht="15">
      <c r="J21" s="5" t="s">
        <v>63</v>
      </c>
      <c r="K21" s="5"/>
      <c r="L21" s="5"/>
      <c r="T21" s="5" t="s">
        <v>66</v>
      </c>
    </row>
    <row r="22" spans="3:21" ht="15">
      <c r="C22" s="108" t="s">
        <v>80</v>
      </c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</row>
    <row r="23" spans="3:21" ht="15"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</row>
    <row r="24" spans="3:21" ht="15"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</row>
    <row r="25" spans="3:21" ht="15"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</row>
    <row r="26" spans="2:21" ht="28.5" customHeight="1">
      <c r="B26" s="123"/>
      <c r="C26" s="123"/>
      <c r="D26" s="123"/>
      <c r="E26" s="123"/>
      <c r="F26" s="162" t="s">
        <v>47</v>
      </c>
      <c r="G26" s="123"/>
      <c r="H26" s="163"/>
      <c r="I26" s="16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</row>
    <row r="27" spans="6:9" ht="8.25" customHeight="1">
      <c r="F27" s="102"/>
      <c r="H27" s="103"/>
      <c r="I27" s="103"/>
    </row>
    <row r="28" spans="3:24" ht="21">
      <c r="C28" s="104" t="s">
        <v>48</v>
      </c>
      <c r="D28" s="105" t="s">
        <v>49</v>
      </c>
      <c r="E28" s="104"/>
      <c r="F28" s="104"/>
      <c r="G28" s="104"/>
      <c r="H28" s="104"/>
      <c r="I28" s="104"/>
      <c r="J28" s="104"/>
      <c r="K28" s="104"/>
      <c r="L28" s="104"/>
      <c r="P28" s="626" t="s">
        <v>50</v>
      </c>
      <c r="Q28" s="626"/>
      <c r="R28" s="106"/>
      <c r="S28" s="106"/>
      <c r="T28" s="637">
        <f>'Rozlosování-přehled'!$L$1</f>
        <v>2011</v>
      </c>
      <c r="U28" s="637"/>
      <c r="X28" s="107" t="s">
        <v>1</v>
      </c>
    </row>
    <row r="29" spans="3:31" ht="18.75">
      <c r="C29" s="108" t="s">
        <v>51</v>
      </c>
      <c r="D29" s="164"/>
      <c r="N29" s="110">
        <v>1</v>
      </c>
      <c r="P29" s="622" t="str">
        <f>IF(N29=1,P31,IF(N29=2,P32,IF(N29=3,P33,IF(N29=4,P34,IF(N29=5,P35," ")))))</f>
        <v>MUŽI  I.</v>
      </c>
      <c r="Q29" s="623"/>
      <c r="R29" s="623"/>
      <c r="S29" s="623"/>
      <c r="T29" s="623"/>
      <c r="U29" s="624"/>
      <c r="W29" s="111" t="s">
        <v>2</v>
      </c>
      <c r="X29" s="108" t="s">
        <v>3</v>
      </c>
      <c r="AA29" s="1" t="s">
        <v>52</v>
      </c>
      <c r="AB29" s="1" t="s">
        <v>53</v>
      </c>
      <c r="AC29" s="1" t="s">
        <v>54</v>
      </c>
      <c r="AD29" s="1" t="s">
        <v>55</v>
      </c>
      <c r="AE29" s="1" t="s">
        <v>56</v>
      </c>
    </row>
    <row r="30" spans="3:21" ht="6.75" customHeight="1">
      <c r="C30" s="108"/>
      <c r="D30" s="113"/>
      <c r="E30" s="113"/>
      <c r="F30" s="113"/>
      <c r="G30" s="108"/>
      <c r="H30" s="108"/>
      <c r="I30" s="108"/>
      <c r="J30" s="113"/>
      <c r="K30" s="113"/>
      <c r="L30" s="113"/>
      <c r="M30" s="108"/>
      <c r="N30" s="108"/>
      <c r="O30" s="108"/>
      <c r="P30" s="114"/>
      <c r="Q30" s="114"/>
      <c r="R30" s="114"/>
      <c r="S30" s="108"/>
      <c r="T30" s="108"/>
      <c r="U30" s="113"/>
    </row>
    <row r="31" spans="3:31" ht="15.75">
      <c r="C31" s="108" t="s">
        <v>57</v>
      </c>
      <c r="D31" s="337" t="s">
        <v>65</v>
      </c>
      <c r="E31" s="115"/>
      <c r="F31" s="115"/>
      <c r="N31" s="1">
        <v>1</v>
      </c>
      <c r="P31" s="625" t="s">
        <v>58</v>
      </c>
      <c r="Q31" s="625"/>
      <c r="R31" s="625"/>
      <c r="S31" s="625"/>
      <c r="T31" s="625"/>
      <c r="U31" s="625"/>
      <c r="W31" s="117">
        <v>1</v>
      </c>
      <c r="X31" s="118" t="str">
        <f aca="true" t="shared" si="1" ref="X31:X38">IF($N$29=1,AA31,IF($N$29=2,AB31,IF($N$29=3,AC31,IF($N$29=4,AD31,IF($N$29=5,AE31," ")))))</f>
        <v>Hrabová</v>
      </c>
      <c r="AA31" s="1" t="str">
        <f aca="true" t="shared" si="2" ref="AA31:AE38">AA6</f>
        <v>Hrabová</v>
      </c>
      <c r="AB31" s="1">
        <f t="shared" si="2"/>
        <v>0</v>
      </c>
      <c r="AC31" s="1">
        <f t="shared" si="2"/>
        <v>0</v>
      </c>
      <c r="AD31" s="1">
        <f t="shared" si="2"/>
        <v>0</v>
      </c>
      <c r="AE31" s="1">
        <f t="shared" si="2"/>
        <v>0</v>
      </c>
    </row>
    <row r="32" spans="3:31" ht="15">
      <c r="C32" s="108" t="s">
        <v>60</v>
      </c>
      <c r="D32" s="338">
        <v>40670</v>
      </c>
      <c r="E32" s="120"/>
      <c r="F32" s="120"/>
      <c r="N32" s="1">
        <v>2</v>
      </c>
      <c r="P32" s="625" t="s">
        <v>61</v>
      </c>
      <c r="Q32" s="625"/>
      <c r="R32" s="625"/>
      <c r="S32" s="625"/>
      <c r="T32" s="625"/>
      <c r="U32" s="625"/>
      <c r="W32" s="117">
        <v>2</v>
      </c>
      <c r="X32" s="118" t="str">
        <f t="shared" si="1"/>
        <v>Vratimov</v>
      </c>
      <c r="AA32" s="1" t="str">
        <f t="shared" si="2"/>
        <v>Vratimov</v>
      </c>
      <c r="AB32" s="1">
        <f t="shared" si="2"/>
        <v>0</v>
      </c>
      <c r="AC32" s="1">
        <f t="shared" si="2"/>
        <v>0</v>
      </c>
      <c r="AD32" s="1">
        <f t="shared" si="2"/>
        <v>0</v>
      </c>
      <c r="AE32" s="1">
        <f t="shared" si="2"/>
        <v>0</v>
      </c>
    </row>
    <row r="33" spans="3:31" ht="15">
      <c r="C33" s="108"/>
      <c r="N33" s="1">
        <v>3</v>
      </c>
      <c r="P33" s="594" t="s">
        <v>62</v>
      </c>
      <c r="Q33" s="594"/>
      <c r="R33" s="594"/>
      <c r="S33" s="594"/>
      <c r="T33" s="594"/>
      <c r="U33" s="594"/>
      <c r="W33" s="117">
        <v>3</v>
      </c>
      <c r="X33" s="118" t="str">
        <f t="shared" si="1"/>
        <v>Výškovice A</v>
      </c>
      <c r="AA33" s="1" t="str">
        <f t="shared" si="2"/>
        <v>Výškovice A</v>
      </c>
      <c r="AB33" s="1">
        <f t="shared" si="2"/>
        <v>0</v>
      </c>
      <c r="AC33" s="1">
        <f t="shared" si="2"/>
        <v>0</v>
      </c>
      <c r="AD33" s="1">
        <f t="shared" si="2"/>
        <v>0</v>
      </c>
      <c r="AE33" s="1">
        <f t="shared" si="2"/>
        <v>0</v>
      </c>
    </row>
    <row r="34" spans="2:31" ht="18.75">
      <c r="B34" s="121">
        <v>2</v>
      </c>
      <c r="C34" s="104" t="s">
        <v>63</v>
      </c>
      <c r="D34" s="627" t="str">
        <f>IF(B34=1,X31,IF(B34=2,X32,IF(B34=3,X33,IF(B34=4,X34,IF(B34=5,X35,IF(B34=6,X36,IF(B34=7,X37,IF(B34=8,X38," "))))))))</f>
        <v>Vratimov</v>
      </c>
      <c r="E34" s="628"/>
      <c r="F34" s="628"/>
      <c r="G34" s="628"/>
      <c r="H34" s="628"/>
      <c r="I34" s="629"/>
      <c r="N34" s="1">
        <v>4</v>
      </c>
      <c r="P34" s="594" t="s">
        <v>64</v>
      </c>
      <c r="Q34" s="594"/>
      <c r="R34" s="594"/>
      <c r="S34" s="594"/>
      <c r="T34" s="594"/>
      <c r="U34" s="594"/>
      <c r="W34" s="117">
        <v>4</v>
      </c>
      <c r="X34" s="118" t="str">
        <f t="shared" si="1"/>
        <v>Brušperk B</v>
      </c>
      <c r="AA34" s="1" t="str">
        <f t="shared" si="2"/>
        <v>Brušperk B</v>
      </c>
      <c r="AB34" s="1">
        <f t="shared" si="2"/>
        <v>0</v>
      </c>
      <c r="AC34" s="1">
        <f t="shared" si="2"/>
        <v>0</v>
      </c>
      <c r="AD34" s="1">
        <f t="shared" si="2"/>
        <v>0</v>
      </c>
      <c r="AE34" s="1">
        <f t="shared" si="2"/>
        <v>0</v>
      </c>
    </row>
    <row r="35" spans="2:31" ht="18.75">
      <c r="B35" s="121">
        <v>7</v>
      </c>
      <c r="C35" s="104" t="s">
        <v>66</v>
      </c>
      <c r="D35" s="627" t="str">
        <f>IF(B35=1,X31,IF(B35=2,X32,IF(B35=3,X33,IF(B35=4,X34,IF(B35=5,X35,IF(B35=6,X36,IF(B35=7,X37,IF(B35=8,X38," "))))))))</f>
        <v>Stará Bělá  </v>
      </c>
      <c r="E35" s="628"/>
      <c r="F35" s="628"/>
      <c r="G35" s="628"/>
      <c r="H35" s="628"/>
      <c r="I35" s="629"/>
      <c r="N35" s="1">
        <v>5</v>
      </c>
      <c r="P35" s="594" t="s">
        <v>67</v>
      </c>
      <c r="Q35" s="594"/>
      <c r="R35" s="594"/>
      <c r="S35" s="594"/>
      <c r="T35" s="594"/>
      <c r="U35" s="594"/>
      <c r="W35" s="117">
        <v>5</v>
      </c>
      <c r="X35" s="118" t="str">
        <f t="shared" si="1"/>
        <v>N.Bělá  B</v>
      </c>
      <c r="AA35" s="1" t="str">
        <f t="shared" si="2"/>
        <v>N.Bělá  B</v>
      </c>
      <c r="AB35" s="1">
        <f t="shared" si="2"/>
        <v>0</v>
      </c>
      <c r="AC35" s="1">
        <f t="shared" si="2"/>
        <v>0</v>
      </c>
      <c r="AD35" s="1">
        <f t="shared" si="2"/>
        <v>0</v>
      </c>
      <c r="AE35" s="1">
        <f t="shared" si="2"/>
        <v>0</v>
      </c>
    </row>
    <row r="36" spans="23:31" ht="15">
      <c r="W36" s="117">
        <v>6</v>
      </c>
      <c r="X36" s="118" t="str">
        <f t="shared" si="1"/>
        <v>Výškovice B</v>
      </c>
      <c r="AA36" s="1" t="str">
        <f t="shared" si="2"/>
        <v>Výškovice B</v>
      </c>
      <c r="AB36" s="1">
        <f t="shared" si="2"/>
        <v>0</v>
      </c>
      <c r="AC36" s="1">
        <f t="shared" si="2"/>
        <v>0</v>
      </c>
      <c r="AD36" s="1">
        <f t="shared" si="2"/>
        <v>0</v>
      </c>
      <c r="AE36" s="1">
        <f t="shared" si="2"/>
        <v>0</v>
      </c>
    </row>
    <row r="37" spans="3:31" ht="15">
      <c r="C37" s="122" t="s">
        <v>68</v>
      </c>
      <c r="D37" s="123"/>
      <c r="E37" s="630" t="s">
        <v>69</v>
      </c>
      <c r="F37" s="631"/>
      <c r="G37" s="631"/>
      <c r="H37" s="631"/>
      <c r="I37" s="631"/>
      <c r="J37" s="631"/>
      <c r="K37" s="631"/>
      <c r="L37" s="631"/>
      <c r="M37" s="631"/>
      <c r="N37" s="631" t="s">
        <v>70</v>
      </c>
      <c r="O37" s="631"/>
      <c r="P37" s="631"/>
      <c r="Q37" s="631"/>
      <c r="R37" s="631"/>
      <c r="S37" s="631"/>
      <c r="T37" s="631"/>
      <c r="U37" s="631"/>
      <c r="V37" s="124"/>
      <c r="W37" s="117">
        <v>7</v>
      </c>
      <c r="X37" s="118" t="str">
        <f t="shared" si="1"/>
        <v>Stará Bělá  </v>
      </c>
      <c r="AA37" s="1" t="str">
        <f t="shared" si="2"/>
        <v>Stará Bělá  </v>
      </c>
      <c r="AB37" s="1">
        <f t="shared" si="2"/>
        <v>0</v>
      </c>
      <c r="AC37" s="1">
        <f t="shared" si="2"/>
        <v>0</v>
      </c>
      <c r="AD37" s="1">
        <f t="shared" si="2"/>
        <v>0</v>
      </c>
      <c r="AE37" s="1">
        <f t="shared" si="2"/>
        <v>0</v>
      </c>
    </row>
    <row r="38" spans="2:37" ht="15">
      <c r="B38" s="126"/>
      <c r="C38" s="127" t="s">
        <v>8</v>
      </c>
      <c r="D38" s="128" t="s">
        <v>9</v>
      </c>
      <c r="E38" s="611" t="s">
        <v>71</v>
      </c>
      <c r="F38" s="592"/>
      <c r="G38" s="593"/>
      <c r="H38" s="591" t="s">
        <v>72</v>
      </c>
      <c r="I38" s="592"/>
      <c r="J38" s="593" t="s">
        <v>72</v>
      </c>
      <c r="K38" s="591" t="s">
        <v>73</v>
      </c>
      <c r="L38" s="592"/>
      <c r="M38" s="592" t="s">
        <v>73</v>
      </c>
      <c r="N38" s="591" t="s">
        <v>74</v>
      </c>
      <c r="O38" s="592"/>
      <c r="P38" s="593"/>
      <c r="Q38" s="591" t="s">
        <v>75</v>
      </c>
      <c r="R38" s="592"/>
      <c r="S38" s="593"/>
      <c r="T38" s="129" t="s">
        <v>76</v>
      </c>
      <c r="U38" s="130"/>
      <c r="V38" s="131"/>
      <c r="W38" s="117">
        <v>8</v>
      </c>
      <c r="X38" s="118" t="str">
        <f t="shared" si="1"/>
        <v>Brušperk A</v>
      </c>
      <c r="AA38" s="1" t="str">
        <f t="shared" si="2"/>
        <v>Brušperk A</v>
      </c>
      <c r="AB38" s="1">
        <f t="shared" si="2"/>
        <v>0</v>
      </c>
      <c r="AC38" s="1">
        <f t="shared" si="2"/>
        <v>0</v>
      </c>
      <c r="AD38" s="1">
        <f t="shared" si="2"/>
        <v>0</v>
      </c>
      <c r="AE38" s="1">
        <f t="shared" si="2"/>
        <v>0</v>
      </c>
      <c r="AF38" s="9" t="s">
        <v>71</v>
      </c>
      <c r="AG38" s="9" t="s">
        <v>72</v>
      </c>
      <c r="AH38" s="9" t="s">
        <v>73</v>
      </c>
      <c r="AI38" s="9" t="s">
        <v>71</v>
      </c>
      <c r="AJ38" s="9" t="s">
        <v>72</v>
      </c>
      <c r="AK38" s="9" t="s">
        <v>73</v>
      </c>
    </row>
    <row r="39" spans="2:37" ht="24.75" customHeight="1">
      <c r="B39" s="132" t="s">
        <v>71</v>
      </c>
      <c r="C39" s="339" t="s">
        <v>206</v>
      </c>
      <c r="D39" s="340" t="s">
        <v>207</v>
      </c>
      <c r="E39" s="341">
        <v>3</v>
      </c>
      <c r="F39" s="342" t="s">
        <v>19</v>
      </c>
      <c r="G39" s="343">
        <v>6</v>
      </c>
      <c r="H39" s="344">
        <v>5</v>
      </c>
      <c r="I39" s="342" t="s">
        <v>19</v>
      </c>
      <c r="J39" s="343">
        <v>7</v>
      </c>
      <c r="K39" s="344"/>
      <c r="L39" s="342" t="s">
        <v>19</v>
      </c>
      <c r="M39" s="345"/>
      <c r="N39" s="139">
        <f>E39+H39+K39</f>
        <v>8</v>
      </c>
      <c r="O39" s="140" t="s">
        <v>19</v>
      </c>
      <c r="P39" s="141">
        <f>G39+J39+M39</f>
        <v>13</v>
      </c>
      <c r="Q39" s="139">
        <f>SUM(AF39:AH39)</f>
        <v>0</v>
      </c>
      <c r="R39" s="140" t="s">
        <v>19</v>
      </c>
      <c r="S39" s="141">
        <f>SUM(AI39:AK39)</f>
        <v>2</v>
      </c>
      <c r="T39" s="142">
        <f>IF(Q39&gt;S39,1,0)</f>
        <v>0</v>
      </c>
      <c r="U39" s="143">
        <f>IF(S39&gt;Q39,1,0)</f>
        <v>1</v>
      </c>
      <c r="V39" s="124"/>
      <c r="X39" s="144"/>
      <c r="AF39" s="145">
        <f>IF(E39&gt;G39,1,0)</f>
        <v>0</v>
      </c>
      <c r="AG39" s="145">
        <f>IF(H39&gt;J39,1,0)</f>
        <v>0</v>
      </c>
      <c r="AH39" s="145">
        <f>IF(K39+M39&gt;0,IF(K39&gt;M39,1,0),0)</f>
        <v>0</v>
      </c>
      <c r="AI39" s="145">
        <f>IF(G39&gt;E39,1,0)</f>
        <v>1</v>
      </c>
      <c r="AJ39" s="145">
        <f>IF(J39&gt;H39,1,0)</f>
        <v>1</v>
      </c>
      <c r="AK39" s="145">
        <f>IF(K39+M39&gt;0,IF(M39&gt;K39,1,0),0)</f>
        <v>0</v>
      </c>
    </row>
    <row r="40" spans="2:37" ht="24.75" customHeight="1">
      <c r="B40" s="132" t="s">
        <v>72</v>
      </c>
      <c r="C40" s="346" t="s">
        <v>208</v>
      </c>
      <c r="D40" s="339" t="s">
        <v>96</v>
      </c>
      <c r="E40" s="341">
        <v>4</v>
      </c>
      <c r="F40" s="342" t="s">
        <v>19</v>
      </c>
      <c r="G40" s="343">
        <v>6</v>
      </c>
      <c r="H40" s="344">
        <v>6</v>
      </c>
      <c r="I40" s="342" t="s">
        <v>19</v>
      </c>
      <c r="J40" s="343">
        <v>3</v>
      </c>
      <c r="K40" s="344">
        <v>4</v>
      </c>
      <c r="L40" s="342" t="s">
        <v>19</v>
      </c>
      <c r="M40" s="345">
        <v>6</v>
      </c>
      <c r="N40" s="139">
        <f>E40+H40+K40</f>
        <v>14</v>
      </c>
      <c r="O40" s="140" t="s">
        <v>19</v>
      </c>
      <c r="P40" s="141">
        <f>G40+J40+M40</f>
        <v>15</v>
      </c>
      <c r="Q40" s="139">
        <f>SUM(AF40:AH40)</f>
        <v>1</v>
      </c>
      <c r="R40" s="140" t="s">
        <v>19</v>
      </c>
      <c r="S40" s="141">
        <f>SUM(AI40:AK40)</f>
        <v>2</v>
      </c>
      <c r="T40" s="142">
        <f>IF(Q40&gt;S40,1,0)</f>
        <v>0</v>
      </c>
      <c r="U40" s="143">
        <f>IF(S40&gt;Q40,1,0)</f>
        <v>1</v>
      </c>
      <c r="V40" s="124"/>
      <c r="AF40" s="145">
        <f>IF(E40&gt;G40,1,0)</f>
        <v>0</v>
      </c>
      <c r="AG40" s="145">
        <f>IF(H40&gt;J40,1,0)</f>
        <v>1</v>
      </c>
      <c r="AH40" s="145">
        <f>IF(K40+M40&gt;0,IF(K40&gt;M40,1,0),0)</f>
        <v>0</v>
      </c>
      <c r="AI40" s="145">
        <f>IF(G40&gt;E40,1,0)</f>
        <v>1</v>
      </c>
      <c r="AJ40" s="145">
        <f>IF(J40&gt;H40,1,0)</f>
        <v>0</v>
      </c>
      <c r="AK40" s="145">
        <f>IF(K40+M40&gt;0,IF(M40&gt;K40,1,0),0)</f>
        <v>1</v>
      </c>
    </row>
    <row r="41" spans="2:37" ht="24.75" customHeight="1">
      <c r="B41" s="583" t="s">
        <v>73</v>
      </c>
      <c r="C41" s="346" t="s">
        <v>206</v>
      </c>
      <c r="D41" s="340" t="s">
        <v>207</v>
      </c>
      <c r="E41" s="652">
        <v>7</v>
      </c>
      <c r="F41" s="653" t="s">
        <v>19</v>
      </c>
      <c r="G41" s="654">
        <v>5</v>
      </c>
      <c r="H41" s="656">
        <v>6</v>
      </c>
      <c r="I41" s="653" t="s">
        <v>19</v>
      </c>
      <c r="J41" s="654">
        <v>4</v>
      </c>
      <c r="K41" s="656"/>
      <c r="L41" s="653" t="s">
        <v>19</v>
      </c>
      <c r="M41" s="655"/>
      <c r="N41" s="646">
        <f>E41+H41+K41</f>
        <v>13</v>
      </c>
      <c r="O41" s="648" t="s">
        <v>19</v>
      </c>
      <c r="P41" s="650">
        <f>G41+J41+M41</f>
        <v>9</v>
      </c>
      <c r="Q41" s="646">
        <f>SUM(AF41:AH41)</f>
        <v>2</v>
      </c>
      <c r="R41" s="648" t="s">
        <v>19</v>
      </c>
      <c r="S41" s="650">
        <f>SUM(AI41:AK41)</f>
        <v>0</v>
      </c>
      <c r="T41" s="609">
        <f>IF(Q41&gt;S41,1,0)</f>
        <v>1</v>
      </c>
      <c r="U41" s="601">
        <f>IF(S41&gt;Q41,1,0)</f>
        <v>0</v>
      </c>
      <c r="V41" s="148"/>
      <c r="AF41" s="145">
        <f>IF(E41&gt;G41,1,0)</f>
        <v>1</v>
      </c>
      <c r="AG41" s="145">
        <f>IF(H41&gt;J41,1,0)</f>
        <v>1</v>
      </c>
      <c r="AH41" s="145">
        <f>IF(K41+M41&gt;0,IF(K41&gt;M41,1,0),0)</f>
        <v>0</v>
      </c>
      <c r="AI41" s="145">
        <f>IF(G41&gt;E41,1,0)</f>
        <v>0</v>
      </c>
      <c r="AJ41" s="145">
        <f>IF(J41&gt;H41,1,0)</f>
        <v>0</v>
      </c>
      <c r="AK41" s="145">
        <f>IF(K41+M41&gt;0,IF(M41&gt;K41,1,0),0)</f>
        <v>0</v>
      </c>
    </row>
    <row r="42" spans="2:22" ht="24.75" customHeight="1">
      <c r="B42" s="584"/>
      <c r="C42" s="347" t="s">
        <v>208</v>
      </c>
      <c r="D42" s="348" t="s">
        <v>209</v>
      </c>
      <c r="E42" s="652"/>
      <c r="F42" s="653"/>
      <c r="G42" s="654"/>
      <c r="H42" s="656"/>
      <c r="I42" s="653"/>
      <c r="J42" s="654"/>
      <c r="K42" s="656"/>
      <c r="L42" s="653"/>
      <c r="M42" s="655"/>
      <c r="N42" s="647"/>
      <c r="O42" s="649"/>
      <c r="P42" s="651"/>
      <c r="Q42" s="647"/>
      <c r="R42" s="649"/>
      <c r="S42" s="651"/>
      <c r="T42" s="610"/>
      <c r="U42" s="602"/>
      <c r="V42" s="148"/>
    </row>
    <row r="43" spans="2:22" ht="24.75" customHeight="1">
      <c r="B43" s="151"/>
      <c r="C43" s="152" t="s">
        <v>77</v>
      </c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4">
        <f>SUM(N39:N42)</f>
        <v>35</v>
      </c>
      <c r="O43" s="140" t="s">
        <v>19</v>
      </c>
      <c r="P43" s="155">
        <f>SUM(P39:P42)</f>
        <v>37</v>
      </c>
      <c r="Q43" s="154">
        <f>SUM(Q39:Q42)</f>
        <v>3</v>
      </c>
      <c r="R43" s="156" t="s">
        <v>19</v>
      </c>
      <c r="S43" s="155">
        <f>SUM(S39:S42)</f>
        <v>4</v>
      </c>
      <c r="T43" s="142">
        <f>SUM(T39:T42)</f>
        <v>1</v>
      </c>
      <c r="U43" s="143">
        <f>SUM(U39:U42)</f>
        <v>2</v>
      </c>
      <c r="V43" s="124"/>
    </row>
    <row r="44" spans="2:22" ht="24.75" customHeight="1">
      <c r="B44" s="151"/>
      <c r="C44" s="8" t="s">
        <v>78</v>
      </c>
      <c r="D44" s="157" t="str">
        <f>IF(T43&gt;U43,D34,IF(U43&gt;T43,D35,IF(U43+T43=0," ","CHYBA ZADÁNÍ")))</f>
        <v>Stará Bělá  </v>
      </c>
      <c r="E44" s="152"/>
      <c r="F44" s="152"/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53"/>
      <c r="R44" s="153"/>
      <c r="S44" s="153"/>
      <c r="T44" s="153"/>
      <c r="U44" s="8"/>
      <c r="V44" s="158"/>
    </row>
    <row r="45" spans="2:22" ht="15">
      <c r="B45" s="151"/>
      <c r="C45" s="8" t="s">
        <v>79</v>
      </c>
      <c r="G45" s="160"/>
      <c r="H45" s="160"/>
      <c r="I45" s="160"/>
      <c r="J45" s="160"/>
      <c r="K45" s="160"/>
      <c r="L45" s="160"/>
      <c r="M45" s="160"/>
      <c r="N45" s="158"/>
      <c r="O45" s="158"/>
      <c r="Q45" s="161"/>
      <c r="R45" s="161"/>
      <c r="S45" s="160"/>
      <c r="T45" s="160"/>
      <c r="U45" s="160"/>
      <c r="V45" s="158"/>
    </row>
    <row r="46" spans="3:21" ht="15">
      <c r="C46" s="161"/>
      <c r="D46" s="161"/>
      <c r="E46" s="161"/>
      <c r="F46" s="161"/>
      <c r="G46" s="161"/>
      <c r="H46" s="161"/>
      <c r="I46" s="161"/>
      <c r="J46" s="166" t="s">
        <v>63</v>
      </c>
      <c r="K46" s="166"/>
      <c r="L46" s="166"/>
      <c r="M46" s="161"/>
      <c r="N46" s="161"/>
      <c r="O46" s="161"/>
      <c r="P46" s="161"/>
      <c r="Q46" s="161"/>
      <c r="R46" s="161"/>
      <c r="S46" s="161"/>
      <c r="T46" s="166" t="s">
        <v>66</v>
      </c>
      <c r="U46" s="161"/>
    </row>
    <row r="47" spans="3:21" ht="15">
      <c r="C47" s="167" t="s">
        <v>80</v>
      </c>
      <c r="D47" s="161"/>
      <c r="E47" s="161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61"/>
    </row>
    <row r="48" spans="3:21" ht="15">
      <c r="C48" s="161"/>
      <c r="D48" s="168"/>
      <c r="E48" s="161"/>
      <c r="F48" s="161"/>
      <c r="G48" s="161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</row>
    <row r="49" spans="3:21" ht="15">
      <c r="C49" s="161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61"/>
      <c r="Q49" s="161"/>
      <c r="R49" s="161"/>
      <c r="S49" s="161"/>
      <c r="T49" s="161"/>
      <c r="U49" s="161"/>
    </row>
    <row r="50" spans="3:21" ht="15">
      <c r="C50" s="161"/>
      <c r="D50" s="161"/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161"/>
      <c r="P50" s="161"/>
      <c r="Q50" s="161"/>
      <c r="R50" s="161"/>
      <c r="S50" s="161"/>
      <c r="T50" s="161"/>
      <c r="U50" s="161"/>
    </row>
    <row r="51" spans="6:9" ht="26.25">
      <c r="F51" s="102" t="s">
        <v>47</v>
      </c>
      <c r="H51" s="103"/>
      <c r="I51" s="103"/>
    </row>
    <row r="52" spans="6:9" ht="26.25">
      <c r="F52" s="102"/>
      <c r="H52" s="103"/>
      <c r="I52" s="103"/>
    </row>
    <row r="53" spans="3:24" ht="21">
      <c r="C53" s="104" t="s">
        <v>48</v>
      </c>
      <c r="D53" s="105" t="s">
        <v>49</v>
      </c>
      <c r="E53" s="104"/>
      <c r="F53" s="104"/>
      <c r="G53" s="104"/>
      <c r="H53" s="104"/>
      <c r="I53" s="104"/>
      <c r="J53" s="104"/>
      <c r="K53" s="104"/>
      <c r="L53" s="104"/>
      <c r="P53" s="626" t="s">
        <v>50</v>
      </c>
      <c r="Q53" s="626"/>
      <c r="R53" s="106"/>
      <c r="S53" s="106"/>
      <c r="T53" s="637">
        <f>'Rozlosování-přehled'!$L$1</f>
        <v>2011</v>
      </c>
      <c r="U53" s="637"/>
      <c r="X53" s="107" t="s">
        <v>1</v>
      </c>
    </row>
    <row r="54" spans="3:31" ht="18.75">
      <c r="C54" s="108" t="s">
        <v>51</v>
      </c>
      <c r="D54" s="109"/>
      <c r="N54" s="110">
        <v>1</v>
      </c>
      <c r="P54" s="622" t="str">
        <f>IF(N54=1,P56,IF(N54=2,P57,IF(N54=3,P58,IF(N54=4,P59,IF(N54=5,P60," ")))))</f>
        <v>MUŽI  I.</v>
      </c>
      <c r="Q54" s="623"/>
      <c r="R54" s="623"/>
      <c r="S54" s="623"/>
      <c r="T54" s="623"/>
      <c r="U54" s="624"/>
      <c r="W54" s="111" t="s">
        <v>2</v>
      </c>
      <c r="X54" s="112" t="s">
        <v>3</v>
      </c>
      <c r="AA54" s="1" t="s">
        <v>52</v>
      </c>
      <c r="AB54" s="1" t="s">
        <v>53</v>
      </c>
      <c r="AC54" s="1" t="s">
        <v>54</v>
      </c>
      <c r="AD54" s="1" t="s">
        <v>55</v>
      </c>
      <c r="AE54" s="1" t="s">
        <v>56</v>
      </c>
    </row>
    <row r="55" spans="3:21" ht="15">
      <c r="C55" s="108"/>
      <c r="D55" s="113"/>
      <c r="E55" s="113"/>
      <c r="F55" s="113"/>
      <c r="G55" s="108"/>
      <c r="H55" s="108"/>
      <c r="I55" s="108"/>
      <c r="J55" s="113"/>
      <c r="K55" s="113"/>
      <c r="L55" s="113"/>
      <c r="M55" s="108"/>
      <c r="N55" s="108"/>
      <c r="O55" s="108"/>
      <c r="P55" s="114"/>
      <c r="Q55" s="114"/>
      <c r="R55" s="114"/>
      <c r="S55" s="108"/>
      <c r="T55" s="108"/>
      <c r="U55" s="113"/>
    </row>
    <row r="56" spans="3:31" ht="15.75">
      <c r="C56" s="108" t="s">
        <v>57</v>
      </c>
      <c r="D56" s="165" t="s">
        <v>252</v>
      </c>
      <c r="E56" s="115"/>
      <c r="F56" s="115"/>
      <c r="N56" s="116">
        <v>1</v>
      </c>
      <c r="P56" s="625" t="s">
        <v>58</v>
      </c>
      <c r="Q56" s="625"/>
      <c r="R56" s="625"/>
      <c r="S56" s="625"/>
      <c r="T56" s="625"/>
      <c r="U56" s="625"/>
      <c r="W56" s="117">
        <v>1</v>
      </c>
      <c r="X56" s="118" t="str">
        <f aca="true" t="shared" si="3" ref="X56:X63">IF($N$4=1,AA56,IF($N$4=2,AB56,IF($N$4=3,AC56,IF($N$4=4,AD56,IF($N$4=5,AE56," ")))))</f>
        <v>Hrabová</v>
      </c>
      <c r="AA56" s="1" t="str">
        <f aca="true" t="shared" si="4" ref="AA56:AE61">AA6</f>
        <v>Hrabová</v>
      </c>
      <c r="AB56" s="1">
        <f t="shared" si="4"/>
        <v>0</v>
      </c>
      <c r="AC56" s="1">
        <f t="shared" si="4"/>
        <v>0</v>
      </c>
      <c r="AD56" s="1">
        <f t="shared" si="4"/>
        <v>0</v>
      </c>
      <c r="AE56" s="1">
        <f t="shared" si="4"/>
        <v>0</v>
      </c>
    </row>
    <row r="57" spans="3:31" ht="15">
      <c r="C57" s="108" t="s">
        <v>60</v>
      </c>
      <c r="D57" s="263">
        <v>40779</v>
      </c>
      <c r="E57" s="120"/>
      <c r="F57" s="120"/>
      <c r="N57" s="116">
        <v>2</v>
      </c>
      <c r="P57" s="625" t="s">
        <v>61</v>
      </c>
      <c r="Q57" s="625"/>
      <c r="R57" s="625"/>
      <c r="S57" s="625"/>
      <c r="T57" s="625"/>
      <c r="U57" s="625"/>
      <c r="W57" s="117">
        <v>2</v>
      </c>
      <c r="X57" s="118" t="str">
        <f t="shared" si="3"/>
        <v>Vratimov</v>
      </c>
      <c r="AA57" s="1" t="str">
        <f t="shared" si="4"/>
        <v>Vratimov</v>
      </c>
      <c r="AB57" s="1">
        <f t="shared" si="4"/>
        <v>0</v>
      </c>
      <c r="AC57" s="1">
        <f t="shared" si="4"/>
        <v>0</v>
      </c>
      <c r="AD57" s="1">
        <f t="shared" si="4"/>
        <v>0</v>
      </c>
      <c r="AE57" s="1">
        <f t="shared" si="4"/>
        <v>0</v>
      </c>
    </row>
    <row r="58" spans="3:31" ht="15">
      <c r="C58" s="108"/>
      <c r="N58" s="116">
        <v>3</v>
      </c>
      <c r="P58" s="594" t="s">
        <v>62</v>
      </c>
      <c r="Q58" s="594"/>
      <c r="R58" s="594"/>
      <c r="S58" s="594"/>
      <c r="T58" s="594"/>
      <c r="U58" s="594"/>
      <c r="W58" s="117">
        <v>3</v>
      </c>
      <c r="X58" s="118" t="str">
        <f t="shared" si="3"/>
        <v>Výškovice A</v>
      </c>
      <c r="AA58" s="1" t="str">
        <f t="shared" si="4"/>
        <v>Výškovice A</v>
      </c>
      <c r="AB58" s="1">
        <f t="shared" si="4"/>
        <v>0</v>
      </c>
      <c r="AC58" s="1">
        <f t="shared" si="4"/>
        <v>0</v>
      </c>
      <c r="AD58" s="1">
        <f t="shared" si="4"/>
        <v>0</v>
      </c>
      <c r="AE58" s="1">
        <f t="shared" si="4"/>
        <v>0</v>
      </c>
    </row>
    <row r="59" spans="2:31" ht="18.75">
      <c r="B59" s="121">
        <v>3</v>
      </c>
      <c r="C59" s="104" t="s">
        <v>63</v>
      </c>
      <c r="D59" s="643" t="str">
        <f>IF(B59=1,X56,IF(B59=2,X57,IF(B59=3,X58,IF(B59=4,X59,IF(B59=5,X60,IF(B59=6,X61,IF(B59=7,X62,IF(B59=8,X63," "))))))))</f>
        <v>Výškovice A</v>
      </c>
      <c r="E59" s="644"/>
      <c r="F59" s="644"/>
      <c r="G59" s="644"/>
      <c r="H59" s="644"/>
      <c r="I59" s="645"/>
      <c r="N59" s="116">
        <v>4</v>
      </c>
      <c r="P59" s="594" t="s">
        <v>64</v>
      </c>
      <c r="Q59" s="594"/>
      <c r="R59" s="594"/>
      <c r="S59" s="594"/>
      <c r="T59" s="594"/>
      <c r="U59" s="594"/>
      <c r="W59" s="117">
        <v>4</v>
      </c>
      <c r="X59" s="118" t="str">
        <f t="shared" si="3"/>
        <v>Brušperk B</v>
      </c>
      <c r="AA59" s="1" t="str">
        <f t="shared" si="4"/>
        <v>Brušperk B</v>
      </c>
      <c r="AB59" s="1">
        <f t="shared" si="4"/>
        <v>0</v>
      </c>
      <c r="AC59" s="1">
        <f t="shared" si="4"/>
        <v>0</v>
      </c>
      <c r="AD59" s="1">
        <f t="shared" si="4"/>
        <v>0</v>
      </c>
      <c r="AE59" s="1">
        <f t="shared" si="4"/>
        <v>0</v>
      </c>
    </row>
    <row r="60" spans="2:31" ht="18.75">
      <c r="B60" s="121">
        <v>6</v>
      </c>
      <c r="C60" s="104" t="s">
        <v>66</v>
      </c>
      <c r="D60" s="643" t="str">
        <f>IF(B60=1,X56,IF(B60=2,X57,IF(B60=3,X58,IF(B60=4,X59,IF(B60=5,X60,IF(B60=6,X61,IF(B60=7,X62,IF(B60=8,X63," "))))))))</f>
        <v>Výškovice B</v>
      </c>
      <c r="E60" s="644"/>
      <c r="F60" s="644"/>
      <c r="G60" s="644"/>
      <c r="H60" s="644"/>
      <c r="I60" s="645"/>
      <c r="N60" s="116">
        <v>5</v>
      </c>
      <c r="P60" s="594" t="s">
        <v>67</v>
      </c>
      <c r="Q60" s="594"/>
      <c r="R60" s="594"/>
      <c r="S60" s="594"/>
      <c r="T60" s="594"/>
      <c r="U60" s="594"/>
      <c r="W60" s="117">
        <v>5</v>
      </c>
      <c r="X60" s="118" t="str">
        <f t="shared" si="3"/>
        <v>N.Bělá  B</v>
      </c>
      <c r="AA60" s="1" t="str">
        <f t="shared" si="4"/>
        <v>N.Bělá  B</v>
      </c>
      <c r="AB60" s="1">
        <f t="shared" si="4"/>
        <v>0</v>
      </c>
      <c r="AC60" s="1">
        <f t="shared" si="4"/>
        <v>0</v>
      </c>
      <c r="AD60" s="1">
        <f t="shared" si="4"/>
        <v>0</v>
      </c>
      <c r="AE60" s="1">
        <f t="shared" si="4"/>
        <v>0</v>
      </c>
    </row>
    <row r="61" spans="23:31" ht="15">
      <c r="W61" s="117">
        <v>6</v>
      </c>
      <c r="X61" s="118" t="str">
        <f t="shared" si="3"/>
        <v>Výškovice B</v>
      </c>
      <c r="AA61" s="1" t="str">
        <f t="shared" si="4"/>
        <v>Výškovice B</v>
      </c>
      <c r="AB61" s="1">
        <f t="shared" si="4"/>
        <v>0</v>
      </c>
      <c r="AC61" s="1">
        <f t="shared" si="4"/>
        <v>0</v>
      </c>
      <c r="AD61" s="1">
        <f t="shared" si="4"/>
        <v>0</v>
      </c>
      <c r="AE61" s="1">
        <f t="shared" si="4"/>
        <v>0</v>
      </c>
    </row>
    <row r="62" spans="3:37" ht="15">
      <c r="C62" s="122" t="s">
        <v>68</v>
      </c>
      <c r="D62" s="123"/>
      <c r="E62" s="630" t="s">
        <v>69</v>
      </c>
      <c r="F62" s="631"/>
      <c r="G62" s="631"/>
      <c r="H62" s="631"/>
      <c r="I62" s="631"/>
      <c r="J62" s="631"/>
      <c r="K62" s="631"/>
      <c r="L62" s="631"/>
      <c r="M62" s="631"/>
      <c r="N62" s="631" t="s">
        <v>70</v>
      </c>
      <c r="O62" s="631"/>
      <c r="P62" s="631"/>
      <c r="Q62" s="631"/>
      <c r="R62" s="631"/>
      <c r="S62" s="631"/>
      <c r="T62" s="631"/>
      <c r="U62" s="631"/>
      <c r="V62" s="124"/>
      <c r="W62" s="117">
        <v>7</v>
      </c>
      <c r="X62" s="118" t="str">
        <f t="shared" si="3"/>
        <v>Stará Bělá  </v>
      </c>
      <c r="AA62" s="1" t="str">
        <f aca="true" t="shared" si="5" ref="AA62:AE63">AA12</f>
        <v>Stará Bělá  </v>
      </c>
      <c r="AB62" s="1">
        <f t="shared" si="5"/>
        <v>0</v>
      </c>
      <c r="AC62" s="1">
        <f t="shared" si="5"/>
        <v>0</v>
      </c>
      <c r="AD62" s="1">
        <f t="shared" si="5"/>
        <v>0</v>
      </c>
      <c r="AE62" s="1">
        <f t="shared" si="5"/>
        <v>0</v>
      </c>
      <c r="AF62" s="108"/>
      <c r="AG62" s="125"/>
      <c r="AH62" s="125"/>
      <c r="AI62" s="107" t="s">
        <v>1</v>
      </c>
      <c r="AJ62" s="125"/>
      <c r="AK62" s="125"/>
    </row>
    <row r="63" spans="2:37" ht="15">
      <c r="B63" s="126"/>
      <c r="C63" s="127" t="s">
        <v>8</v>
      </c>
      <c r="D63" s="128" t="s">
        <v>9</v>
      </c>
      <c r="E63" s="611" t="s">
        <v>71</v>
      </c>
      <c r="F63" s="592"/>
      <c r="G63" s="593"/>
      <c r="H63" s="591" t="s">
        <v>72</v>
      </c>
      <c r="I63" s="592"/>
      <c r="J63" s="593" t="s">
        <v>72</v>
      </c>
      <c r="K63" s="591" t="s">
        <v>73</v>
      </c>
      <c r="L63" s="592"/>
      <c r="M63" s="592" t="s">
        <v>73</v>
      </c>
      <c r="N63" s="591" t="s">
        <v>74</v>
      </c>
      <c r="O63" s="592"/>
      <c r="P63" s="593"/>
      <c r="Q63" s="591" t="s">
        <v>75</v>
      </c>
      <c r="R63" s="592"/>
      <c r="S63" s="593"/>
      <c r="T63" s="129" t="s">
        <v>76</v>
      </c>
      <c r="U63" s="130"/>
      <c r="V63" s="131"/>
      <c r="W63" s="117">
        <v>8</v>
      </c>
      <c r="X63" s="118" t="str">
        <f t="shared" si="3"/>
        <v>Brušperk A</v>
      </c>
      <c r="AA63" s="1" t="str">
        <f t="shared" si="5"/>
        <v>Brušperk A</v>
      </c>
      <c r="AB63" s="1">
        <f t="shared" si="5"/>
        <v>0</v>
      </c>
      <c r="AC63" s="1">
        <f t="shared" si="5"/>
        <v>0</v>
      </c>
      <c r="AD63" s="1">
        <f t="shared" si="5"/>
        <v>0</v>
      </c>
      <c r="AE63" s="1">
        <f t="shared" si="5"/>
        <v>0</v>
      </c>
      <c r="AF63" s="9" t="s">
        <v>71</v>
      </c>
      <c r="AG63" s="9" t="s">
        <v>72</v>
      </c>
      <c r="AH63" s="9" t="s">
        <v>73</v>
      </c>
      <c r="AI63" s="9" t="s">
        <v>71</v>
      </c>
      <c r="AJ63" s="9" t="s">
        <v>72</v>
      </c>
      <c r="AK63" s="9" t="s">
        <v>73</v>
      </c>
    </row>
    <row r="64" spans="2:37" ht="24.75" customHeight="1">
      <c r="B64" s="132" t="s">
        <v>71</v>
      </c>
      <c r="C64" s="146" t="s">
        <v>94</v>
      </c>
      <c r="D64" s="146" t="s">
        <v>248</v>
      </c>
      <c r="E64" s="134">
        <v>6</v>
      </c>
      <c r="F64" s="135" t="s">
        <v>19</v>
      </c>
      <c r="G64" s="136">
        <v>4</v>
      </c>
      <c r="H64" s="137">
        <v>2</v>
      </c>
      <c r="I64" s="135" t="s">
        <v>19</v>
      </c>
      <c r="J64" s="136">
        <v>6</v>
      </c>
      <c r="K64" s="177">
        <v>6</v>
      </c>
      <c r="L64" s="175" t="s">
        <v>19</v>
      </c>
      <c r="M64" s="178">
        <v>7</v>
      </c>
      <c r="N64" s="179">
        <f>E64+H64+K64</f>
        <v>14</v>
      </c>
      <c r="O64" s="180" t="s">
        <v>19</v>
      </c>
      <c r="P64" s="181">
        <f>G64+J64+M64</f>
        <v>17</v>
      </c>
      <c r="Q64" s="179">
        <f>SUM(AF64:AH64)</f>
        <v>1</v>
      </c>
      <c r="R64" s="180" t="s">
        <v>19</v>
      </c>
      <c r="S64" s="181">
        <f>SUM(AI64:AK64)</f>
        <v>2</v>
      </c>
      <c r="T64" s="142">
        <f>IF(Q64&gt;S64,1,0)</f>
        <v>0</v>
      </c>
      <c r="U64" s="143">
        <f>IF(S64&gt;Q64,1,0)</f>
        <v>1</v>
      </c>
      <c r="V64" s="124"/>
      <c r="X64" s="144"/>
      <c r="AF64" s="145">
        <f>IF(E64&gt;G64,1,0)</f>
        <v>1</v>
      </c>
      <c r="AG64" s="145">
        <f>IF(H64&gt;J64,1,0)</f>
        <v>0</v>
      </c>
      <c r="AH64" s="145">
        <f>IF(K64+M64&gt;0,IF(K64&gt;M64,1,0),0)</f>
        <v>0</v>
      </c>
      <c r="AI64" s="145">
        <f>IF(G64&gt;E64,1,0)</f>
        <v>0</v>
      </c>
      <c r="AJ64" s="145">
        <f>IF(J64&gt;H64,1,0)</f>
        <v>1</v>
      </c>
      <c r="AK64" s="145">
        <f>IF(K64+M64&gt;0,IF(M64&gt;K64,1,0),0)</f>
        <v>1</v>
      </c>
    </row>
    <row r="65" spans="2:37" ht="24.75" customHeight="1">
      <c r="B65" s="132" t="s">
        <v>72</v>
      </c>
      <c r="C65" s="133" t="s">
        <v>107</v>
      </c>
      <c r="D65" s="133" t="s">
        <v>247</v>
      </c>
      <c r="E65" s="134">
        <v>4</v>
      </c>
      <c r="F65" s="135" t="s">
        <v>19</v>
      </c>
      <c r="G65" s="136">
        <v>6</v>
      </c>
      <c r="H65" s="137">
        <v>7</v>
      </c>
      <c r="I65" s="135" t="s">
        <v>19</v>
      </c>
      <c r="J65" s="136">
        <v>5</v>
      </c>
      <c r="K65" s="177">
        <v>3</v>
      </c>
      <c r="L65" s="175" t="s">
        <v>19</v>
      </c>
      <c r="M65" s="178">
        <v>6</v>
      </c>
      <c r="N65" s="179">
        <f>E65+H65+K65</f>
        <v>14</v>
      </c>
      <c r="O65" s="180" t="s">
        <v>19</v>
      </c>
      <c r="P65" s="181">
        <f>G65+J65+M65</f>
        <v>17</v>
      </c>
      <c r="Q65" s="179">
        <f>SUM(AF65:AH65)</f>
        <v>1</v>
      </c>
      <c r="R65" s="180" t="s">
        <v>19</v>
      </c>
      <c r="S65" s="181">
        <f>SUM(AI65:AK65)</f>
        <v>2</v>
      </c>
      <c r="T65" s="142">
        <f>IF(Q65&gt;S65,1,0)</f>
        <v>0</v>
      </c>
      <c r="U65" s="143">
        <f>IF(S65&gt;Q65,1,0)</f>
        <v>1</v>
      </c>
      <c r="V65" s="124"/>
      <c r="AF65" s="145">
        <f>IF(E65&gt;G65,1,0)</f>
        <v>0</v>
      </c>
      <c r="AG65" s="145">
        <f>IF(H65&gt;J65,1,0)</f>
        <v>1</v>
      </c>
      <c r="AH65" s="145">
        <f>IF(K65+M65&gt;0,IF(K65&gt;M65,1,0),0)</f>
        <v>0</v>
      </c>
      <c r="AI65" s="145">
        <f>IF(G65&gt;E65,1,0)</f>
        <v>1</v>
      </c>
      <c r="AJ65" s="145">
        <f>IF(J65&gt;H65,1,0)</f>
        <v>0</v>
      </c>
      <c r="AK65" s="145">
        <f>IF(K65+M65&gt;0,IF(M65&gt;K65,1,0),0)</f>
        <v>1</v>
      </c>
    </row>
    <row r="66" spans="2:37" ht="24.75" customHeight="1">
      <c r="B66" s="583" t="s">
        <v>73</v>
      </c>
      <c r="C66" s="146" t="s">
        <v>94</v>
      </c>
      <c r="D66" s="146" t="s">
        <v>248</v>
      </c>
      <c r="E66" s="641">
        <v>4</v>
      </c>
      <c r="F66" s="632" t="s">
        <v>19</v>
      </c>
      <c r="G66" s="634">
        <v>6</v>
      </c>
      <c r="H66" s="639">
        <v>6</v>
      </c>
      <c r="I66" s="632" t="s">
        <v>19</v>
      </c>
      <c r="J66" s="634">
        <v>7</v>
      </c>
      <c r="K66" s="618"/>
      <c r="L66" s="587" t="s">
        <v>19</v>
      </c>
      <c r="M66" s="638"/>
      <c r="N66" s="603">
        <f>E66+H66+K66</f>
        <v>10</v>
      </c>
      <c r="O66" s="605" t="s">
        <v>19</v>
      </c>
      <c r="P66" s="599">
        <f>G66+J66+M66</f>
        <v>13</v>
      </c>
      <c r="Q66" s="603">
        <f>SUM(AF66:AH66)</f>
        <v>0</v>
      </c>
      <c r="R66" s="605" t="s">
        <v>19</v>
      </c>
      <c r="S66" s="599">
        <f>SUM(AI66:AK66)</f>
        <v>2</v>
      </c>
      <c r="T66" s="609">
        <f>IF(Q66&gt;S66,1,0)</f>
        <v>0</v>
      </c>
      <c r="U66" s="601">
        <f>IF(S66&gt;Q66,1,0)</f>
        <v>1</v>
      </c>
      <c r="V66" s="148"/>
      <c r="AF66" s="145">
        <f>IF(E66&gt;G66,1,0)</f>
        <v>0</v>
      </c>
      <c r="AG66" s="145">
        <f>IF(H66&gt;J66,1,0)</f>
        <v>0</v>
      </c>
      <c r="AH66" s="145">
        <f>IF(K66+M66&gt;0,IF(K66&gt;M66,1,0),0)</f>
        <v>0</v>
      </c>
      <c r="AI66" s="145">
        <f>IF(G66&gt;E66,1,0)</f>
        <v>1</v>
      </c>
      <c r="AJ66" s="145">
        <f>IF(J66&gt;H66,1,0)</f>
        <v>1</v>
      </c>
      <c r="AK66" s="145">
        <f>IF(K66+M66&gt;0,IF(M66&gt;K66,1,0),0)</f>
        <v>0</v>
      </c>
    </row>
    <row r="67" spans="2:22" ht="24.75" customHeight="1">
      <c r="B67" s="584"/>
      <c r="C67" s="150" t="s">
        <v>107</v>
      </c>
      <c r="D67" s="133" t="s">
        <v>247</v>
      </c>
      <c r="E67" s="642"/>
      <c r="F67" s="633"/>
      <c r="G67" s="635"/>
      <c r="H67" s="640"/>
      <c r="I67" s="633"/>
      <c r="J67" s="635"/>
      <c r="K67" s="636"/>
      <c r="L67" s="588"/>
      <c r="M67" s="621"/>
      <c r="N67" s="613"/>
      <c r="O67" s="615"/>
      <c r="P67" s="608"/>
      <c r="Q67" s="613"/>
      <c r="R67" s="615"/>
      <c r="S67" s="608"/>
      <c r="T67" s="610"/>
      <c r="U67" s="602"/>
      <c r="V67" s="148"/>
    </row>
    <row r="68" spans="2:22" ht="24.75" customHeight="1">
      <c r="B68" s="151"/>
      <c r="C68" s="186" t="s">
        <v>77</v>
      </c>
      <c r="D68" s="187"/>
      <c r="E68" s="187"/>
      <c r="F68" s="187"/>
      <c r="G68" s="187"/>
      <c r="H68" s="187"/>
      <c r="I68" s="187"/>
      <c r="J68" s="187"/>
      <c r="K68" s="187"/>
      <c r="L68" s="187"/>
      <c r="M68" s="187"/>
      <c r="N68" s="188">
        <f>SUM(N64:N67)</f>
        <v>38</v>
      </c>
      <c r="O68" s="180" t="s">
        <v>19</v>
      </c>
      <c r="P68" s="189">
        <f>SUM(P64:P67)</f>
        <v>47</v>
      </c>
      <c r="Q68" s="188">
        <f>SUM(Q64:Q67)</f>
        <v>2</v>
      </c>
      <c r="R68" s="190" t="s">
        <v>19</v>
      </c>
      <c r="S68" s="189">
        <f>SUM(S64:S67)</f>
        <v>6</v>
      </c>
      <c r="T68" s="142">
        <f>SUM(T64:T67)</f>
        <v>0</v>
      </c>
      <c r="U68" s="143">
        <f>SUM(U64:U67)</f>
        <v>3</v>
      </c>
      <c r="V68" s="124"/>
    </row>
    <row r="69" spans="2:27" ht="24.75" customHeight="1">
      <c r="B69" s="151"/>
      <c r="C69" s="8" t="s">
        <v>78</v>
      </c>
      <c r="D69" s="157" t="str">
        <f>IF(T68&gt;U68,D59,IF(U68&gt;T68,D60,IF(U68+T68=0," ","CHYBA ZADÁNÍ")))</f>
        <v>Výškovice B</v>
      </c>
      <c r="E69" s="152"/>
      <c r="F69" s="152"/>
      <c r="G69" s="153"/>
      <c r="H69" s="153"/>
      <c r="I69" s="153"/>
      <c r="J69" s="153"/>
      <c r="K69" s="153"/>
      <c r="L69" s="153"/>
      <c r="M69" s="153"/>
      <c r="N69" s="153"/>
      <c r="O69" s="153"/>
      <c r="P69" s="153"/>
      <c r="Q69" s="153"/>
      <c r="R69" s="153"/>
      <c r="S69" s="153"/>
      <c r="T69" s="153"/>
      <c r="U69" s="8"/>
      <c r="V69" s="158"/>
      <c r="AA69" s="159"/>
    </row>
    <row r="70" spans="2:22" ht="15">
      <c r="B70" s="151"/>
      <c r="C70" s="8" t="s">
        <v>79</v>
      </c>
      <c r="G70" s="160"/>
      <c r="H70" s="160"/>
      <c r="I70" s="160"/>
      <c r="J70" s="160"/>
      <c r="K70" s="160"/>
      <c r="L70" s="160"/>
      <c r="M70" s="160"/>
      <c r="N70" s="158"/>
      <c r="O70" s="158"/>
      <c r="Q70" s="161"/>
      <c r="R70" s="161"/>
      <c r="S70" s="160"/>
      <c r="T70" s="160"/>
      <c r="U70" s="160"/>
      <c r="V70" s="158"/>
    </row>
    <row r="71" spans="10:20" ht="15">
      <c r="J71" s="5" t="s">
        <v>63</v>
      </c>
      <c r="K71" s="5"/>
      <c r="L71" s="5"/>
      <c r="T71" s="5" t="s">
        <v>66</v>
      </c>
    </row>
    <row r="72" spans="3:21" ht="15">
      <c r="C72" s="108" t="s">
        <v>80</v>
      </c>
      <c r="D72" s="161"/>
      <c r="E72" s="161"/>
      <c r="F72" s="161"/>
      <c r="G72" s="161"/>
      <c r="H72" s="161"/>
      <c r="I72" s="161"/>
      <c r="J72" s="161"/>
      <c r="K72" s="161"/>
      <c r="L72" s="161"/>
      <c r="M72" s="161"/>
      <c r="N72" s="161"/>
      <c r="O72" s="161"/>
      <c r="P72" s="161"/>
      <c r="Q72" s="161"/>
      <c r="R72" s="161"/>
      <c r="S72" s="161"/>
      <c r="T72" s="161"/>
      <c r="U72" s="161"/>
    </row>
    <row r="73" spans="3:21" ht="15">
      <c r="C73" s="161"/>
      <c r="D73" s="161"/>
      <c r="E73" s="161"/>
      <c r="F73" s="161"/>
      <c r="G73" s="161"/>
      <c r="H73" s="161"/>
      <c r="I73" s="161"/>
      <c r="J73" s="161"/>
      <c r="K73" s="161"/>
      <c r="L73" s="161"/>
      <c r="M73" s="161"/>
      <c r="N73" s="161"/>
      <c r="O73" s="161"/>
      <c r="P73" s="161"/>
      <c r="Q73" s="161"/>
      <c r="R73" s="161"/>
      <c r="S73" s="161"/>
      <c r="T73" s="161"/>
      <c r="U73" s="161"/>
    </row>
    <row r="74" spans="3:21" ht="15">
      <c r="C74" s="161"/>
      <c r="D74" s="161"/>
      <c r="E74" s="161"/>
      <c r="F74" s="161"/>
      <c r="G74" s="161"/>
      <c r="H74" s="161"/>
      <c r="I74" s="161"/>
      <c r="J74" s="161"/>
      <c r="K74" s="161"/>
      <c r="L74" s="161"/>
      <c r="M74" s="161"/>
      <c r="N74" s="161"/>
      <c r="O74" s="161"/>
      <c r="P74" s="161"/>
      <c r="Q74" s="161"/>
      <c r="R74" s="161"/>
      <c r="S74" s="161"/>
      <c r="T74" s="161"/>
      <c r="U74" s="161"/>
    </row>
    <row r="75" spans="3:21" ht="15">
      <c r="C75" s="161"/>
      <c r="D75" s="161"/>
      <c r="E75" s="161"/>
      <c r="F75" s="161"/>
      <c r="G75" s="161"/>
      <c r="H75" s="161"/>
      <c r="I75" s="161"/>
      <c r="J75" s="161"/>
      <c r="K75" s="161"/>
      <c r="L75" s="161"/>
      <c r="M75" s="161"/>
      <c r="N75" s="161"/>
      <c r="O75" s="161"/>
      <c r="P75" s="161"/>
      <c r="Q75" s="161"/>
      <c r="R75" s="161"/>
      <c r="S75" s="161"/>
      <c r="T75" s="161"/>
      <c r="U75" s="161"/>
    </row>
    <row r="76" spans="2:21" ht="26.25">
      <c r="B76" s="123"/>
      <c r="C76" s="123"/>
      <c r="D76" s="123"/>
      <c r="E76" s="123"/>
      <c r="F76" s="162" t="s">
        <v>47</v>
      </c>
      <c r="G76" s="123"/>
      <c r="H76" s="163"/>
      <c r="I76" s="163"/>
      <c r="J76" s="123"/>
      <c r="K76" s="123"/>
      <c r="L76" s="123"/>
      <c r="M76" s="123"/>
      <c r="N76" s="123"/>
      <c r="O76" s="123"/>
      <c r="P76" s="123"/>
      <c r="Q76" s="123"/>
      <c r="R76" s="123"/>
      <c r="S76" s="123"/>
      <c r="T76" s="123"/>
      <c r="U76" s="123"/>
    </row>
    <row r="77" spans="6:9" ht="26.25">
      <c r="F77" s="102"/>
      <c r="H77" s="103"/>
      <c r="I77" s="103"/>
    </row>
    <row r="78" spans="3:24" ht="21">
      <c r="C78" s="104" t="s">
        <v>48</v>
      </c>
      <c r="D78" s="105" t="s">
        <v>49</v>
      </c>
      <c r="E78" s="104"/>
      <c r="F78" s="104"/>
      <c r="G78" s="104"/>
      <c r="H78" s="104"/>
      <c r="I78" s="104"/>
      <c r="J78" s="104"/>
      <c r="K78" s="104"/>
      <c r="L78" s="104"/>
      <c r="P78" s="626" t="s">
        <v>50</v>
      </c>
      <c r="Q78" s="626"/>
      <c r="R78" s="106"/>
      <c r="S78" s="106"/>
      <c r="T78" s="637">
        <f>'Rozlosování-přehled'!$L$1</f>
        <v>2011</v>
      </c>
      <c r="U78" s="637"/>
      <c r="X78" s="107" t="s">
        <v>1</v>
      </c>
    </row>
    <row r="79" spans="3:31" ht="18.75">
      <c r="C79" s="108" t="s">
        <v>51</v>
      </c>
      <c r="D79" s="164"/>
      <c r="N79" s="110">
        <v>1</v>
      </c>
      <c r="P79" s="622" t="str">
        <f>IF(N79=1,P81,IF(N79=2,P82,IF(N79=3,P83,IF(N79=4,P84,IF(N79=5,P85," ")))))</f>
        <v>MUŽI  I.</v>
      </c>
      <c r="Q79" s="623"/>
      <c r="R79" s="623"/>
      <c r="S79" s="623"/>
      <c r="T79" s="623"/>
      <c r="U79" s="624"/>
      <c r="W79" s="111" t="s">
        <v>2</v>
      </c>
      <c r="X79" s="108" t="s">
        <v>3</v>
      </c>
      <c r="AA79" s="1" t="s">
        <v>52</v>
      </c>
      <c r="AB79" s="1" t="s">
        <v>53</v>
      </c>
      <c r="AC79" s="1" t="s">
        <v>54</v>
      </c>
      <c r="AD79" s="1" t="s">
        <v>55</v>
      </c>
      <c r="AE79" s="1" t="s">
        <v>56</v>
      </c>
    </row>
    <row r="80" spans="3:21" ht="15">
      <c r="C80" s="108"/>
      <c r="D80" s="113"/>
      <c r="E80" s="113"/>
      <c r="F80" s="113"/>
      <c r="G80" s="108"/>
      <c r="H80" s="108"/>
      <c r="I80" s="108"/>
      <c r="J80" s="113"/>
      <c r="K80" s="113"/>
      <c r="L80" s="113"/>
      <c r="M80" s="108"/>
      <c r="N80" s="108"/>
      <c r="O80" s="108"/>
      <c r="P80" s="114"/>
      <c r="Q80" s="114"/>
      <c r="R80" s="114"/>
      <c r="S80" s="108"/>
      <c r="T80" s="108"/>
      <c r="U80" s="113"/>
    </row>
    <row r="81" spans="3:31" ht="15.75">
      <c r="C81" s="108" t="s">
        <v>57</v>
      </c>
      <c r="D81" s="165" t="s">
        <v>195</v>
      </c>
      <c r="E81" s="115"/>
      <c r="F81" s="115"/>
      <c r="N81" s="1">
        <v>1</v>
      </c>
      <c r="P81" s="625" t="s">
        <v>58</v>
      </c>
      <c r="Q81" s="625"/>
      <c r="R81" s="625"/>
      <c r="S81" s="625"/>
      <c r="T81" s="625"/>
      <c r="U81" s="625"/>
      <c r="W81" s="117">
        <v>1</v>
      </c>
      <c r="X81" s="118" t="str">
        <f aca="true" t="shared" si="6" ref="X81:X88">IF($N$29=1,AA81,IF($N$29=2,AB81,IF($N$29=3,AC81,IF($N$29=4,AD81,IF($N$29=5,AE81," ")))))</f>
        <v>Hrabová</v>
      </c>
      <c r="AA81" s="1" t="str">
        <f aca="true" t="shared" si="7" ref="AA81:AE88">AA56</f>
        <v>Hrabová</v>
      </c>
      <c r="AB81" s="1">
        <f t="shared" si="7"/>
        <v>0</v>
      </c>
      <c r="AC81" s="1">
        <f t="shared" si="7"/>
        <v>0</v>
      </c>
      <c r="AD81" s="1">
        <f t="shared" si="7"/>
        <v>0</v>
      </c>
      <c r="AE81" s="1">
        <f t="shared" si="7"/>
        <v>0</v>
      </c>
    </row>
    <row r="82" spans="3:31" ht="15">
      <c r="C82" s="108" t="s">
        <v>60</v>
      </c>
      <c r="D82" s="263">
        <v>40670</v>
      </c>
      <c r="E82" s="120"/>
      <c r="F82" s="120"/>
      <c r="N82" s="1">
        <v>2</v>
      </c>
      <c r="P82" s="625" t="s">
        <v>61</v>
      </c>
      <c r="Q82" s="625"/>
      <c r="R82" s="625"/>
      <c r="S82" s="625"/>
      <c r="T82" s="625"/>
      <c r="U82" s="625"/>
      <c r="W82" s="117">
        <v>2</v>
      </c>
      <c r="X82" s="118" t="str">
        <f t="shared" si="6"/>
        <v>Vratimov</v>
      </c>
      <c r="AA82" s="1" t="str">
        <f t="shared" si="7"/>
        <v>Vratimov</v>
      </c>
      <c r="AB82" s="1">
        <f t="shared" si="7"/>
        <v>0</v>
      </c>
      <c r="AC82" s="1">
        <f t="shared" si="7"/>
        <v>0</v>
      </c>
      <c r="AD82" s="1">
        <f t="shared" si="7"/>
        <v>0</v>
      </c>
      <c r="AE82" s="1">
        <f t="shared" si="7"/>
        <v>0</v>
      </c>
    </row>
    <row r="83" spans="3:31" ht="15">
      <c r="C83" s="108"/>
      <c r="N83" s="1">
        <v>3</v>
      </c>
      <c r="P83" s="594" t="s">
        <v>62</v>
      </c>
      <c r="Q83" s="594"/>
      <c r="R83" s="594"/>
      <c r="S83" s="594"/>
      <c r="T83" s="594"/>
      <c r="U83" s="594"/>
      <c r="W83" s="117">
        <v>3</v>
      </c>
      <c r="X83" s="118" t="str">
        <f t="shared" si="6"/>
        <v>Výškovice A</v>
      </c>
      <c r="AA83" s="1" t="str">
        <f t="shared" si="7"/>
        <v>Výškovice A</v>
      </c>
      <c r="AB83" s="1">
        <f t="shared" si="7"/>
        <v>0</v>
      </c>
      <c r="AC83" s="1">
        <f t="shared" si="7"/>
        <v>0</v>
      </c>
      <c r="AD83" s="1">
        <f t="shared" si="7"/>
        <v>0</v>
      </c>
      <c r="AE83" s="1">
        <f t="shared" si="7"/>
        <v>0</v>
      </c>
    </row>
    <row r="84" spans="2:31" ht="18">
      <c r="B84" s="121">
        <v>4</v>
      </c>
      <c r="C84" s="104" t="s">
        <v>63</v>
      </c>
      <c r="D84" s="627" t="str">
        <f>IF(B84=1,X81,IF(B84=2,X82,IF(B84=3,X83,IF(B84=4,X84,IF(B84=5,X85,IF(B84=6,X86,IF(B84=7,X87,IF(B84=8,X88," "))))))))</f>
        <v>Brušperk B</v>
      </c>
      <c r="E84" s="628"/>
      <c r="F84" s="628"/>
      <c r="G84" s="628"/>
      <c r="H84" s="628"/>
      <c r="I84" s="629"/>
      <c r="N84" s="1">
        <v>4</v>
      </c>
      <c r="P84" s="594" t="s">
        <v>64</v>
      </c>
      <c r="Q84" s="594"/>
      <c r="R84" s="594"/>
      <c r="S84" s="594"/>
      <c r="T84" s="594"/>
      <c r="U84" s="594"/>
      <c r="W84" s="117">
        <v>4</v>
      </c>
      <c r="X84" s="118" t="str">
        <f t="shared" si="6"/>
        <v>Brušperk B</v>
      </c>
      <c r="AA84" s="1" t="str">
        <f t="shared" si="7"/>
        <v>Brušperk B</v>
      </c>
      <c r="AB84" s="1">
        <f t="shared" si="7"/>
        <v>0</v>
      </c>
      <c r="AC84" s="1">
        <f t="shared" si="7"/>
        <v>0</v>
      </c>
      <c r="AD84" s="1">
        <f t="shared" si="7"/>
        <v>0</v>
      </c>
      <c r="AE84" s="1">
        <f t="shared" si="7"/>
        <v>0</v>
      </c>
    </row>
    <row r="85" spans="2:31" ht="18">
      <c r="B85" s="121">
        <v>5</v>
      </c>
      <c r="C85" s="104" t="s">
        <v>66</v>
      </c>
      <c r="D85" s="627" t="str">
        <f>IF(B85=1,X81,IF(B85=2,X82,IF(B85=3,X83,IF(B85=4,X84,IF(B85=5,X85,IF(B85=6,X86,IF(B85=7,X87,IF(B85=8,X88," "))))))))</f>
        <v>N.Bělá  B</v>
      </c>
      <c r="E85" s="628"/>
      <c r="F85" s="628"/>
      <c r="G85" s="628"/>
      <c r="H85" s="628"/>
      <c r="I85" s="629"/>
      <c r="N85" s="1">
        <v>5</v>
      </c>
      <c r="P85" s="594" t="s">
        <v>67</v>
      </c>
      <c r="Q85" s="594"/>
      <c r="R85" s="594"/>
      <c r="S85" s="594"/>
      <c r="T85" s="594"/>
      <c r="U85" s="594"/>
      <c r="W85" s="117">
        <v>5</v>
      </c>
      <c r="X85" s="118" t="str">
        <f t="shared" si="6"/>
        <v>N.Bělá  B</v>
      </c>
      <c r="AA85" s="1" t="str">
        <f t="shared" si="7"/>
        <v>N.Bělá  B</v>
      </c>
      <c r="AB85" s="1">
        <f t="shared" si="7"/>
        <v>0</v>
      </c>
      <c r="AC85" s="1">
        <f t="shared" si="7"/>
        <v>0</v>
      </c>
      <c r="AD85" s="1">
        <f t="shared" si="7"/>
        <v>0</v>
      </c>
      <c r="AE85" s="1">
        <f t="shared" si="7"/>
        <v>0</v>
      </c>
    </row>
    <row r="86" spans="23:31" ht="14.25">
      <c r="W86" s="117">
        <v>6</v>
      </c>
      <c r="X86" s="118" t="str">
        <f t="shared" si="6"/>
        <v>Výškovice B</v>
      </c>
      <c r="AA86" s="1" t="str">
        <f t="shared" si="7"/>
        <v>Výškovice B</v>
      </c>
      <c r="AB86" s="1">
        <f t="shared" si="7"/>
        <v>0</v>
      </c>
      <c r="AC86" s="1">
        <f t="shared" si="7"/>
        <v>0</v>
      </c>
      <c r="AD86" s="1">
        <f t="shared" si="7"/>
        <v>0</v>
      </c>
      <c r="AE86" s="1">
        <f t="shared" si="7"/>
        <v>0</v>
      </c>
    </row>
    <row r="87" spans="3:31" ht="14.25">
      <c r="C87" s="122" t="s">
        <v>68</v>
      </c>
      <c r="D87" s="123"/>
      <c r="E87" s="630" t="s">
        <v>69</v>
      </c>
      <c r="F87" s="631"/>
      <c r="G87" s="631"/>
      <c r="H87" s="631"/>
      <c r="I87" s="631"/>
      <c r="J87" s="631"/>
      <c r="K87" s="631"/>
      <c r="L87" s="631"/>
      <c r="M87" s="631"/>
      <c r="N87" s="631" t="s">
        <v>70</v>
      </c>
      <c r="O87" s="631"/>
      <c r="P87" s="631"/>
      <c r="Q87" s="631"/>
      <c r="R87" s="631"/>
      <c r="S87" s="631"/>
      <c r="T87" s="631"/>
      <c r="U87" s="631"/>
      <c r="V87" s="124"/>
      <c r="W87" s="117">
        <v>7</v>
      </c>
      <c r="X87" s="118" t="str">
        <f t="shared" si="6"/>
        <v>Stará Bělá  </v>
      </c>
      <c r="AA87" s="1" t="str">
        <f t="shared" si="7"/>
        <v>Stará Bělá  </v>
      </c>
      <c r="AB87" s="1">
        <f t="shared" si="7"/>
        <v>0</v>
      </c>
      <c r="AC87" s="1">
        <f t="shared" si="7"/>
        <v>0</v>
      </c>
      <c r="AD87" s="1">
        <f t="shared" si="7"/>
        <v>0</v>
      </c>
      <c r="AE87" s="1">
        <f t="shared" si="7"/>
        <v>0</v>
      </c>
    </row>
    <row r="88" spans="2:37" ht="15">
      <c r="B88" s="126"/>
      <c r="C88" s="127" t="s">
        <v>8</v>
      </c>
      <c r="D88" s="128" t="s">
        <v>9</v>
      </c>
      <c r="E88" s="611" t="s">
        <v>71</v>
      </c>
      <c r="F88" s="592"/>
      <c r="G88" s="593"/>
      <c r="H88" s="591" t="s">
        <v>72</v>
      </c>
      <c r="I88" s="592"/>
      <c r="J88" s="593" t="s">
        <v>72</v>
      </c>
      <c r="K88" s="591" t="s">
        <v>73</v>
      </c>
      <c r="L88" s="592"/>
      <c r="M88" s="592" t="s">
        <v>73</v>
      </c>
      <c r="N88" s="591" t="s">
        <v>74</v>
      </c>
      <c r="O88" s="592"/>
      <c r="P88" s="593"/>
      <c r="Q88" s="591" t="s">
        <v>75</v>
      </c>
      <c r="R88" s="592"/>
      <c r="S88" s="593"/>
      <c r="T88" s="129" t="s">
        <v>76</v>
      </c>
      <c r="U88" s="130"/>
      <c r="V88" s="131"/>
      <c r="W88" s="117">
        <v>8</v>
      </c>
      <c r="X88" s="118" t="str">
        <f t="shared" si="6"/>
        <v>Brušperk A</v>
      </c>
      <c r="AA88" s="1" t="str">
        <f t="shared" si="7"/>
        <v>Brušperk A</v>
      </c>
      <c r="AB88" s="1">
        <f t="shared" si="7"/>
        <v>0</v>
      </c>
      <c r="AC88" s="1">
        <f t="shared" si="7"/>
        <v>0</v>
      </c>
      <c r="AD88" s="1">
        <f t="shared" si="7"/>
        <v>0</v>
      </c>
      <c r="AE88" s="1">
        <f t="shared" si="7"/>
        <v>0</v>
      </c>
      <c r="AF88" s="9" t="s">
        <v>71</v>
      </c>
      <c r="AG88" s="9" t="s">
        <v>72</v>
      </c>
      <c r="AH88" s="9" t="s">
        <v>73</v>
      </c>
      <c r="AI88" s="9" t="s">
        <v>71</v>
      </c>
      <c r="AJ88" s="9" t="s">
        <v>72</v>
      </c>
      <c r="AK88" s="9" t="s">
        <v>73</v>
      </c>
    </row>
    <row r="89" spans="2:37" ht="24.75" customHeight="1">
      <c r="B89" s="132" t="s">
        <v>71</v>
      </c>
      <c r="C89" s="172" t="s">
        <v>194</v>
      </c>
      <c r="D89" s="182" t="s">
        <v>95</v>
      </c>
      <c r="E89" s="174">
        <v>5</v>
      </c>
      <c r="F89" s="175" t="s">
        <v>19</v>
      </c>
      <c r="G89" s="351">
        <v>7</v>
      </c>
      <c r="H89" s="352">
        <v>2</v>
      </c>
      <c r="I89" s="353" t="s">
        <v>19</v>
      </c>
      <c r="J89" s="176">
        <v>6</v>
      </c>
      <c r="K89" s="177"/>
      <c r="L89" s="175" t="s">
        <v>19</v>
      </c>
      <c r="M89" s="354"/>
      <c r="N89" s="214">
        <f>E89+H89+K89</f>
        <v>7</v>
      </c>
      <c r="O89" s="355" t="s">
        <v>19</v>
      </c>
      <c r="P89" s="181">
        <f>G89+J89+M89</f>
        <v>13</v>
      </c>
      <c r="Q89" s="179">
        <f>SUM(AF89:AH89)</f>
        <v>0</v>
      </c>
      <c r="R89" s="180" t="s">
        <v>19</v>
      </c>
      <c r="S89" s="215">
        <f>SUM(AI89:AK89)</f>
        <v>2</v>
      </c>
      <c r="T89" s="142">
        <f>IF(Q89&gt;S89,1,0)</f>
        <v>0</v>
      </c>
      <c r="U89" s="143">
        <f>IF(S89&gt;Q89,1,0)</f>
        <v>1</v>
      </c>
      <c r="V89" s="124"/>
      <c r="X89" s="144"/>
      <c r="AF89" s="145">
        <f>IF(E89&gt;G89,1,0)</f>
        <v>0</v>
      </c>
      <c r="AG89" s="145">
        <f>IF(H89&gt;J89,1,0)</f>
        <v>0</v>
      </c>
      <c r="AH89" s="145">
        <f>IF(K89+M89&gt;0,IF(K89&gt;M89,1,0),0)</f>
        <v>0</v>
      </c>
      <c r="AI89" s="145">
        <f>IF(G89&gt;E89,1,0)</f>
        <v>1</v>
      </c>
      <c r="AJ89" s="145">
        <f>IF(J89&gt;H89,1,0)</f>
        <v>1</v>
      </c>
      <c r="AK89" s="145">
        <f>IF(K89+M89&gt;0,IF(M89&gt;K89,1,0),0)</f>
        <v>0</v>
      </c>
    </row>
    <row r="90" spans="2:37" ht="24.75" customHeight="1">
      <c r="B90" s="132" t="s">
        <v>72</v>
      </c>
      <c r="C90" s="183" t="s">
        <v>196</v>
      </c>
      <c r="D90" s="172" t="s">
        <v>97</v>
      </c>
      <c r="E90" s="174">
        <v>2</v>
      </c>
      <c r="F90" s="175" t="s">
        <v>19</v>
      </c>
      <c r="G90" s="351">
        <v>6</v>
      </c>
      <c r="H90" s="352">
        <v>5</v>
      </c>
      <c r="I90" s="353" t="s">
        <v>19</v>
      </c>
      <c r="J90" s="176">
        <v>7</v>
      </c>
      <c r="K90" s="352"/>
      <c r="L90" s="353" t="s">
        <v>19</v>
      </c>
      <c r="M90" s="178"/>
      <c r="N90" s="179">
        <f>E90+H90+K90</f>
        <v>7</v>
      </c>
      <c r="O90" s="180" t="s">
        <v>19</v>
      </c>
      <c r="P90" s="215">
        <f>G90+J90+M90</f>
        <v>13</v>
      </c>
      <c r="Q90" s="214">
        <f>SUM(AF90:AH90)</f>
        <v>0</v>
      </c>
      <c r="R90" s="355" t="s">
        <v>19</v>
      </c>
      <c r="S90" s="181">
        <f>SUM(AI90:AK90)</f>
        <v>2</v>
      </c>
      <c r="T90" s="142">
        <f>IF(Q90&gt;S90,1,0)</f>
        <v>0</v>
      </c>
      <c r="U90" s="143">
        <f>IF(S90&gt;Q90,1,0)</f>
        <v>1</v>
      </c>
      <c r="V90" s="124"/>
      <c r="AF90" s="145">
        <f>IF(E90&gt;G90,1,0)</f>
        <v>0</v>
      </c>
      <c r="AG90" s="145">
        <f>IF(H90&gt;J90,1,0)</f>
        <v>0</v>
      </c>
      <c r="AH90" s="145">
        <f>IF(K90+M90&gt;0,IF(K90&gt;M90,1,0),0)</f>
        <v>0</v>
      </c>
      <c r="AI90" s="145">
        <f>IF(G90&gt;E90,1,0)</f>
        <v>1</v>
      </c>
      <c r="AJ90" s="145">
        <f>IF(J90&gt;H90,1,0)</f>
        <v>1</v>
      </c>
      <c r="AK90" s="145">
        <f>IF(K90+M90&gt;0,IF(M90&gt;K90,1,0),0)</f>
        <v>0</v>
      </c>
    </row>
    <row r="91" spans="2:37" ht="24.75" customHeight="1">
      <c r="B91" s="583" t="s">
        <v>73</v>
      </c>
      <c r="C91" s="172" t="s">
        <v>194</v>
      </c>
      <c r="D91" s="182" t="s">
        <v>95</v>
      </c>
      <c r="E91" s="585">
        <v>2</v>
      </c>
      <c r="F91" s="587" t="s">
        <v>19</v>
      </c>
      <c r="G91" s="589">
        <v>6</v>
      </c>
      <c r="H91" s="595">
        <v>2</v>
      </c>
      <c r="I91" s="597" t="s">
        <v>19</v>
      </c>
      <c r="J91" s="616">
        <v>6</v>
      </c>
      <c r="K91" s="618"/>
      <c r="L91" s="587" t="s">
        <v>19</v>
      </c>
      <c r="M91" s="620"/>
      <c r="N91" s="612">
        <f>E91+H91+K91</f>
        <v>4</v>
      </c>
      <c r="O91" s="614" t="s">
        <v>19</v>
      </c>
      <c r="P91" s="599">
        <f>G91+J91+M91</f>
        <v>12</v>
      </c>
      <c r="Q91" s="603">
        <f>SUM(AF91:AH91)</f>
        <v>0</v>
      </c>
      <c r="R91" s="605" t="s">
        <v>19</v>
      </c>
      <c r="S91" s="607">
        <f>SUM(AI91:AK91)</f>
        <v>2</v>
      </c>
      <c r="T91" s="609">
        <f>IF(Q91&gt;S91,1,0)</f>
        <v>0</v>
      </c>
      <c r="U91" s="601">
        <f>IF(S91&gt;Q91,1,0)</f>
        <v>1</v>
      </c>
      <c r="V91" s="148"/>
      <c r="AF91" s="145">
        <f>IF(E91&gt;G91,1,0)</f>
        <v>0</v>
      </c>
      <c r="AG91" s="145">
        <f>IF(H91&gt;J91,1,0)</f>
        <v>0</v>
      </c>
      <c r="AH91" s="145">
        <f>IF(K91+M91&gt;0,IF(K91&gt;M91,1,0),0)</f>
        <v>0</v>
      </c>
      <c r="AI91" s="145">
        <f>IF(G91&gt;E91,1,0)</f>
        <v>1</v>
      </c>
      <c r="AJ91" s="145">
        <f>IF(J91&gt;H91,1,0)</f>
        <v>1</v>
      </c>
      <c r="AK91" s="145">
        <f>IF(K91+M91&gt;0,IF(M91&gt;K91,1,0),0)</f>
        <v>0</v>
      </c>
    </row>
    <row r="92" spans="2:22" ht="24.75" customHeight="1">
      <c r="B92" s="584"/>
      <c r="C92" s="183" t="s">
        <v>196</v>
      </c>
      <c r="D92" s="172" t="s">
        <v>97</v>
      </c>
      <c r="E92" s="586"/>
      <c r="F92" s="588"/>
      <c r="G92" s="590"/>
      <c r="H92" s="596"/>
      <c r="I92" s="598"/>
      <c r="J92" s="617"/>
      <c r="K92" s="619"/>
      <c r="L92" s="598"/>
      <c r="M92" s="621"/>
      <c r="N92" s="613"/>
      <c r="O92" s="615"/>
      <c r="P92" s="600"/>
      <c r="Q92" s="604"/>
      <c r="R92" s="606"/>
      <c r="S92" s="608"/>
      <c r="T92" s="610"/>
      <c r="U92" s="602"/>
      <c r="V92" s="148"/>
    </row>
    <row r="93" spans="2:22" ht="24.75" customHeight="1">
      <c r="B93" s="151"/>
      <c r="C93" s="186" t="s">
        <v>77</v>
      </c>
      <c r="D93" s="216"/>
      <c r="E93" s="216"/>
      <c r="F93" s="216"/>
      <c r="G93" s="216"/>
      <c r="H93" s="216"/>
      <c r="I93" s="216"/>
      <c r="J93" s="216"/>
      <c r="K93" s="216"/>
      <c r="L93" s="216"/>
      <c r="M93" s="216"/>
      <c r="N93" s="217">
        <f>SUM(N89:N92)</f>
        <v>18</v>
      </c>
      <c r="O93" s="355" t="s">
        <v>19</v>
      </c>
      <c r="P93" s="189">
        <f>SUM(P89:P92)</f>
        <v>38</v>
      </c>
      <c r="Q93" s="188">
        <f>SUM(Q89:Q92)</f>
        <v>0</v>
      </c>
      <c r="R93" s="190" t="s">
        <v>19</v>
      </c>
      <c r="S93" s="218">
        <f>SUM(S89:S92)</f>
        <v>6</v>
      </c>
      <c r="T93" s="142">
        <f>SUM(T89:T92)</f>
        <v>0</v>
      </c>
      <c r="U93" s="143">
        <f>SUM(U89:U92)</f>
        <v>3</v>
      </c>
      <c r="V93" s="124"/>
    </row>
    <row r="94" spans="2:22" ht="24.75" customHeight="1">
      <c r="B94" s="151"/>
      <c r="C94" s="8" t="s">
        <v>78</v>
      </c>
      <c r="D94" s="157" t="str">
        <f>IF(T93&gt;U93,D84,IF(U93&gt;T93,D85,IF(U93+T93=0," ","CHYBA ZADÁNÍ")))</f>
        <v>N.Bělá  B</v>
      </c>
      <c r="E94" s="152"/>
      <c r="F94" s="152"/>
      <c r="G94" s="153"/>
      <c r="H94" s="153"/>
      <c r="I94" s="153"/>
      <c r="J94" s="153"/>
      <c r="K94" s="153"/>
      <c r="L94" s="153"/>
      <c r="M94" s="153"/>
      <c r="N94" s="153"/>
      <c r="O94" s="153"/>
      <c r="P94" s="153"/>
      <c r="Q94" s="153"/>
      <c r="R94" s="153"/>
      <c r="S94" s="153"/>
      <c r="T94" s="153"/>
      <c r="U94" s="8"/>
      <c r="V94" s="158"/>
    </row>
    <row r="95" spans="2:22" ht="24.75" customHeight="1">
      <c r="B95" s="151"/>
      <c r="C95" s="8" t="s">
        <v>79</v>
      </c>
      <c r="G95" s="160"/>
      <c r="H95" s="160"/>
      <c r="I95" s="160"/>
      <c r="J95" s="160"/>
      <c r="K95" s="160"/>
      <c r="L95" s="160"/>
      <c r="M95" s="160"/>
      <c r="N95" s="158"/>
      <c r="O95" s="158"/>
      <c r="Q95" s="161"/>
      <c r="R95" s="161"/>
      <c r="S95" s="160"/>
      <c r="T95" s="160"/>
      <c r="U95" s="160"/>
      <c r="V95" s="158"/>
    </row>
    <row r="96" spans="3:21" ht="14.25">
      <c r="C96" s="161"/>
      <c r="D96" s="161"/>
      <c r="E96" s="161"/>
      <c r="F96" s="161"/>
      <c r="G96" s="161"/>
      <c r="H96" s="161"/>
      <c r="I96" s="161"/>
      <c r="J96" s="166" t="s">
        <v>63</v>
      </c>
      <c r="K96" s="166"/>
      <c r="L96" s="166"/>
      <c r="M96" s="161"/>
      <c r="N96" s="161"/>
      <c r="O96" s="161"/>
      <c r="P96" s="161"/>
      <c r="Q96" s="161"/>
      <c r="R96" s="161"/>
      <c r="S96" s="161"/>
      <c r="T96" s="166" t="s">
        <v>66</v>
      </c>
      <c r="U96" s="161"/>
    </row>
    <row r="97" spans="3:21" ht="15">
      <c r="C97" s="167" t="s">
        <v>80</v>
      </c>
      <c r="D97" s="161"/>
      <c r="E97" s="161"/>
      <c r="F97" s="161"/>
      <c r="G97" s="161"/>
      <c r="H97" s="161"/>
      <c r="I97" s="161"/>
      <c r="J97" s="161"/>
      <c r="K97" s="161"/>
      <c r="L97" s="161"/>
      <c r="M97" s="161"/>
      <c r="N97" s="161"/>
      <c r="O97" s="161"/>
      <c r="P97" s="161"/>
      <c r="Q97" s="161"/>
      <c r="R97" s="161"/>
      <c r="S97" s="161"/>
      <c r="T97" s="161"/>
      <c r="U97" s="161"/>
    </row>
  </sheetData>
  <sheetProtection selectLockedCells="1"/>
  <mergeCells count="140">
    <mergeCell ref="D34:I34"/>
    <mergeCell ref="G16:G17"/>
    <mergeCell ref="J16:J17"/>
    <mergeCell ref="P10:U10"/>
    <mergeCell ref="E12:M12"/>
    <mergeCell ref="N12:U12"/>
    <mergeCell ref="H16:H17"/>
    <mergeCell ref="I16:I17"/>
    <mergeCell ref="T28:U28"/>
    <mergeCell ref="S16:S17"/>
    <mergeCell ref="T3:U3"/>
    <mergeCell ref="P3:Q3"/>
    <mergeCell ref="P4:U4"/>
    <mergeCell ref="T16:T17"/>
    <mergeCell ref="U16:U17"/>
    <mergeCell ref="P9:U9"/>
    <mergeCell ref="P8:U8"/>
    <mergeCell ref="P7:U7"/>
    <mergeCell ref="P6:U6"/>
    <mergeCell ref="Q16:Q17"/>
    <mergeCell ref="B16:B17"/>
    <mergeCell ref="K13:M13"/>
    <mergeCell ref="N13:P13"/>
    <mergeCell ref="K16:K17"/>
    <mergeCell ref="L16:L17"/>
    <mergeCell ref="M16:M17"/>
    <mergeCell ref="P16:P17"/>
    <mergeCell ref="N16:N17"/>
    <mergeCell ref="O16:O17"/>
    <mergeCell ref="H13:J13"/>
    <mergeCell ref="R16:R17"/>
    <mergeCell ref="E38:G38"/>
    <mergeCell ref="D9:I9"/>
    <mergeCell ref="D10:I10"/>
    <mergeCell ref="P28:Q28"/>
    <mergeCell ref="Q13:S13"/>
    <mergeCell ref="P29:U29"/>
    <mergeCell ref="F16:F17"/>
    <mergeCell ref="E16:E17"/>
    <mergeCell ref="E13:G13"/>
    <mergeCell ref="E37:M37"/>
    <mergeCell ref="N37:U37"/>
    <mergeCell ref="D35:I35"/>
    <mergeCell ref="P35:U35"/>
    <mergeCell ref="Q38:S38"/>
    <mergeCell ref="P31:U31"/>
    <mergeCell ref="P32:U32"/>
    <mergeCell ref="P33:U33"/>
    <mergeCell ref="P34:U34"/>
    <mergeCell ref="N38:P38"/>
    <mergeCell ref="H38:J38"/>
    <mergeCell ref="K38:M38"/>
    <mergeCell ref="M41:M42"/>
    <mergeCell ref="H41:H42"/>
    <mergeCell ref="I41:I42"/>
    <mergeCell ref="J41:J42"/>
    <mergeCell ref="K41:K42"/>
    <mergeCell ref="L41:L42"/>
    <mergeCell ref="B41:B42"/>
    <mergeCell ref="E41:E42"/>
    <mergeCell ref="F41:F42"/>
    <mergeCell ref="G41:G42"/>
    <mergeCell ref="U41:U42"/>
    <mergeCell ref="N41:N42"/>
    <mergeCell ref="O41:O42"/>
    <mergeCell ref="P41:P42"/>
    <mergeCell ref="Q41:Q42"/>
    <mergeCell ref="R41:R42"/>
    <mergeCell ref="S41:S42"/>
    <mergeCell ref="T41:T42"/>
    <mergeCell ref="P53:Q53"/>
    <mergeCell ref="T53:U53"/>
    <mergeCell ref="P54:U54"/>
    <mergeCell ref="P56:U56"/>
    <mergeCell ref="P57:U57"/>
    <mergeCell ref="P58:U58"/>
    <mergeCell ref="D59:I59"/>
    <mergeCell ref="P59:U59"/>
    <mergeCell ref="D60:I60"/>
    <mergeCell ref="P60:U60"/>
    <mergeCell ref="Q63:S63"/>
    <mergeCell ref="E63:G63"/>
    <mergeCell ref="H63:J63"/>
    <mergeCell ref="K63:M63"/>
    <mergeCell ref="H66:H67"/>
    <mergeCell ref="B66:B67"/>
    <mergeCell ref="E66:E67"/>
    <mergeCell ref="F66:F67"/>
    <mergeCell ref="G66:G67"/>
    <mergeCell ref="T78:U78"/>
    <mergeCell ref="N63:P63"/>
    <mergeCell ref="E62:M62"/>
    <mergeCell ref="N62:U62"/>
    <mergeCell ref="S66:S67"/>
    <mergeCell ref="M66:M67"/>
    <mergeCell ref="N66:N67"/>
    <mergeCell ref="O66:O67"/>
    <mergeCell ref="P66:P67"/>
    <mergeCell ref="R66:R67"/>
    <mergeCell ref="I66:I67"/>
    <mergeCell ref="J66:J67"/>
    <mergeCell ref="K66:K67"/>
    <mergeCell ref="L66:L67"/>
    <mergeCell ref="D84:I84"/>
    <mergeCell ref="P84:U84"/>
    <mergeCell ref="E87:M87"/>
    <mergeCell ref="N87:U87"/>
    <mergeCell ref="D85:I85"/>
    <mergeCell ref="P79:U79"/>
    <mergeCell ref="Q66:Q67"/>
    <mergeCell ref="K88:M88"/>
    <mergeCell ref="N88:P88"/>
    <mergeCell ref="P83:U83"/>
    <mergeCell ref="P81:U81"/>
    <mergeCell ref="P82:U82"/>
    <mergeCell ref="U66:U67"/>
    <mergeCell ref="P78:Q78"/>
    <mergeCell ref="T66:T67"/>
    <mergeCell ref="E88:G88"/>
    <mergeCell ref="H88:J88"/>
    <mergeCell ref="N91:N92"/>
    <mergeCell ref="O91:O92"/>
    <mergeCell ref="J91:J92"/>
    <mergeCell ref="K91:K92"/>
    <mergeCell ref="L91:L92"/>
    <mergeCell ref="M91:M92"/>
    <mergeCell ref="Q88:S88"/>
    <mergeCell ref="P85:U85"/>
    <mergeCell ref="H91:H92"/>
    <mergeCell ref="I91:I92"/>
    <mergeCell ref="P91:P92"/>
    <mergeCell ref="U91:U92"/>
    <mergeCell ref="Q91:Q92"/>
    <mergeCell ref="R91:R92"/>
    <mergeCell ref="S91:S92"/>
    <mergeCell ref="T91:T92"/>
    <mergeCell ref="B91:B92"/>
    <mergeCell ref="E91:E92"/>
    <mergeCell ref="F91:F92"/>
    <mergeCell ref="G91:G92"/>
  </mergeCells>
  <conditionalFormatting sqref="X6:X13 X31:X38 X56:X63 X81:X88">
    <cfRule type="cellIs" priority="1" dxfId="0" operator="notEqual" stopIfTrue="1">
      <formula>0</formula>
    </cfRule>
  </conditionalFormatting>
  <printOptions horizontalCentered="1"/>
  <pageMargins left="0.31496062992125984" right="0.31496062992125984" top="0.1968503937007874" bottom="0" header="0" footer="0"/>
  <pageSetup horizontalDpi="600" verticalDpi="600" orientation="portrait" paperSize="9" scale="91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1:AK97"/>
  <sheetViews>
    <sheetView zoomScale="75" zoomScaleNormal="75" zoomScalePageLayoutView="0" workbookViewId="0" topLeftCell="A8">
      <selection activeCell="C39" sqref="C39:C42"/>
    </sheetView>
  </sheetViews>
  <sheetFormatPr defaultColWidth="10.28125" defaultRowHeight="12.75"/>
  <cols>
    <col min="1" max="1" width="0.42578125" style="1" customWidth="1"/>
    <col min="2" max="2" width="2.57421875" style="1" customWidth="1"/>
    <col min="3" max="3" width="22.140625" style="1" customWidth="1"/>
    <col min="4" max="4" width="22.57421875" style="1" customWidth="1"/>
    <col min="5" max="5" width="4.7109375" style="1" customWidth="1"/>
    <col min="6" max="6" width="1.28515625" style="1" customWidth="1"/>
    <col min="7" max="7" width="4.421875" style="1" customWidth="1"/>
    <col min="8" max="8" width="4.140625" style="1" customWidth="1"/>
    <col min="9" max="9" width="1.57421875" style="1" customWidth="1"/>
    <col min="10" max="10" width="4.421875" style="1" customWidth="1"/>
    <col min="11" max="11" width="4.57421875" style="1" customWidth="1"/>
    <col min="12" max="12" width="1.57421875" style="1" customWidth="1"/>
    <col min="13" max="13" width="4.28125" style="1" customWidth="1"/>
    <col min="14" max="14" width="4.421875" style="1" customWidth="1"/>
    <col min="15" max="15" width="2.00390625" style="1" customWidth="1"/>
    <col min="16" max="16" width="4.28125" style="1" customWidth="1"/>
    <col min="17" max="17" width="3.421875" style="1" customWidth="1"/>
    <col min="18" max="18" width="1.57421875" style="1" customWidth="1"/>
    <col min="19" max="19" width="3.7109375" style="1" customWidth="1"/>
    <col min="20" max="21" width="4.8515625" style="1" customWidth="1"/>
    <col min="22" max="22" width="1.57421875" style="1" customWidth="1"/>
    <col min="23" max="23" width="4.421875" style="1" customWidth="1"/>
    <col min="24" max="24" width="19.57421875" style="1" customWidth="1"/>
    <col min="25" max="25" width="44.28125" style="1" customWidth="1"/>
    <col min="26" max="26" width="42.8515625" style="1" customWidth="1"/>
    <col min="27" max="27" width="13.28125" style="1" customWidth="1"/>
    <col min="28" max="28" width="14.57421875" style="1" customWidth="1"/>
    <col min="29" max="29" width="12.7109375" style="1" customWidth="1"/>
    <col min="30" max="30" width="12.28125" style="1" customWidth="1"/>
    <col min="31" max="31" width="11.57421875" style="1" customWidth="1"/>
    <col min="32" max="37" width="4.140625" style="1" customWidth="1"/>
    <col min="38" max="16384" width="10.28125" style="1" customWidth="1"/>
  </cols>
  <sheetData>
    <row r="1" spans="6:9" ht="26.25">
      <c r="F1" s="102" t="s">
        <v>47</v>
      </c>
      <c r="H1" s="103"/>
      <c r="I1" s="103"/>
    </row>
    <row r="2" spans="6:9" ht="4.5" customHeight="1">
      <c r="F2" s="102"/>
      <c r="H2" s="103"/>
      <c r="I2" s="103"/>
    </row>
    <row r="3" spans="3:24" ht="21">
      <c r="C3" s="104" t="s">
        <v>48</v>
      </c>
      <c r="D3" s="105" t="s">
        <v>49</v>
      </c>
      <c r="E3" s="104"/>
      <c r="F3" s="104"/>
      <c r="G3" s="104"/>
      <c r="H3" s="104"/>
      <c r="I3" s="104"/>
      <c r="J3" s="104"/>
      <c r="K3" s="104"/>
      <c r="L3" s="104"/>
      <c r="P3" s="626" t="s">
        <v>50</v>
      </c>
      <c r="Q3" s="626"/>
      <c r="R3" s="106"/>
      <c r="S3" s="106"/>
      <c r="T3" s="637">
        <f>'Rozlosování-přehled'!$L$1</f>
        <v>2011</v>
      </c>
      <c r="U3" s="637"/>
      <c r="X3" s="107" t="s">
        <v>1</v>
      </c>
    </row>
    <row r="4" spans="3:31" ht="18.75">
      <c r="C4" s="108" t="s">
        <v>51</v>
      </c>
      <c r="D4" s="109"/>
      <c r="N4" s="110">
        <v>1</v>
      </c>
      <c r="P4" s="622" t="str">
        <f>IF(N4=1,P6,IF(N4=2,P7,IF(N4=3,P8,IF(N4=4,P9,IF(N4=5,P10," ")))))</f>
        <v>MUŽI  I.</v>
      </c>
      <c r="Q4" s="623"/>
      <c r="R4" s="623"/>
      <c r="S4" s="623"/>
      <c r="T4" s="623"/>
      <c r="U4" s="624"/>
      <c r="W4" s="111" t="s">
        <v>2</v>
      </c>
      <c r="X4" s="112" t="s">
        <v>3</v>
      </c>
      <c r="AA4" s="1" t="s">
        <v>52</v>
      </c>
      <c r="AB4" s="1" t="s">
        <v>53</v>
      </c>
      <c r="AC4" s="1" t="s">
        <v>54</v>
      </c>
      <c r="AD4" s="1" t="s">
        <v>55</v>
      </c>
      <c r="AE4" s="1" t="s">
        <v>56</v>
      </c>
    </row>
    <row r="5" spans="3:21" ht="9" customHeight="1">
      <c r="C5" s="108"/>
      <c r="D5" s="113"/>
      <c r="E5" s="113"/>
      <c r="F5" s="113"/>
      <c r="G5" s="108"/>
      <c r="H5" s="108"/>
      <c r="I5" s="108"/>
      <c r="J5" s="113"/>
      <c r="K5" s="113"/>
      <c r="L5" s="113"/>
      <c r="M5" s="108"/>
      <c r="N5" s="108"/>
      <c r="O5" s="108"/>
      <c r="P5" s="114"/>
      <c r="Q5" s="114"/>
      <c r="R5" s="114"/>
      <c r="S5" s="108"/>
      <c r="T5" s="108"/>
      <c r="U5" s="113"/>
    </row>
    <row r="6" spans="3:31" ht="14.25" customHeight="1">
      <c r="C6" s="108" t="s">
        <v>57</v>
      </c>
      <c r="D6" s="165" t="s">
        <v>217</v>
      </c>
      <c r="E6" s="115"/>
      <c r="F6" s="115"/>
      <c r="N6" s="116">
        <v>1</v>
      </c>
      <c r="P6" s="625" t="s">
        <v>58</v>
      </c>
      <c r="Q6" s="625"/>
      <c r="R6" s="625"/>
      <c r="S6" s="625"/>
      <c r="T6" s="625"/>
      <c r="U6" s="625"/>
      <c r="W6" s="117">
        <v>1</v>
      </c>
      <c r="X6" s="118" t="str">
        <f aca="true" t="shared" si="0" ref="X6:X13">IF($N$4=1,AA6,IF($N$4=2,AB6,IF($N$4=3,AC6,IF($N$4=4,AD6,IF($N$4=5,AE6," ")))))</f>
        <v>Hrabová</v>
      </c>
      <c r="AA6" s="1" t="str">
        <f>'1.M1'!AA6</f>
        <v>Hrabová</v>
      </c>
      <c r="AB6" s="1">
        <f>'1.M1'!AB6</f>
        <v>0</v>
      </c>
      <c r="AC6" s="1">
        <f>'1.M1'!AC6</f>
        <v>0</v>
      </c>
      <c r="AD6" s="1">
        <f>'1.M1'!AD6</f>
        <v>0</v>
      </c>
      <c r="AE6" s="1">
        <f>'1.M1'!AE6</f>
        <v>0</v>
      </c>
    </row>
    <row r="7" spans="3:31" ht="16.5" customHeight="1">
      <c r="C7" s="108" t="s">
        <v>60</v>
      </c>
      <c r="D7" s="263">
        <v>40678</v>
      </c>
      <c r="E7" s="120"/>
      <c r="F7" s="120"/>
      <c r="N7" s="116">
        <v>2</v>
      </c>
      <c r="P7" s="625" t="s">
        <v>61</v>
      </c>
      <c r="Q7" s="625"/>
      <c r="R7" s="625"/>
      <c r="S7" s="625"/>
      <c r="T7" s="625"/>
      <c r="U7" s="625"/>
      <c r="W7" s="117">
        <v>2</v>
      </c>
      <c r="X7" s="118" t="str">
        <f t="shared" si="0"/>
        <v>Vratimov</v>
      </c>
      <c r="AA7" s="1" t="str">
        <f>'1.M1'!AA7</f>
        <v>Vratimov</v>
      </c>
      <c r="AB7" s="1">
        <f>'1.M1'!AB7</f>
        <v>0</v>
      </c>
      <c r="AC7" s="1">
        <f>'1.M1'!AC7</f>
        <v>0</v>
      </c>
      <c r="AD7" s="1">
        <f>'1.M1'!AD7</f>
        <v>0</v>
      </c>
      <c r="AE7" s="1">
        <f>'1.M1'!AE7</f>
        <v>0</v>
      </c>
    </row>
    <row r="8" spans="3:31" ht="15" customHeight="1">
      <c r="C8" s="108"/>
      <c r="N8" s="116">
        <v>3</v>
      </c>
      <c r="P8" s="594" t="s">
        <v>62</v>
      </c>
      <c r="Q8" s="594"/>
      <c r="R8" s="594"/>
      <c r="S8" s="594"/>
      <c r="T8" s="594"/>
      <c r="U8" s="594"/>
      <c r="W8" s="117">
        <v>3</v>
      </c>
      <c r="X8" s="118" t="str">
        <f t="shared" si="0"/>
        <v>Výškovice A</v>
      </c>
      <c r="AA8" s="1" t="str">
        <f>'1.M1'!AA8</f>
        <v>Výškovice A</v>
      </c>
      <c r="AB8" s="1">
        <f>'1.M1'!AB8</f>
        <v>0</v>
      </c>
      <c r="AC8" s="1">
        <f>'1.M1'!AC8</f>
        <v>0</v>
      </c>
      <c r="AD8" s="1">
        <f>'1.M1'!AD8</f>
        <v>0</v>
      </c>
      <c r="AE8" s="1">
        <f>'1.M1'!AE8</f>
        <v>0</v>
      </c>
    </row>
    <row r="9" spans="2:31" ht="18.75">
      <c r="B9" s="121">
        <v>8</v>
      </c>
      <c r="C9" s="104" t="s">
        <v>63</v>
      </c>
      <c r="D9" s="643" t="str">
        <f>IF(B9=1,X6,IF(B9=2,X7,IF(B9=3,X8,IF(B9=4,X9,IF(B9=5,X10,IF(B9=6,X11,IF(B9=7,X12,IF(B9=8,X13," "))))))))</f>
        <v>Brušperk A</v>
      </c>
      <c r="E9" s="644"/>
      <c r="F9" s="644"/>
      <c r="G9" s="644"/>
      <c r="H9" s="644"/>
      <c r="I9" s="645"/>
      <c r="N9" s="116">
        <v>4</v>
      </c>
      <c r="P9" s="594" t="s">
        <v>64</v>
      </c>
      <c r="Q9" s="594"/>
      <c r="R9" s="594"/>
      <c r="S9" s="594"/>
      <c r="T9" s="594"/>
      <c r="U9" s="594"/>
      <c r="W9" s="117">
        <v>4</v>
      </c>
      <c r="X9" s="118" t="str">
        <f t="shared" si="0"/>
        <v>Brušperk B</v>
      </c>
      <c r="AA9" s="1" t="str">
        <f>'1.M1'!AA9</f>
        <v>Brušperk B</v>
      </c>
      <c r="AB9" s="1">
        <f>'1.M1'!AB9</f>
        <v>0</v>
      </c>
      <c r="AC9" s="1">
        <f>'1.M1'!AC9</f>
        <v>0</v>
      </c>
      <c r="AD9" s="1">
        <f>'1.M1'!AD9</f>
        <v>0</v>
      </c>
      <c r="AE9" s="1">
        <f>'1.M1'!AE9</f>
        <v>0</v>
      </c>
    </row>
    <row r="10" spans="2:31" ht="19.5" customHeight="1">
      <c r="B10" s="121">
        <v>5</v>
      </c>
      <c r="C10" s="104" t="s">
        <v>66</v>
      </c>
      <c r="D10" s="643" t="str">
        <f>IF(B10=1,X6,IF(B10=2,X7,IF(B10=3,X8,IF(B10=4,X9,IF(B10=5,X10,IF(B10=6,X11,IF(B10=7,X12,IF(B10=8,X13," "))))))))</f>
        <v>N.Bělá  B</v>
      </c>
      <c r="E10" s="644"/>
      <c r="F10" s="644"/>
      <c r="G10" s="644"/>
      <c r="H10" s="644"/>
      <c r="I10" s="645"/>
      <c r="N10" s="116">
        <v>5</v>
      </c>
      <c r="P10" s="594" t="s">
        <v>67</v>
      </c>
      <c r="Q10" s="594"/>
      <c r="R10" s="594"/>
      <c r="S10" s="594"/>
      <c r="T10" s="594"/>
      <c r="U10" s="594"/>
      <c r="W10" s="117">
        <v>5</v>
      </c>
      <c r="X10" s="118" t="str">
        <f t="shared" si="0"/>
        <v>N.Bělá  B</v>
      </c>
      <c r="AA10" s="1" t="str">
        <f>'1.M1'!AA10</f>
        <v>N.Bělá  B</v>
      </c>
      <c r="AB10" s="1">
        <f>'1.M1'!AB10</f>
        <v>0</v>
      </c>
      <c r="AC10" s="1">
        <f>'1.M1'!AC10</f>
        <v>0</v>
      </c>
      <c r="AD10" s="1">
        <f>'1.M1'!AD10</f>
        <v>0</v>
      </c>
      <c r="AE10" s="1">
        <f>'1.M1'!AE10</f>
        <v>0</v>
      </c>
    </row>
    <row r="11" spans="23:31" ht="15.75" customHeight="1">
      <c r="W11" s="117">
        <v>6</v>
      </c>
      <c r="X11" s="118" t="str">
        <f t="shared" si="0"/>
        <v>Výškovice B</v>
      </c>
      <c r="AA11" s="1" t="str">
        <f>'1.M1'!AA11</f>
        <v>Výškovice B</v>
      </c>
      <c r="AB11" s="1">
        <f>'1.M1'!AB11</f>
        <v>0</v>
      </c>
      <c r="AC11" s="1">
        <f>'1.M1'!AC11</f>
        <v>0</v>
      </c>
      <c r="AD11" s="1">
        <f>'1.M1'!AD11</f>
        <v>0</v>
      </c>
      <c r="AE11" s="1">
        <f>'1.M1'!AE11</f>
        <v>0</v>
      </c>
    </row>
    <row r="12" spans="3:37" ht="15">
      <c r="C12" s="122" t="s">
        <v>68</v>
      </c>
      <c r="D12" s="123"/>
      <c r="E12" s="630" t="s">
        <v>69</v>
      </c>
      <c r="F12" s="631"/>
      <c r="G12" s="631"/>
      <c r="H12" s="631"/>
      <c r="I12" s="631"/>
      <c r="J12" s="631"/>
      <c r="K12" s="631"/>
      <c r="L12" s="631"/>
      <c r="M12" s="631"/>
      <c r="N12" s="631" t="s">
        <v>70</v>
      </c>
      <c r="O12" s="631"/>
      <c r="P12" s="631"/>
      <c r="Q12" s="631"/>
      <c r="R12" s="631"/>
      <c r="S12" s="631"/>
      <c r="T12" s="631"/>
      <c r="U12" s="631"/>
      <c r="V12" s="124"/>
      <c r="W12" s="117">
        <v>7</v>
      </c>
      <c r="X12" s="118" t="str">
        <f t="shared" si="0"/>
        <v>Stará Bělá  </v>
      </c>
      <c r="AA12" s="1" t="str">
        <f>'1.M1'!AA12</f>
        <v>Stará Bělá  </v>
      </c>
      <c r="AB12" s="1">
        <f>'1.M1'!AB12</f>
        <v>0</v>
      </c>
      <c r="AC12" s="1">
        <f>'1.M1'!AC12</f>
        <v>0</v>
      </c>
      <c r="AD12" s="1">
        <f>'1.M1'!AD12</f>
        <v>0</v>
      </c>
      <c r="AE12" s="1">
        <f>'1.M1'!AE12</f>
        <v>0</v>
      </c>
      <c r="AF12" s="108"/>
      <c r="AG12" s="125"/>
      <c r="AH12" s="125"/>
      <c r="AI12" s="107" t="s">
        <v>1</v>
      </c>
      <c r="AJ12" s="125"/>
      <c r="AK12" s="125"/>
    </row>
    <row r="13" spans="2:37" ht="21" customHeight="1">
      <c r="B13" s="126"/>
      <c r="C13" s="127" t="s">
        <v>8</v>
      </c>
      <c r="D13" s="128" t="s">
        <v>9</v>
      </c>
      <c r="E13" s="611" t="s">
        <v>71</v>
      </c>
      <c r="F13" s="592"/>
      <c r="G13" s="593"/>
      <c r="H13" s="591" t="s">
        <v>72</v>
      </c>
      <c r="I13" s="592"/>
      <c r="J13" s="593" t="s">
        <v>72</v>
      </c>
      <c r="K13" s="591" t="s">
        <v>73</v>
      </c>
      <c r="L13" s="592"/>
      <c r="M13" s="592" t="s">
        <v>73</v>
      </c>
      <c r="N13" s="591" t="s">
        <v>74</v>
      </c>
      <c r="O13" s="592"/>
      <c r="P13" s="593"/>
      <c r="Q13" s="591" t="s">
        <v>75</v>
      </c>
      <c r="R13" s="592"/>
      <c r="S13" s="593"/>
      <c r="T13" s="129" t="s">
        <v>76</v>
      </c>
      <c r="U13" s="130"/>
      <c r="V13" s="131"/>
      <c r="W13" s="117">
        <v>8</v>
      </c>
      <c r="X13" s="118" t="str">
        <f t="shared" si="0"/>
        <v>Brušperk A</v>
      </c>
      <c r="AA13" s="1" t="str">
        <f>'1.M1'!AA13</f>
        <v>Brušperk A</v>
      </c>
      <c r="AB13" s="1">
        <f>'1.M1'!AB13</f>
        <v>0</v>
      </c>
      <c r="AC13" s="1">
        <f>'1.M1'!AC13</f>
        <v>0</v>
      </c>
      <c r="AD13" s="1">
        <f>'1.M1'!AD13</f>
        <v>0</v>
      </c>
      <c r="AE13" s="1">
        <f>'1.M1'!AE13</f>
        <v>0</v>
      </c>
      <c r="AF13" s="9" t="s">
        <v>71</v>
      </c>
      <c r="AG13" s="9" t="s">
        <v>72</v>
      </c>
      <c r="AH13" s="9" t="s">
        <v>73</v>
      </c>
      <c r="AI13" s="9" t="s">
        <v>71</v>
      </c>
      <c r="AJ13" s="9" t="s">
        <v>72</v>
      </c>
      <c r="AK13" s="9" t="s">
        <v>73</v>
      </c>
    </row>
    <row r="14" spans="2:37" ht="24.75" customHeight="1">
      <c r="B14" s="132" t="s">
        <v>71</v>
      </c>
      <c r="C14" s="133" t="s">
        <v>218</v>
      </c>
      <c r="D14" s="146" t="s">
        <v>219</v>
      </c>
      <c r="E14" s="134">
        <v>6</v>
      </c>
      <c r="F14" s="135" t="s">
        <v>19</v>
      </c>
      <c r="G14" s="136">
        <v>3</v>
      </c>
      <c r="H14" s="137">
        <v>6</v>
      </c>
      <c r="I14" s="135" t="s">
        <v>19</v>
      </c>
      <c r="J14" s="136">
        <v>0</v>
      </c>
      <c r="K14" s="137"/>
      <c r="L14" s="135" t="s">
        <v>19</v>
      </c>
      <c r="M14" s="138"/>
      <c r="N14" s="204">
        <f>E14+H14+K14</f>
        <v>12</v>
      </c>
      <c r="O14" s="205" t="s">
        <v>19</v>
      </c>
      <c r="P14" s="206">
        <f>G14+J14+M14</f>
        <v>3</v>
      </c>
      <c r="Q14" s="204">
        <f>SUM(AF14:AH14)</f>
        <v>2</v>
      </c>
      <c r="R14" s="205" t="s">
        <v>19</v>
      </c>
      <c r="S14" s="206">
        <f>SUM(AI14:AK14)</f>
        <v>0</v>
      </c>
      <c r="T14" s="207">
        <f>IF(Q14&gt;S14,1,0)</f>
        <v>1</v>
      </c>
      <c r="U14" s="208">
        <f>IF(S14&gt;Q14,1,0)</f>
        <v>0</v>
      </c>
      <c r="V14" s="124"/>
      <c r="X14" s="109" t="s">
        <v>121</v>
      </c>
      <c r="AF14" s="145">
        <f>IF(E14&gt;G14,1,0)</f>
        <v>1</v>
      </c>
      <c r="AG14" s="145">
        <f>IF(H14&gt;J14,1,0)</f>
        <v>1</v>
      </c>
      <c r="AH14" s="145">
        <f>IF(K14+M14&gt;0,IF(K14&gt;M14,1,0),0)</f>
        <v>0</v>
      </c>
      <c r="AI14" s="145">
        <f>IF(G14&gt;E14,1,0)</f>
        <v>0</v>
      </c>
      <c r="AJ14" s="145">
        <f>IF(J14&gt;H14,1,0)</f>
        <v>0</v>
      </c>
      <c r="AK14" s="145">
        <f>IF(K14+M14&gt;0,IF(M14&gt;K14,1,0),0)</f>
        <v>0</v>
      </c>
    </row>
    <row r="15" spans="2:37" ht="24" customHeight="1">
      <c r="B15" s="132" t="s">
        <v>72</v>
      </c>
      <c r="C15" s="147" t="s">
        <v>220</v>
      </c>
      <c r="D15" s="133" t="s">
        <v>221</v>
      </c>
      <c r="E15" s="134">
        <v>1</v>
      </c>
      <c r="F15" s="135" t="s">
        <v>19</v>
      </c>
      <c r="G15" s="136">
        <v>6</v>
      </c>
      <c r="H15" s="137">
        <v>6</v>
      </c>
      <c r="I15" s="135" t="s">
        <v>19</v>
      </c>
      <c r="J15" s="136">
        <v>7</v>
      </c>
      <c r="K15" s="137"/>
      <c r="L15" s="135" t="s">
        <v>19</v>
      </c>
      <c r="M15" s="138"/>
      <c r="N15" s="204">
        <f>E15+H15+K15</f>
        <v>7</v>
      </c>
      <c r="O15" s="205" t="s">
        <v>19</v>
      </c>
      <c r="P15" s="206">
        <f>G15+J15+M15</f>
        <v>13</v>
      </c>
      <c r="Q15" s="204">
        <f>SUM(AF15:AH15)</f>
        <v>0</v>
      </c>
      <c r="R15" s="205" t="s">
        <v>19</v>
      </c>
      <c r="S15" s="206">
        <f>SUM(AI15:AK15)</f>
        <v>2</v>
      </c>
      <c r="T15" s="207">
        <f>IF(Q15&gt;S15,1,0)</f>
        <v>0</v>
      </c>
      <c r="U15" s="208">
        <f>IF(S15&gt;Q15,1,0)</f>
        <v>1</v>
      </c>
      <c r="V15" s="124"/>
      <c r="X15" s="109" t="s">
        <v>123</v>
      </c>
      <c r="AF15" s="145">
        <f>IF(E15&gt;G15,1,0)</f>
        <v>0</v>
      </c>
      <c r="AG15" s="145">
        <f>IF(H15&gt;J15,1,0)</f>
        <v>0</v>
      </c>
      <c r="AH15" s="145">
        <f>IF(K15+M15&gt;0,IF(K15&gt;M15,1,0),0)</f>
        <v>0</v>
      </c>
      <c r="AI15" s="145">
        <f>IF(G15&gt;E15,1,0)</f>
        <v>1</v>
      </c>
      <c r="AJ15" s="145">
        <f>IF(J15&gt;H15,1,0)</f>
        <v>1</v>
      </c>
      <c r="AK15" s="145">
        <f>IF(K15+M15&gt;0,IF(M15&gt;K15,1,0),0)</f>
        <v>0</v>
      </c>
    </row>
    <row r="16" spans="2:37" ht="20.25" customHeight="1">
      <c r="B16" s="583" t="s">
        <v>73</v>
      </c>
      <c r="C16" s="147" t="s">
        <v>218</v>
      </c>
      <c r="D16" s="146" t="s">
        <v>219</v>
      </c>
      <c r="E16" s="681">
        <v>6</v>
      </c>
      <c r="F16" s="632" t="s">
        <v>19</v>
      </c>
      <c r="G16" s="634">
        <v>3</v>
      </c>
      <c r="H16" s="639">
        <v>4</v>
      </c>
      <c r="I16" s="632" t="s">
        <v>19</v>
      </c>
      <c r="J16" s="634">
        <v>6</v>
      </c>
      <c r="K16" s="639">
        <v>4</v>
      </c>
      <c r="L16" s="632" t="s">
        <v>19</v>
      </c>
      <c r="M16" s="671">
        <v>6</v>
      </c>
      <c r="N16" s="673">
        <f>E16+H16+K16</f>
        <v>14</v>
      </c>
      <c r="O16" s="669" t="s">
        <v>19</v>
      </c>
      <c r="P16" s="667">
        <f>G16+J16+M16</f>
        <v>15</v>
      </c>
      <c r="Q16" s="673">
        <f>SUM(AF16:AH16)</f>
        <v>1</v>
      </c>
      <c r="R16" s="669" t="s">
        <v>19</v>
      </c>
      <c r="S16" s="667">
        <f>SUM(AI16:AK16)</f>
        <v>2</v>
      </c>
      <c r="T16" s="675">
        <f>IF(Q16&gt;S16,1,0)</f>
        <v>0</v>
      </c>
      <c r="U16" s="677">
        <f>IF(S16&gt;Q16,1,0)</f>
        <v>1</v>
      </c>
      <c r="V16" s="148"/>
      <c r="X16" s="109" t="s">
        <v>121</v>
      </c>
      <c r="AF16" s="145">
        <f>IF(E16&gt;G16,1,0)</f>
        <v>1</v>
      </c>
      <c r="AG16" s="145">
        <f>IF(H16&gt;J16,1,0)</f>
        <v>0</v>
      </c>
      <c r="AH16" s="145">
        <f>IF(K16+M16&gt;0,IF(K16&gt;M16,1,0),0)</f>
        <v>0</v>
      </c>
      <c r="AI16" s="145">
        <f>IF(G16&gt;E16,1,0)</f>
        <v>0</v>
      </c>
      <c r="AJ16" s="145">
        <f>IF(J16&gt;H16,1,0)</f>
        <v>1</v>
      </c>
      <c r="AK16" s="145">
        <f>IF(K16+M16&gt;0,IF(M16&gt;K16,1,0),0)</f>
        <v>1</v>
      </c>
    </row>
    <row r="17" spans="2:22" ht="21" customHeight="1">
      <c r="B17" s="584"/>
      <c r="C17" s="149" t="s">
        <v>220</v>
      </c>
      <c r="D17" s="150" t="s">
        <v>221</v>
      </c>
      <c r="E17" s="682"/>
      <c r="F17" s="633"/>
      <c r="G17" s="679"/>
      <c r="H17" s="680"/>
      <c r="I17" s="633"/>
      <c r="J17" s="679"/>
      <c r="K17" s="680"/>
      <c r="L17" s="633"/>
      <c r="M17" s="672"/>
      <c r="N17" s="674"/>
      <c r="O17" s="670"/>
      <c r="P17" s="668"/>
      <c r="Q17" s="674"/>
      <c r="R17" s="670"/>
      <c r="S17" s="668"/>
      <c r="T17" s="676"/>
      <c r="U17" s="678"/>
      <c r="V17" s="148"/>
    </row>
    <row r="18" spans="2:24" ht="23.25" customHeight="1">
      <c r="B18" s="151"/>
      <c r="C18" s="209" t="s">
        <v>77</v>
      </c>
      <c r="D18" s="210"/>
      <c r="E18" s="210"/>
      <c r="F18" s="210"/>
      <c r="G18" s="210"/>
      <c r="H18" s="210"/>
      <c r="I18" s="210"/>
      <c r="J18" s="210"/>
      <c r="K18" s="210"/>
      <c r="L18" s="210"/>
      <c r="M18" s="210"/>
      <c r="N18" s="211">
        <f>SUM(N14:N17)</f>
        <v>33</v>
      </c>
      <c r="O18" s="205" t="s">
        <v>19</v>
      </c>
      <c r="P18" s="212">
        <f>SUM(P14:P17)</f>
        <v>31</v>
      </c>
      <c r="Q18" s="211">
        <f>SUM(Q14:Q17)</f>
        <v>3</v>
      </c>
      <c r="R18" s="213" t="s">
        <v>19</v>
      </c>
      <c r="S18" s="212">
        <f>SUM(S14:S17)</f>
        <v>4</v>
      </c>
      <c r="T18" s="207">
        <f>SUM(T14:T17)</f>
        <v>1</v>
      </c>
      <c r="U18" s="208">
        <f>SUM(U14:U17)</f>
        <v>2</v>
      </c>
      <c r="V18" s="124"/>
      <c r="X18" s="79" t="s">
        <v>122</v>
      </c>
    </row>
    <row r="19" spans="2:27" ht="21" customHeight="1">
      <c r="B19" s="151"/>
      <c r="C19" s="8" t="s">
        <v>78</v>
      </c>
      <c r="D19" s="157" t="str">
        <f>IF(T18&gt;U18,D9,IF(U18&gt;T18,D10,IF(U18+T18=0," ","CHYBA ZADÁNÍ")))</f>
        <v>N.Bělá  B</v>
      </c>
      <c r="E19" s="152"/>
      <c r="F19" s="152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8"/>
      <c r="V19" s="158"/>
      <c r="AA19" s="159"/>
    </row>
    <row r="20" spans="2:22" ht="19.5" customHeight="1">
      <c r="B20" s="151"/>
      <c r="C20" s="8" t="s">
        <v>79</v>
      </c>
      <c r="G20" s="160"/>
      <c r="H20" s="160"/>
      <c r="I20" s="160"/>
      <c r="J20" s="160"/>
      <c r="K20" s="160"/>
      <c r="L20" s="160"/>
      <c r="M20" s="160"/>
      <c r="N20" s="158"/>
      <c r="O20" s="158"/>
      <c r="Q20" s="161"/>
      <c r="R20" s="161"/>
      <c r="S20" s="160"/>
      <c r="T20" s="160"/>
      <c r="U20" s="160"/>
      <c r="V20" s="158"/>
    </row>
    <row r="21" spans="10:20" ht="15">
      <c r="J21" s="5" t="s">
        <v>63</v>
      </c>
      <c r="K21" s="5"/>
      <c r="L21" s="5"/>
      <c r="T21" s="5" t="s">
        <v>66</v>
      </c>
    </row>
    <row r="22" spans="3:21" ht="15">
      <c r="C22" s="108" t="s">
        <v>80</v>
      </c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</row>
    <row r="23" spans="3:21" ht="15"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</row>
    <row r="24" spans="3:21" ht="15"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</row>
    <row r="25" spans="3:21" ht="15"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</row>
    <row r="26" spans="2:21" ht="28.5" customHeight="1">
      <c r="B26" s="123"/>
      <c r="C26" s="123"/>
      <c r="D26" s="123"/>
      <c r="E26" s="123"/>
      <c r="F26" s="162" t="s">
        <v>47</v>
      </c>
      <c r="G26" s="123"/>
      <c r="H26" s="163"/>
      <c r="I26" s="16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</row>
    <row r="27" spans="6:9" ht="8.25" customHeight="1">
      <c r="F27" s="102"/>
      <c r="H27" s="103"/>
      <c r="I27" s="103"/>
    </row>
    <row r="28" spans="3:24" ht="21">
      <c r="C28" s="104" t="s">
        <v>48</v>
      </c>
      <c r="D28" s="105" t="s">
        <v>49</v>
      </c>
      <c r="E28" s="104"/>
      <c r="F28" s="104"/>
      <c r="G28" s="104"/>
      <c r="H28" s="104"/>
      <c r="I28" s="104"/>
      <c r="J28" s="104"/>
      <c r="K28" s="104"/>
      <c r="L28" s="104"/>
      <c r="P28" s="626" t="s">
        <v>50</v>
      </c>
      <c r="Q28" s="626"/>
      <c r="R28" s="106"/>
      <c r="S28" s="106"/>
      <c r="T28" s="637">
        <f>'Rozlosování-přehled'!$L$1</f>
        <v>2011</v>
      </c>
      <c r="U28" s="637"/>
      <c r="X28" s="107" t="s">
        <v>1</v>
      </c>
    </row>
    <row r="29" spans="3:31" ht="18.75">
      <c r="C29" s="108" t="s">
        <v>51</v>
      </c>
      <c r="D29" s="164"/>
      <c r="N29" s="110">
        <v>1</v>
      </c>
      <c r="P29" s="622" t="str">
        <f>IF(N29=1,P31,IF(N29=2,P32,IF(N29=3,P33,IF(N29=4,P34,IF(N29=5,P35," ")))))</f>
        <v>MUŽI  I.</v>
      </c>
      <c r="Q29" s="623"/>
      <c r="R29" s="623"/>
      <c r="S29" s="623"/>
      <c r="T29" s="623"/>
      <c r="U29" s="624"/>
      <c r="W29" s="111" t="s">
        <v>2</v>
      </c>
      <c r="X29" s="108" t="s">
        <v>3</v>
      </c>
      <c r="AA29" s="1" t="s">
        <v>52</v>
      </c>
      <c r="AB29" s="1" t="s">
        <v>53</v>
      </c>
      <c r="AC29" s="1" t="s">
        <v>54</v>
      </c>
      <c r="AD29" s="1" t="s">
        <v>55</v>
      </c>
      <c r="AE29" s="1" t="s">
        <v>56</v>
      </c>
    </row>
    <row r="30" spans="3:21" ht="6.75" customHeight="1">
      <c r="C30" s="108"/>
      <c r="D30" s="113"/>
      <c r="E30" s="113"/>
      <c r="F30" s="113"/>
      <c r="G30" s="108"/>
      <c r="H30" s="108"/>
      <c r="I30" s="108"/>
      <c r="J30" s="113"/>
      <c r="K30" s="113"/>
      <c r="L30" s="113"/>
      <c r="M30" s="108"/>
      <c r="N30" s="108"/>
      <c r="O30" s="108"/>
      <c r="P30" s="114"/>
      <c r="Q30" s="114"/>
      <c r="R30" s="114"/>
      <c r="S30" s="108"/>
      <c r="T30" s="108"/>
      <c r="U30" s="113"/>
    </row>
    <row r="31" spans="3:31" ht="15.75">
      <c r="C31" s="108" t="s">
        <v>57</v>
      </c>
      <c r="D31" s="165" t="s">
        <v>195</v>
      </c>
      <c r="E31" s="115"/>
      <c r="F31" s="115"/>
      <c r="N31" s="1">
        <v>1</v>
      </c>
      <c r="P31" s="625" t="s">
        <v>58</v>
      </c>
      <c r="Q31" s="625"/>
      <c r="R31" s="625"/>
      <c r="S31" s="625"/>
      <c r="T31" s="625"/>
      <c r="U31" s="625"/>
      <c r="W31" s="117">
        <v>1</v>
      </c>
      <c r="X31" s="118" t="str">
        <f aca="true" t="shared" si="1" ref="X31:X38">IF($N$29=1,AA31,IF($N$29=2,AB31,IF($N$29=3,AC31,IF($N$29=4,AD31,IF($N$29=5,AE31," ")))))</f>
        <v>Hrabová</v>
      </c>
      <c r="AA31" s="1" t="str">
        <f aca="true" t="shared" si="2" ref="AA31:AE38">AA6</f>
        <v>Hrabová</v>
      </c>
      <c r="AB31" s="1">
        <f t="shared" si="2"/>
        <v>0</v>
      </c>
      <c r="AC31" s="1">
        <f t="shared" si="2"/>
        <v>0</v>
      </c>
      <c r="AD31" s="1">
        <f t="shared" si="2"/>
        <v>0</v>
      </c>
      <c r="AE31" s="1">
        <f t="shared" si="2"/>
        <v>0</v>
      </c>
    </row>
    <row r="32" spans="3:31" ht="15">
      <c r="C32" s="108" t="s">
        <v>60</v>
      </c>
      <c r="D32" s="119">
        <v>40687</v>
      </c>
      <c r="E32" s="120"/>
      <c r="F32" s="120"/>
      <c r="N32" s="1">
        <v>2</v>
      </c>
      <c r="P32" s="625" t="s">
        <v>61</v>
      </c>
      <c r="Q32" s="625"/>
      <c r="R32" s="625"/>
      <c r="S32" s="625"/>
      <c r="T32" s="625"/>
      <c r="U32" s="625"/>
      <c r="W32" s="117">
        <v>2</v>
      </c>
      <c r="X32" s="118" t="str">
        <f t="shared" si="1"/>
        <v>Vratimov</v>
      </c>
      <c r="AA32" s="1" t="str">
        <f t="shared" si="2"/>
        <v>Vratimov</v>
      </c>
      <c r="AB32" s="1">
        <f t="shared" si="2"/>
        <v>0</v>
      </c>
      <c r="AC32" s="1">
        <f t="shared" si="2"/>
        <v>0</v>
      </c>
      <c r="AD32" s="1">
        <f t="shared" si="2"/>
        <v>0</v>
      </c>
      <c r="AE32" s="1">
        <f t="shared" si="2"/>
        <v>0</v>
      </c>
    </row>
    <row r="33" spans="3:31" ht="15">
      <c r="C33" s="108"/>
      <c r="N33" s="1">
        <v>3</v>
      </c>
      <c r="P33" s="594" t="s">
        <v>62</v>
      </c>
      <c r="Q33" s="594"/>
      <c r="R33" s="594"/>
      <c r="S33" s="594"/>
      <c r="T33" s="594"/>
      <c r="U33" s="594"/>
      <c r="W33" s="117">
        <v>3</v>
      </c>
      <c r="X33" s="118" t="str">
        <f t="shared" si="1"/>
        <v>Výškovice A</v>
      </c>
      <c r="AA33" s="1" t="str">
        <f t="shared" si="2"/>
        <v>Výškovice A</v>
      </c>
      <c r="AB33" s="1">
        <f t="shared" si="2"/>
        <v>0</v>
      </c>
      <c r="AC33" s="1">
        <f t="shared" si="2"/>
        <v>0</v>
      </c>
      <c r="AD33" s="1">
        <f t="shared" si="2"/>
        <v>0</v>
      </c>
      <c r="AE33" s="1">
        <f t="shared" si="2"/>
        <v>0</v>
      </c>
    </row>
    <row r="34" spans="2:31" ht="18.75">
      <c r="B34" s="121">
        <v>6</v>
      </c>
      <c r="C34" s="104" t="s">
        <v>63</v>
      </c>
      <c r="D34" s="627" t="str">
        <f>IF(B34=1,X31,IF(B34=2,X32,IF(B34=3,X33,IF(B34=4,X34,IF(B34=5,X35,IF(B34=6,X36,IF(B34=7,X37,IF(B34=8,X38," "))))))))</f>
        <v>Výškovice B</v>
      </c>
      <c r="E34" s="628"/>
      <c r="F34" s="628"/>
      <c r="G34" s="628"/>
      <c r="H34" s="628"/>
      <c r="I34" s="629"/>
      <c r="N34" s="1">
        <v>4</v>
      </c>
      <c r="P34" s="594" t="s">
        <v>64</v>
      </c>
      <c r="Q34" s="594"/>
      <c r="R34" s="594"/>
      <c r="S34" s="594"/>
      <c r="T34" s="594"/>
      <c r="U34" s="594"/>
      <c r="W34" s="117">
        <v>4</v>
      </c>
      <c r="X34" s="118" t="str">
        <f t="shared" si="1"/>
        <v>Brušperk B</v>
      </c>
      <c r="AA34" s="1" t="str">
        <f t="shared" si="2"/>
        <v>Brušperk B</v>
      </c>
      <c r="AB34" s="1">
        <f t="shared" si="2"/>
        <v>0</v>
      </c>
      <c r="AC34" s="1">
        <f t="shared" si="2"/>
        <v>0</v>
      </c>
      <c r="AD34" s="1">
        <f t="shared" si="2"/>
        <v>0</v>
      </c>
      <c r="AE34" s="1">
        <f t="shared" si="2"/>
        <v>0</v>
      </c>
    </row>
    <row r="35" spans="2:31" ht="18.75">
      <c r="B35" s="121">
        <v>4</v>
      </c>
      <c r="C35" s="104" t="s">
        <v>66</v>
      </c>
      <c r="D35" s="627" t="str">
        <f>IF(B35=1,X31,IF(B35=2,X32,IF(B35=3,X33,IF(B35=4,X34,IF(B35=5,X35,IF(B35=6,X36,IF(B35=7,X37,IF(B35=8,X38," "))))))))</f>
        <v>Brušperk B</v>
      </c>
      <c r="E35" s="628"/>
      <c r="F35" s="628"/>
      <c r="G35" s="628"/>
      <c r="H35" s="628"/>
      <c r="I35" s="629"/>
      <c r="N35" s="1">
        <v>5</v>
      </c>
      <c r="P35" s="594" t="s">
        <v>67</v>
      </c>
      <c r="Q35" s="594"/>
      <c r="R35" s="594"/>
      <c r="S35" s="594"/>
      <c r="T35" s="594"/>
      <c r="U35" s="594"/>
      <c r="W35" s="117">
        <v>5</v>
      </c>
      <c r="X35" s="118" t="str">
        <f t="shared" si="1"/>
        <v>N.Bělá  B</v>
      </c>
      <c r="AA35" s="1" t="str">
        <f t="shared" si="2"/>
        <v>N.Bělá  B</v>
      </c>
      <c r="AB35" s="1">
        <f t="shared" si="2"/>
        <v>0</v>
      </c>
      <c r="AC35" s="1">
        <f t="shared" si="2"/>
        <v>0</v>
      </c>
      <c r="AD35" s="1">
        <f t="shared" si="2"/>
        <v>0</v>
      </c>
      <c r="AE35" s="1">
        <f t="shared" si="2"/>
        <v>0</v>
      </c>
    </row>
    <row r="36" spans="23:31" ht="15">
      <c r="W36" s="117">
        <v>6</v>
      </c>
      <c r="X36" s="118" t="str">
        <f t="shared" si="1"/>
        <v>Výškovice B</v>
      </c>
      <c r="AA36" s="1" t="str">
        <f t="shared" si="2"/>
        <v>Výškovice B</v>
      </c>
      <c r="AB36" s="1">
        <f t="shared" si="2"/>
        <v>0</v>
      </c>
      <c r="AC36" s="1">
        <f t="shared" si="2"/>
        <v>0</v>
      </c>
      <c r="AD36" s="1">
        <f t="shared" si="2"/>
        <v>0</v>
      </c>
      <c r="AE36" s="1">
        <f t="shared" si="2"/>
        <v>0</v>
      </c>
    </row>
    <row r="37" spans="3:31" ht="15">
      <c r="C37" s="122" t="s">
        <v>68</v>
      </c>
      <c r="D37" s="123"/>
      <c r="E37" s="630" t="s">
        <v>69</v>
      </c>
      <c r="F37" s="631"/>
      <c r="G37" s="631"/>
      <c r="H37" s="631"/>
      <c r="I37" s="631"/>
      <c r="J37" s="631"/>
      <c r="K37" s="631"/>
      <c r="L37" s="631"/>
      <c r="M37" s="631"/>
      <c r="N37" s="631" t="s">
        <v>70</v>
      </c>
      <c r="O37" s="631"/>
      <c r="P37" s="631"/>
      <c r="Q37" s="631"/>
      <c r="R37" s="631"/>
      <c r="S37" s="631"/>
      <c r="T37" s="631"/>
      <c r="U37" s="631"/>
      <c r="V37" s="124"/>
      <c r="W37" s="117">
        <v>7</v>
      </c>
      <c r="X37" s="118" t="str">
        <f t="shared" si="1"/>
        <v>Stará Bělá  </v>
      </c>
      <c r="AA37" s="1" t="str">
        <f t="shared" si="2"/>
        <v>Stará Bělá  </v>
      </c>
      <c r="AB37" s="1">
        <f t="shared" si="2"/>
        <v>0</v>
      </c>
      <c r="AC37" s="1">
        <f t="shared" si="2"/>
        <v>0</v>
      </c>
      <c r="AD37" s="1">
        <f t="shared" si="2"/>
        <v>0</v>
      </c>
      <c r="AE37" s="1">
        <f t="shared" si="2"/>
        <v>0</v>
      </c>
    </row>
    <row r="38" spans="2:37" ht="15">
      <c r="B38" s="126"/>
      <c r="C38" s="127" t="s">
        <v>8</v>
      </c>
      <c r="D38" s="128" t="s">
        <v>9</v>
      </c>
      <c r="E38" s="611" t="s">
        <v>71</v>
      </c>
      <c r="F38" s="592"/>
      <c r="G38" s="593"/>
      <c r="H38" s="591" t="s">
        <v>72</v>
      </c>
      <c r="I38" s="592"/>
      <c r="J38" s="593" t="s">
        <v>72</v>
      </c>
      <c r="K38" s="591" t="s">
        <v>73</v>
      </c>
      <c r="L38" s="592"/>
      <c r="M38" s="592" t="s">
        <v>73</v>
      </c>
      <c r="N38" s="591" t="s">
        <v>74</v>
      </c>
      <c r="O38" s="592"/>
      <c r="P38" s="593"/>
      <c r="Q38" s="591" t="s">
        <v>75</v>
      </c>
      <c r="R38" s="592"/>
      <c r="S38" s="593"/>
      <c r="T38" s="129" t="s">
        <v>76</v>
      </c>
      <c r="U38" s="130"/>
      <c r="V38" s="131"/>
      <c r="W38" s="117">
        <v>8</v>
      </c>
      <c r="X38" s="118" t="str">
        <f t="shared" si="1"/>
        <v>Brušperk A</v>
      </c>
      <c r="AA38" s="1" t="str">
        <f t="shared" si="2"/>
        <v>Brušperk A</v>
      </c>
      <c r="AB38" s="1">
        <f t="shared" si="2"/>
        <v>0</v>
      </c>
      <c r="AC38" s="1">
        <f t="shared" si="2"/>
        <v>0</v>
      </c>
      <c r="AD38" s="1">
        <f t="shared" si="2"/>
        <v>0</v>
      </c>
      <c r="AE38" s="1">
        <f t="shared" si="2"/>
        <v>0</v>
      </c>
      <c r="AF38" s="9" t="s">
        <v>71</v>
      </c>
      <c r="AG38" s="9" t="s">
        <v>72</v>
      </c>
      <c r="AH38" s="9" t="s">
        <v>73</v>
      </c>
      <c r="AI38" s="9" t="s">
        <v>71</v>
      </c>
      <c r="AJ38" s="9" t="s">
        <v>72</v>
      </c>
      <c r="AK38" s="9" t="s">
        <v>73</v>
      </c>
    </row>
    <row r="39" spans="2:37" ht="24.75" customHeight="1">
      <c r="B39" s="132" t="s">
        <v>71</v>
      </c>
      <c r="C39" s="133" t="s">
        <v>247</v>
      </c>
      <c r="D39" s="146" t="s">
        <v>196</v>
      </c>
      <c r="E39" s="134">
        <v>6</v>
      </c>
      <c r="F39" s="135" t="s">
        <v>19</v>
      </c>
      <c r="G39" s="136">
        <v>3</v>
      </c>
      <c r="H39" s="137">
        <v>6</v>
      </c>
      <c r="I39" s="135" t="s">
        <v>19</v>
      </c>
      <c r="J39" s="136">
        <v>1</v>
      </c>
      <c r="K39" s="137"/>
      <c r="L39" s="135" t="s">
        <v>19</v>
      </c>
      <c r="M39" s="138"/>
      <c r="N39" s="214">
        <f>E39+H39+K39</f>
        <v>12</v>
      </c>
      <c r="O39" s="180" t="s">
        <v>19</v>
      </c>
      <c r="P39" s="215">
        <f>G39+J39+M39</f>
        <v>4</v>
      </c>
      <c r="Q39" s="214">
        <f>SUM(AF39:AH39)</f>
        <v>2</v>
      </c>
      <c r="R39" s="180" t="s">
        <v>19</v>
      </c>
      <c r="S39" s="215">
        <f>SUM(AI39:AK39)</f>
        <v>0</v>
      </c>
      <c r="T39" s="142">
        <f>IF(Q39&gt;S39,1,0)</f>
        <v>1</v>
      </c>
      <c r="U39" s="143">
        <f>IF(S39&gt;Q39,1,0)</f>
        <v>0</v>
      </c>
      <c r="V39" s="124"/>
      <c r="X39" s="144"/>
      <c r="AF39" s="145">
        <f>IF(E39&gt;G39,1,0)</f>
        <v>1</v>
      </c>
      <c r="AG39" s="145">
        <f>IF(H39&gt;J39,1,0)</f>
        <v>1</v>
      </c>
      <c r="AH39" s="145">
        <f>IF(K39+M39&gt;0,IF(K39&gt;M39,1,0),0)</f>
        <v>0</v>
      </c>
      <c r="AI39" s="145">
        <f>IF(G39&gt;E39,1,0)</f>
        <v>0</v>
      </c>
      <c r="AJ39" s="145">
        <f>IF(J39&gt;H39,1,0)</f>
        <v>0</v>
      </c>
      <c r="AK39" s="145">
        <f>IF(K39+M39&gt;0,IF(M39&gt;K39,1,0),0)</f>
        <v>0</v>
      </c>
    </row>
    <row r="40" spans="2:37" ht="24.75" customHeight="1">
      <c r="B40" s="132" t="s">
        <v>72</v>
      </c>
      <c r="C40" s="147" t="s">
        <v>248</v>
      </c>
      <c r="D40" s="133" t="s">
        <v>250</v>
      </c>
      <c r="E40" s="134">
        <v>0</v>
      </c>
      <c r="F40" s="135" t="s">
        <v>19</v>
      </c>
      <c r="G40" s="136">
        <v>6</v>
      </c>
      <c r="H40" s="137">
        <v>6</v>
      </c>
      <c r="I40" s="135" t="s">
        <v>19</v>
      </c>
      <c r="J40" s="136">
        <v>0</v>
      </c>
      <c r="K40" s="137">
        <v>6</v>
      </c>
      <c r="L40" s="135" t="s">
        <v>19</v>
      </c>
      <c r="M40" s="138">
        <v>4</v>
      </c>
      <c r="N40" s="214">
        <f>E40+H40+K40</f>
        <v>12</v>
      </c>
      <c r="O40" s="180" t="s">
        <v>19</v>
      </c>
      <c r="P40" s="215">
        <f>G40+J40+M40</f>
        <v>10</v>
      </c>
      <c r="Q40" s="214">
        <f>SUM(AF40:AH40)</f>
        <v>2</v>
      </c>
      <c r="R40" s="180" t="s">
        <v>19</v>
      </c>
      <c r="S40" s="215">
        <f>SUM(AI40:AK40)</f>
        <v>1</v>
      </c>
      <c r="T40" s="142">
        <f>IF(Q40&gt;S40,1,0)</f>
        <v>1</v>
      </c>
      <c r="U40" s="143">
        <f>IF(S40&gt;Q40,1,0)</f>
        <v>0</v>
      </c>
      <c r="V40" s="124"/>
      <c r="AF40" s="145">
        <f>IF(E40&gt;G40,1,0)</f>
        <v>0</v>
      </c>
      <c r="AG40" s="145">
        <f>IF(H40&gt;J40,1,0)</f>
        <v>1</v>
      </c>
      <c r="AH40" s="145">
        <f>IF(K40+M40&gt;0,IF(K40&gt;M40,1,0),0)</f>
        <v>1</v>
      </c>
      <c r="AI40" s="145">
        <f>IF(G40&gt;E40,1,0)</f>
        <v>1</v>
      </c>
      <c r="AJ40" s="145">
        <f>IF(J40&gt;H40,1,0)</f>
        <v>0</v>
      </c>
      <c r="AK40" s="145">
        <f>IF(K40+M40&gt;0,IF(M40&gt;K40,1,0),0)</f>
        <v>0</v>
      </c>
    </row>
    <row r="41" spans="2:37" ht="24.75" customHeight="1">
      <c r="B41" s="583" t="s">
        <v>73</v>
      </c>
      <c r="C41" s="147" t="s">
        <v>248</v>
      </c>
      <c r="D41" s="146" t="s">
        <v>196</v>
      </c>
      <c r="E41" s="641">
        <v>6</v>
      </c>
      <c r="F41" s="632" t="s">
        <v>19</v>
      </c>
      <c r="G41" s="634">
        <v>3</v>
      </c>
      <c r="H41" s="639">
        <v>6</v>
      </c>
      <c r="I41" s="632" t="s">
        <v>19</v>
      </c>
      <c r="J41" s="634">
        <v>3</v>
      </c>
      <c r="K41" s="639"/>
      <c r="L41" s="632" t="s">
        <v>19</v>
      </c>
      <c r="M41" s="671"/>
      <c r="N41" s="612">
        <f>E41+H41+K41</f>
        <v>12</v>
      </c>
      <c r="O41" s="605" t="s">
        <v>19</v>
      </c>
      <c r="P41" s="607">
        <f>G41+J41+M41</f>
        <v>6</v>
      </c>
      <c r="Q41" s="612">
        <f>SUM(AF41:AH41)</f>
        <v>2</v>
      </c>
      <c r="R41" s="605" t="s">
        <v>19</v>
      </c>
      <c r="S41" s="607">
        <f>SUM(AI41:AK41)</f>
        <v>0</v>
      </c>
      <c r="T41" s="609">
        <f>IF(Q41&gt;S41,1,0)</f>
        <v>1</v>
      </c>
      <c r="U41" s="601">
        <f>IF(S41&gt;Q41,1,0)</f>
        <v>0</v>
      </c>
      <c r="V41" s="148"/>
      <c r="AF41" s="145">
        <f>IF(E41&gt;G41,1,0)</f>
        <v>1</v>
      </c>
      <c r="AG41" s="145">
        <f>IF(H41&gt;J41,1,0)</f>
        <v>1</v>
      </c>
      <c r="AH41" s="145">
        <f>IF(K41+M41&gt;0,IF(K41&gt;M41,1,0),0)</f>
        <v>0</v>
      </c>
      <c r="AI41" s="145">
        <f>IF(G41&gt;E41,1,0)</f>
        <v>0</v>
      </c>
      <c r="AJ41" s="145">
        <f>IF(J41&gt;H41,1,0)</f>
        <v>0</v>
      </c>
      <c r="AK41" s="145">
        <f>IF(K41+M41&gt;0,IF(M41&gt;K41,1,0),0)</f>
        <v>0</v>
      </c>
    </row>
    <row r="42" spans="2:22" ht="24.75" customHeight="1">
      <c r="B42" s="584"/>
      <c r="C42" s="149" t="s">
        <v>249</v>
      </c>
      <c r="D42" s="150" t="s">
        <v>250</v>
      </c>
      <c r="E42" s="642"/>
      <c r="F42" s="633"/>
      <c r="G42" s="635"/>
      <c r="H42" s="640"/>
      <c r="I42" s="633"/>
      <c r="J42" s="635"/>
      <c r="K42" s="640"/>
      <c r="L42" s="633"/>
      <c r="M42" s="672"/>
      <c r="N42" s="604"/>
      <c r="O42" s="615"/>
      <c r="P42" s="600"/>
      <c r="Q42" s="604"/>
      <c r="R42" s="615"/>
      <c r="S42" s="600"/>
      <c r="T42" s="610"/>
      <c r="U42" s="602"/>
      <c r="V42" s="148"/>
    </row>
    <row r="43" spans="2:22" ht="24.75" customHeight="1">
      <c r="B43" s="151"/>
      <c r="C43" s="186" t="s">
        <v>77</v>
      </c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7">
        <f>SUM(N39:N42)</f>
        <v>36</v>
      </c>
      <c r="O43" s="180" t="s">
        <v>19</v>
      </c>
      <c r="P43" s="218">
        <f>SUM(P39:P42)</f>
        <v>20</v>
      </c>
      <c r="Q43" s="217">
        <f>SUM(Q39:Q42)</f>
        <v>6</v>
      </c>
      <c r="R43" s="190" t="s">
        <v>19</v>
      </c>
      <c r="S43" s="218">
        <f>SUM(S39:S42)</f>
        <v>1</v>
      </c>
      <c r="T43" s="142">
        <f>SUM(T39:T42)</f>
        <v>3</v>
      </c>
      <c r="U43" s="143">
        <f>SUM(U39:U42)</f>
        <v>0</v>
      </c>
      <c r="V43" s="124"/>
    </row>
    <row r="44" spans="2:22" ht="24.75" customHeight="1">
      <c r="B44" s="151"/>
      <c r="C44" s="219" t="s">
        <v>78</v>
      </c>
      <c r="D44" s="220" t="str">
        <f>IF(T43&gt;U43,D34,IF(U43&gt;T43,D35,IF(U43+T43=0," ","CHYBA ZADÁNÍ")))</f>
        <v>Výškovice B</v>
      </c>
      <c r="E44" s="186"/>
      <c r="F44" s="186"/>
      <c r="G44" s="216"/>
      <c r="H44" s="216"/>
      <c r="I44" s="216"/>
      <c r="J44" s="216"/>
      <c r="K44" s="216"/>
      <c r="L44" s="216"/>
      <c r="M44" s="216"/>
      <c r="N44" s="216"/>
      <c r="O44" s="216"/>
      <c r="P44" s="216"/>
      <c r="Q44" s="216"/>
      <c r="R44" s="216"/>
      <c r="S44" s="216"/>
      <c r="T44" s="216"/>
      <c r="U44" s="219"/>
      <c r="V44" s="158"/>
    </row>
    <row r="45" spans="2:22" ht="15">
      <c r="B45" s="151"/>
      <c r="C45" s="8" t="s">
        <v>79</v>
      </c>
      <c r="G45" s="160"/>
      <c r="H45" s="160"/>
      <c r="I45" s="160"/>
      <c r="J45" s="160"/>
      <c r="K45" s="160"/>
      <c r="L45" s="160"/>
      <c r="M45" s="160"/>
      <c r="N45" s="158"/>
      <c r="O45" s="158"/>
      <c r="Q45" s="161"/>
      <c r="R45" s="161"/>
      <c r="S45" s="160"/>
      <c r="T45" s="160"/>
      <c r="U45" s="160"/>
      <c r="V45" s="158"/>
    </row>
    <row r="46" spans="3:21" ht="15">
      <c r="C46" s="161"/>
      <c r="D46" s="161"/>
      <c r="E46" s="161"/>
      <c r="F46" s="161"/>
      <c r="G46" s="161"/>
      <c r="H46" s="161"/>
      <c r="I46" s="161"/>
      <c r="J46" s="166" t="s">
        <v>63</v>
      </c>
      <c r="K46" s="166"/>
      <c r="L46" s="166"/>
      <c r="M46" s="161"/>
      <c r="N46" s="161"/>
      <c r="O46" s="161"/>
      <c r="P46" s="161"/>
      <c r="Q46" s="161"/>
      <c r="R46" s="161"/>
      <c r="S46" s="161"/>
      <c r="T46" s="166" t="s">
        <v>66</v>
      </c>
      <c r="U46" s="161"/>
    </row>
    <row r="47" spans="3:21" ht="15">
      <c r="C47" s="167" t="s">
        <v>80</v>
      </c>
      <c r="D47" s="161"/>
      <c r="E47" s="161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61"/>
    </row>
    <row r="48" spans="3:21" ht="15">
      <c r="C48" s="161"/>
      <c r="D48" s="168"/>
      <c r="E48" s="161"/>
      <c r="F48" s="161"/>
      <c r="G48" s="161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</row>
    <row r="49" spans="3:21" ht="15">
      <c r="C49" s="161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61"/>
      <c r="Q49" s="161"/>
      <c r="R49" s="161"/>
      <c r="S49" s="161"/>
      <c r="T49" s="161"/>
      <c r="U49" s="161"/>
    </row>
    <row r="50" spans="3:21" ht="15">
      <c r="C50" s="161"/>
      <c r="D50" s="161"/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161"/>
      <c r="P50" s="161"/>
      <c r="Q50" s="161"/>
      <c r="R50" s="161"/>
      <c r="S50" s="161"/>
      <c r="T50" s="161"/>
      <c r="U50" s="161"/>
    </row>
    <row r="51" spans="6:9" ht="26.25">
      <c r="F51" s="102" t="s">
        <v>47</v>
      </c>
      <c r="H51" s="103"/>
      <c r="I51" s="103"/>
    </row>
    <row r="52" spans="6:9" ht="26.25">
      <c r="F52" s="102"/>
      <c r="H52" s="103"/>
      <c r="I52" s="103"/>
    </row>
    <row r="53" spans="3:24" ht="21">
      <c r="C53" s="104" t="s">
        <v>48</v>
      </c>
      <c r="D53" s="105" t="s">
        <v>49</v>
      </c>
      <c r="E53" s="104"/>
      <c r="F53" s="104"/>
      <c r="G53" s="104"/>
      <c r="H53" s="104"/>
      <c r="I53" s="104"/>
      <c r="J53" s="104"/>
      <c r="K53" s="104"/>
      <c r="L53" s="104"/>
      <c r="P53" s="626" t="s">
        <v>50</v>
      </c>
      <c r="Q53" s="626"/>
      <c r="R53" s="106"/>
      <c r="S53" s="106"/>
      <c r="T53" s="637">
        <f>'Rozlosování-přehled'!$L$1</f>
        <v>2011</v>
      </c>
      <c r="U53" s="637"/>
      <c r="X53" s="107" t="s">
        <v>1</v>
      </c>
    </row>
    <row r="54" spans="3:31" ht="18.75">
      <c r="C54" s="108" t="s">
        <v>51</v>
      </c>
      <c r="D54" s="109"/>
      <c r="N54" s="110">
        <v>1</v>
      </c>
      <c r="P54" s="622" t="str">
        <f>IF(N54=1,P56,IF(N54=2,P57,IF(N54=3,P58,IF(N54=4,P59,IF(N54=5,P60," ")))))</f>
        <v>MUŽI  I.</v>
      </c>
      <c r="Q54" s="623"/>
      <c r="R54" s="623"/>
      <c r="S54" s="623"/>
      <c r="T54" s="623"/>
      <c r="U54" s="624"/>
      <c r="W54" s="111" t="s">
        <v>2</v>
      </c>
      <c r="X54" s="112" t="s">
        <v>3</v>
      </c>
      <c r="AA54" s="1" t="s">
        <v>52</v>
      </c>
      <c r="AB54" s="1" t="s">
        <v>53</v>
      </c>
      <c r="AC54" s="1" t="s">
        <v>54</v>
      </c>
      <c r="AD54" s="1" t="s">
        <v>55</v>
      </c>
      <c r="AE54" s="1" t="s">
        <v>56</v>
      </c>
    </row>
    <row r="55" spans="3:21" ht="15">
      <c r="C55" s="108"/>
      <c r="D55" s="113"/>
      <c r="E55" s="113"/>
      <c r="F55" s="113"/>
      <c r="G55" s="108"/>
      <c r="H55" s="108"/>
      <c r="I55" s="108"/>
      <c r="J55" s="113"/>
      <c r="K55" s="113"/>
      <c r="L55" s="113"/>
      <c r="M55" s="108"/>
      <c r="N55" s="108"/>
      <c r="O55" s="108"/>
      <c r="P55" s="114"/>
      <c r="Q55" s="114"/>
      <c r="R55" s="114"/>
      <c r="S55" s="108"/>
      <c r="T55" s="108"/>
      <c r="U55" s="113"/>
    </row>
    <row r="56" spans="3:31" ht="15.75">
      <c r="C56" s="108" t="s">
        <v>57</v>
      </c>
      <c r="D56" s="198"/>
      <c r="E56" s="115"/>
      <c r="F56" s="115"/>
      <c r="N56" s="116">
        <v>1</v>
      </c>
      <c r="P56" s="625" t="s">
        <v>58</v>
      </c>
      <c r="Q56" s="625"/>
      <c r="R56" s="625"/>
      <c r="S56" s="625"/>
      <c r="T56" s="625"/>
      <c r="U56" s="625"/>
      <c r="W56" s="117">
        <v>1</v>
      </c>
      <c r="X56" s="118" t="str">
        <f aca="true" t="shared" si="3" ref="X56:X63">IF($N$4=1,AA56,IF($N$4=2,AB56,IF($N$4=3,AC56,IF($N$4=4,AD56,IF($N$4=5,AE56," ")))))</f>
        <v>Hrabová</v>
      </c>
      <c r="AA56" s="1" t="str">
        <f aca="true" t="shared" si="4" ref="AA56:AE63">AA6</f>
        <v>Hrabová</v>
      </c>
      <c r="AB56" s="1">
        <f t="shared" si="4"/>
        <v>0</v>
      </c>
      <c r="AC56" s="1">
        <f t="shared" si="4"/>
        <v>0</v>
      </c>
      <c r="AD56" s="1">
        <f t="shared" si="4"/>
        <v>0</v>
      </c>
      <c r="AE56" s="1">
        <f t="shared" si="4"/>
        <v>0</v>
      </c>
    </row>
    <row r="57" spans="3:31" ht="15">
      <c r="C57" s="108" t="s">
        <v>60</v>
      </c>
      <c r="D57" s="119"/>
      <c r="E57" s="120"/>
      <c r="F57" s="120"/>
      <c r="N57" s="116">
        <v>2</v>
      </c>
      <c r="P57" s="625" t="s">
        <v>61</v>
      </c>
      <c r="Q57" s="625"/>
      <c r="R57" s="625"/>
      <c r="S57" s="625"/>
      <c r="T57" s="625"/>
      <c r="U57" s="625"/>
      <c r="W57" s="117">
        <v>2</v>
      </c>
      <c r="X57" s="118" t="str">
        <f t="shared" si="3"/>
        <v>Vratimov</v>
      </c>
      <c r="AA57" s="1" t="str">
        <f t="shared" si="4"/>
        <v>Vratimov</v>
      </c>
      <c r="AB57" s="1">
        <f t="shared" si="4"/>
        <v>0</v>
      </c>
      <c r="AC57" s="1">
        <f t="shared" si="4"/>
        <v>0</v>
      </c>
      <c r="AD57" s="1">
        <f t="shared" si="4"/>
        <v>0</v>
      </c>
      <c r="AE57" s="1">
        <f t="shared" si="4"/>
        <v>0</v>
      </c>
    </row>
    <row r="58" spans="3:31" ht="15">
      <c r="C58" s="108"/>
      <c r="N58" s="116">
        <v>3</v>
      </c>
      <c r="P58" s="594" t="s">
        <v>62</v>
      </c>
      <c r="Q58" s="594"/>
      <c r="R58" s="594"/>
      <c r="S58" s="594"/>
      <c r="T58" s="594"/>
      <c r="U58" s="594"/>
      <c r="W58" s="117">
        <v>3</v>
      </c>
      <c r="X58" s="118" t="str">
        <f t="shared" si="3"/>
        <v>Výškovice A</v>
      </c>
      <c r="AA58" s="1" t="str">
        <f t="shared" si="4"/>
        <v>Výškovice A</v>
      </c>
      <c r="AB58" s="1">
        <f t="shared" si="4"/>
        <v>0</v>
      </c>
      <c r="AC58" s="1">
        <f t="shared" si="4"/>
        <v>0</v>
      </c>
      <c r="AD58" s="1">
        <f t="shared" si="4"/>
        <v>0</v>
      </c>
      <c r="AE58" s="1">
        <f t="shared" si="4"/>
        <v>0</v>
      </c>
    </row>
    <row r="59" spans="2:31" ht="18.75">
      <c r="B59" s="121">
        <v>7</v>
      </c>
      <c r="C59" s="104" t="s">
        <v>63</v>
      </c>
      <c r="D59" s="643" t="str">
        <f>IF(B59=1,X56,IF(B59=2,X57,IF(B59=3,X58,IF(B59=4,X59,IF(B59=5,X60,IF(B59=6,X61,IF(B59=7,X62,IF(B59=8,X63," "))))))))</f>
        <v>Stará Bělá  </v>
      </c>
      <c r="E59" s="644"/>
      <c r="F59" s="644"/>
      <c r="G59" s="644"/>
      <c r="H59" s="644"/>
      <c r="I59" s="645"/>
      <c r="N59" s="116">
        <v>4</v>
      </c>
      <c r="P59" s="594" t="s">
        <v>64</v>
      </c>
      <c r="Q59" s="594"/>
      <c r="R59" s="594"/>
      <c r="S59" s="594"/>
      <c r="T59" s="594"/>
      <c r="U59" s="594"/>
      <c r="W59" s="117">
        <v>4</v>
      </c>
      <c r="X59" s="118" t="str">
        <f t="shared" si="3"/>
        <v>Brušperk B</v>
      </c>
      <c r="AA59" s="1" t="str">
        <f t="shared" si="4"/>
        <v>Brušperk B</v>
      </c>
      <c r="AB59" s="1">
        <f t="shared" si="4"/>
        <v>0</v>
      </c>
      <c r="AC59" s="1">
        <f t="shared" si="4"/>
        <v>0</v>
      </c>
      <c r="AD59" s="1">
        <f t="shared" si="4"/>
        <v>0</v>
      </c>
      <c r="AE59" s="1">
        <f t="shared" si="4"/>
        <v>0</v>
      </c>
    </row>
    <row r="60" spans="2:31" ht="18.75">
      <c r="B60" s="121">
        <v>3</v>
      </c>
      <c r="C60" s="104" t="s">
        <v>66</v>
      </c>
      <c r="D60" s="643" t="str">
        <f>IF(B60=1,X56,IF(B60=2,X57,IF(B60=3,X58,IF(B60=4,X59,IF(B60=5,X60,IF(B60=6,X61,IF(B60=7,X62,IF(B60=8,X63," "))))))))</f>
        <v>Výškovice A</v>
      </c>
      <c r="E60" s="644"/>
      <c r="F60" s="644"/>
      <c r="G60" s="644"/>
      <c r="H60" s="644"/>
      <c r="I60" s="645"/>
      <c r="N60" s="116">
        <v>5</v>
      </c>
      <c r="P60" s="594" t="s">
        <v>67</v>
      </c>
      <c r="Q60" s="594"/>
      <c r="R60" s="594"/>
      <c r="S60" s="594"/>
      <c r="T60" s="594"/>
      <c r="U60" s="594"/>
      <c r="W60" s="117">
        <v>5</v>
      </c>
      <c r="X60" s="118" t="str">
        <f t="shared" si="3"/>
        <v>N.Bělá  B</v>
      </c>
      <c r="AA60" s="1" t="str">
        <f t="shared" si="4"/>
        <v>N.Bělá  B</v>
      </c>
      <c r="AB60" s="1">
        <f t="shared" si="4"/>
        <v>0</v>
      </c>
      <c r="AC60" s="1">
        <f t="shared" si="4"/>
        <v>0</v>
      </c>
      <c r="AD60" s="1">
        <f t="shared" si="4"/>
        <v>0</v>
      </c>
      <c r="AE60" s="1">
        <f t="shared" si="4"/>
        <v>0</v>
      </c>
    </row>
    <row r="61" spans="23:31" ht="15">
      <c r="W61" s="117">
        <v>6</v>
      </c>
      <c r="X61" s="118" t="str">
        <f t="shared" si="3"/>
        <v>Výškovice B</v>
      </c>
      <c r="AA61" s="1" t="str">
        <f t="shared" si="4"/>
        <v>Výškovice B</v>
      </c>
      <c r="AB61" s="1">
        <f t="shared" si="4"/>
        <v>0</v>
      </c>
      <c r="AC61" s="1">
        <f t="shared" si="4"/>
        <v>0</v>
      </c>
      <c r="AD61" s="1">
        <f t="shared" si="4"/>
        <v>0</v>
      </c>
      <c r="AE61" s="1">
        <f t="shared" si="4"/>
        <v>0</v>
      </c>
    </row>
    <row r="62" spans="3:37" ht="15">
      <c r="C62" s="122" t="s">
        <v>68</v>
      </c>
      <c r="D62" s="123"/>
      <c r="E62" s="630" t="s">
        <v>69</v>
      </c>
      <c r="F62" s="631"/>
      <c r="G62" s="631"/>
      <c r="H62" s="631"/>
      <c r="I62" s="631"/>
      <c r="J62" s="631"/>
      <c r="K62" s="631"/>
      <c r="L62" s="631"/>
      <c r="M62" s="631"/>
      <c r="N62" s="631" t="s">
        <v>70</v>
      </c>
      <c r="O62" s="631"/>
      <c r="P62" s="631"/>
      <c r="Q62" s="631"/>
      <c r="R62" s="631"/>
      <c r="S62" s="631"/>
      <c r="T62" s="631"/>
      <c r="U62" s="631"/>
      <c r="V62" s="124"/>
      <c r="W62" s="117">
        <v>7</v>
      </c>
      <c r="X62" s="118" t="str">
        <f t="shared" si="3"/>
        <v>Stará Bělá  </v>
      </c>
      <c r="AA62" s="1" t="str">
        <f t="shared" si="4"/>
        <v>Stará Bělá  </v>
      </c>
      <c r="AB62" s="1">
        <f t="shared" si="4"/>
        <v>0</v>
      </c>
      <c r="AC62" s="1">
        <f t="shared" si="4"/>
        <v>0</v>
      </c>
      <c r="AD62" s="1">
        <f t="shared" si="4"/>
        <v>0</v>
      </c>
      <c r="AE62" s="1">
        <f t="shared" si="4"/>
        <v>0</v>
      </c>
      <c r="AF62" s="108"/>
      <c r="AG62" s="125"/>
      <c r="AH62" s="125"/>
      <c r="AI62" s="107" t="s">
        <v>1</v>
      </c>
      <c r="AJ62" s="125"/>
      <c r="AK62" s="125"/>
    </row>
    <row r="63" spans="2:37" ht="15">
      <c r="B63" s="126"/>
      <c r="C63" s="127" t="s">
        <v>8</v>
      </c>
      <c r="D63" s="128" t="s">
        <v>9</v>
      </c>
      <c r="E63" s="611" t="s">
        <v>71</v>
      </c>
      <c r="F63" s="592"/>
      <c r="G63" s="593"/>
      <c r="H63" s="591" t="s">
        <v>72</v>
      </c>
      <c r="I63" s="592"/>
      <c r="J63" s="593" t="s">
        <v>72</v>
      </c>
      <c r="K63" s="591" t="s">
        <v>73</v>
      </c>
      <c r="L63" s="592"/>
      <c r="M63" s="592" t="s">
        <v>73</v>
      </c>
      <c r="N63" s="591" t="s">
        <v>74</v>
      </c>
      <c r="O63" s="592"/>
      <c r="P63" s="593"/>
      <c r="Q63" s="591" t="s">
        <v>75</v>
      </c>
      <c r="R63" s="592"/>
      <c r="S63" s="593"/>
      <c r="T63" s="129" t="s">
        <v>76</v>
      </c>
      <c r="U63" s="130"/>
      <c r="V63" s="131"/>
      <c r="W63" s="117">
        <v>8</v>
      </c>
      <c r="X63" s="118" t="str">
        <f t="shared" si="3"/>
        <v>Brušperk A</v>
      </c>
      <c r="AA63" s="1" t="str">
        <f t="shared" si="4"/>
        <v>Brušperk A</v>
      </c>
      <c r="AB63" s="1">
        <f t="shared" si="4"/>
        <v>0</v>
      </c>
      <c r="AC63" s="1">
        <f t="shared" si="4"/>
        <v>0</v>
      </c>
      <c r="AD63" s="1">
        <f t="shared" si="4"/>
        <v>0</v>
      </c>
      <c r="AE63" s="1">
        <f t="shared" si="4"/>
        <v>0</v>
      </c>
      <c r="AF63" s="9" t="s">
        <v>71</v>
      </c>
      <c r="AG63" s="9" t="s">
        <v>72</v>
      </c>
      <c r="AH63" s="9" t="s">
        <v>73</v>
      </c>
      <c r="AI63" s="9" t="s">
        <v>71</v>
      </c>
      <c r="AJ63" s="9" t="s">
        <v>72</v>
      </c>
      <c r="AK63" s="9" t="s">
        <v>73</v>
      </c>
    </row>
    <row r="64" spans="2:37" ht="24.75" customHeight="1">
      <c r="B64" s="132" t="s">
        <v>71</v>
      </c>
      <c r="C64" s="133" t="s">
        <v>96</v>
      </c>
      <c r="D64" s="146" t="s">
        <v>94</v>
      </c>
      <c r="E64" s="134">
        <v>1</v>
      </c>
      <c r="F64" s="135" t="s">
        <v>19</v>
      </c>
      <c r="G64" s="136">
        <v>6</v>
      </c>
      <c r="H64" s="137">
        <v>4</v>
      </c>
      <c r="I64" s="135" t="s">
        <v>19</v>
      </c>
      <c r="J64" s="136">
        <v>6</v>
      </c>
      <c r="K64" s="137"/>
      <c r="L64" s="135" t="s">
        <v>19</v>
      </c>
      <c r="M64" s="138"/>
      <c r="N64" s="179">
        <f>E64+H64+K64</f>
        <v>5</v>
      </c>
      <c r="O64" s="180" t="s">
        <v>19</v>
      </c>
      <c r="P64" s="181">
        <f>G64+J64+M64</f>
        <v>12</v>
      </c>
      <c r="Q64" s="179">
        <f>SUM(AF64:AH64)</f>
        <v>0</v>
      </c>
      <c r="R64" s="180" t="s">
        <v>19</v>
      </c>
      <c r="S64" s="181">
        <f>SUM(AI64:AK64)</f>
        <v>2</v>
      </c>
      <c r="T64" s="142">
        <f>IF(Q64&gt;S64,1,0)</f>
        <v>0</v>
      </c>
      <c r="U64" s="143">
        <f>IF(S64&gt;Q64,1,0)</f>
        <v>1</v>
      </c>
      <c r="V64" s="124"/>
      <c r="X64" s="144"/>
      <c r="AF64" s="145">
        <f>IF(E64&gt;G64,1,0)</f>
        <v>0</v>
      </c>
      <c r="AG64" s="145">
        <f>IF(H64&gt;J64,1,0)</f>
        <v>0</v>
      </c>
      <c r="AH64" s="145">
        <f>IF(K64+M64&gt;0,IF(K64&gt;M64,1,0),0)</f>
        <v>0</v>
      </c>
      <c r="AI64" s="145">
        <f>IF(G64&gt;E64,1,0)</f>
        <v>1</v>
      </c>
      <c r="AJ64" s="145">
        <f>IF(J64&gt;H64,1,0)</f>
        <v>1</v>
      </c>
      <c r="AK64" s="145">
        <f>IF(K64+M64&gt;0,IF(M64&gt;K64,1,0),0)</f>
        <v>0</v>
      </c>
    </row>
    <row r="65" spans="2:37" ht="24.75" customHeight="1">
      <c r="B65" s="132" t="s">
        <v>72</v>
      </c>
      <c r="C65" s="147" t="s">
        <v>119</v>
      </c>
      <c r="D65" s="133" t="s">
        <v>107</v>
      </c>
      <c r="E65" s="134">
        <v>6</v>
      </c>
      <c r="F65" s="135" t="s">
        <v>19</v>
      </c>
      <c r="G65" s="136">
        <v>2</v>
      </c>
      <c r="H65" s="137">
        <v>2</v>
      </c>
      <c r="I65" s="135" t="s">
        <v>19</v>
      </c>
      <c r="J65" s="136">
        <v>6</v>
      </c>
      <c r="K65" s="137">
        <v>6</v>
      </c>
      <c r="L65" s="135" t="s">
        <v>19</v>
      </c>
      <c r="M65" s="138">
        <v>1</v>
      </c>
      <c r="N65" s="179">
        <f>E65+H65+K65</f>
        <v>14</v>
      </c>
      <c r="O65" s="180" t="s">
        <v>19</v>
      </c>
      <c r="P65" s="181">
        <f>G65+J65+M65</f>
        <v>9</v>
      </c>
      <c r="Q65" s="179">
        <f>SUM(AF65:AH65)</f>
        <v>2</v>
      </c>
      <c r="R65" s="180" t="s">
        <v>19</v>
      </c>
      <c r="S65" s="181">
        <f>SUM(AI65:AK65)</f>
        <v>1</v>
      </c>
      <c r="T65" s="142">
        <f>IF(Q65&gt;S65,1,0)</f>
        <v>1</v>
      </c>
      <c r="U65" s="143">
        <f>IF(S65&gt;Q65,1,0)</f>
        <v>0</v>
      </c>
      <c r="V65" s="124"/>
      <c r="AF65" s="145">
        <f>IF(E65&gt;G65,1,0)</f>
        <v>1</v>
      </c>
      <c r="AG65" s="145">
        <f>IF(H65&gt;J65,1,0)</f>
        <v>0</v>
      </c>
      <c r="AH65" s="145">
        <f>IF(K65+M65&gt;0,IF(K65&gt;M65,1,0),0)</f>
        <v>1</v>
      </c>
      <c r="AI65" s="145">
        <f>IF(G65&gt;E65,1,0)</f>
        <v>0</v>
      </c>
      <c r="AJ65" s="145">
        <f>IF(J65&gt;H65,1,0)</f>
        <v>1</v>
      </c>
      <c r="AK65" s="145">
        <f>IF(K65+M65&gt;0,IF(M65&gt;K65,1,0),0)</f>
        <v>0</v>
      </c>
    </row>
    <row r="66" spans="2:37" ht="24.75" customHeight="1">
      <c r="B66" s="583" t="s">
        <v>73</v>
      </c>
      <c r="C66" s="147" t="s">
        <v>119</v>
      </c>
      <c r="D66" s="146" t="s">
        <v>94</v>
      </c>
      <c r="E66" s="641">
        <v>0</v>
      </c>
      <c r="F66" s="632" t="s">
        <v>19</v>
      </c>
      <c r="G66" s="634">
        <v>6</v>
      </c>
      <c r="H66" s="639">
        <v>6</v>
      </c>
      <c r="I66" s="632" t="s">
        <v>19</v>
      </c>
      <c r="J66" s="634">
        <v>7</v>
      </c>
      <c r="K66" s="639"/>
      <c r="L66" s="632" t="s">
        <v>19</v>
      </c>
      <c r="M66" s="671"/>
      <c r="N66" s="603">
        <f>E66+H66+K66</f>
        <v>6</v>
      </c>
      <c r="O66" s="605" t="s">
        <v>19</v>
      </c>
      <c r="P66" s="599">
        <f>G66+J66+M66</f>
        <v>13</v>
      </c>
      <c r="Q66" s="603">
        <f>SUM(AF66:AH66)</f>
        <v>0</v>
      </c>
      <c r="R66" s="605" t="s">
        <v>19</v>
      </c>
      <c r="S66" s="599">
        <f>SUM(AI66:AK66)</f>
        <v>2</v>
      </c>
      <c r="T66" s="609">
        <f>IF(Q66&gt;S66,1,0)</f>
        <v>0</v>
      </c>
      <c r="U66" s="601">
        <f>IF(S66&gt;Q66,1,0)</f>
        <v>1</v>
      </c>
      <c r="V66" s="148"/>
      <c r="AF66" s="145">
        <f>IF(E66&gt;G66,1,0)</f>
        <v>0</v>
      </c>
      <c r="AG66" s="145">
        <f>IF(H66&gt;J66,1,0)</f>
        <v>0</v>
      </c>
      <c r="AH66" s="145">
        <f>IF(K66+M66&gt;0,IF(K66&gt;M66,1,0),0)</f>
        <v>0</v>
      </c>
      <c r="AI66" s="145">
        <f>IF(G66&gt;E66,1,0)</f>
        <v>1</v>
      </c>
      <c r="AJ66" s="145">
        <f>IF(J66&gt;H66,1,0)</f>
        <v>1</v>
      </c>
      <c r="AK66" s="145">
        <f>IF(K66+M66&gt;0,IF(M66&gt;K66,1,0),0)</f>
        <v>0</v>
      </c>
    </row>
    <row r="67" spans="2:22" ht="24.75" customHeight="1">
      <c r="B67" s="584"/>
      <c r="C67" s="149" t="s">
        <v>261</v>
      </c>
      <c r="D67" s="150" t="s">
        <v>107</v>
      </c>
      <c r="E67" s="642"/>
      <c r="F67" s="633"/>
      <c r="G67" s="635"/>
      <c r="H67" s="640"/>
      <c r="I67" s="633"/>
      <c r="J67" s="635"/>
      <c r="K67" s="640"/>
      <c r="L67" s="633"/>
      <c r="M67" s="672"/>
      <c r="N67" s="613"/>
      <c r="O67" s="615"/>
      <c r="P67" s="608"/>
      <c r="Q67" s="613"/>
      <c r="R67" s="615"/>
      <c r="S67" s="608"/>
      <c r="T67" s="610"/>
      <c r="U67" s="602"/>
      <c r="V67" s="148"/>
    </row>
    <row r="68" spans="2:22" ht="24.75" customHeight="1">
      <c r="B68" s="151"/>
      <c r="C68" s="186" t="s">
        <v>77</v>
      </c>
      <c r="D68" s="187"/>
      <c r="E68" s="187"/>
      <c r="F68" s="187"/>
      <c r="G68" s="187"/>
      <c r="H68" s="187"/>
      <c r="I68" s="187"/>
      <c r="J68" s="187"/>
      <c r="K68" s="187"/>
      <c r="L68" s="187"/>
      <c r="M68" s="187"/>
      <c r="N68" s="188">
        <f>SUM(N64:N67)</f>
        <v>25</v>
      </c>
      <c r="O68" s="180" t="s">
        <v>19</v>
      </c>
      <c r="P68" s="189">
        <f>SUM(P64:P67)</f>
        <v>34</v>
      </c>
      <c r="Q68" s="188">
        <f>SUM(Q64:Q67)</f>
        <v>2</v>
      </c>
      <c r="R68" s="190" t="s">
        <v>19</v>
      </c>
      <c r="S68" s="189">
        <f>SUM(S64:S67)</f>
        <v>5</v>
      </c>
      <c r="T68" s="142">
        <f>SUM(T64:T67)</f>
        <v>1</v>
      </c>
      <c r="U68" s="143">
        <f>SUM(U64:U67)</f>
        <v>2</v>
      </c>
      <c r="V68" s="124"/>
    </row>
    <row r="69" spans="2:27" ht="24.75" customHeight="1">
      <c r="B69" s="151"/>
      <c r="C69" s="8" t="s">
        <v>78</v>
      </c>
      <c r="D69" s="157" t="str">
        <f>IF(T68&gt;U68,D59,IF(U68&gt;T68,D60,IF(U68+T68=0," ","CHYBA ZADÁNÍ")))</f>
        <v>Výškovice A</v>
      </c>
      <c r="E69" s="152"/>
      <c r="F69" s="152"/>
      <c r="G69" s="153"/>
      <c r="H69" s="153"/>
      <c r="I69" s="153"/>
      <c r="J69" s="153"/>
      <c r="K69" s="153"/>
      <c r="L69" s="153"/>
      <c r="M69" s="153"/>
      <c r="N69" s="153"/>
      <c r="O69" s="153"/>
      <c r="P69" s="153"/>
      <c r="Q69" s="153"/>
      <c r="R69" s="153"/>
      <c r="S69" s="153"/>
      <c r="T69" s="153"/>
      <c r="U69" s="8"/>
      <c r="V69" s="158"/>
      <c r="AA69" s="159"/>
    </row>
    <row r="70" spans="2:22" ht="15">
      <c r="B70" s="151"/>
      <c r="C70" s="8" t="s">
        <v>79</v>
      </c>
      <c r="G70" s="160"/>
      <c r="H70" s="160"/>
      <c r="I70" s="160"/>
      <c r="J70" s="160"/>
      <c r="K70" s="160"/>
      <c r="L70" s="160"/>
      <c r="M70" s="160"/>
      <c r="N70" s="158"/>
      <c r="O70" s="158"/>
      <c r="Q70" s="161"/>
      <c r="R70" s="161"/>
      <c r="S70" s="160"/>
      <c r="T70" s="160"/>
      <c r="U70" s="160"/>
      <c r="V70" s="158"/>
    </row>
    <row r="71" spans="10:20" ht="15">
      <c r="J71" s="5" t="s">
        <v>63</v>
      </c>
      <c r="K71" s="5"/>
      <c r="L71" s="5"/>
      <c r="T71" s="5" t="s">
        <v>66</v>
      </c>
    </row>
    <row r="72" spans="3:21" ht="15">
      <c r="C72" s="108" t="s">
        <v>80</v>
      </c>
      <c r="D72" s="161"/>
      <c r="E72" s="161"/>
      <c r="F72" s="161"/>
      <c r="G72" s="161"/>
      <c r="H72" s="161"/>
      <c r="I72" s="161"/>
      <c r="J72" s="161"/>
      <c r="K72" s="161"/>
      <c r="L72" s="161"/>
      <c r="M72" s="161"/>
      <c r="N72" s="161"/>
      <c r="O72" s="161"/>
      <c r="P72" s="161"/>
      <c r="Q72" s="161"/>
      <c r="R72" s="161"/>
      <c r="S72" s="161"/>
      <c r="T72" s="161"/>
      <c r="U72" s="161"/>
    </row>
    <row r="73" spans="3:21" ht="15">
      <c r="C73" s="161"/>
      <c r="D73" s="161"/>
      <c r="E73" s="161"/>
      <c r="F73" s="161"/>
      <c r="G73" s="161"/>
      <c r="H73" s="161"/>
      <c r="I73" s="161"/>
      <c r="J73" s="161"/>
      <c r="K73" s="161"/>
      <c r="L73" s="161"/>
      <c r="M73" s="161"/>
      <c r="N73" s="161"/>
      <c r="O73" s="161"/>
      <c r="P73" s="161"/>
      <c r="Q73" s="161"/>
      <c r="R73" s="161"/>
      <c r="S73" s="161"/>
      <c r="T73" s="161"/>
      <c r="U73" s="161"/>
    </row>
    <row r="74" spans="3:21" ht="15">
      <c r="C74" s="161"/>
      <c r="D74" s="161"/>
      <c r="E74" s="161"/>
      <c r="F74" s="161"/>
      <c r="G74" s="161"/>
      <c r="H74" s="161"/>
      <c r="I74" s="161"/>
      <c r="J74" s="161"/>
      <c r="K74" s="161"/>
      <c r="L74" s="161"/>
      <c r="M74" s="161"/>
      <c r="N74" s="161"/>
      <c r="O74" s="161"/>
      <c r="P74" s="161"/>
      <c r="Q74" s="161"/>
      <c r="R74" s="161"/>
      <c r="S74" s="161"/>
      <c r="T74" s="161"/>
      <c r="U74" s="161"/>
    </row>
    <row r="75" spans="3:21" ht="15">
      <c r="C75" s="161"/>
      <c r="D75" s="161"/>
      <c r="E75" s="161"/>
      <c r="F75" s="161"/>
      <c r="G75" s="161"/>
      <c r="H75" s="161"/>
      <c r="I75" s="161"/>
      <c r="J75" s="161"/>
      <c r="K75" s="161"/>
      <c r="L75" s="161"/>
      <c r="M75" s="161"/>
      <c r="N75" s="161"/>
      <c r="O75" s="161"/>
      <c r="P75" s="161"/>
      <c r="Q75" s="161"/>
      <c r="R75" s="161"/>
      <c r="S75" s="161"/>
      <c r="T75" s="161"/>
      <c r="U75" s="161"/>
    </row>
    <row r="76" spans="2:21" ht="26.25">
      <c r="B76" s="123"/>
      <c r="C76" s="123"/>
      <c r="D76" s="123"/>
      <c r="E76" s="123"/>
      <c r="F76" s="162" t="s">
        <v>47</v>
      </c>
      <c r="G76" s="123"/>
      <c r="H76" s="163"/>
      <c r="I76" s="163"/>
      <c r="J76" s="123"/>
      <c r="K76" s="123"/>
      <c r="L76" s="123"/>
      <c r="M76" s="123"/>
      <c r="N76" s="123"/>
      <c r="O76" s="123"/>
      <c r="P76" s="123"/>
      <c r="Q76" s="123"/>
      <c r="R76" s="123"/>
      <c r="S76" s="123"/>
      <c r="T76" s="123"/>
      <c r="U76" s="123"/>
    </row>
    <row r="77" spans="6:9" ht="26.25">
      <c r="F77" s="102"/>
      <c r="H77" s="103"/>
      <c r="I77" s="103"/>
    </row>
    <row r="78" spans="3:24" ht="21">
      <c r="C78" s="104" t="s">
        <v>48</v>
      </c>
      <c r="D78" s="105" t="s">
        <v>49</v>
      </c>
      <c r="E78" s="104"/>
      <c r="F78" s="104"/>
      <c r="G78" s="104"/>
      <c r="H78" s="104"/>
      <c r="I78" s="104"/>
      <c r="J78" s="104"/>
      <c r="K78" s="104"/>
      <c r="L78" s="104"/>
      <c r="P78" s="626" t="s">
        <v>50</v>
      </c>
      <c r="Q78" s="626"/>
      <c r="R78" s="106"/>
      <c r="S78" s="106"/>
      <c r="T78" s="637">
        <f>'Rozlosování-přehled'!$L$1</f>
        <v>2011</v>
      </c>
      <c r="U78" s="637"/>
      <c r="X78" s="107" t="s">
        <v>1</v>
      </c>
    </row>
    <row r="79" spans="3:31" ht="18.75">
      <c r="C79" s="108" t="s">
        <v>51</v>
      </c>
      <c r="D79" s="164"/>
      <c r="N79" s="110">
        <v>1</v>
      </c>
      <c r="P79" s="622" t="str">
        <f>IF(N79=1,P81,IF(N79=2,P82,IF(N79=3,P83,IF(N79=4,P84,IF(N79=5,P85," ")))))</f>
        <v>MUŽI  I.</v>
      </c>
      <c r="Q79" s="623"/>
      <c r="R79" s="623"/>
      <c r="S79" s="623"/>
      <c r="T79" s="623"/>
      <c r="U79" s="624"/>
      <c r="W79" s="111" t="s">
        <v>2</v>
      </c>
      <c r="X79" s="108" t="s">
        <v>3</v>
      </c>
      <c r="AA79" s="1" t="s">
        <v>52</v>
      </c>
      <c r="AB79" s="1" t="s">
        <v>53</v>
      </c>
      <c r="AC79" s="1" t="s">
        <v>54</v>
      </c>
      <c r="AD79" s="1" t="s">
        <v>55</v>
      </c>
      <c r="AE79" s="1" t="s">
        <v>56</v>
      </c>
    </row>
    <row r="80" spans="3:21" ht="15">
      <c r="C80" s="108"/>
      <c r="D80" s="113"/>
      <c r="E80" s="113"/>
      <c r="F80" s="113"/>
      <c r="G80" s="108"/>
      <c r="H80" s="108"/>
      <c r="I80" s="108"/>
      <c r="J80" s="113"/>
      <c r="K80" s="113"/>
      <c r="L80" s="113"/>
      <c r="M80" s="108"/>
      <c r="N80" s="108"/>
      <c r="O80" s="108"/>
      <c r="P80" s="114"/>
      <c r="Q80" s="114"/>
      <c r="R80" s="114"/>
      <c r="S80" s="108"/>
      <c r="T80" s="108"/>
      <c r="U80" s="113"/>
    </row>
    <row r="81" spans="3:31" ht="15.75">
      <c r="C81" s="108" t="s">
        <v>57</v>
      </c>
      <c r="D81" s="165"/>
      <c r="E81" s="115"/>
      <c r="F81" s="115"/>
      <c r="N81" s="1">
        <v>1</v>
      </c>
      <c r="P81" s="625" t="s">
        <v>58</v>
      </c>
      <c r="Q81" s="625"/>
      <c r="R81" s="625"/>
      <c r="S81" s="625"/>
      <c r="T81" s="625"/>
      <c r="U81" s="625"/>
      <c r="W81" s="117">
        <v>1</v>
      </c>
      <c r="X81" s="118" t="str">
        <f aca="true" t="shared" si="5" ref="X81:X88">IF($N$29=1,AA81,IF($N$29=2,AB81,IF($N$29=3,AC81,IF($N$29=4,AD81,IF($N$29=5,AE81," ")))))</f>
        <v>Hrabová</v>
      </c>
      <c r="AA81" s="1" t="str">
        <f aca="true" t="shared" si="6" ref="AA81:AE88">AA6</f>
        <v>Hrabová</v>
      </c>
      <c r="AB81" s="1">
        <f t="shared" si="6"/>
        <v>0</v>
      </c>
      <c r="AC81" s="1">
        <f t="shared" si="6"/>
        <v>0</v>
      </c>
      <c r="AD81" s="1">
        <f t="shared" si="6"/>
        <v>0</v>
      </c>
      <c r="AE81" s="1">
        <f t="shared" si="6"/>
        <v>0</v>
      </c>
    </row>
    <row r="82" spans="3:31" ht="15">
      <c r="C82" s="108" t="s">
        <v>60</v>
      </c>
      <c r="D82" s="119"/>
      <c r="E82" s="120"/>
      <c r="F82" s="120"/>
      <c r="N82" s="1">
        <v>2</v>
      </c>
      <c r="P82" s="625" t="s">
        <v>61</v>
      </c>
      <c r="Q82" s="625"/>
      <c r="R82" s="625"/>
      <c r="S82" s="625"/>
      <c r="T82" s="625"/>
      <c r="U82" s="625"/>
      <c r="W82" s="117">
        <v>2</v>
      </c>
      <c r="X82" s="118" t="str">
        <f t="shared" si="5"/>
        <v>Vratimov</v>
      </c>
      <c r="AA82" s="1" t="str">
        <f t="shared" si="6"/>
        <v>Vratimov</v>
      </c>
      <c r="AB82" s="1">
        <f t="shared" si="6"/>
        <v>0</v>
      </c>
      <c r="AC82" s="1">
        <f t="shared" si="6"/>
        <v>0</v>
      </c>
      <c r="AD82" s="1">
        <f t="shared" si="6"/>
        <v>0</v>
      </c>
      <c r="AE82" s="1">
        <f t="shared" si="6"/>
        <v>0</v>
      </c>
    </row>
    <row r="83" spans="3:31" ht="15">
      <c r="C83" s="108"/>
      <c r="N83" s="1">
        <v>3</v>
      </c>
      <c r="P83" s="594" t="s">
        <v>62</v>
      </c>
      <c r="Q83" s="594"/>
      <c r="R83" s="594"/>
      <c r="S83" s="594"/>
      <c r="T83" s="594"/>
      <c r="U83" s="594"/>
      <c r="W83" s="117">
        <v>3</v>
      </c>
      <c r="X83" s="118" t="str">
        <f t="shared" si="5"/>
        <v>Výškovice A</v>
      </c>
      <c r="AA83" s="1" t="str">
        <f t="shared" si="6"/>
        <v>Výškovice A</v>
      </c>
      <c r="AB83" s="1">
        <f t="shared" si="6"/>
        <v>0</v>
      </c>
      <c r="AC83" s="1">
        <f t="shared" si="6"/>
        <v>0</v>
      </c>
      <c r="AD83" s="1">
        <f t="shared" si="6"/>
        <v>0</v>
      </c>
      <c r="AE83" s="1">
        <f t="shared" si="6"/>
        <v>0</v>
      </c>
    </row>
    <row r="84" spans="2:31" ht="18">
      <c r="B84" s="121">
        <v>1</v>
      </c>
      <c r="C84" s="104" t="s">
        <v>63</v>
      </c>
      <c r="D84" s="627" t="str">
        <f>IF(B84=1,X81,IF(B84=2,X82,IF(B84=3,X83,IF(B84=4,X84,IF(B84=5,X85,IF(B84=6,X86,IF(B84=7,X87,IF(B84=8,X88," "))))))))</f>
        <v>Hrabová</v>
      </c>
      <c r="E84" s="628"/>
      <c r="F84" s="628"/>
      <c r="G84" s="628"/>
      <c r="H84" s="628"/>
      <c r="I84" s="629"/>
      <c r="N84" s="1">
        <v>4</v>
      </c>
      <c r="P84" s="594" t="s">
        <v>64</v>
      </c>
      <c r="Q84" s="594"/>
      <c r="R84" s="594"/>
      <c r="S84" s="594"/>
      <c r="T84" s="594"/>
      <c r="U84" s="594"/>
      <c r="W84" s="117">
        <v>4</v>
      </c>
      <c r="X84" s="118" t="str">
        <f t="shared" si="5"/>
        <v>Brušperk B</v>
      </c>
      <c r="AA84" s="1" t="str">
        <f t="shared" si="6"/>
        <v>Brušperk B</v>
      </c>
      <c r="AB84" s="1">
        <f t="shared" si="6"/>
        <v>0</v>
      </c>
      <c r="AC84" s="1">
        <f t="shared" si="6"/>
        <v>0</v>
      </c>
      <c r="AD84" s="1">
        <f t="shared" si="6"/>
        <v>0</v>
      </c>
      <c r="AE84" s="1">
        <f t="shared" si="6"/>
        <v>0</v>
      </c>
    </row>
    <row r="85" spans="2:31" ht="18">
      <c r="B85" s="121">
        <v>2</v>
      </c>
      <c r="C85" s="104" t="s">
        <v>66</v>
      </c>
      <c r="D85" s="627" t="str">
        <f>IF(B85=1,X81,IF(B85=2,X82,IF(B85=3,X83,IF(B85=4,X84,IF(B85=5,X85,IF(B85=6,X86,IF(B85=7,X87,IF(B85=8,X88," "))))))))</f>
        <v>Vratimov</v>
      </c>
      <c r="E85" s="628"/>
      <c r="F85" s="628"/>
      <c r="G85" s="628"/>
      <c r="H85" s="628"/>
      <c r="I85" s="629"/>
      <c r="N85" s="1">
        <v>5</v>
      </c>
      <c r="P85" s="594" t="s">
        <v>67</v>
      </c>
      <c r="Q85" s="594"/>
      <c r="R85" s="594"/>
      <c r="S85" s="594"/>
      <c r="T85" s="594"/>
      <c r="U85" s="594"/>
      <c r="W85" s="117">
        <v>5</v>
      </c>
      <c r="X85" s="118" t="str">
        <f t="shared" si="5"/>
        <v>N.Bělá  B</v>
      </c>
      <c r="AA85" s="1" t="str">
        <f t="shared" si="6"/>
        <v>N.Bělá  B</v>
      </c>
      <c r="AB85" s="1">
        <f t="shared" si="6"/>
        <v>0</v>
      </c>
      <c r="AC85" s="1">
        <f t="shared" si="6"/>
        <v>0</v>
      </c>
      <c r="AD85" s="1">
        <f t="shared" si="6"/>
        <v>0</v>
      </c>
      <c r="AE85" s="1">
        <f t="shared" si="6"/>
        <v>0</v>
      </c>
    </row>
    <row r="86" spans="23:31" ht="14.25">
      <c r="W86" s="117">
        <v>6</v>
      </c>
      <c r="X86" s="118" t="str">
        <f t="shared" si="5"/>
        <v>Výškovice B</v>
      </c>
      <c r="AA86" s="1" t="str">
        <f t="shared" si="6"/>
        <v>Výškovice B</v>
      </c>
      <c r="AB86" s="1">
        <f t="shared" si="6"/>
        <v>0</v>
      </c>
      <c r="AC86" s="1">
        <f t="shared" si="6"/>
        <v>0</v>
      </c>
      <c r="AD86" s="1">
        <f t="shared" si="6"/>
        <v>0</v>
      </c>
      <c r="AE86" s="1">
        <f t="shared" si="6"/>
        <v>0</v>
      </c>
    </row>
    <row r="87" spans="3:31" ht="14.25">
      <c r="C87" s="122" t="s">
        <v>68</v>
      </c>
      <c r="D87" s="123"/>
      <c r="E87" s="630" t="s">
        <v>69</v>
      </c>
      <c r="F87" s="631"/>
      <c r="G87" s="631"/>
      <c r="H87" s="631"/>
      <c r="I87" s="631"/>
      <c r="J87" s="631"/>
      <c r="K87" s="631"/>
      <c r="L87" s="631"/>
      <c r="M87" s="631"/>
      <c r="N87" s="631" t="s">
        <v>70</v>
      </c>
      <c r="O87" s="631"/>
      <c r="P87" s="631"/>
      <c r="Q87" s="631"/>
      <c r="R87" s="631"/>
      <c r="S87" s="631"/>
      <c r="T87" s="631"/>
      <c r="U87" s="631"/>
      <c r="V87" s="124"/>
      <c r="W87" s="117">
        <v>7</v>
      </c>
      <c r="X87" s="118" t="str">
        <f t="shared" si="5"/>
        <v>Stará Bělá  </v>
      </c>
      <c r="AA87" s="1" t="str">
        <f t="shared" si="6"/>
        <v>Stará Bělá  </v>
      </c>
      <c r="AB87" s="1">
        <f t="shared" si="6"/>
        <v>0</v>
      </c>
      <c r="AC87" s="1">
        <f t="shared" si="6"/>
        <v>0</v>
      </c>
      <c r="AD87" s="1">
        <f t="shared" si="6"/>
        <v>0</v>
      </c>
      <c r="AE87" s="1">
        <f t="shared" si="6"/>
        <v>0</v>
      </c>
    </row>
    <row r="88" spans="2:37" ht="15">
      <c r="B88" s="126"/>
      <c r="C88" s="127" t="s">
        <v>8</v>
      </c>
      <c r="D88" s="128" t="s">
        <v>9</v>
      </c>
      <c r="E88" s="611" t="s">
        <v>71</v>
      </c>
      <c r="F88" s="592"/>
      <c r="G88" s="593"/>
      <c r="H88" s="591" t="s">
        <v>72</v>
      </c>
      <c r="I88" s="592"/>
      <c r="J88" s="593" t="s">
        <v>72</v>
      </c>
      <c r="K88" s="591" t="s">
        <v>73</v>
      </c>
      <c r="L88" s="592"/>
      <c r="M88" s="592" t="s">
        <v>73</v>
      </c>
      <c r="N88" s="591" t="s">
        <v>74</v>
      </c>
      <c r="O88" s="592"/>
      <c r="P88" s="593"/>
      <c r="Q88" s="591" t="s">
        <v>75</v>
      </c>
      <c r="R88" s="592"/>
      <c r="S88" s="593"/>
      <c r="T88" s="129" t="s">
        <v>76</v>
      </c>
      <c r="U88" s="130"/>
      <c r="V88" s="131"/>
      <c r="W88" s="117">
        <v>8</v>
      </c>
      <c r="X88" s="118" t="str">
        <f t="shared" si="5"/>
        <v>Brušperk A</v>
      </c>
      <c r="AA88" s="1" t="str">
        <f t="shared" si="6"/>
        <v>Brušperk A</v>
      </c>
      <c r="AB88" s="1">
        <f t="shared" si="6"/>
        <v>0</v>
      </c>
      <c r="AC88" s="1">
        <f t="shared" si="6"/>
        <v>0</v>
      </c>
      <c r="AD88" s="1">
        <f t="shared" si="6"/>
        <v>0</v>
      </c>
      <c r="AE88" s="1">
        <f t="shared" si="6"/>
        <v>0</v>
      </c>
      <c r="AF88" s="9" t="s">
        <v>71</v>
      </c>
      <c r="AG88" s="9" t="s">
        <v>72</v>
      </c>
      <c r="AH88" s="9" t="s">
        <v>73</v>
      </c>
      <c r="AI88" s="9" t="s">
        <v>71</v>
      </c>
      <c r="AJ88" s="9" t="s">
        <v>72</v>
      </c>
      <c r="AK88" s="9" t="s">
        <v>73</v>
      </c>
    </row>
    <row r="89" spans="2:37" ht="24.75" customHeight="1">
      <c r="B89" s="132" t="s">
        <v>71</v>
      </c>
      <c r="C89" s="133" t="s">
        <v>235</v>
      </c>
      <c r="D89" s="146" t="s">
        <v>236</v>
      </c>
      <c r="E89" s="134">
        <v>6</v>
      </c>
      <c r="F89" s="135" t="s">
        <v>19</v>
      </c>
      <c r="G89" s="136">
        <v>2</v>
      </c>
      <c r="H89" s="137">
        <v>6</v>
      </c>
      <c r="I89" s="135" t="s">
        <v>19</v>
      </c>
      <c r="J89" s="136">
        <v>4</v>
      </c>
      <c r="K89" s="177"/>
      <c r="L89" s="175" t="s">
        <v>19</v>
      </c>
      <c r="M89" s="178"/>
      <c r="N89" s="214">
        <f>E89+H89+K89</f>
        <v>12</v>
      </c>
      <c r="O89" s="180" t="s">
        <v>19</v>
      </c>
      <c r="P89" s="215">
        <f>G89+J89+M89</f>
        <v>6</v>
      </c>
      <c r="Q89" s="214">
        <f>SUM(AF89:AH89)</f>
        <v>2</v>
      </c>
      <c r="R89" s="180" t="s">
        <v>19</v>
      </c>
      <c r="S89" s="215">
        <f>SUM(AI89:AK89)</f>
        <v>0</v>
      </c>
      <c r="T89" s="142">
        <f>IF(Q89&gt;S89,1,0)</f>
        <v>1</v>
      </c>
      <c r="U89" s="143">
        <f>IF(S89&gt;Q89,1,0)</f>
        <v>0</v>
      </c>
      <c r="V89" s="124"/>
      <c r="X89" s="144"/>
      <c r="AF89" s="145">
        <f>IF(E89&gt;G89,1,0)</f>
        <v>1</v>
      </c>
      <c r="AG89" s="145">
        <f>IF(H89&gt;J89,1,0)</f>
        <v>1</v>
      </c>
      <c r="AH89" s="145">
        <f>IF(K89+M89&gt;0,IF(K89&gt;M89,1,0),0)</f>
        <v>0</v>
      </c>
      <c r="AI89" s="145">
        <f>IF(G89&gt;E89,1,0)</f>
        <v>0</v>
      </c>
      <c r="AJ89" s="145">
        <f>IF(J89&gt;H89,1,0)</f>
        <v>0</v>
      </c>
      <c r="AK89" s="145">
        <f>IF(K89+M89&gt;0,IF(M89&gt;K89,1,0),0)</f>
        <v>0</v>
      </c>
    </row>
    <row r="90" spans="2:37" ht="24.75" customHeight="1">
      <c r="B90" s="132" t="s">
        <v>72</v>
      </c>
      <c r="C90" s="147" t="s">
        <v>237</v>
      </c>
      <c r="D90" s="133" t="s">
        <v>206</v>
      </c>
      <c r="E90" s="134">
        <v>6</v>
      </c>
      <c r="F90" s="135" t="s">
        <v>19</v>
      </c>
      <c r="G90" s="136">
        <v>0</v>
      </c>
      <c r="H90" s="137">
        <v>6</v>
      </c>
      <c r="I90" s="135" t="s">
        <v>19</v>
      </c>
      <c r="J90" s="136">
        <v>3</v>
      </c>
      <c r="K90" s="177"/>
      <c r="L90" s="175" t="s">
        <v>19</v>
      </c>
      <c r="M90" s="178"/>
      <c r="N90" s="214">
        <f>E90+H90+K90</f>
        <v>12</v>
      </c>
      <c r="O90" s="180" t="s">
        <v>19</v>
      </c>
      <c r="P90" s="215">
        <f>G90+J90+M90</f>
        <v>3</v>
      </c>
      <c r="Q90" s="214">
        <f>SUM(AF90:AH90)</f>
        <v>2</v>
      </c>
      <c r="R90" s="180" t="s">
        <v>19</v>
      </c>
      <c r="S90" s="215">
        <f>SUM(AI90:AK90)</f>
        <v>0</v>
      </c>
      <c r="T90" s="142">
        <f>IF(Q90&gt;S90,1,0)</f>
        <v>1</v>
      </c>
      <c r="U90" s="143">
        <f>IF(S90&gt;Q90,1,0)</f>
        <v>0</v>
      </c>
      <c r="V90" s="124"/>
      <c r="AF90" s="145">
        <f>IF(E90&gt;G90,1,0)</f>
        <v>1</v>
      </c>
      <c r="AG90" s="145">
        <f>IF(H90&gt;J90,1,0)</f>
        <v>1</v>
      </c>
      <c r="AH90" s="145">
        <f>IF(K90+M90&gt;0,IF(K90&gt;M90,1,0),0)</f>
        <v>0</v>
      </c>
      <c r="AI90" s="145">
        <f>IF(G90&gt;E90,1,0)</f>
        <v>0</v>
      </c>
      <c r="AJ90" s="145">
        <f>IF(J90&gt;H90,1,0)</f>
        <v>0</v>
      </c>
      <c r="AK90" s="145">
        <f>IF(K90+M90&gt;0,IF(M90&gt;K90,1,0),0)</f>
        <v>0</v>
      </c>
    </row>
    <row r="91" spans="2:37" ht="24.75" customHeight="1">
      <c r="B91" s="583" t="s">
        <v>73</v>
      </c>
      <c r="C91" s="147" t="s">
        <v>235</v>
      </c>
      <c r="D91" s="146" t="s">
        <v>236</v>
      </c>
      <c r="E91" s="681">
        <v>6</v>
      </c>
      <c r="F91" s="632" t="s">
        <v>19</v>
      </c>
      <c r="G91" s="634">
        <v>3</v>
      </c>
      <c r="H91" s="639">
        <v>6</v>
      </c>
      <c r="I91" s="632" t="s">
        <v>19</v>
      </c>
      <c r="J91" s="634">
        <v>0</v>
      </c>
      <c r="K91" s="618"/>
      <c r="L91" s="587" t="s">
        <v>19</v>
      </c>
      <c r="M91" s="638"/>
      <c r="N91" s="612">
        <f>E91+H91+K91</f>
        <v>12</v>
      </c>
      <c r="O91" s="605" t="s">
        <v>19</v>
      </c>
      <c r="P91" s="607">
        <f>G91+J91+M91</f>
        <v>3</v>
      </c>
      <c r="Q91" s="612">
        <f>SUM(AF91:AH91)</f>
        <v>2</v>
      </c>
      <c r="R91" s="605" t="s">
        <v>19</v>
      </c>
      <c r="S91" s="607">
        <f>SUM(AI91:AK91)</f>
        <v>0</v>
      </c>
      <c r="T91" s="609">
        <f>IF(Q91&gt;S91,1,0)</f>
        <v>1</v>
      </c>
      <c r="U91" s="601">
        <f>IF(S91&gt;Q91,1,0)</f>
        <v>0</v>
      </c>
      <c r="V91" s="148"/>
      <c r="AF91" s="145">
        <f>IF(E91&gt;G91,1,0)</f>
        <v>1</v>
      </c>
      <c r="AG91" s="145">
        <f>IF(H91&gt;J91,1,0)</f>
        <v>1</v>
      </c>
      <c r="AH91" s="145">
        <f>IF(K91+M91&gt;0,IF(K91&gt;M91,1,0),0)</f>
        <v>0</v>
      </c>
      <c r="AI91" s="145">
        <f>IF(G91&gt;E91,1,0)</f>
        <v>0</v>
      </c>
      <c r="AJ91" s="145">
        <f>IF(J91&gt;H91,1,0)</f>
        <v>0</v>
      </c>
      <c r="AK91" s="145">
        <f>IF(K91+M91&gt;0,IF(M91&gt;K91,1,0),0)</f>
        <v>0</v>
      </c>
    </row>
    <row r="92" spans="2:22" ht="24.75" customHeight="1">
      <c r="B92" s="584"/>
      <c r="C92" s="149" t="s">
        <v>237</v>
      </c>
      <c r="D92" s="150" t="s">
        <v>206</v>
      </c>
      <c r="E92" s="682"/>
      <c r="F92" s="633"/>
      <c r="G92" s="679"/>
      <c r="H92" s="680"/>
      <c r="I92" s="633"/>
      <c r="J92" s="679"/>
      <c r="K92" s="636"/>
      <c r="L92" s="588"/>
      <c r="M92" s="621"/>
      <c r="N92" s="604"/>
      <c r="O92" s="615"/>
      <c r="P92" s="600"/>
      <c r="Q92" s="604"/>
      <c r="R92" s="615"/>
      <c r="S92" s="600"/>
      <c r="T92" s="610"/>
      <c r="U92" s="602"/>
      <c r="V92" s="148"/>
    </row>
    <row r="93" spans="2:22" ht="24.75" customHeight="1">
      <c r="B93" s="151"/>
      <c r="C93" s="186" t="s">
        <v>77</v>
      </c>
      <c r="D93" s="216"/>
      <c r="E93" s="216"/>
      <c r="F93" s="216"/>
      <c r="G93" s="216"/>
      <c r="H93" s="216"/>
      <c r="I93" s="216"/>
      <c r="J93" s="216"/>
      <c r="K93" s="216"/>
      <c r="L93" s="216"/>
      <c r="M93" s="216"/>
      <c r="N93" s="217">
        <f>SUM(N89:N92)</f>
        <v>36</v>
      </c>
      <c r="O93" s="180" t="s">
        <v>19</v>
      </c>
      <c r="P93" s="218">
        <f>SUM(P89:P92)</f>
        <v>12</v>
      </c>
      <c r="Q93" s="217">
        <f>SUM(Q89:Q92)</f>
        <v>6</v>
      </c>
      <c r="R93" s="190" t="s">
        <v>19</v>
      </c>
      <c r="S93" s="218">
        <f>SUM(S89:S92)</f>
        <v>0</v>
      </c>
      <c r="T93" s="142">
        <f>SUM(T89:T92)</f>
        <v>3</v>
      </c>
      <c r="U93" s="143">
        <f>SUM(U89:U92)</f>
        <v>0</v>
      </c>
      <c r="V93" s="124"/>
    </row>
    <row r="94" spans="2:22" ht="24.75" customHeight="1">
      <c r="B94" s="151"/>
      <c r="C94" s="219" t="s">
        <v>78</v>
      </c>
      <c r="D94" s="220" t="str">
        <f>IF(T93&gt;U93,D84,IF(U93&gt;T93,D85,IF(U93+T93=0," ","CHYBA ZADÁNÍ")))</f>
        <v>Hrabová</v>
      </c>
      <c r="E94" s="186"/>
      <c r="F94" s="186"/>
      <c r="G94" s="216"/>
      <c r="H94" s="216"/>
      <c r="I94" s="216"/>
      <c r="J94" s="216"/>
      <c r="K94" s="216"/>
      <c r="L94" s="216"/>
      <c r="M94" s="216"/>
      <c r="N94" s="216"/>
      <c r="O94" s="216"/>
      <c r="P94" s="216"/>
      <c r="Q94" s="216"/>
      <c r="R94" s="216"/>
      <c r="S94" s="216"/>
      <c r="T94" s="216"/>
      <c r="U94" s="219"/>
      <c r="V94" s="158"/>
    </row>
    <row r="95" spans="2:22" ht="24.75" customHeight="1">
      <c r="B95" s="151"/>
      <c r="C95" s="8" t="s">
        <v>79</v>
      </c>
      <c r="G95" s="160"/>
      <c r="H95" s="160"/>
      <c r="I95" s="160"/>
      <c r="J95" s="160"/>
      <c r="K95" s="160"/>
      <c r="L95" s="160"/>
      <c r="M95" s="160"/>
      <c r="N95" s="158"/>
      <c r="O95" s="158"/>
      <c r="Q95" s="161"/>
      <c r="R95" s="161"/>
      <c r="S95" s="160"/>
      <c r="T95" s="160"/>
      <c r="U95" s="160"/>
      <c r="V95" s="158"/>
    </row>
    <row r="96" spans="3:21" ht="14.25">
      <c r="C96" s="161"/>
      <c r="D96" s="161"/>
      <c r="E96" s="161"/>
      <c r="F96" s="161"/>
      <c r="G96" s="161"/>
      <c r="H96" s="161"/>
      <c r="I96" s="161"/>
      <c r="J96" s="166" t="s">
        <v>63</v>
      </c>
      <c r="K96" s="166"/>
      <c r="L96" s="166"/>
      <c r="M96" s="161"/>
      <c r="N96" s="161"/>
      <c r="O96" s="161"/>
      <c r="P96" s="161"/>
      <c r="Q96" s="161"/>
      <c r="R96" s="161"/>
      <c r="S96" s="161"/>
      <c r="T96" s="166" t="s">
        <v>66</v>
      </c>
      <c r="U96" s="161"/>
    </row>
    <row r="97" spans="3:21" ht="15">
      <c r="C97" s="167" t="s">
        <v>80</v>
      </c>
      <c r="D97" s="161"/>
      <c r="E97" s="161"/>
      <c r="F97" s="161"/>
      <c r="G97" s="161"/>
      <c r="H97" s="161"/>
      <c r="I97" s="161"/>
      <c r="J97" s="161"/>
      <c r="K97" s="161"/>
      <c r="L97" s="161"/>
      <c r="M97" s="161"/>
      <c r="N97" s="161"/>
      <c r="O97" s="161"/>
      <c r="P97" s="161"/>
      <c r="Q97" s="161"/>
      <c r="R97" s="161"/>
      <c r="S97" s="161"/>
      <c r="T97" s="161"/>
      <c r="U97" s="161"/>
    </row>
  </sheetData>
  <sheetProtection selectLockedCells="1"/>
  <mergeCells count="140">
    <mergeCell ref="H91:H92"/>
    <mergeCell ref="B91:B92"/>
    <mergeCell ref="E91:E92"/>
    <mergeCell ref="F91:F92"/>
    <mergeCell ref="G91:G92"/>
    <mergeCell ref="U91:U92"/>
    <mergeCell ref="Q91:Q92"/>
    <mergeCell ref="R91:R92"/>
    <mergeCell ref="S91:S92"/>
    <mergeCell ref="T91:T92"/>
    <mergeCell ref="P91:P92"/>
    <mergeCell ref="N91:N92"/>
    <mergeCell ref="O91:O92"/>
    <mergeCell ref="L91:L92"/>
    <mergeCell ref="I91:I92"/>
    <mergeCell ref="J91:J92"/>
    <mergeCell ref="K91:K92"/>
    <mergeCell ref="M91:M92"/>
    <mergeCell ref="M66:M67"/>
    <mergeCell ref="N66:N67"/>
    <mergeCell ref="O66:O67"/>
    <mergeCell ref="Q88:S88"/>
    <mergeCell ref="N88:P88"/>
    <mergeCell ref="P81:U81"/>
    <mergeCell ref="N87:U87"/>
    <mergeCell ref="P82:U82"/>
    <mergeCell ref="P83:U83"/>
    <mergeCell ref="U66:U67"/>
    <mergeCell ref="P78:Q78"/>
    <mergeCell ref="T78:U78"/>
    <mergeCell ref="P79:U79"/>
    <mergeCell ref="Q66:Q67"/>
    <mergeCell ref="R66:R67"/>
    <mergeCell ref="S66:S67"/>
    <mergeCell ref="T66:T67"/>
    <mergeCell ref="P66:P67"/>
    <mergeCell ref="E88:G88"/>
    <mergeCell ref="H88:J88"/>
    <mergeCell ref="K88:M88"/>
    <mergeCell ref="E87:M87"/>
    <mergeCell ref="D84:I84"/>
    <mergeCell ref="P84:U84"/>
    <mergeCell ref="D85:I85"/>
    <mergeCell ref="P85:U85"/>
    <mergeCell ref="I66:I67"/>
    <mergeCell ref="J66:J67"/>
    <mergeCell ref="K66:K67"/>
    <mergeCell ref="L66:L67"/>
    <mergeCell ref="D60:I60"/>
    <mergeCell ref="P60:U60"/>
    <mergeCell ref="Q63:S63"/>
    <mergeCell ref="E62:M62"/>
    <mergeCell ref="N62:U62"/>
    <mergeCell ref="K63:M63"/>
    <mergeCell ref="N63:P63"/>
    <mergeCell ref="P56:U56"/>
    <mergeCell ref="P57:U57"/>
    <mergeCell ref="P58:U58"/>
    <mergeCell ref="B66:B67"/>
    <mergeCell ref="E66:E67"/>
    <mergeCell ref="F66:F67"/>
    <mergeCell ref="G66:G67"/>
    <mergeCell ref="H66:H67"/>
    <mergeCell ref="E63:G63"/>
    <mergeCell ref="H63:J63"/>
    <mergeCell ref="R41:R42"/>
    <mergeCell ref="P53:Q53"/>
    <mergeCell ref="T53:U53"/>
    <mergeCell ref="P54:U54"/>
    <mergeCell ref="L41:L42"/>
    <mergeCell ref="D59:I59"/>
    <mergeCell ref="P59:U59"/>
    <mergeCell ref="S41:S42"/>
    <mergeCell ref="T41:T42"/>
    <mergeCell ref="U41:U42"/>
    <mergeCell ref="N41:N42"/>
    <mergeCell ref="O41:O42"/>
    <mergeCell ref="P41:P42"/>
    <mergeCell ref="Q41:Q42"/>
    <mergeCell ref="E37:M37"/>
    <mergeCell ref="M41:M42"/>
    <mergeCell ref="B41:B42"/>
    <mergeCell ref="E41:E42"/>
    <mergeCell ref="F41:F42"/>
    <mergeCell ref="G41:G42"/>
    <mergeCell ref="H41:H42"/>
    <mergeCell ref="I41:I42"/>
    <mergeCell ref="J41:J42"/>
    <mergeCell ref="K41:K42"/>
    <mergeCell ref="E38:G38"/>
    <mergeCell ref="H38:J38"/>
    <mergeCell ref="K38:M38"/>
    <mergeCell ref="N38:P38"/>
    <mergeCell ref="Q38:S38"/>
    <mergeCell ref="P31:U31"/>
    <mergeCell ref="P32:U32"/>
    <mergeCell ref="P33:U33"/>
    <mergeCell ref="P35:U35"/>
    <mergeCell ref="P34:U34"/>
    <mergeCell ref="N37:U37"/>
    <mergeCell ref="P29:U29"/>
    <mergeCell ref="Q16:Q17"/>
    <mergeCell ref="T28:U28"/>
    <mergeCell ref="D10:I10"/>
    <mergeCell ref="H16:H17"/>
    <mergeCell ref="I16:I17"/>
    <mergeCell ref="B16:B17"/>
    <mergeCell ref="F16:F17"/>
    <mergeCell ref="E16:E17"/>
    <mergeCell ref="G16:G17"/>
    <mergeCell ref="D34:I34"/>
    <mergeCell ref="D35:I35"/>
    <mergeCell ref="E12:M12"/>
    <mergeCell ref="N12:U12"/>
    <mergeCell ref="K13:M13"/>
    <mergeCell ref="H13:J13"/>
    <mergeCell ref="P28:Q28"/>
    <mergeCell ref="J16:J17"/>
    <mergeCell ref="K16:K17"/>
    <mergeCell ref="L16:L17"/>
    <mergeCell ref="T3:U3"/>
    <mergeCell ref="P3:Q3"/>
    <mergeCell ref="P4:U4"/>
    <mergeCell ref="T16:T17"/>
    <mergeCell ref="U16:U17"/>
    <mergeCell ref="P6:U6"/>
    <mergeCell ref="P10:U10"/>
    <mergeCell ref="P7:U7"/>
    <mergeCell ref="P16:P17"/>
    <mergeCell ref="Q13:S13"/>
    <mergeCell ref="P8:U8"/>
    <mergeCell ref="S16:S17"/>
    <mergeCell ref="R16:R17"/>
    <mergeCell ref="E13:G13"/>
    <mergeCell ref="M16:M17"/>
    <mergeCell ref="N16:N17"/>
    <mergeCell ref="O16:O17"/>
    <mergeCell ref="D9:I9"/>
    <mergeCell ref="N13:P13"/>
    <mergeCell ref="P9:U9"/>
  </mergeCells>
  <conditionalFormatting sqref="X6:X13 X31:X38 X56:X63 X81:X88">
    <cfRule type="cellIs" priority="1" dxfId="0" operator="notEqual" stopIfTrue="1">
      <formula>0</formula>
    </cfRule>
  </conditionalFormatting>
  <printOptions horizontalCentered="1"/>
  <pageMargins left="0.31496062992125984" right="0.31496062992125984" top="0.1968503937007874" bottom="0" header="0" footer="0"/>
  <pageSetup horizontalDpi="600" verticalDpi="600" orientation="portrait" paperSize="9" scale="91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1:AK97"/>
  <sheetViews>
    <sheetView zoomScale="75" zoomScaleNormal="75" zoomScalePageLayoutView="0" workbookViewId="0" topLeftCell="A19">
      <selection activeCell="Y18" sqref="Y18"/>
    </sheetView>
  </sheetViews>
  <sheetFormatPr defaultColWidth="10.28125" defaultRowHeight="12.75"/>
  <cols>
    <col min="1" max="1" width="0.42578125" style="1" customWidth="1"/>
    <col min="2" max="2" width="2.57421875" style="1" customWidth="1"/>
    <col min="3" max="3" width="22.140625" style="1" customWidth="1"/>
    <col min="4" max="4" width="22.57421875" style="1" customWidth="1"/>
    <col min="5" max="5" width="4.7109375" style="1" customWidth="1"/>
    <col min="6" max="6" width="1.28515625" style="1" customWidth="1"/>
    <col min="7" max="7" width="4.421875" style="1" customWidth="1"/>
    <col min="8" max="8" width="4.140625" style="1" customWidth="1"/>
    <col min="9" max="9" width="1.57421875" style="1" customWidth="1"/>
    <col min="10" max="10" width="4.421875" style="1" customWidth="1"/>
    <col min="11" max="11" width="4.57421875" style="1" customWidth="1"/>
    <col min="12" max="12" width="1.57421875" style="1" customWidth="1"/>
    <col min="13" max="13" width="4.28125" style="1" customWidth="1"/>
    <col min="14" max="14" width="4.421875" style="1" customWidth="1"/>
    <col min="15" max="15" width="2.00390625" style="1" customWidth="1"/>
    <col min="16" max="16" width="4.28125" style="1" customWidth="1"/>
    <col min="17" max="17" width="3.421875" style="1" customWidth="1"/>
    <col min="18" max="18" width="1.57421875" style="1" customWidth="1"/>
    <col min="19" max="19" width="3.7109375" style="1" customWidth="1"/>
    <col min="20" max="21" width="4.8515625" style="1" customWidth="1"/>
    <col min="22" max="22" width="1.57421875" style="1" customWidth="1"/>
    <col min="23" max="23" width="4.421875" style="1" customWidth="1"/>
    <col min="24" max="24" width="19.57421875" style="1" customWidth="1"/>
    <col min="25" max="25" width="44.28125" style="1" customWidth="1"/>
    <col min="26" max="26" width="42.8515625" style="1" customWidth="1"/>
    <col min="27" max="27" width="13.28125" style="1" customWidth="1"/>
    <col min="28" max="28" width="14.57421875" style="1" customWidth="1"/>
    <col min="29" max="29" width="12.7109375" style="1" customWidth="1"/>
    <col min="30" max="30" width="12.28125" style="1" customWidth="1"/>
    <col min="31" max="31" width="11.57421875" style="1" customWidth="1"/>
    <col min="32" max="37" width="4.140625" style="1" customWidth="1"/>
    <col min="38" max="16384" width="10.28125" style="1" customWidth="1"/>
  </cols>
  <sheetData>
    <row r="1" spans="6:9" ht="26.25">
      <c r="F1" s="102" t="s">
        <v>47</v>
      </c>
      <c r="H1" s="103"/>
      <c r="I1" s="103"/>
    </row>
    <row r="2" spans="6:9" ht="4.5" customHeight="1">
      <c r="F2" s="102"/>
      <c r="H2" s="103"/>
      <c r="I2" s="103"/>
    </row>
    <row r="3" spans="3:24" ht="21">
      <c r="C3" s="104" t="s">
        <v>48</v>
      </c>
      <c r="D3" s="105" t="s">
        <v>49</v>
      </c>
      <c r="E3" s="104"/>
      <c r="F3" s="104"/>
      <c r="G3" s="104"/>
      <c r="H3" s="104"/>
      <c r="I3" s="104"/>
      <c r="J3" s="104"/>
      <c r="K3" s="104"/>
      <c r="L3" s="104"/>
      <c r="P3" s="626" t="s">
        <v>50</v>
      </c>
      <c r="Q3" s="626"/>
      <c r="R3" s="106"/>
      <c r="S3" s="106"/>
      <c r="T3" s="637">
        <f>'Rozlosování-přehled'!$L$1</f>
        <v>2011</v>
      </c>
      <c r="U3" s="637"/>
      <c r="X3" s="107" t="s">
        <v>1</v>
      </c>
    </row>
    <row r="4" spans="3:31" ht="18.75">
      <c r="C4" s="108" t="s">
        <v>51</v>
      </c>
      <c r="D4" s="109"/>
      <c r="N4" s="110">
        <v>1</v>
      </c>
      <c r="P4" s="622" t="str">
        <f>IF(N4=1,P6,IF(N4=2,P7,IF(N4=3,P8,IF(N4=4,P9,IF(N4=5,P10," ")))))</f>
        <v>MUŽI  I.</v>
      </c>
      <c r="Q4" s="623"/>
      <c r="R4" s="623"/>
      <c r="S4" s="623"/>
      <c r="T4" s="623"/>
      <c r="U4" s="624"/>
      <c r="W4" s="111" t="s">
        <v>2</v>
      </c>
      <c r="X4" s="112" t="s">
        <v>3</v>
      </c>
      <c r="AA4" s="1" t="s">
        <v>52</v>
      </c>
      <c r="AB4" s="1" t="s">
        <v>53</v>
      </c>
      <c r="AC4" s="1" t="s">
        <v>54</v>
      </c>
      <c r="AD4" s="1" t="s">
        <v>55</v>
      </c>
      <c r="AE4" s="1" t="s">
        <v>56</v>
      </c>
    </row>
    <row r="5" spans="3:21" ht="9" customHeight="1">
      <c r="C5" s="108"/>
      <c r="D5" s="113"/>
      <c r="E5" s="113"/>
      <c r="F5" s="113"/>
      <c r="G5" s="108"/>
      <c r="H5" s="108"/>
      <c r="I5" s="108"/>
      <c r="J5" s="113"/>
      <c r="K5" s="113"/>
      <c r="L5" s="113"/>
      <c r="M5" s="108"/>
      <c r="N5" s="108"/>
      <c r="O5" s="108"/>
      <c r="P5" s="114"/>
      <c r="Q5" s="114"/>
      <c r="R5" s="114"/>
      <c r="S5" s="108"/>
      <c r="T5" s="108"/>
      <c r="U5" s="113"/>
    </row>
    <row r="6" spans="3:31" ht="14.25" customHeight="1">
      <c r="C6" s="108" t="s">
        <v>57</v>
      </c>
      <c r="D6" s="165"/>
      <c r="E6" s="115"/>
      <c r="F6" s="115"/>
      <c r="N6" s="116">
        <v>1</v>
      </c>
      <c r="P6" s="625" t="s">
        <v>58</v>
      </c>
      <c r="Q6" s="625"/>
      <c r="R6" s="625"/>
      <c r="S6" s="625"/>
      <c r="T6" s="625"/>
      <c r="U6" s="625"/>
      <c r="W6" s="117">
        <v>1</v>
      </c>
      <c r="X6" s="118" t="str">
        <f aca="true" t="shared" si="0" ref="X6:X13">IF($N$4=1,AA6,IF($N$4=2,AB6,IF($N$4=3,AC6,IF($N$4=4,AD6,IF($N$4=5,AE6," ")))))</f>
        <v>Hrabová</v>
      </c>
      <c r="AA6" s="1" t="str">
        <f>'1.M1'!AA6</f>
        <v>Hrabová</v>
      </c>
      <c r="AB6" s="1">
        <f>'1.M1'!AB6</f>
        <v>0</v>
      </c>
      <c r="AC6" s="1">
        <f>'1.M1'!AC6</f>
        <v>0</v>
      </c>
      <c r="AD6" s="1">
        <f>'1.M1'!AD6</f>
        <v>0</v>
      </c>
      <c r="AE6" s="1">
        <f>'1.M1'!AE6</f>
        <v>0</v>
      </c>
    </row>
    <row r="7" spans="3:31" ht="16.5" customHeight="1">
      <c r="C7" s="108" t="s">
        <v>60</v>
      </c>
      <c r="D7" s="263"/>
      <c r="E7" s="120"/>
      <c r="F7" s="120"/>
      <c r="N7" s="116">
        <v>2</v>
      </c>
      <c r="P7" s="625" t="s">
        <v>61</v>
      </c>
      <c r="Q7" s="625"/>
      <c r="R7" s="625"/>
      <c r="S7" s="625"/>
      <c r="T7" s="625"/>
      <c r="U7" s="625"/>
      <c r="W7" s="117">
        <v>2</v>
      </c>
      <c r="X7" s="118" t="str">
        <f t="shared" si="0"/>
        <v>Vratimov</v>
      </c>
      <c r="AA7" s="1" t="str">
        <f>'1.M1'!AA7</f>
        <v>Vratimov</v>
      </c>
      <c r="AB7" s="1">
        <f>'1.M1'!AB7</f>
        <v>0</v>
      </c>
      <c r="AC7" s="1">
        <f>'1.M1'!AC7</f>
        <v>0</v>
      </c>
      <c r="AD7" s="1">
        <f>'1.M1'!AD7</f>
        <v>0</v>
      </c>
      <c r="AE7" s="1">
        <f>'1.M1'!AE7</f>
        <v>0</v>
      </c>
    </row>
    <row r="8" spans="3:31" ht="15" customHeight="1">
      <c r="C8" s="108"/>
      <c r="N8" s="116">
        <v>3</v>
      </c>
      <c r="P8" s="594" t="s">
        <v>62</v>
      </c>
      <c r="Q8" s="594"/>
      <c r="R8" s="594"/>
      <c r="S8" s="594"/>
      <c r="T8" s="594"/>
      <c r="U8" s="594"/>
      <c r="W8" s="117">
        <v>3</v>
      </c>
      <c r="X8" s="118" t="str">
        <f t="shared" si="0"/>
        <v>Výškovice A</v>
      </c>
      <c r="AA8" s="1" t="str">
        <f>'1.M1'!AA8</f>
        <v>Výškovice A</v>
      </c>
      <c r="AB8" s="1">
        <f>'1.M1'!AB8</f>
        <v>0</v>
      </c>
      <c r="AC8" s="1">
        <f>'1.M1'!AC8</f>
        <v>0</v>
      </c>
      <c r="AD8" s="1">
        <f>'1.M1'!AD8</f>
        <v>0</v>
      </c>
      <c r="AE8" s="1">
        <f>'1.M1'!AE8</f>
        <v>0</v>
      </c>
    </row>
    <row r="9" spans="2:31" ht="18.75">
      <c r="B9" s="121">
        <v>2</v>
      </c>
      <c r="C9" s="104" t="s">
        <v>63</v>
      </c>
      <c r="D9" s="643" t="str">
        <f>IF(B9=1,X6,IF(B9=2,X7,IF(B9=3,X8,IF(B9=4,X9,IF(B9=5,X10,IF(B9=6,X11,IF(B9=7,X12,IF(B9=8,X13," "))))))))</f>
        <v>Vratimov</v>
      </c>
      <c r="E9" s="644"/>
      <c r="F9" s="644"/>
      <c r="G9" s="644"/>
      <c r="H9" s="644"/>
      <c r="I9" s="645"/>
      <c r="N9" s="116">
        <v>4</v>
      </c>
      <c r="P9" s="594" t="s">
        <v>64</v>
      </c>
      <c r="Q9" s="594"/>
      <c r="R9" s="594"/>
      <c r="S9" s="594"/>
      <c r="T9" s="594"/>
      <c r="U9" s="594"/>
      <c r="W9" s="117">
        <v>4</v>
      </c>
      <c r="X9" s="118" t="str">
        <f t="shared" si="0"/>
        <v>Brušperk B</v>
      </c>
      <c r="AA9" s="1" t="str">
        <f>'1.M1'!AA9</f>
        <v>Brušperk B</v>
      </c>
      <c r="AB9" s="1">
        <f>'1.M1'!AB9</f>
        <v>0</v>
      </c>
      <c r="AC9" s="1">
        <f>'1.M1'!AC9</f>
        <v>0</v>
      </c>
      <c r="AD9" s="1">
        <f>'1.M1'!AD9</f>
        <v>0</v>
      </c>
      <c r="AE9" s="1">
        <f>'1.M1'!AE9</f>
        <v>0</v>
      </c>
    </row>
    <row r="10" spans="2:31" ht="19.5" customHeight="1">
      <c r="B10" s="121">
        <v>8</v>
      </c>
      <c r="C10" s="104" t="s">
        <v>66</v>
      </c>
      <c r="D10" s="643" t="str">
        <f>IF(B10=1,X6,IF(B10=2,X7,IF(B10=3,X8,IF(B10=4,X9,IF(B10=5,X10,IF(B10=6,X11,IF(B10=7,X12,IF(B10=8,X13," "))))))))</f>
        <v>Brušperk A</v>
      </c>
      <c r="E10" s="644"/>
      <c r="F10" s="644"/>
      <c r="G10" s="644"/>
      <c r="H10" s="644"/>
      <c r="I10" s="645"/>
      <c r="N10" s="116">
        <v>5</v>
      </c>
      <c r="P10" s="594" t="s">
        <v>67</v>
      </c>
      <c r="Q10" s="594"/>
      <c r="R10" s="594"/>
      <c r="S10" s="594"/>
      <c r="T10" s="594"/>
      <c r="U10" s="594"/>
      <c r="W10" s="117">
        <v>5</v>
      </c>
      <c r="X10" s="118" t="str">
        <f t="shared" si="0"/>
        <v>N.Bělá  B</v>
      </c>
      <c r="AA10" s="1" t="str">
        <f>'1.M1'!AA10</f>
        <v>N.Bělá  B</v>
      </c>
      <c r="AB10" s="1">
        <f>'1.M1'!AB10</f>
        <v>0</v>
      </c>
      <c r="AC10" s="1">
        <f>'1.M1'!AC10</f>
        <v>0</v>
      </c>
      <c r="AD10" s="1">
        <f>'1.M1'!AD10</f>
        <v>0</v>
      </c>
      <c r="AE10" s="1">
        <f>'1.M1'!AE10</f>
        <v>0</v>
      </c>
    </row>
    <row r="11" spans="23:31" ht="15.75" customHeight="1">
      <c r="W11" s="117">
        <v>6</v>
      </c>
      <c r="X11" s="118" t="str">
        <f t="shared" si="0"/>
        <v>Výškovice B</v>
      </c>
      <c r="AA11" s="1" t="str">
        <f>'1.M1'!AA11</f>
        <v>Výškovice B</v>
      </c>
      <c r="AB11" s="1">
        <f>'1.M1'!AB11</f>
        <v>0</v>
      </c>
      <c r="AC11" s="1">
        <f>'1.M1'!AC11</f>
        <v>0</v>
      </c>
      <c r="AD11" s="1">
        <f>'1.M1'!AD11</f>
        <v>0</v>
      </c>
      <c r="AE11" s="1">
        <f>'1.M1'!AE11</f>
        <v>0</v>
      </c>
    </row>
    <row r="12" spans="3:37" ht="15">
      <c r="C12" s="122" t="s">
        <v>68</v>
      </c>
      <c r="D12" s="123"/>
      <c r="E12" s="630" t="s">
        <v>69</v>
      </c>
      <c r="F12" s="631"/>
      <c r="G12" s="631"/>
      <c r="H12" s="631"/>
      <c r="I12" s="631"/>
      <c r="J12" s="631"/>
      <c r="K12" s="631"/>
      <c r="L12" s="631"/>
      <c r="M12" s="631"/>
      <c r="N12" s="631" t="s">
        <v>70</v>
      </c>
      <c r="O12" s="631"/>
      <c r="P12" s="631"/>
      <c r="Q12" s="631"/>
      <c r="R12" s="631"/>
      <c r="S12" s="631"/>
      <c r="T12" s="631"/>
      <c r="U12" s="631"/>
      <c r="V12" s="124"/>
      <c r="W12" s="117">
        <v>7</v>
      </c>
      <c r="X12" s="118" t="str">
        <f t="shared" si="0"/>
        <v>Stará Bělá  </v>
      </c>
      <c r="AA12" s="1" t="str">
        <f>'1.M1'!AA12</f>
        <v>Stará Bělá  </v>
      </c>
      <c r="AB12" s="1">
        <f>'1.M1'!AB12</f>
        <v>0</v>
      </c>
      <c r="AC12" s="1">
        <f>'1.M1'!AC12</f>
        <v>0</v>
      </c>
      <c r="AD12" s="1">
        <f>'1.M1'!AD12</f>
        <v>0</v>
      </c>
      <c r="AE12" s="1">
        <f>'1.M1'!AE12</f>
        <v>0</v>
      </c>
      <c r="AF12" s="108"/>
      <c r="AG12" s="125"/>
      <c r="AH12" s="125"/>
      <c r="AI12" s="107" t="s">
        <v>1</v>
      </c>
      <c r="AJ12" s="125"/>
      <c r="AK12" s="125"/>
    </row>
    <row r="13" spans="2:37" ht="21" customHeight="1">
      <c r="B13" s="126"/>
      <c r="C13" s="127" t="s">
        <v>8</v>
      </c>
      <c r="D13" s="128" t="s">
        <v>9</v>
      </c>
      <c r="E13" s="611" t="s">
        <v>71</v>
      </c>
      <c r="F13" s="592"/>
      <c r="G13" s="593"/>
      <c r="H13" s="591" t="s">
        <v>72</v>
      </c>
      <c r="I13" s="592"/>
      <c r="J13" s="593" t="s">
        <v>72</v>
      </c>
      <c r="K13" s="591" t="s">
        <v>73</v>
      </c>
      <c r="L13" s="592"/>
      <c r="M13" s="592" t="s">
        <v>73</v>
      </c>
      <c r="N13" s="591" t="s">
        <v>74</v>
      </c>
      <c r="O13" s="592"/>
      <c r="P13" s="593"/>
      <c r="Q13" s="591" t="s">
        <v>75</v>
      </c>
      <c r="R13" s="592"/>
      <c r="S13" s="593"/>
      <c r="T13" s="129" t="s">
        <v>76</v>
      </c>
      <c r="U13" s="130"/>
      <c r="V13" s="131"/>
      <c r="W13" s="117">
        <v>8</v>
      </c>
      <c r="X13" s="118" t="str">
        <f t="shared" si="0"/>
        <v>Brušperk A</v>
      </c>
      <c r="AA13" s="1" t="str">
        <f>'1.M1'!AA13</f>
        <v>Brušperk A</v>
      </c>
      <c r="AB13" s="1">
        <f>'1.M1'!AB13</f>
        <v>0</v>
      </c>
      <c r="AC13" s="1">
        <f>'1.M1'!AC13</f>
        <v>0</v>
      </c>
      <c r="AD13" s="1">
        <f>'1.M1'!AD13</f>
        <v>0</v>
      </c>
      <c r="AE13" s="1">
        <f>'1.M1'!AE13</f>
        <v>0</v>
      </c>
      <c r="AF13" s="9" t="s">
        <v>71</v>
      </c>
      <c r="AG13" s="9" t="s">
        <v>72</v>
      </c>
      <c r="AH13" s="9" t="s">
        <v>73</v>
      </c>
      <c r="AI13" s="9" t="s">
        <v>71</v>
      </c>
      <c r="AJ13" s="9" t="s">
        <v>72</v>
      </c>
      <c r="AK13" s="9" t="s">
        <v>73</v>
      </c>
    </row>
    <row r="14" spans="2:37" ht="24.75" customHeight="1">
      <c r="B14" s="132" t="s">
        <v>71</v>
      </c>
      <c r="C14" s="133" t="s">
        <v>292</v>
      </c>
      <c r="D14" s="146" t="s">
        <v>106</v>
      </c>
      <c r="E14" s="134">
        <v>3</v>
      </c>
      <c r="F14" s="135" t="s">
        <v>19</v>
      </c>
      <c r="G14" s="136">
        <v>6</v>
      </c>
      <c r="H14" s="137">
        <v>2</v>
      </c>
      <c r="I14" s="135" t="s">
        <v>19</v>
      </c>
      <c r="J14" s="136">
        <v>6</v>
      </c>
      <c r="K14" s="137"/>
      <c r="L14" s="135" t="s">
        <v>19</v>
      </c>
      <c r="M14" s="138"/>
      <c r="N14" s="204">
        <f>E14+H14+K14</f>
        <v>5</v>
      </c>
      <c r="O14" s="205" t="s">
        <v>19</v>
      </c>
      <c r="P14" s="206">
        <f>G14+J14+M14</f>
        <v>12</v>
      </c>
      <c r="Q14" s="204">
        <f>SUM(AF14:AH14)</f>
        <v>0</v>
      </c>
      <c r="R14" s="205" t="s">
        <v>19</v>
      </c>
      <c r="S14" s="206">
        <f>SUM(AI14:AK14)</f>
        <v>2</v>
      </c>
      <c r="T14" s="207">
        <f>IF(Q14&gt;S14,1,0)</f>
        <v>0</v>
      </c>
      <c r="U14" s="208">
        <f>IF(S14&gt;Q14,1,0)</f>
        <v>1</v>
      </c>
      <c r="V14" s="124"/>
      <c r="X14" s="144"/>
      <c r="AF14" s="145">
        <f>IF(E14&gt;G14,1,0)</f>
        <v>0</v>
      </c>
      <c r="AG14" s="145">
        <f>IF(H14&gt;J14,1,0)</f>
        <v>0</v>
      </c>
      <c r="AH14" s="145">
        <f>IF(K14+M14&gt;0,IF(K14&gt;M14,1,0),0)</f>
        <v>0</v>
      </c>
      <c r="AI14" s="145">
        <f>IF(G14&gt;E14,1,0)</f>
        <v>1</v>
      </c>
      <c r="AJ14" s="145">
        <f>IF(J14&gt;H14,1,0)</f>
        <v>1</v>
      </c>
      <c r="AK14" s="145">
        <f>IF(K14+M14&gt;0,IF(M14&gt;K14,1,0),0)</f>
        <v>0</v>
      </c>
    </row>
    <row r="15" spans="2:37" ht="24" customHeight="1">
      <c r="B15" s="132" t="s">
        <v>72</v>
      </c>
      <c r="C15" s="147" t="s">
        <v>291</v>
      </c>
      <c r="D15" s="133" t="s">
        <v>108</v>
      </c>
      <c r="E15" s="134">
        <v>7</v>
      </c>
      <c r="F15" s="135" t="s">
        <v>19</v>
      </c>
      <c r="G15" s="136">
        <v>5</v>
      </c>
      <c r="H15" s="137">
        <v>6</v>
      </c>
      <c r="I15" s="135" t="s">
        <v>19</v>
      </c>
      <c r="J15" s="136">
        <v>4</v>
      </c>
      <c r="K15" s="137"/>
      <c r="L15" s="135" t="s">
        <v>19</v>
      </c>
      <c r="M15" s="138"/>
      <c r="N15" s="204">
        <f>E15+H15+K15</f>
        <v>13</v>
      </c>
      <c r="O15" s="205" t="s">
        <v>19</v>
      </c>
      <c r="P15" s="206">
        <f>G15+J15+M15</f>
        <v>9</v>
      </c>
      <c r="Q15" s="204">
        <f>SUM(AF15:AH15)</f>
        <v>2</v>
      </c>
      <c r="R15" s="205" t="s">
        <v>19</v>
      </c>
      <c r="S15" s="206">
        <f>SUM(AI15:AK15)</f>
        <v>0</v>
      </c>
      <c r="T15" s="207">
        <f>IF(Q15&gt;S15,1,0)</f>
        <v>1</v>
      </c>
      <c r="U15" s="208">
        <f>IF(S15&gt;Q15,1,0)</f>
        <v>0</v>
      </c>
      <c r="V15" s="124"/>
      <c r="AF15" s="145">
        <f>IF(E15&gt;G15,1,0)</f>
        <v>1</v>
      </c>
      <c r="AG15" s="145">
        <f>IF(H15&gt;J15,1,0)</f>
        <v>1</v>
      </c>
      <c r="AH15" s="145">
        <f>IF(K15+M15&gt;0,IF(K15&gt;M15,1,0),0)</f>
        <v>0</v>
      </c>
      <c r="AI15" s="145">
        <f>IF(G15&gt;E15,1,0)</f>
        <v>0</v>
      </c>
      <c r="AJ15" s="145">
        <f>IF(J15&gt;H15,1,0)</f>
        <v>0</v>
      </c>
      <c r="AK15" s="145">
        <f>IF(K15+M15&gt;0,IF(M15&gt;K15,1,0),0)</f>
        <v>0</v>
      </c>
    </row>
    <row r="16" spans="2:37" ht="20.25" customHeight="1">
      <c r="B16" s="583" t="s">
        <v>73</v>
      </c>
      <c r="C16" s="147" t="s">
        <v>292</v>
      </c>
      <c r="D16" s="146" t="s">
        <v>106</v>
      </c>
      <c r="E16" s="641">
        <v>3</v>
      </c>
      <c r="F16" s="632" t="s">
        <v>19</v>
      </c>
      <c r="G16" s="634">
        <v>6</v>
      </c>
      <c r="H16" s="639">
        <v>3</v>
      </c>
      <c r="I16" s="632" t="s">
        <v>19</v>
      </c>
      <c r="J16" s="634">
        <v>6</v>
      </c>
      <c r="K16" s="639"/>
      <c r="L16" s="632" t="s">
        <v>19</v>
      </c>
      <c r="M16" s="671"/>
      <c r="N16" s="673">
        <f>E16+H16+K16</f>
        <v>6</v>
      </c>
      <c r="O16" s="669" t="s">
        <v>19</v>
      </c>
      <c r="P16" s="667">
        <f>G16+J16+M16</f>
        <v>12</v>
      </c>
      <c r="Q16" s="673">
        <f>SUM(AF16:AH16)</f>
        <v>0</v>
      </c>
      <c r="R16" s="669" t="s">
        <v>19</v>
      </c>
      <c r="S16" s="667">
        <f>SUM(AI16:AK16)</f>
        <v>2</v>
      </c>
      <c r="T16" s="675">
        <f>IF(Q16&gt;S16,1,0)</f>
        <v>0</v>
      </c>
      <c r="U16" s="677">
        <f>IF(S16&gt;Q16,1,0)</f>
        <v>1</v>
      </c>
      <c r="V16" s="148"/>
      <c r="AF16" s="145">
        <f>IF(E16&gt;G16,1,0)</f>
        <v>0</v>
      </c>
      <c r="AG16" s="145">
        <f>IF(H16&gt;J16,1,0)</f>
        <v>0</v>
      </c>
      <c r="AH16" s="145">
        <f>IF(K16+M16&gt;0,IF(K16&gt;M16,1,0),0)</f>
        <v>0</v>
      </c>
      <c r="AI16" s="145">
        <f>IF(G16&gt;E16,1,0)</f>
        <v>1</v>
      </c>
      <c r="AJ16" s="145">
        <f>IF(J16&gt;H16,1,0)</f>
        <v>1</v>
      </c>
      <c r="AK16" s="145">
        <f>IF(K16+M16&gt;0,IF(M16&gt;K16,1,0),0)</f>
        <v>0</v>
      </c>
    </row>
    <row r="17" spans="2:22" ht="21" customHeight="1">
      <c r="B17" s="584"/>
      <c r="C17" s="149" t="s">
        <v>291</v>
      </c>
      <c r="D17" s="150" t="s">
        <v>108</v>
      </c>
      <c r="E17" s="642"/>
      <c r="F17" s="633"/>
      <c r="G17" s="635"/>
      <c r="H17" s="640"/>
      <c r="I17" s="633"/>
      <c r="J17" s="635"/>
      <c r="K17" s="640"/>
      <c r="L17" s="633"/>
      <c r="M17" s="672"/>
      <c r="N17" s="674"/>
      <c r="O17" s="670"/>
      <c r="P17" s="668"/>
      <c r="Q17" s="674"/>
      <c r="R17" s="670"/>
      <c r="S17" s="668"/>
      <c r="T17" s="676"/>
      <c r="U17" s="678"/>
      <c r="V17" s="148"/>
    </row>
    <row r="18" spans="2:22" ht="23.25" customHeight="1">
      <c r="B18" s="151"/>
      <c r="C18" s="209" t="s">
        <v>77</v>
      </c>
      <c r="D18" s="210"/>
      <c r="E18" s="210"/>
      <c r="F18" s="210"/>
      <c r="G18" s="210"/>
      <c r="H18" s="210"/>
      <c r="I18" s="210"/>
      <c r="J18" s="210"/>
      <c r="K18" s="210"/>
      <c r="L18" s="210"/>
      <c r="M18" s="210"/>
      <c r="N18" s="211">
        <f>SUM(N14:N17)</f>
        <v>24</v>
      </c>
      <c r="O18" s="205" t="s">
        <v>19</v>
      </c>
      <c r="P18" s="212">
        <f>SUM(P14:P17)</f>
        <v>33</v>
      </c>
      <c r="Q18" s="211">
        <f>SUM(Q14:Q17)</f>
        <v>2</v>
      </c>
      <c r="R18" s="213" t="s">
        <v>19</v>
      </c>
      <c r="S18" s="212">
        <f>SUM(S14:S17)</f>
        <v>4</v>
      </c>
      <c r="T18" s="207">
        <f>SUM(T14:T17)</f>
        <v>1</v>
      </c>
      <c r="U18" s="208">
        <f>SUM(U14:U17)</f>
        <v>2</v>
      </c>
      <c r="V18" s="124"/>
    </row>
    <row r="19" spans="2:27" ht="21" customHeight="1">
      <c r="B19" s="151"/>
      <c r="C19" s="8" t="s">
        <v>78</v>
      </c>
      <c r="D19" s="157" t="str">
        <f>IF(T18&gt;U18,D9,IF(U18&gt;T18,D10,IF(U18+T18=0," ","CHYBA ZADÁNÍ")))</f>
        <v>Brušperk A</v>
      </c>
      <c r="E19" s="152"/>
      <c r="F19" s="152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8"/>
      <c r="V19" s="158"/>
      <c r="AA19" s="159"/>
    </row>
    <row r="20" spans="2:22" ht="19.5" customHeight="1">
      <c r="B20" s="151"/>
      <c r="C20" s="8" t="s">
        <v>79</v>
      </c>
      <c r="G20" s="160"/>
      <c r="H20" s="160"/>
      <c r="I20" s="160"/>
      <c r="J20" s="160"/>
      <c r="K20" s="160"/>
      <c r="L20" s="160"/>
      <c r="M20" s="160"/>
      <c r="N20" s="158"/>
      <c r="O20" s="158"/>
      <c r="Q20" s="161"/>
      <c r="R20" s="161"/>
      <c r="S20" s="160"/>
      <c r="T20" s="160"/>
      <c r="U20" s="160"/>
      <c r="V20" s="158"/>
    </row>
    <row r="21" spans="10:20" ht="15">
      <c r="J21" s="5" t="s">
        <v>63</v>
      </c>
      <c r="K21" s="5"/>
      <c r="L21" s="5"/>
      <c r="T21" s="5" t="s">
        <v>66</v>
      </c>
    </row>
    <row r="22" spans="3:21" ht="15">
      <c r="C22" s="108" t="s">
        <v>80</v>
      </c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</row>
    <row r="23" spans="3:21" ht="15"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</row>
    <row r="24" spans="3:21" ht="15"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</row>
    <row r="25" spans="3:21" ht="15"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</row>
    <row r="26" spans="2:21" ht="28.5" customHeight="1">
      <c r="B26" s="123"/>
      <c r="C26" s="123"/>
      <c r="D26" s="123"/>
      <c r="E26" s="123"/>
      <c r="F26" s="162" t="s">
        <v>47</v>
      </c>
      <c r="G26" s="123"/>
      <c r="H26" s="163"/>
      <c r="I26" s="16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</row>
    <row r="27" spans="6:9" ht="8.25" customHeight="1">
      <c r="F27" s="102"/>
      <c r="H27" s="103"/>
      <c r="I27" s="103"/>
    </row>
    <row r="28" spans="3:24" ht="21">
      <c r="C28" s="104" t="s">
        <v>48</v>
      </c>
      <c r="D28" s="105" t="s">
        <v>49</v>
      </c>
      <c r="E28" s="104"/>
      <c r="F28" s="104"/>
      <c r="G28" s="104"/>
      <c r="H28" s="104"/>
      <c r="I28" s="104"/>
      <c r="J28" s="104"/>
      <c r="K28" s="104"/>
      <c r="L28" s="104"/>
      <c r="P28" s="626" t="s">
        <v>50</v>
      </c>
      <c r="Q28" s="626"/>
      <c r="R28" s="106"/>
      <c r="S28" s="106"/>
      <c r="T28" s="637">
        <f>'Rozlosování-přehled'!$L$1</f>
        <v>2011</v>
      </c>
      <c r="U28" s="637"/>
      <c r="X28" s="107" t="s">
        <v>1</v>
      </c>
    </row>
    <row r="29" spans="3:31" ht="18.75">
      <c r="C29" s="108" t="s">
        <v>51</v>
      </c>
      <c r="D29" s="164"/>
      <c r="N29" s="110">
        <v>1</v>
      </c>
      <c r="P29" s="622" t="str">
        <f>IF(N29=1,P31,IF(N29=2,P32,IF(N29=3,P33,IF(N29=4,P34,IF(N29=5,P35," ")))))</f>
        <v>MUŽI  I.</v>
      </c>
      <c r="Q29" s="623"/>
      <c r="R29" s="623"/>
      <c r="S29" s="623"/>
      <c r="T29" s="623"/>
      <c r="U29" s="624"/>
      <c r="W29" s="111" t="s">
        <v>2</v>
      </c>
      <c r="X29" s="108" t="s">
        <v>3</v>
      </c>
      <c r="AA29" s="1" t="s">
        <v>52</v>
      </c>
      <c r="AB29" s="1" t="s">
        <v>53</v>
      </c>
      <c r="AC29" s="1" t="s">
        <v>54</v>
      </c>
      <c r="AD29" s="1" t="s">
        <v>55</v>
      </c>
      <c r="AE29" s="1" t="s">
        <v>56</v>
      </c>
    </row>
    <row r="30" spans="3:21" ht="6.75" customHeight="1">
      <c r="C30" s="108"/>
      <c r="D30" s="113"/>
      <c r="E30" s="113"/>
      <c r="F30" s="113"/>
      <c r="G30" s="108"/>
      <c r="H30" s="108"/>
      <c r="I30" s="108"/>
      <c r="J30" s="113"/>
      <c r="K30" s="113"/>
      <c r="L30" s="113"/>
      <c r="M30" s="108"/>
      <c r="N30" s="108"/>
      <c r="O30" s="108"/>
      <c r="P30" s="114"/>
      <c r="Q30" s="114"/>
      <c r="R30" s="114"/>
      <c r="S30" s="108"/>
      <c r="T30" s="108"/>
      <c r="U30" s="113"/>
    </row>
    <row r="31" spans="3:31" ht="15.75">
      <c r="C31" s="108" t="s">
        <v>57</v>
      </c>
      <c r="D31" s="165" t="s">
        <v>252</v>
      </c>
      <c r="E31" s="115"/>
      <c r="F31" s="115"/>
      <c r="N31" s="1">
        <v>1</v>
      </c>
      <c r="P31" s="625" t="s">
        <v>58</v>
      </c>
      <c r="Q31" s="625"/>
      <c r="R31" s="625"/>
      <c r="S31" s="625"/>
      <c r="T31" s="625"/>
      <c r="U31" s="625"/>
      <c r="W31" s="117">
        <v>1</v>
      </c>
      <c r="X31" s="118" t="str">
        <f aca="true" t="shared" si="1" ref="X31:X38">IF($N$29=1,AA31,IF($N$29=2,AB31,IF($N$29=3,AC31,IF($N$29=4,AD31,IF($N$29=5,AE31," ")))))</f>
        <v>Hrabová</v>
      </c>
      <c r="AA31" s="1" t="str">
        <f aca="true" t="shared" si="2" ref="AA31:AE38">AA6</f>
        <v>Hrabová</v>
      </c>
      <c r="AB31" s="1">
        <f t="shared" si="2"/>
        <v>0</v>
      </c>
      <c r="AC31" s="1">
        <f t="shared" si="2"/>
        <v>0</v>
      </c>
      <c r="AD31" s="1">
        <f t="shared" si="2"/>
        <v>0</v>
      </c>
      <c r="AE31" s="1">
        <f t="shared" si="2"/>
        <v>0</v>
      </c>
    </row>
    <row r="32" spans="3:31" ht="15">
      <c r="C32" s="108" t="s">
        <v>60</v>
      </c>
      <c r="D32" s="263" t="s">
        <v>257</v>
      </c>
      <c r="E32" s="120"/>
      <c r="F32" s="120"/>
      <c r="N32" s="1">
        <v>2</v>
      </c>
      <c r="P32" s="625" t="s">
        <v>61</v>
      </c>
      <c r="Q32" s="625"/>
      <c r="R32" s="625"/>
      <c r="S32" s="625"/>
      <c r="T32" s="625"/>
      <c r="U32" s="625"/>
      <c r="W32" s="117">
        <v>2</v>
      </c>
      <c r="X32" s="118" t="str">
        <f t="shared" si="1"/>
        <v>Vratimov</v>
      </c>
      <c r="AA32" s="1" t="str">
        <f t="shared" si="2"/>
        <v>Vratimov</v>
      </c>
      <c r="AB32" s="1">
        <f t="shared" si="2"/>
        <v>0</v>
      </c>
      <c r="AC32" s="1">
        <f t="shared" si="2"/>
        <v>0</v>
      </c>
      <c r="AD32" s="1">
        <f t="shared" si="2"/>
        <v>0</v>
      </c>
      <c r="AE32" s="1">
        <f t="shared" si="2"/>
        <v>0</v>
      </c>
    </row>
    <row r="33" spans="3:31" ht="15">
      <c r="C33" s="108"/>
      <c r="N33" s="1">
        <v>3</v>
      </c>
      <c r="P33" s="594" t="s">
        <v>62</v>
      </c>
      <c r="Q33" s="594"/>
      <c r="R33" s="594"/>
      <c r="S33" s="594"/>
      <c r="T33" s="594"/>
      <c r="U33" s="594"/>
      <c r="W33" s="117">
        <v>3</v>
      </c>
      <c r="X33" s="118" t="str">
        <f t="shared" si="1"/>
        <v>Výškovice A</v>
      </c>
      <c r="AA33" s="1" t="str">
        <f t="shared" si="2"/>
        <v>Výškovice A</v>
      </c>
      <c r="AB33" s="1">
        <f t="shared" si="2"/>
        <v>0</v>
      </c>
      <c r="AC33" s="1">
        <f t="shared" si="2"/>
        <v>0</v>
      </c>
      <c r="AD33" s="1">
        <f t="shared" si="2"/>
        <v>0</v>
      </c>
      <c r="AE33" s="1">
        <f t="shared" si="2"/>
        <v>0</v>
      </c>
    </row>
    <row r="34" spans="2:31" ht="18.75">
      <c r="B34" s="121">
        <v>3</v>
      </c>
      <c r="C34" s="104" t="s">
        <v>63</v>
      </c>
      <c r="D34" s="627" t="str">
        <f>IF(B34=1,X31,IF(B34=2,X32,IF(B34=3,X33,IF(B34=4,X34,IF(B34=5,X35,IF(B34=6,X36,IF(B34=7,X37,IF(B34=8,X38," "))))))))</f>
        <v>Výškovice A</v>
      </c>
      <c r="E34" s="628"/>
      <c r="F34" s="628"/>
      <c r="G34" s="628"/>
      <c r="H34" s="628"/>
      <c r="I34" s="629"/>
      <c r="N34" s="1">
        <v>4</v>
      </c>
      <c r="P34" s="594" t="s">
        <v>64</v>
      </c>
      <c r="Q34" s="594"/>
      <c r="R34" s="594"/>
      <c r="S34" s="594"/>
      <c r="T34" s="594"/>
      <c r="U34" s="594"/>
      <c r="W34" s="117">
        <v>4</v>
      </c>
      <c r="X34" s="118" t="str">
        <f t="shared" si="1"/>
        <v>Brušperk B</v>
      </c>
      <c r="AA34" s="1" t="str">
        <f t="shared" si="2"/>
        <v>Brušperk B</v>
      </c>
      <c r="AB34" s="1">
        <f t="shared" si="2"/>
        <v>0</v>
      </c>
      <c r="AC34" s="1">
        <f t="shared" si="2"/>
        <v>0</v>
      </c>
      <c r="AD34" s="1">
        <f t="shared" si="2"/>
        <v>0</v>
      </c>
      <c r="AE34" s="1">
        <f t="shared" si="2"/>
        <v>0</v>
      </c>
    </row>
    <row r="35" spans="2:31" ht="18.75">
      <c r="B35" s="121">
        <v>1</v>
      </c>
      <c r="C35" s="104" t="s">
        <v>66</v>
      </c>
      <c r="D35" s="627" t="str">
        <f>IF(B35=1,X31,IF(B35=2,X32,IF(B35=3,X33,IF(B35=4,X34,IF(B35=5,X35,IF(B35=6,X36,IF(B35=7,X37,IF(B35=8,X38," "))))))))</f>
        <v>Hrabová</v>
      </c>
      <c r="E35" s="628"/>
      <c r="F35" s="628"/>
      <c r="G35" s="628"/>
      <c r="H35" s="628"/>
      <c r="I35" s="629"/>
      <c r="N35" s="1">
        <v>5</v>
      </c>
      <c r="P35" s="594" t="s">
        <v>67</v>
      </c>
      <c r="Q35" s="594"/>
      <c r="R35" s="594"/>
      <c r="S35" s="594"/>
      <c r="T35" s="594"/>
      <c r="U35" s="594"/>
      <c r="W35" s="117">
        <v>5</v>
      </c>
      <c r="X35" s="118" t="str">
        <f t="shared" si="1"/>
        <v>N.Bělá  B</v>
      </c>
      <c r="AA35" s="1" t="str">
        <f t="shared" si="2"/>
        <v>N.Bělá  B</v>
      </c>
      <c r="AB35" s="1">
        <f t="shared" si="2"/>
        <v>0</v>
      </c>
      <c r="AC35" s="1">
        <f t="shared" si="2"/>
        <v>0</v>
      </c>
      <c r="AD35" s="1">
        <f t="shared" si="2"/>
        <v>0</v>
      </c>
      <c r="AE35" s="1">
        <f t="shared" si="2"/>
        <v>0</v>
      </c>
    </row>
    <row r="36" spans="23:31" ht="15">
      <c r="W36" s="117">
        <v>6</v>
      </c>
      <c r="X36" s="118" t="str">
        <f t="shared" si="1"/>
        <v>Výškovice B</v>
      </c>
      <c r="AA36" s="1" t="str">
        <f t="shared" si="2"/>
        <v>Výškovice B</v>
      </c>
      <c r="AB36" s="1">
        <f t="shared" si="2"/>
        <v>0</v>
      </c>
      <c r="AC36" s="1">
        <f t="shared" si="2"/>
        <v>0</v>
      </c>
      <c r="AD36" s="1">
        <f t="shared" si="2"/>
        <v>0</v>
      </c>
      <c r="AE36" s="1">
        <f t="shared" si="2"/>
        <v>0</v>
      </c>
    </row>
    <row r="37" spans="3:31" ht="15">
      <c r="C37" s="122" t="s">
        <v>68</v>
      </c>
      <c r="D37" s="123"/>
      <c r="E37" s="630" t="s">
        <v>69</v>
      </c>
      <c r="F37" s="631"/>
      <c r="G37" s="631"/>
      <c r="H37" s="631"/>
      <c r="I37" s="631"/>
      <c r="J37" s="631"/>
      <c r="K37" s="631"/>
      <c r="L37" s="631"/>
      <c r="M37" s="631"/>
      <c r="N37" s="631" t="s">
        <v>70</v>
      </c>
      <c r="O37" s="631"/>
      <c r="P37" s="631"/>
      <c r="Q37" s="631"/>
      <c r="R37" s="631"/>
      <c r="S37" s="631"/>
      <c r="T37" s="631"/>
      <c r="U37" s="631"/>
      <c r="V37" s="124"/>
      <c r="W37" s="117">
        <v>7</v>
      </c>
      <c r="X37" s="118" t="str">
        <f t="shared" si="1"/>
        <v>Stará Bělá  </v>
      </c>
      <c r="AA37" s="1" t="str">
        <f t="shared" si="2"/>
        <v>Stará Bělá  </v>
      </c>
      <c r="AB37" s="1">
        <f t="shared" si="2"/>
        <v>0</v>
      </c>
      <c r="AC37" s="1">
        <f t="shared" si="2"/>
        <v>0</v>
      </c>
      <c r="AD37" s="1">
        <f t="shared" si="2"/>
        <v>0</v>
      </c>
      <c r="AE37" s="1">
        <f t="shared" si="2"/>
        <v>0</v>
      </c>
    </row>
    <row r="38" spans="2:37" ht="15">
      <c r="B38" s="126"/>
      <c r="C38" s="127" t="s">
        <v>8</v>
      </c>
      <c r="D38" s="128" t="s">
        <v>9</v>
      </c>
      <c r="E38" s="611" t="s">
        <v>71</v>
      </c>
      <c r="F38" s="592"/>
      <c r="G38" s="593"/>
      <c r="H38" s="591" t="s">
        <v>72</v>
      </c>
      <c r="I38" s="592"/>
      <c r="J38" s="593" t="s">
        <v>72</v>
      </c>
      <c r="K38" s="591" t="s">
        <v>73</v>
      </c>
      <c r="L38" s="592"/>
      <c r="M38" s="592" t="s">
        <v>73</v>
      </c>
      <c r="N38" s="591" t="s">
        <v>74</v>
      </c>
      <c r="O38" s="592"/>
      <c r="P38" s="593"/>
      <c r="Q38" s="591" t="s">
        <v>75</v>
      </c>
      <c r="R38" s="592"/>
      <c r="S38" s="593"/>
      <c r="T38" s="129" t="s">
        <v>76</v>
      </c>
      <c r="U38" s="130"/>
      <c r="V38" s="131"/>
      <c r="W38" s="117">
        <v>8</v>
      </c>
      <c r="X38" s="118" t="str">
        <f t="shared" si="1"/>
        <v>Brušperk A</v>
      </c>
      <c r="AA38" s="1" t="str">
        <f t="shared" si="2"/>
        <v>Brušperk A</v>
      </c>
      <c r="AB38" s="1">
        <f t="shared" si="2"/>
        <v>0</v>
      </c>
      <c r="AC38" s="1">
        <f t="shared" si="2"/>
        <v>0</v>
      </c>
      <c r="AD38" s="1">
        <f t="shared" si="2"/>
        <v>0</v>
      </c>
      <c r="AE38" s="1">
        <f t="shared" si="2"/>
        <v>0</v>
      </c>
      <c r="AF38" s="9" t="s">
        <v>71</v>
      </c>
      <c r="AG38" s="9" t="s">
        <v>72</v>
      </c>
      <c r="AH38" s="9" t="s">
        <v>73</v>
      </c>
      <c r="AI38" s="9" t="s">
        <v>71</v>
      </c>
      <c r="AJ38" s="9" t="s">
        <v>72</v>
      </c>
      <c r="AK38" s="9" t="s">
        <v>73</v>
      </c>
    </row>
    <row r="39" spans="2:37" ht="24.75" customHeight="1">
      <c r="B39" s="132" t="s">
        <v>71</v>
      </c>
      <c r="C39" s="133" t="s">
        <v>94</v>
      </c>
      <c r="D39" s="146" t="s">
        <v>258</v>
      </c>
      <c r="E39" s="134">
        <v>6</v>
      </c>
      <c r="F39" s="135" t="s">
        <v>19</v>
      </c>
      <c r="G39" s="136">
        <v>7</v>
      </c>
      <c r="H39" s="137">
        <v>6</v>
      </c>
      <c r="I39" s="135" t="s">
        <v>19</v>
      </c>
      <c r="J39" s="136">
        <v>4</v>
      </c>
      <c r="K39" s="137">
        <v>3</v>
      </c>
      <c r="L39" s="135" t="s">
        <v>19</v>
      </c>
      <c r="M39" s="138">
        <v>6</v>
      </c>
      <c r="N39" s="179">
        <f>E39+H39+K39</f>
        <v>15</v>
      </c>
      <c r="O39" s="180" t="s">
        <v>19</v>
      </c>
      <c r="P39" s="181">
        <f>G39+J39+M39</f>
        <v>17</v>
      </c>
      <c r="Q39" s="179">
        <f>SUM(AF39:AH39)</f>
        <v>1</v>
      </c>
      <c r="R39" s="180" t="s">
        <v>19</v>
      </c>
      <c r="S39" s="181">
        <f>SUM(AI39:AK39)</f>
        <v>2</v>
      </c>
      <c r="T39" s="142">
        <f>IF(Q39&gt;S39,1,0)</f>
        <v>0</v>
      </c>
      <c r="U39" s="143">
        <f>IF(S39&gt;Q39,1,0)</f>
        <v>1</v>
      </c>
      <c r="V39" s="124"/>
      <c r="X39" s="144"/>
      <c r="AF39" s="145">
        <f>IF(E39&gt;G39,1,0)</f>
        <v>0</v>
      </c>
      <c r="AG39" s="145">
        <f>IF(H39&gt;J39,1,0)</f>
        <v>1</v>
      </c>
      <c r="AH39" s="145">
        <f>IF(K39+M39&gt;0,IF(K39&gt;M39,1,0),0)</f>
        <v>0</v>
      </c>
      <c r="AI39" s="145">
        <f>IF(G39&gt;E39,1,0)</f>
        <v>1</v>
      </c>
      <c r="AJ39" s="145">
        <f>IF(J39&gt;H39,1,0)</f>
        <v>0</v>
      </c>
      <c r="AK39" s="145">
        <f>IF(K39+M39&gt;0,IF(M39&gt;K39,1,0),0)</f>
        <v>1</v>
      </c>
    </row>
    <row r="40" spans="2:37" ht="24.75" customHeight="1">
      <c r="B40" s="132" t="s">
        <v>72</v>
      </c>
      <c r="C40" s="147" t="s">
        <v>107</v>
      </c>
      <c r="D40" s="133" t="s">
        <v>259</v>
      </c>
      <c r="E40" s="134">
        <v>2</v>
      </c>
      <c r="F40" s="135" t="s">
        <v>19</v>
      </c>
      <c r="G40" s="136">
        <v>6</v>
      </c>
      <c r="H40" s="137">
        <v>2</v>
      </c>
      <c r="I40" s="135" t="s">
        <v>19</v>
      </c>
      <c r="J40" s="136">
        <v>6</v>
      </c>
      <c r="K40" s="137"/>
      <c r="L40" s="135" t="s">
        <v>19</v>
      </c>
      <c r="M40" s="138"/>
      <c r="N40" s="179">
        <f>E40+H40+K40</f>
        <v>4</v>
      </c>
      <c r="O40" s="180" t="s">
        <v>19</v>
      </c>
      <c r="P40" s="181">
        <f>G40+J40+M40</f>
        <v>12</v>
      </c>
      <c r="Q40" s="179">
        <f>SUM(AF40:AH40)</f>
        <v>0</v>
      </c>
      <c r="R40" s="180" t="s">
        <v>19</v>
      </c>
      <c r="S40" s="181">
        <f>SUM(AI40:AK40)</f>
        <v>2</v>
      </c>
      <c r="T40" s="142">
        <f>IF(Q40&gt;S40,1,0)</f>
        <v>0</v>
      </c>
      <c r="U40" s="143">
        <f>IF(S40&gt;Q40,1,0)</f>
        <v>1</v>
      </c>
      <c r="V40" s="124"/>
      <c r="AF40" s="145">
        <f>IF(E40&gt;G40,1,0)</f>
        <v>0</v>
      </c>
      <c r="AG40" s="145">
        <f>IF(H40&gt;J40,1,0)</f>
        <v>0</v>
      </c>
      <c r="AH40" s="145">
        <f>IF(K40+M40&gt;0,IF(K40&gt;M40,1,0),0)</f>
        <v>0</v>
      </c>
      <c r="AI40" s="145">
        <f>IF(G40&gt;E40,1,0)</f>
        <v>1</v>
      </c>
      <c r="AJ40" s="145">
        <f>IF(J40&gt;H40,1,0)</f>
        <v>1</v>
      </c>
      <c r="AK40" s="145">
        <f>IF(K40+M40&gt;0,IF(M40&gt;K40,1,0),0)</f>
        <v>0</v>
      </c>
    </row>
    <row r="41" spans="2:37" ht="24.75" customHeight="1">
      <c r="B41" s="583" t="s">
        <v>73</v>
      </c>
      <c r="C41" s="133" t="s">
        <v>94</v>
      </c>
      <c r="D41" s="146" t="s">
        <v>258</v>
      </c>
      <c r="E41" s="681">
        <v>7</v>
      </c>
      <c r="F41" s="632" t="s">
        <v>19</v>
      </c>
      <c r="G41" s="634">
        <v>6</v>
      </c>
      <c r="H41" s="639">
        <v>6</v>
      </c>
      <c r="I41" s="632" t="s">
        <v>19</v>
      </c>
      <c r="J41" s="634">
        <v>3</v>
      </c>
      <c r="K41" s="639"/>
      <c r="L41" s="632" t="s">
        <v>19</v>
      </c>
      <c r="M41" s="671"/>
      <c r="N41" s="603">
        <f>E41+H41+K41</f>
        <v>13</v>
      </c>
      <c r="O41" s="605" t="s">
        <v>19</v>
      </c>
      <c r="P41" s="599">
        <f>G41+J41+M41</f>
        <v>9</v>
      </c>
      <c r="Q41" s="603">
        <f>SUM(AF41:AH41)</f>
        <v>2</v>
      </c>
      <c r="R41" s="605" t="s">
        <v>19</v>
      </c>
      <c r="S41" s="599">
        <f>SUM(AI41:AK41)</f>
        <v>0</v>
      </c>
      <c r="T41" s="609">
        <f>IF(Q41&gt;S41,1,0)</f>
        <v>1</v>
      </c>
      <c r="U41" s="601">
        <f>IF(S41&gt;Q41,1,0)</f>
        <v>0</v>
      </c>
      <c r="V41" s="148"/>
      <c r="AF41" s="145">
        <f>IF(E41&gt;G41,1,0)</f>
        <v>1</v>
      </c>
      <c r="AG41" s="145">
        <f>IF(H41&gt;J41,1,0)</f>
        <v>1</v>
      </c>
      <c r="AH41" s="145">
        <f>IF(K41+M41&gt;0,IF(K41&gt;M41,1,0),0)</f>
        <v>0</v>
      </c>
      <c r="AI41" s="145">
        <f>IF(G41&gt;E41,1,0)</f>
        <v>0</v>
      </c>
      <c r="AJ41" s="145">
        <f>IF(J41&gt;H41,1,0)</f>
        <v>0</v>
      </c>
      <c r="AK41" s="145">
        <f>IF(K41+M41&gt;0,IF(M41&gt;K41,1,0),0)</f>
        <v>0</v>
      </c>
    </row>
    <row r="42" spans="2:22" ht="24.75" customHeight="1">
      <c r="B42" s="584"/>
      <c r="C42" s="147" t="s">
        <v>107</v>
      </c>
      <c r="D42" s="133" t="s">
        <v>259</v>
      </c>
      <c r="E42" s="682"/>
      <c r="F42" s="633"/>
      <c r="G42" s="679"/>
      <c r="H42" s="680"/>
      <c r="I42" s="633"/>
      <c r="J42" s="679"/>
      <c r="K42" s="680"/>
      <c r="L42" s="633"/>
      <c r="M42" s="672"/>
      <c r="N42" s="613"/>
      <c r="O42" s="615"/>
      <c r="P42" s="608"/>
      <c r="Q42" s="613"/>
      <c r="R42" s="615"/>
      <c r="S42" s="608"/>
      <c r="T42" s="610"/>
      <c r="U42" s="602"/>
      <c r="V42" s="148"/>
    </row>
    <row r="43" spans="2:22" ht="24.75" customHeight="1">
      <c r="B43" s="151"/>
      <c r="C43" s="186" t="s">
        <v>77</v>
      </c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188">
        <f>SUM(N39:N42)</f>
        <v>32</v>
      </c>
      <c r="O43" s="180" t="s">
        <v>19</v>
      </c>
      <c r="P43" s="189">
        <f>SUM(P39:P42)</f>
        <v>38</v>
      </c>
      <c r="Q43" s="188">
        <f>SUM(Q39:Q42)</f>
        <v>3</v>
      </c>
      <c r="R43" s="190" t="s">
        <v>19</v>
      </c>
      <c r="S43" s="189">
        <f>SUM(S39:S42)</f>
        <v>4</v>
      </c>
      <c r="T43" s="142">
        <f>SUM(T39:T42)</f>
        <v>1</v>
      </c>
      <c r="U43" s="143">
        <f>SUM(U39:U42)</f>
        <v>2</v>
      </c>
      <c r="V43" s="124"/>
    </row>
    <row r="44" spans="2:22" ht="24.75" customHeight="1">
      <c r="B44" s="151"/>
      <c r="C44" s="221" t="s">
        <v>78</v>
      </c>
      <c r="D44" s="220" t="str">
        <f>IF(T43&gt;U43,D34,IF(U43&gt;T43,D35,IF(U43+T43=0," ","CHYBA ZADÁNÍ")))</f>
        <v>Hrabová</v>
      </c>
      <c r="E44" s="186"/>
      <c r="F44" s="186"/>
      <c r="G44" s="187"/>
      <c r="H44" s="187"/>
      <c r="I44" s="187"/>
      <c r="J44" s="187"/>
      <c r="K44" s="187"/>
      <c r="L44" s="187"/>
      <c r="M44" s="187"/>
      <c r="N44" s="187"/>
      <c r="O44" s="187"/>
      <c r="P44" s="187"/>
      <c r="Q44" s="187"/>
      <c r="R44" s="187"/>
      <c r="S44" s="187"/>
      <c r="T44" s="187"/>
      <c r="U44" s="221"/>
      <c r="V44" s="158"/>
    </row>
    <row r="45" spans="2:22" ht="15">
      <c r="B45" s="151"/>
      <c r="C45" s="8" t="s">
        <v>79</v>
      </c>
      <c r="G45" s="160"/>
      <c r="H45" s="160"/>
      <c r="I45" s="160"/>
      <c r="J45" s="160"/>
      <c r="K45" s="160"/>
      <c r="L45" s="160"/>
      <c r="M45" s="160"/>
      <c r="N45" s="158"/>
      <c r="O45" s="158"/>
      <c r="Q45" s="161"/>
      <c r="R45" s="161"/>
      <c r="S45" s="160"/>
      <c r="T45" s="160"/>
      <c r="U45" s="160"/>
      <c r="V45" s="158"/>
    </row>
    <row r="46" spans="3:21" ht="15">
      <c r="C46" s="161"/>
      <c r="D46" s="161"/>
      <c r="E46" s="161"/>
      <c r="F46" s="161"/>
      <c r="G46" s="161"/>
      <c r="H46" s="161"/>
      <c r="I46" s="161"/>
      <c r="J46" s="166" t="s">
        <v>63</v>
      </c>
      <c r="K46" s="166"/>
      <c r="L46" s="166"/>
      <c r="M46" s="161"/>
      <c r="N46" s="161"/>
      <c r="O46" s="161"/>
      <c r="P46" s="161"/>
      <c r="Q46" s="161"/>
      <c r="R46" s="161"/>
      <c r="S46" s="161"/>
      <c r="T46" s="166" t="s">
        <v>66</v>
      </c>
      <c r="U46" s="161"/>
    </row>
    <row r="47" spans="3:21" ht="15">
      <c r="C47" s="167" t="s">
        <v>80</v>
      </c>
      <c r="D47" s="161"/>
      <c r="E47" s="161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61"/>
    </row>
    <row r="48" spans="3:21" ht="15">
      <c r="C48" s="161"/>
      <c r="D48" s="168"/>
      <c r="E48" s="161"/>
      <c r="F48" s="161"/>
      <c r="G48" s="161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</row>
    <row r="49" spans="3:21" ht="15">
      <c r="C49" s="161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61"/>
      <c r="Q49" s="161"/>
      <c r="R49" s="161"/>
      <c r="S49" s="161"/>
      <c r="T49" s="161"/>
      <c r="U49" s="161"/>
    </row>
    <row r="50" spans="3:21" ht="15">
      <c r="C50" s="161"/>
      <c r="D50" s="161"/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161"/>
      <c r="P50" s="161"/>
      <c r="Q50" s="161"/>
      <c r="R50" s="161"/>
      <c r="S50" s="161"/>
      <c r="T50" s="161"/>
      <c r="U50" s="161"/>
    </row>
    <row r="51" spans="6:9" ht="26.25">
      <c r="F51" s="102" t="s">
        <v>47</v>
      </c>
      <c r="H51" s="103"/>
      <c r="I51" s="103"/>
    </row>
    <row r="52" spans="6:9" ht="26.25">
      <c r="F52" s="102"/>
      <c r="H52" s="103"/>
      <c r="I52" s="103"/>
    </row>
    <row r="53" spans="3:24" ht="21">
      <c r="C53" s="104" t="s">
        <v>48</v>
      </c>
      <c r="D53" s="105" t="s">
        <v>49</v>
      </c>
      <c r="E53" s="104"/>
      <c r="F53" s="104"/>
      <c r="G53" s="104"/>
      <c r="H53" s="104"/>
      <c r="I53" s="104"/>
      <c r="J53" s="104"/>
      <c r="K53" s="104"/>
      <c r="L53" s="104"/>
      <c r="P53" s="626" t="s">
        <v>50</v>
      </c>
      <c r="Q53" s="626"/>
      <c r="R53" s="106"/>
      <c r="S53" s="106"/>
      <c r="T53" s="637">
        <f>'Rozlosování-přehled'!$L$1</f>
        <v>2011</v>
      </c>
      <c r="U53" s="637"/>
      <c r="X53" s="107" t="s">
        <v>1</v>
      </c>
    </row>
    <row r="54" spans="3:31" ht="18.75">
      <c r="C54" s="108" t="s">
        <v>51</v>
      </c>
      <c r="D54" s="109"/>
      <c r="N54" s="110">
        <v>1</v>
      </c>
      <c r="P54" s="622" t="str">
        <f>IF(N54=1,P56,IF(N54=2,P57,IF(N54=3,P58,IF(N54=4,P59,IF(N54=5,P60," ")))))</f>
        <v>MUŽI  I.</v>
      </c>
      <c r="Q54" s="623"/>
      <c r="R54" s="623"/>
      <c r="S54" s="623"/>
      <c r="T54" s="623"/>
      <c r="U54" s="624"/>
      <c r="W54" s="111" t="s">
        <v>2</v>
      </c>
      <c r="X54" s="112" t="s">
        <v>3</v>
      </c>
      <c r="AA54" s="1" t="s">
        <v>52</v>
      </c>
      <c r="AB54" s="1" t="s">
        <v>53</v>
      </c>
      <c r="AC54" s="1" t="s">
        <v>54</v>
      </c>
      <c r="AD54" s="1" t="s">
        <v>55</v>
      </c>
      <c r="AE54" s="1" t="s">
        <v>56</v>
      </c>
    </row>
    <row r="55" spans="3:21" ht="15">
      <c r="C55" s="108"/>
      <c r="D55" s="113"/>
      <c r="E55" s="113"/>
      <c r="F55" s="113"/>
      <c r="G55" s="108"/>
      <c r="H55" s="108"/>
      <c r="I55" s="108"/>
      <c r="J55" s="113"/>
      <c r="K55" s="113"/>
      <c r="L55" s="113"/>
      <c r="M55" s="108"/>
      <c r="N55" s="108"/>
      <c r="O55" s="108"/>
      <c r="P55" s="114"/>
      <c r="Q55" s="114"/>
      <c r="R55" s="114"/>
      <c r="S55" s="108"/>
      <c r="T55" s="108"/>
      <c r="U55" s="113"/>
    </row>
    <row r="56" spans="3:31" ht="15.75">
      <c r="C56" s="108" t="s">
        <v>57</v>
      </c>
      <c r="D56" s="198" t="s">
        <v>195</v>
      </c>
      <c r="E56" s="115"/>
      <c r="F56" s="115"/>
      <c r="N56" s="116">
        <v>1</v>
      </c>
      <c r="P56" s="625" t="s">
        <v>58</v>
      </c>
      <c r="Q56" s="625"/>
      <c r="R56" s="625"/>
      <c r="S56" s="625"/>
      <c r="T56" s="625"/>
      <c r="U56" s="625"/>
      <c r="W56" s="117">
        <v>1</v>
      </c>
      <c r="X56" s="118" t="str">
        <f aca="true" t="shared" si="3" ref="X56:X63">IF($N$4=1,AA56,IF($N$4=2,AB56,IF($N$4=3,AC56,IF($N$4=4,AD56,IF($N$4=5,AE56," ")))))</f>
        <v>Hrabová</v>
      </c>
      <c r="AA56" s="1" t="str">
        <f aca="true" t="shared" si="4" ref="AA56:AE63">AA6</f>
        <v>Hrabová</v>
      </c>
      <c r="AB56" s="1">
        <f t="shared" si="4"/>
        <v>0</v>
      </c>
      <c r="AC56" s="1">
        <f t="shared" si="4"/>
        <v>0</v>
      </c>
      <c r="AD56" s="1">
        <f t="shared" si="4"/>
        <v>0</v>
      </c>
      <c r="AE56" s="1">
        <f t="shared" si="4"/>
        <v>0</v>
      </c>
    </row>
    <row r="57" spans="3:31" ht="15">
      <c r="C57" s="108" t="s">
        <v>60</v>
      </c>
      <c r="D57" s="263" t="s">
        <v>229</v>
      </c>
      <c r="E57" s="120"/>
      <c r="F57" s="120"/>
      <c r="N57" s="116">
        <v>2</v>
      </c>
      <c r="P57" s="625" t="s">
        <v>61</v>
      </c>
      <c r="Q57" s="625"/>
      <c r="R57" s="625"/>
      <c r="S57" s="625"/>
      <c r="T57" s="625"/>
      <c r="U57" s="625"/>
      <c r="W57" s="117">
        <v>2</v>
      </c>
      <c r="X57" s="118" t="str">
        <f t="shared" si="3"/>
        <v>Vratimov</v>
      </c>
      <c r="AA57" s="1" t="str">
        <f t="shared" si="4"/>
        <v>Vratimov</v>
      </c>
      <c r="AB57" s="1">
        <f t="shared" si="4"/>
        <v>0</v>
      </c>
      <c r="AC57" s="1">
        <f t="shared" si="4"/>
        <v>0</v>
      </c>
      <c r="AD57" s="1">
        <f t="shared" si="4"/>
        <v>0</v>
      </c>
      <c r="AE57" s="1">
        <f t="shared" si="4"/>
        <v>0</v>
      </c>
    </row>
    <row r="58" spans="3:31" ht="15">
      <c r="C58" s="108"/>
      <c r="N58" s="116">
        <v>3</v>
      </c>
      <c r="P58" s="594" t="s">
        <v>62</v>
      </c>
      <c r="Q58" s="594"/>
      <c r="R58" s="594"/>
      <c r="S58" s="594"/>
      <c r="T58" s="594"/>
      <c r="U58" s="594"/>
      <c r="W58" s="117">
        <v>3</v>
      </c>
      <c r="X58" s="118" t="str">
        <f t="shared" si="3"/>
        <v>Výškovice A</v>
      </c>
      <c r="AA58" s="1" t="str">
        <f t="shared" si="4"/>
        <v>Výškovice A</v>
      </c>
      <c r="AB58" s="1">
        <f t="shared" si="4"/>
        <v>0</v>
      </c>
      <c r="AC58" s="1">
        <f t="shared" si="4"/>
        <v>0</v>
      </c>
      <c r="AD58" s="1">
        <f t="shared" si="4"/>
        <v>0</v>
      </c>
      <c r="AE58" s="1">
        <f t="shared" si="4"/>
        <v>0</v>
      </c>
    </row>
    <row r="59" spans="2:31" ht="18.75">
      <c r="B59" s="121">
        <v>4</v>
      </c>
      <c r="C59" s="104" t="s">
        <v>63</v>
      </c>
      <c r="D59" s="643" t="str">
        <f>IF(B59=1,X56,IF(B59=2,X57,IF(B59=3,X58,IF(B59=4,X59,IF(B59=5,X60,IF(B59=6,X61,IF(B59=7,X62,IF(B59=8,X63," "))))))))</f>
        <v>Brušperk B</v>
      </c>
      <c r="E59" s="644"/>
      <c r="F59" s="644"/>
      <c r="G59" s="644"/>
      <c r="H59" s="644"/>
      <c r="I59" s="645"/>
      <c r="N59" s="116">
        <v>4</v>
      </c>
      <c r="P59" s="594" t="s">
        <v>64</v>
      </c>
      <c r="Q59" s="594"/>
      <c r="R59" s="594"/>
      <c r="S59" s="594"/>
      <c r="T59" s="594"/>
      <c r="U59" s="594"/>
      <c r="W59" s="117">
        <v>4</v>
      </c>
      <c r="X59" s="118" t="str">
        <f t="shared" si="3"/>
        <v>Brušperk B</v>
      </c>
      <c r="AA59" s="1" t="str">
        <f t="shared" si="4"/>
        <v>Brušperk B</v>
      </c>
      <c r="AB59" s="1">
        <f t="shared" si="4"/>
        <v>0</v>
      </c>
      <c r="AC59" s="1">
        <f t="shared" si="4"/>
        <v>0</v>
      </c>
      <c r="AD59" s="1">
        <f t="shared" si="4"/>
        <v>0</v>
      </c>
      <c r="AE59" s="1">
        <f t="shared" si="4"/>
        <v>0</v>
      </c>
    </row>
    <row r="60" spans="2:31" ht="18.75">
      <c r="B60" s="121">
        <v>7</v>
      </c>
      <c r="C60" s="104" t="s">
        <v>66</v>
      </c>
      <c r="D60" s="643" t="str">
        <f>IF(B60=1,X56,IF(B60=2,X57,IF(B60=3,X58,IF(B60=4,X59,IF(B60=5,X60,IF(B60=6,X61,IF(B60=7,X62,IF(B60=8,X63," "))))))))</f>
        <v>Stará Bělá  </v>
      </c>
      <c r="E60" s="644"/>
      <c r="F60" s="644"/>
      <c r="G60" s="644"/>
      <c r="H60" s="644"/>
      <c r="I60" s="645"/>
      <c r="N60" s="116">
        <v>5</v>
      </c>
      <c r="P60" s="594" t="s">
        <v>67</v>
      </c>
      <c r="Q60" s="594"/>
      <c r="R60" s="594"/>
      <c r="S60" s="594"/>
      <c r="T60" s="594"/>
      <c r="U60" s="594"/>
      <c r="W60" s="117">
        <v>5</v>
      </c>
      <c r="X60" s="118" t="str">
        <f t="shared" si="3"/>
        <v>N.Bělá  B</v>
      </c>
      <c r="AA60" s="1" t="str">
        <f t="shared" si="4"/>
        <v>N.Bělá  B</v>
      </c>
      <c r="AB60" s="1">
        <f t="shared" si="4"/>
        <v>0</v>
      </c>
      <c r="AC60" s="1">
        <f t="shared" si="4"/>
        <v>0</v>
      </c>
      <c r="AD60" s="1">
        <f t="shared" si="4"/>
        <v>0</v>
      </c>
      <c r="AE60" s="1">
        <f t="shared" si="4"/>
        <v>0</v>
      </c>
    </row>
    <row r="61" spans="23:31" ht="15">
      <c r="W61" s="117">
        <v>6</v>
      </c>
      <c r="X61" s="118" t="str">
        <f t="shared" si="3"/>
        <v>Výškovice B</v>
      </c>
      <c r="AA61" s="1" t="str">
        <f t="shared" si="4"/>
        <v>Výškovice B</v>
      </c>
      <c r="AB61" s="1">
        <f t="shared" si="4"/>
        <v>0</v>
      </c>
      <c r="AC61" s="1">
        <f t="shared" si="4"/>
        <v>0</v>
      </c>
      <c r="AD61" s="1">
        <f t="shared" si="4"/>
        <v>0</v>
      </c>
      <c r="AE61" s="1">
        <f t="shared" si="4"/>
        <v>0</v>
      </c>
    </row>
    <row r="62" spans="3:37" ht="15">
      <c r="C62" s="122" t="s">
        <v>68</v>
      </c>
      <c r="D62" s="123"/>
      <c r="E62" s="630" t="s">
        <v>69</v>
      </c>
      <c r="F62" s="631"/>
      <c r="G62" s="631"/>
      <c r="H62" s="631"/>
      <c r="I62" s="631"/>
      <c r="J62" s="631"/>
      <c r="K62" s="631"/>
      <c r="L62" s="631"/>
      <c r="M62" s="631"/>
      <c r="N62" s="631" t="s">
        <v>70</v>
      </c>
      <c r="O62" s="631"/>
      <c r="P62" s="631"/>
      <c r="Q62" s="631"/>
      <c r="R62" s="631"/>
      <c r="S62" s="631"/>
      <c r="T62" s="631"/>
      <c r="U62" s="631"/>
      <c r="V62" s="124"/>
      <c r="W62" s="117">
        <v>7</v>
      </c>
      <c r="X62" s="118" t="str">
        <f t="shared" si="3"/>
        <v>Stará Bělá  </v>
      </c>
      <c r="AA62" s="1" t="str">
        <f t="shared" si="4"/>
        <v>Stará Bělá  </v>
      </c>
      <c r="AB62" s="1">
        <f t="shared" si="4"/>
        <v>0</v>
      </c>
      <c r="AC62" s="1">
        <f t="shared" si="4"/>
        <v>0</v>
      </c>
      <c r="AD62" s="1">
        <f t="shared" si="4"/>
        <v>0</v>
      </c>
      <c r="AE62" s="1">
        <f t="shared" si="4"/>
        <v>0</v>
      </c>
      <c r="AF62" s="108"/>
      <c r="AG62" s="125"/>
      <c r="AH62" s="125"/>
      <c r="AI62" s="107" t="s">
        <v>1</v>
      </c>
      <c r="AJ62" s="125"/>
      <c r="AK62" s="125"/>
    </row>
    <row r="63" spans="2:37" ht="15">
      <c r="B63" s="126"/>
      <c r="C63" s="127" t="s">
        <v>8</v>
      </c>
      <c r="D63" s="128" t="s">
        <v>9</v>
      </c>
      <c r="E63" s="611" t="s">
        <v>71</v>
      </c>
      <c r="F63" s="592"/>
      <c r="G63" s="593"/>
      <c r="H63" s="591" t="s">
        <v>72</v>
      </c>
      <c r="I63" s="592"/>
      <c r="J63" s="593" t="s">
        <v>72</v>
      </c>
      <c r="K63" s="591" t="s">
        <v>73</v>
      </c>
      <c r="L63" s="592"/>
      <c r="M63" s="592" t="s">
        <v>73</v>
      </c>
      <c r="N63" s="591" t="s">
        <v>74</v>
      </c>
      <c r="O63" s="592"/>
      <c r="P63" s="593"/>
      <c r="Q63" s="591" t="s">
        <v>75</v>
      </c>
      <c r="R63" s="592"/>
      <c r="S63" s="593"/>
      <c r="T63" s="129" t="s">
        <v>76</v>
      </c>
      <c r="U63" s="130"/>
      <c r="V63" s="131"/>
      <c r="W63" s="117">
        <v>8</v>
      </c>
      <c r="X63" s="118" t="str">
        <f t="shared" si="3"/>
        <v>Brušperk A</v>
      </c>
      <c r="AA63" s="1" t="str">
        <f t="shared" si="4"/>
        <v>Brušperk A</v>
      </c>
      <c r="AB63" s="1">
        <f t="shared" si="4"/>
        <v>0</v>
      </c>
      <c r="AC63" s="1">
        <f t="shared" si="4"/>
        <v>0</v>
      </c>
      <c r="AD63" s="1">
        <f t="shared" si="4"/>
        <v>0</v>
      </c>
      <c r="AE63" s="1">
        <f t="shared" si="4"/>
        <v>0</v>
      </c>
      <c r="AF63" s="9" t="s">
        <v>71</v>
      </c>
      <c r="AG63" s="9" t="s">
        <v>72</v>
      </c>
      <c r="AH63" s="9" t="s">
        <v>73</v>
      </c>
      <c r="AI63" s="9" t="s">
        <v>71</v>
      </c>
      <c r="AJ63" s="9" t="s">
        <v>72</v>
      </c>
      <c r="AK63" s="9" t="s">
        <v>73</v>
      </c>
    </row>
    <row r="64" spans="2:37" ht="24.75" customHeight="1">
      <c r="B64" s="132" t="s">
        <v>71</v>
      </c>
      <c r="C64" s="133" t="s">
        <v>225</v>
      </c>
      <c r="D64" s="146" t="s">
        <v>226</v>
      </c>
      <c r="E64" s="134">
        <v>6</v>
      </c>
      <c r="F64" s="135" t="s">
        <v>19</v>
      </c>
      <c r="G64" s="136">
        <v>3</v>
      </c>
      <c r="H64" s="137">
        <v>7</v>
      </c>
      <c r="I64" s="135" t="s">
        <v>19</v>
      </c>
      <c r="J64" s="136">
        <v>5</v>
      </c>
      <c r="K64" s="177"/>
      <c r="L64" s="175" t="s">
        <v>19</v>
      </c>
      <c r="M64" s="178"/>
      <c r="N64" s="179">
        <f>E64+H64+K64</f>
        <v>13</v>
      </c>
      <c r="O64" s="180" t="s">
        <v>19</v>
      </c>
      <c r="P64" s="181">
        <f>G64+J64+M64</f>
        <v>8</v>
      </c>
      <c r="Q64" s="179">
        <f>SUM(AF64:AH64)</f>
        <v>2</v>
      </c>
      <c r="R64" s="180" t="s">
        <v>19</v>
      </c>
      <c r="S64" s="181">
        <f>SUM(AI64:AK64)</f>
        <v>0</v>
      </c>
      <c r="T64" s="142">
        <f>IF(Q64&gt;S64,1,0)</f>
        <v>1</v>
      </c>
      <c r="U64" s="143">
        <f>IF(S64&gt;Q64,1,0)</f>
        <v>0</v>
      </c>
      <c r="V64" s="124"/>
      <c r="X64" s="144"/>
      <c r="AF64" s="145">
        <f>IF(E64&gt;G64,1,0)</f>
        <v>1</v>
      </c>
      <c r="AG64" s="145">
        <f>IF(H64&gt;J64,1,0)</f>
        <v>1</v>
      </c>
      <c r="AH64" s="145">
        <f>IF(K64+M64&gt;0,IF(K64&gt;M64,1,0),0)</f>
        <v>0</v>
      </c>
      <c r="AI64" s="145">
        <f>IF(G64&gt;E64,1,0)</f>
        <v>0</v>
      </c>
      <c r="AJ64" s="145">
        <f>IF(J64&gt;H64,1,0)</f>
        <v>0</v>
      </c>
      <c r="AK64" s="145">
        <f>IF(K64+M64&gt;0,IF(M64&gt;K64,1,0),0)</f>
        <v>0</v>
      </c>
    </row>
    <row r="65" spans="2:37" ht="24.75" customHeight="1">
      <c r="B65" s="132" t="s">
        <v>72</v>
      </c>
      <c r="C65" s="147" t="s">
        <v>227</v>
      </c>
      <c r="D65" s="133" t="s">
        <v>207</v>
      </c>
      <c r="E65" s="134">
        <v>2</v>
      </c>
      <c r="F65" s="135" t="s">
        <v>19</v>
      </c>
      <c r="G65" s="136">
        <v>6</v>
      </c>
      <c r="H65" s="137">
        <v>3</v>
      </c>
      <c r="I65" s="135" t="s">
        <v>19</v>
      </c>
      <c r="J65" s="136">
        <v>6</v>
      </c>
      <c r="K65" s="177"/>
      <c r="L65" s="175" t="s">
        <v>19</v>
      </c>
      <c r="M65" s="178"/>
      <c r="N65" s="179">
        <f>E65+H65+K65</f>
        <v>5</v>
      </c>
      <c r="O65" s="180" t="s">
        <v>19</v>
      </c>
      <c r="P65" s="181">
        <f>G65+J65+M65</f>
        <v>12</v>
      </c>
      <c r="Q65" s="179">
        <f>SUM(AF65:AH65)</f>
        <v>0</v>
      </c>
      <c r="R65" s="180" t="s">
        <v>19</v>
      </c>
      <c r="S65" s="181">
        <f>SUM(AI65:AK65)</f>
        <v>2</v>
      </c>
      <c r="T65" s="142">
        <f>IF(Q65&gt;S65,1,0)</f>
        <v>0</v>
      </c>
      <c r="U65" s="143">
        <f>IF(S65&gt;Q65,1,0)</f>
        <v>1</v>
      </c>
      <c r="V65" s="124"/>
      <c r="AF65" s="145">
        <f>IF(E65&gt;G65,1,0)</f>
        <v>0</v>
      </c>
      <c r="AG65" s="145">
        <f>IF(H65&gt;J65,1,0)</f>
        <v>0</v>
      </c>
      <c r="AH65" s="145">
        <f>IF(K65+M65&gt;0,IF(K65&gt;M65,1,0),0)</f>
        <v>0</v>
      </c>
      <c r="AI65" s="145">
        <f>IF(G65&gt;E65,1,0)</f>
        <v>1</v>
      </c>
      <c r="AJ65" s="145">
        <f>IF(J65&gt;H65,1,0)</f>
        <v>1</v>
      </c>
      <c r="AK65" s="145">
        <f>IF(K65+M65&gt;0,IF(M65&gt;K65,1,0),0)</f>
        <v>0</v>
      </c>
    </row>
    <row r="66" spans="2:37" ht="24.75" customHeight="1">
      <c r="B66" s="583" t="s">
        <v>73</v>
      </c>
      <c r="C66" s="133" t="s">
        <v>225</v>
      </c>
      <c r="D66" s="146" t="s">
        <v>209</v>
      </c>
      <c r="E66" s="681">
        <v>1</v>
      </c>
      <c r="F66" s="632" t="s">
        <v>19</v>
      </c>
      <c r="G66" s="634">
        <v>6</v>
      </c>
      <c r="H66" s="639">
        <v>2</v>
      </c>
      <c r="I66" s="632" t="s">
        <v>19</v>
      </c>
      <c r="J66" s="634">
        <v>6</v>
      </c>
      <c r="K66" s="618"/>
      <c r="L66" s="587" t="s">
        <v>19</v>
      </c>
      <c r="M66" s="638"/>
      <c r="N66" s="603">
        <f>E66+H66+K66</f>
        <v>3</v>
      </c>
      <c r="O66" s="605" t="s">
        <v>19</v>
      </c>
      <c r="P66" s="599">
        <f>G66+J66+M66</f>
        <v>12</v>
      </c>
      <c r="Q66" s="603">
        <f>SUM(AF66:AH66)</f>
        <v>0</v>
      </c>
      <c r="R66" s="605" t="s">
        <v>19</v>
      </c>
      <c r="S66" s="599">
        <f>SUM(AI66:AK66)</f>
        <v>2</v>
      </c>
      <c r="T66" s="609">
        <f>IF(Q66&gt;S66,1,0)</f>
        <v>0</v>
      </c>
      <c r="U66" s="601">
        <f>IF(S66&gt;Q66,1,0)</f>
        <v>1</v>
      </c>
      <c r="V66" s="148"/>
      <c r="AF66" s="145">
        <f>IF(E66&gt;G66,1,0)</f>
        <v>0</v>
      </c>
      <c r="AG66" s="145">
        <f>IF(H66&gt;J66,1,0)</f>
        <v>0</v>
      </c>
      <c r="AH66" s="145">
        <f>IF(K66+M66&gt;0,IF(K66&gt;M66,1,0),0)</f>
        <v>0</v>
      </c>
      <c r="AI66" s="145">
        <f>IF(G66&gt;E66,1,0)</f>
        <v>1</v>
      </c>
      <c r="AJ66" s="145">
        <f>IF(J66&gt;H66,1,0)</f>
        <v>1</v>
      </c>
      <c r="AK66" s="145">
        <f>IF(K66+M66&gt;0,IF(M66&gt;K66,1,0),0)</f>
        <v>0</v>
      </c>
    </row>
    <row r="67" spans="2:22" ht="24.75" customHeight="1">
      <c r="B67" s="584"/>
      <c r="C67" s="147" t="s">
        <v>227</v>
      </c>
      <c r="D67" s="150" t="s">
        <v>228</v>
      </c>
      <c r="E67" s="682"/>
      <c r="F67" s="633"/>
      <c r="G67" s="679"/>
      <c r="H67" s="680"/>
      <c r="I67" s="633"/>
      <c r="J67" s="679"/>
      <c r="K67" s="636"/>
      <c r="L67" s="588"/>
      <c r="M67" s="621"/>
      <c r="N67" s="613"/>
      <c r="O67" s="615"/>
      <c r="P67" s="608"/>
      <c r="Q67" s="613"/>
      <c r="R67" s="615"/>
      <c r="S67" s="608"/>
      <c r="T67" s="610"/>
      <c r="U67" s="602"/>
      <c r="V67" s="148"/>
    </row>
    <row r="68" spans="2:22" ht="24.75" customHeight="1">
      <c r="B68" s="151"/>
      <c r="C68" s="186" t="s">
        <v>77</v>
      </c>
      <c r="D68" s="187"/>
      <c r="E68" s="187"/>
      <c r="F68" s="187"/>
      <c r="G68" s="187"/>
      <c r="H68" s="187"/>
      <c r="I68" s="187"/>
      <c r="J68" s="187"/>
      <c r="K68" s="187"/>
      <c r="L68" s="187"/>
      <c r="M68" s="187"/>
      <c r="N68" s="188">
        <f>SUM(N64:N67)</f>
        <v>21</v>
      </c>
      <c r="O68" s="180" t="s">
        <v>19</v>
      </c>
      <c r="P68" s="189">
        <f>SUM(P64:P67)</f>
        <v>32</v>
      </c>
      <c r="Q68" s="188">
        <f>SUM(Q64:Q67)</f>
        <v>2</v>
      </c>
      <c r="R68" s="190" t="s">
        <v>19</v>
      </c>
      <c r="S68" s="189">
        <f>SUM(S64:S67)</f>
        <v>4</v>
      </c>
      <c r="T68" s="142">
        <f>SUM(T64:T67)</f>
        <v>1</v>
      </c>
      <c r="U68" s="143">
        <f>SUM(U64:U67)</f>
        <v>2</v>
      </c>
      <c r="V68" s="124"/>
    </row>
    <row r="69" spans="2:27" ht="24.75" customHeight="1">
      <c r="B69" s="151"/>
      <c r="C69" s="8" t="s">
        <v>78</v>
      </c>
      <c r="D69" s="157" t="str">
        <f>IF(T68&gt;U68,D59,IF(U68&gt;T68,D60,IF(U68+T68=0," ","CHYBA ZADÁNÍ")))</f>
        <v>Stará Bělá  </v>
      </c>
      <c r="E69" s="152"/>
      <c r="F69" s="152"/>
      <c r="G69" s="153"/>
      <c r="H69" s="153"/>
      <c r="I69" s="153"/>
      <c r="J69" s="153"/>
      <c r="K69" s="153"/>
      <c r="L69" s="153"/>
      <c r="M69" s="153"/>
      <c r="N69" s="153"/>
      <c r="O69" s="153"/>
      <c r="P69" s="153"/>
      <c r="Q69" s="153"/>
      <c r="R69" s="153"/>
      <c r="S69" s="153"/>
      <c r="T69" s="153"/>
      <c r="U69" s="8"/>
      <c r="V69" s="158"/>
      <c r="AA69" s="159"/>
    </row>
    <row r="70" spans="2:22" ht="15">
      <c r="B70" s="151"/>
      <c r="C70" s="8" t="s">
        <v>79</v>
      </c>
      <c r="G70" s="160"/>
      <c r="H70" s="160"/>
      <c r="I70" s="160"/>
      <c r="J70" s="160"/>
      <c r="K70" s="160"/>
      <c r="L70" s="160"/>
      <c r="M70" s="160"/>
      <c r="N70" s="158"/>
      <c r="O70" s="158"/>
      <c r="Q70" s="161"/>
      <c r="R70" s="161"/>
      <c r="S70" s="160"/>
      <c r="T70" s="160"/>
      <c r="U70" s="160"/>
      <c r="V70" s="158"/>
    </row>
    <row r="71" spans="10:20" ht="15">
      <c r="J71" s="5" t="s">
        <v>63</v>
      </c>
      <c r="K71" s="5"/>
      <c r="L71" s="5"/>
      <c r="T71" s="5" t="s">
        <v>66</v>
      </c>
    </row>
    <row r="72" spans="3:21" ht="15">
      <c r="C72" s="108" t="s">
        <v>80</v>
      </c>
      <c r="D72" s="161"/>
      <c r="E72" s="161"/>
      <c r="F72" s="161"/>
      <c r="G72" s="161"/>
      <c r="H72" s="161"/>
      <c r="I72" s="161"/>
      <c r="J72" s="161"/>
      <c r="K72" s="161"/>
      <c r="L72" s="161"/>
      <c r="M72" s="161"/>
      <c r="N72" s="161"/>
      <c r="O72" s="161"/>
      <c r="P72" s="161"/>
      <c r="Q72" s="161"/>
      <c r="R72" s="161"/>
      <c r="S72" s="161"/>
      <c r="T72" s="161"/>
      <c r="U72" s="161"/>
    </row>
    <row r="73" spans="3:21" ht="15">
      <c r="C73" s="161"/>
      <c r="D73" s="161"/>
      <c r="E73" s="161"/>
      <c r="F73" s="161"/>
      <c r="G73" s="161"/>
      <c r="H73" s="161"/>
      <c r="I73" s="161"/>
      <c r="J73" s="161"/>
      <c r="K73" s="161"/>
      <c r="L73" s="161"/>
      <c r="M73" s="161"/>
      <c r="N73" s="161"/>
      <c r="O73" s="161"/>
      <c r="P73" s="161"/>
      <c r="Q73" s="161"/>
      <c r="R73" s="161"/>
      <c r="S73" s="161"/>
      <c r="T73" s="161"/>
      <c r="U73" s="161"/>
    </row>
    <row r="74" spans="3:21" ht="15">
      <c r="C74" s="161"/>
      <c r="D74" s="161"/>
      <c r="E74" s="161"/>
      <c r="F74" s="161"/>
      <c r="G74" s="161"/>
      <c r="H74" s="161"/>
      <c r="I74" s="161"/>
      <c r="J74" s="161"/>
      <c r="K74" s="161"/>
      <c r="L74" s="161"/>
      <c r="M74" s="161"/>
      <c r="N74" s="161"/>
      <c r="O74" s="161"/>
      <c r="P74" s="161"/>
      <c r="Q74" s="161"/>
      <c r="R74" s="161"/>
      <c r="S74" s="161"/>
      <c r="T74" s="161"/>
      <c r="U74" s="161"/>
    </row>
    <row r="75" spans="3:21" ht="15">
      <c r="C75" s="161"/>
      <c r="D75" s="161"/>
      <c r="E75" s="161"/>
      <c r="F75" s="161"/>
      <c r="G75" s="161"/>
      <c r="H75" s="161"/>
      <c r="I75" s="161"/>
      <c r="J75" s="161"/>
      <c r="K75" s="161"/>
      <c r="L75" s="161"/>
      <c r="M75" s="161"/>
      <c r="N75" s="161"/>
      <c r="O75" s="161"/>
      <c r="P75" s="161"/>
      <c r="Q75" s="161"/>
      <c r="R75" s="161"/>
      <c r="S75" s="161"/>
      <c r="T75" s="161"/>
      <c r="U75" s="161"/>
    </row>
    <row r="76" spans="2:21" ht="26.25">
      <c r="B76" s="123"/>
      <c r="C76" s="123"/>
      <c r="D76" s="123"/>
      <c r="E76" s="123"/>
      <c r="F76" s="162" t="s">
        <v>47</v>
      </c>
      <c r="G76" s="123"/>
      <c r="H76" s="163"/>
      <c r="I76" s="163"/>
      <c r="J76" s="123"/>
      <c r="K76" s="123"/>
      <c r="L76" s="123"/>
      <c r="M76" s="123"/>
      <c r="N76" s="123"/>
      <c r="O76" s="123"/>
      <c r="P76" s="123"/>
      <c r="Q76" s="123"/>
      <c r="R76" s="123"/>
      <c r="S76" s="123"/>
      <c r="T76" s="123"/>
      <c r="U76" s="123"/>
    </row>
    <row r="77" spans="6:9" ht="26.25">
      <c r="F77" s="102"/>
      <c r="H77" s="103"/>
      <c r="I77" s="103"/>
    </row>
    <row r="78" spans="3:24" ht="21">
      <c r="C78" s="104" t="s">
        <v>48</v>
      </c>
      <c r="D78" s="105" t="s">
        <v>49</v>
      </c>
      <c r="E78" s="104"/>
      <c r="F78" s="104"/>
      <c r="G78" s="104"/>
      <c r="H78" s="104"/>
      <c r="I78" s="104"/>
      <c r="J78" s="104"/>
      <c r="K78" s="104"/>
      <c r="L78" s="104"/>
      <c r="P78" s="626" t="s">
        <v>50</v>
      </c>
      <c r="Q78" s="626"/>
      <c r="R78" s="106"/>
      <c r="S78" s="106"/>
      <c r="T78" s="637">
        <f>'Rozlosování-přehled'!$L$1</f>
        <v>2011</v>
      </c>
      <c r="U78" s="637"/>
      <c r="X78" s="107" t="s">
        <v>1</v>
      </c>
    </row>
    <row r="79" spans="3:31" ht="18.75">
      <c r="C79" s="108" t="s">
        <v>51</v>
      </c>
      <c r="D79" s="164"/>
      <c r="N79" s="110">
        <v>1</v>
      </c>
      <c r="P79" s="622" t="str">
        <f>IF(N79=1,P81,IF(N79=2,P82,IF(N79=3,P83,IF(N79=4,P84,IF(N79=5,P85," ")))))</f>
        <v>MUŽI  I.</v>
      </c>
      <c r="Q79" s="623"/>
      <c r="R79" s="623"/>
      <c r="S79" s="623"/>
      <c r="T79" s="623"/>
      <c r="U79" s="624"/>
      <c r="W79" s="111" t="s">
        <v>2</v>
      </c>
      <c r="X79" s="108" t="s">
        <v>3</v>
      </c>
      <c r="AA79" s="1" t="s">
        <v>52</v>
      </c>
      <c r="AB79" s="1" t="s">
        <v>53</v>
      </c>
      <c r="AC79" s="1" t="s">
        <v>54</v>
      </c>
      <c r="AD79" s="1" t="s">
        <v>55</v>
      </c>
      <c r="AE79" s="1" t="s">
        <v>56</v>
      </c>
    </row>
    <row r="80" spans="3:21" ht="15">
      <c r="C80" s="108"/>
      <c r="D80" s="113"/>
      <c r="E80" s="113"/>
      <c r="F80" s="113"/>
      <c r="G80" s="108"/>
      <c r="H80" s="108"/>
      <c r="I80" s="108"/>
      <c r="J80" s="113"/>
      <c r="K80" s="113"/>
      <c r="L80" s="113"/>
      <c r="M80" s="108"/>
      <c r="N80" s="108"/>
      <c r="O80" s="108"/>
      <c r="P80" s="114"/>
      <c r="Q80" s="114"/>
      <c r="R80" s="114"/>
      <c r="S80" s="108"/>
      <c r="T80" s="108"/>
      <c r="U80" s="113"/>
    </row>
    <row r="81" spans="3:31" ht="15.75">
      <c r="C81" s="108" t="s">
        <v>57</v>
      </c>
      <c r="D81" s="165" t="s">
        <v>211</v>
      </c>
      <c r="E81" s="115"/>
      <c r="F81" s="115"/>
      <c r="N81" s="1">
        <v>1</v>
      </c>
      <c r="P81" s="625" t="s">
        <v>58</v>
      </c>
      <c r="Q81" s="625"/>
      <c r="R81" s="625"/>
      <c r="S81" s="625"/>
      <c r="T81" s="625"/>
      <c r="U81" s="625"/>
      <c r="W81" s="117">
        <v>1</v>
      </c>
      <c r="X81" s="118" t="str">
        <f aca="true" t="shared" si="5" ref="X81:X88">IF($N$29=1,AA81,IF($N$29=2,AB81,IF($N$29=3,AC81,IF($N$29=4,AD81,IF($N$29=5,AE81," ")))))</f>
        <v>Hrabová</v>
      </c>
      <c r="AA81" s="1" t="str">
        <f aca="true" t="shared" si="6" ref="AA81:AE88">AA6</f>
        <v>Hrabová</v>
      </c>
      <c r="AB81" s="1">
        <f t="shared" si="6"/>
        <v>0</v>
      </c>
      <c r="AC81" s="1">
        <f t="shared" si="6"/>
        <v>0</v>
      </c>
      <c r="AD81" s="1">
        <f t="shared" si="6"/>
        <v>0</v>
      </c>
      <c r="AE81" s="1">
        <f t="shared" si="6"/>
        <v>0</v>
      </c>
    </row>
    <row r="82" spans="3:31" ht="15">
      <c r="C82" s="108" t="s">
        <v>60</v>
      </c>
      <c r="D82" s="263">
        <v>40692</v>
      </c>
      <c r="E82" s="120"/>
      <c r="F82" s="120"/>
      <c r="N82" s="1">
        <v>2</v>
      </c>
      <c r="P82" s="625" t="s">
        <v>61</v>
      </c>
      <c r="Q82" s="625"/>
      <c r="R82" s="625"/>
      <c r="S82" s="625"/>
      <c r="T82" s="625"/>
      <c r="U82" s="625"/>
      <c r="W82" s="117">
        <v>2</v>
      </c>
      <c r="X82" s="118" t="str">
        <f t="shared" si="5"/>
        <v>Vratimov</v>
      </c>
      <c r="AA82" s="1" t="str">
        <f t="shared" si="6"/>
        <v>Vratimov</v>
      </c>
      <c r="AB82" s="1">
        <f t="shared" si="6"/>
        <v>0</v>
      </c>
      <c r="AC82" s="1">
        <f t="shared" si="6"/>
        <v>0</v>
      </c>
      <c r="AD82" s="1">
        <f t="shared" si="6"/>
        <v>0</v>
      </c>
      <c r="AE82" s="1">
        <f t="shared" si="6"/>
        <v>0</v>
      </c>
    </row>
    <row r="83" spans="3:31" ht="15">
      <c r="C83" s="108"/>
      <c r="N83" s="1">
        <v>3</v>
      </c>
      <c r="P83" s="594" t="s">
        <v>62</v>
      </c>
      <c r="Q83" s="594"/>
      <c r="R83" s="594"/>
      <c r="S83" s="594"/>
      <c r="T83" s="594"/>
      <c r="U83" s="594"/>
      <c r="W83" s="117">
        <v>3</v>
      </c>
      <c r="X83" s="118" t="str">
        <f t="shared" si="5"/>
        <v>Výškovice A</v>
      </c>
      <c r="AA83" s="1" t="str">
        <f t="shared" si="6"/>
        <v>Výškovice A</v>
      </c>
      <c r="AB83" s="1">
        <f t="shared" si="6"/>
        <v>0</v>
      </c>
      <c r="AC83" s="1">
        <f t="shared" si="6"/>
        <v>0</v>
      </c>
      <c r="AD83" s="1">
        <f t="shared" si="6"/>
        <v>0</v>
      </c>
      <c r="AE83" s="1">
        <f t="shared" si="6"/>
        <v>0</v>
      </c>
    </row>
    <row r="84" spans="2:31" ht="18">
      <c r="B84" s="121">
        <v>5</v>
      </c>
      <c r="C84" s="104" t="s">
        <v>63</v>
      </c>
      <c r="D84" s="627" t="str">
        <f>IF(B84=1,X81,IF(B84=2,X82,IF(B84=3,X83,IF(B84=4,X84,IF(B84=5,X85,IF(B84=6,X86,IF(B84=7,X87,IF(B84=8,X88," "))))))))</f>
        <v>N.Bělá  B</v>
      </c>
      <c r="E84" s="628"/>
      <c r="F84" s="628"/>
      <c r="G84" s="628"/>
      <c r="H84" s="628"/>
      <c r="I84" s="629"/>
      <c r="N84" s="1">
        <v>4</v>
      </c>
      <c r="P84" s="594" t="s">
        <v>64</v>
      </c>
      <c r="Q84" s="594"/>
      <c r="R84" s="594"/>
      <c r="S84" s="594"/>
      <c r="T84" s="594"/>
      <c r="U84" s="594"/>
      <c r="W84" s="117">
        <v>4</v>
      </c>
      <c r="X84" s="118" t="str">
        <f t="shared" si="5"/>
        <v>Brušperk B</v>
      </c>
      <c r="AA84" s="1" t="str">
        <f t="shared" si="6"/>
        <v>Brušperk B</v>
      </c>
      <c r="AB84" s="1">
        <f t="shared" si="6"/>
        <v>0</v>
      </c>
      <c r="AC84" s="1">
        <f t="shared" si="6"/>
        <v>0</v>
      </c>
      <c r="AD84" s="1">
        <f t="shared" si="6"/>
        <v>0</v>
      </c>
      <c r="AE84" s="1">
        <f t="shared" si="6"/>
        <v>0</v>
      </c>
    </row>
    <row r="85" spans="2:31" ht="18">
      <c r="B85" s="121">
        <v>6</v>
      </c>
      <c r="C85" s="104" t="s">
        <v>66</v>
      </c>
      <c r="D85" s="627" t="str">
        <f>IF(B85=1,X81,IF(B85=2,X82,IF(B85=3,X83,IF(B85=4,X84,IF(B85=5,X85,IF(B85=6,X86,IF(B85=7,X87,IF(B85=8,X88," "))))))))</f>
        <v>Výškovice B</v>
      </c>
      <c r="E85" s="628"/>
      <c r="F85" s="628"/>
      <c r="G85" s="628"/>
      <c r="H85" s="628"/>
      <c r="I85" s="629"/>
      <c r="N85" s="1">
        <v>5</v>
      </c>
      <c r="P85" s="594" t="s">
        <v>67</v>
      </c>
      <c r="Q85" s="594"/>
      <c r="R85" s="594"/>
      <c r="S85" s="594"/>
      <c r="T85" s="594"/>
      <c r="U85" s="594"/>
      <c r="W85" s="117">
        <v>5</v>
      </c>
      <c r="X85" s="118" t="str">
        <f t="shared" si="5"/>
        <v>N.Bělá  B</v>
      </c>
      <c r="AA85" s="1" t="str">
        <f t="shared" si="6"/>
        <v>N.Bělá  B</v>
      </c>
      <c r="AB85" s="1">
        <f t="shared" si="6"/>
        <v>0</v>
      </c>
      <c r="AC85" s="1">
        <f t="shared" si="6"/>
        <v>0</v>
      </c>
      <c r="AD85" s="1">
        <f t="shared" si="6"/>
        <v>0</v>
      </c>
      <c r="AE85" s="1">
        <f t="shared" si="6"/>
        <v>0</v>
      </c>
    </row>
    <row r="86" spans="23:31" ht="14.25">
      <c r="W86" s="117">
        <v>6</v>
      </c>
      <c r="X86" s="118" t="str">
        <f t="shared" si="5"/>
        <v>Výškovice B</v>
      </c>
      <c r="AA86" s="1" t="str">
        <f t="shared" si="6"/>
        <v>Výškovice B</v>
      </c>
      <c r="AB86" s="1">
        <f t="shared" si="6"/>
        <v>0</v>
      </c>
      <c r="AC86" s="1">
        <f t="shared" si="6"/>
        <v>0</v>
      </c>
      <c r="AD86" s="1">
        <f t="shared" si="6"/>
        <v>0</v>
      </c>
      <c r="AE86" s="1">
        <f t="shared" si="6"/>
        <v>0</v>
      </c>
    </row>
    <row r="87" spans="3:31" ht="14.25">
      <c r="C87" s="122" t="s">
        <v>68</v>
      </c>
      <c r="D87" s="123"/>
      <c r="E87" s="630" t="s">
        <v>69</v>
      </c>
      <c r="F87" s="631"/>
      <c r="G87" s="631"/>
      <c r="H87" s="631"/>
      <c r="I87" s="631"/>
      <c r="J87" s="631"/>
      <c r="K87" s="631"/>
      <c r="L87" s="631"/>
      <c r="M87" s="631"/>
      <c r="N87" s="631" t="s">
        <v>70</v>
      </c>
      <c r="O87" s="631"/>
      <c r="P87" s="631"/>
      <c r="Q87" s="631"/>
      <c r="R87" s="631"/>
      <c r="S87" s="631"/>
      <c r="T87" s="631"/>
      <c r="U87" s="631"/>
      <c r="V87" s="124"/>
      <c r="W87" s="117">
        <v>7</v>
      </c>
      <c r="X87" s="118" t="str">
        <f t="shared" si="5"/>
        <v>Stará Bělá  </v>
      </c>
      <c r="AA87" s="1" t="str">
        <f t="shared" si="6"/>
        <v>Stará Bělá  </v>
      </c>
      <c r="AB87" s="1">
        <f t="shared" si="6"/>
        <v>0</v>
      </c>
      <c r="AC87" s="1">
        <f t="shared" si="6"/>
        <v>0</v>
      </c>
      <c r="AD87" s="1">
        <f t="shared" si="6"/>
        <v>0</v>
      </c>
      <c r="AE87" s="1">
        <f t="shared" si="6"/>
        <v>0</v>
      </c>
    </row>
    <row r="88" spans="2:37" ht="15">
      <c r="B88" s="126"/>
      <c r="C88" s="127" t="s">
        <v>8</v>
      </c>
      <c r="D88" s="128" t="s">
        <v>9</v>
      </c>
      <c r="E88" s="611" t="s">
        <v>71</v>
      </c>
      <c r="F88" s="592"/>
      <c r="G88" s="593"/>
      <c r="H88" s="591" t="s">
        <v>72</v>
      </c>
      <c r="I88" s="592"/>
      <c r="J88" s="593" t="s">
        <v>72</v>
      </c>
      <c r="K88" s="591" t="s">
        <v>73</v>
      </c>
      <c r="L88" s="592"/>
      <c r="M88" s="592" t="s">
        <v>73</v>
      </c>
      <c r="N88" s="591" t="s">
        <v>74</v>
      </c>
      <c r="O88" s="592"/>
      <c r="P88" s="593"/>
      <c r="Q88" s="591" t="s">
        <v>75</v>
      </c>
      <c r="R88" s="592"/>
      <c r="S88" s="593"/>
      <c r="T88" s="129" t="s">
        <v>76</v>
      </c>
      <c r="U88" s="130"/>
      <c r="V88" s="131"/>
      <c r="W88" s="117">
        <v>8</v>
      </c>
      <c r="X88" s="118" t="str">
        <f t="shared" si="5"/>
        <v>Brušperk A</v>
      </c>
      <c r="AA88" s="1" t="str">
        <f t="shared" si="6"/>
        <v>Brušperk A</v>
      </c>
      <c r="AB88" s="1">
        <f t="shared" si="6"/>
        <v>0</v>
      </c>
      <c r="AC88" s="1">
        <f t="shared" si="6"/>
        <v>0</v>
      </c>
      <c r="AD88" s="1">
        <f t="shared" si="6"/>
        <v>0</v>
      </c>
      <c r="AE88" s="1">
        <f t="shared" si="6"/>
        <v>0</v>
      </c>
      <c r="AF88" s="9" t="s">
        <v>71</v>
      </c>
      <c r="AG88" s="9" t="s">
        <v>72</v>
      </c>
      <c r="AH88" s="9" t="s">
        <v>73</v>
      </c>
      <c r="AI88" s="9" t="s">
        <v>71</v>
      </c>
      <c r="AJ88" s="9" t="s">
        <v>72</v>
      </c>
      <c r="AK88" s="9" t="s">
        <v>73</v>
      </c>
    </row>
    <row r="89" spans="2:37" ht="24.75" customHeight="1">
      <c r="B89" s="132" t="s">
        <v>71</v>
      </c>
      <c r="C89" s="133" t="s">
        <v>95</v>
      </c>
      <c r="D89" s="146" t="s">
        <v>248</v>
      </c>
      <c r="E89" s="134">
        <v>6</v>
      </c>
      <c r="F89" s="135" t="s">
        <v>19</v>
      </c>
      <c r="G89" s="136">
        <v>1</v>
      </c>
      <c r="H89" s="137">
        <v>6</v>
      </c>
      <c r="I89" s="135" t="s">
        <v>19</v>
      </c>
      <c r="J89" s="136">
        <v>3</v>
      </c>
      <c r="K89" s="177"/>
      <c r="L89" s="175" t="s">
        <v>19</v>
      </c>
      <c r="M89" s="178"/>
      <c r="N89" s="179">
        <f>E89+H89+K89</f>
        <v>12</v>
      </c>
      <c r="O89" s="180" t="s">
        <v>19</v>
      </c>
      <c r="P89" s="181">
        <f>G89+J89+M89</f>
        <v>4</v>
      </c>
      <c r="Q89" s="179">
        <f>SUM(AF89:AH89)</f>
        <v>2</v>
      </c>
      <c r="R89" s="180" t="s">
        <v>19</v>
      </c>
      <c r="S89" s="181">
        <f>SUM(AI89:AK89)</f>
        <v>0</v>
      </c>
      <c r="T89" s="142">
        <f>IF(Q89&gt;S89,1,0)</f>
        <v>1</v>
      </c>
      <c r="U89" s="143">
        <f>IF(S89&gt;Q89,1,0)</f>
        <v>0</v>
      </c>
      <c r="V89" s="124"/>
      <c r="X89" s="144"/>
      <c r="AF89" s="145">
        <f>IF(E89&gt;G89,1,0)</f>
        <v>1</v>
      </c>
      <c r="AG89" s="145">
        <f>IF(H89&gt;J89,1,0)</f>
        <v>1</v>
      </c>
      <c r="AH89" s="145">
        <f>IF(K89+M89&gt;0,IF(K89&gt;M89,1,0),0)</f>
        <v>0</v>
      </c>
      <c r="AI89" s="145">
        <f>IF(G89&gt;E89,1,0)</f>
        <v>0</v>
      </c>
      <c r="AJ89" s="145">
        <f>IF(J89&gt;H89,1,0)</f>
        <v>0</v>
      </c>
      <c r="AK89" s="145">
        <f>IF(K89+M89&gt;0,IF(M89&gt;K89,1,0),0)</f>
        <v>0</v>
      </c>
    </row>
    <row r="90" spans="2:37" ht="24.75" customHeight="1">
      <c r="B90" s="132" t="s">
        <v>72</v>
      </c>
      <c r="C90" s="147" t="s">
        <v>97</v>
      </c>
      <c r="D90" s="133" t="s">
        <v>249</v>
      </c>
      <c r="E90" s="134">
        <v>6</v>
      </c>
      <c r="F90" s="135" t="s">
        <v>19</v>
      </c>
      <c r="G90" s="136">
        <v>2</v>
      </c>
      <c r="H90" s="137">
        <v>6</v>
      </c>
      <c r="I90" s="135" t="s">
        <v>19</v>
      </c>
      <c r="J90" s="136">
        <v>4</v>
      </c>
      <c r="K90" s="177"/>
      <c r="L90" s="175" t="s">
        <v>19</v>
      </c>
      <c r="M90" s="178"/>
      <c r="N90" s="179">
        <f>E90+H90+K90</f>
        <v>12</v>
      </c>
      <c r="O90" s="180" t="s">
        <v>19</v>
      </c>
      <c r="P90" s="181">
        <f>G90+J90+M90</f>
        <v>6</v>
      </c>
      <c r="Q90" s="179">
        <f>SUM(AF90:AH90)</f>
        <v>2</v>
      </c>
      <c r="R90" s="180" t="s">
        <v>19</v>
      </c>
      <c r="S90" s="181">
        <f>SUM(AI90:AK90)</f>
        <v>0</v>
      </c>
      <c r="T90" s="142">
        <f>IF(Q90&gt;S90,1,0)</f>
        <v>1</v>
      </c>
      <c r="U90" s="143">
        <f>IF(S90&gt;Q90,1,0)</f>
        <v>0</v>
      </c>
      <c r="V90" s="124"/>
      <c r="AF90" s="145">
        <f>IF(E90&gt;G90,1,0)</f>
        <v>1</v>
      </c>
      <c r="AG90" s="145">
        <f>IF(H90&gt;J90,1,0)</f>
        <v>1</v>
      </c>
      <c r="AH90" s="145">
        <f>IF(K90+M90&gt;0,IF(K90&gt;M90,1,0),0)</f>
        <v>0</v>
      </c>
      <c r="AI90" s="145">
        <f>IF(G90&gt;E90,1,0)</f>
        <v>0</v>
      </c>
      <c r="AJ90" s="145">
        <f>IF(J90&gt;H90,1,0)</f>
        <v>0</v>
      </c>
      <c r="AK90" s="145">
        <f>IF(K90+M90&gt;0,IF(M90&gt;K90,1,0),0)</f>
        <v>0</v>
      </c>
    </row>
    <row r="91" spans="2:37" ht="24.75" customHeight="1">
      <c r="B91" s="583" t="s">
        <v>73</v>
      </c>
      <c r="C91" s="147" t="s">
        <v>95</v>
      </c>
      <c r="D91" s="146" t="s">
        <v>248</v>
      </c>
      <c r="E91" s="681">
        <v>6</v>
      </c>
      <c r="F91" s="632" t="s">
        <v>19</v>
      </c>
      <c r="G91" s="634">
        <v>0</v>
      </c>
      <c r="H91" s="639">
        <v>6</v>
      </c>
      <c r="I91" s="632" t="s">
        <v>19</v>
      </c>
      <c r="J91" s="634">
        <v>4</v>
      </c>
      <c r="K91" s="618"/>
      <c r="L91" s="587" t="s">
        <v>19</v>
      </c>
      <c r="M91" s="638"/>
      <c r="N91" s="603">
        <f>E91+H91+K91</f>
        <v>12</v>
      </c>
      <c r="O91" s="605" t="s">
        <v>19</v>
      </c>
      <c r="P91" s="599">
        <f>G91+J91+M91</f>
        <v>4</v>
      </c>
      <c r="Q91" s="603">
        <f>SUM(AF91:AH91)</f>
        <v>2</v>
      </c>
      <c r="R91" s="605" t="s">
        <v>19</v>
      </c>
      <c r="S91" s="599">
        <f>SUM(AI91:AK91)</f>
        <v>0</v>
      </c>
      <c r="T91" s="609">
        <f>IF(Q91&gt;S91,1,0)</f>
        <v>1</v>
      </c>
      <c r="U91" s="601">
        <f>IF(S91&gt;Q91,1,0)</f>
        <v>0</v>
      </c>
      <c r="V91" s="148"/>
      <c r="AF91" s="145">
        <f>IF(E91&gt;G91,1,0)</f>
        <v>1</v>
      </c>
      <c r="AG91" s="145">
        <f>IF(H91&gt;J91,1,0)</f>
        <v>1</v>
      </c>
      <c r="AH91" s="145">
        <f>IF(K91+M91&gt;0,IF(K91&gt;M91,1,0),0)</f>
        <v>0</v>
      </c>
      <c r="AI91" s="145">
        <f>IF(G91&gt;E91,1,0)</f>
        <v>0</v>
      </c>
      <c r="AJ91" s="145">
        <f>IF(J91&gt;H91,1,0)</f>
        <v>0</v>
      </c>
      <c r="AK91" s="145">
        <f>IF(K91+M91&gt;0,IF(M91&gt;K91,1,0),0)</f>
        <v>0</v>
      </c>
    </row>
    <row r="92" spans="2:22" ht="24.75" customHeight="1">
      <c r="B92" s="584"/>
      <c r="C92" s="149" t="s">
        <v>97</v>
      </c>
      <c r="D92" s="150" t="s">
        <v>249</v>
      </c>
      <c r="E92" s="682"/>
      <c r="F92" s="633"/>
      <c r="G92" s="679"/>
      <c r="H92" s="680"/>
      <c r="I92" s="633"/>
      <c r="J92" s="679"/>
      <c r="K92" s="636"/>
      <c r="L92" s="588"/>
      <c r="M92" s="621"/>
      <c r="N92" s="613"/>
      <c r="O92" s="615"/>
      <c r="P92" s="608"/>
      <c r="Q92" s="613"/>
      <c r="R92" s="615"/>
      <c r="S92" s="608"/>
      <c r="T92" s="610"/>
      <c r="U92" s="602"/>
      <c r="V92" s="148"/>
    </row>
    <row r="93" spans="2:22" ht="24.75" customHeight="1">
      <c r="B93" s="151"/>
      <c r="C93" s="186" t="s">
        <v>77</v>
      </c>
      <c r="D93" s="187"/>
      <c r="E93" s="187"/>
      <c r="F93" s="187"/>
      <c r="G93" s="187"/>
      <c r="H93" s="187"/>
      <c r="I93" s="187"/>
      <c r="J93" s="187"/>
      <c r="K93" s="187"/>
      <c r="L93" s="187"/>
      <c r="M93" s="187"/>
      <c r="N93" s="188">
        <f>SUM(N89:N92)</f>
        <v>36</v>
      </c>
      <c r="O93" s="180" t="s">
        <v>19</v>
      </c>
      <c r="P93" s="189">
        <f>SUM(P89:P92)</f>
        <v>14</v>
      </c>
      <c r="Q93" s="188">
        <f>SUM(Q89:Q92)</f>
        <v>6</v>
      </c>
      <c r="R93" s="190" t="s">
        <v>19</v>
      </c>
      <c r="S93" s="189">
        <f>SUM(S89:S92)</f>
        <v>0</v>
      </c>
      <c r="T93" s="142">
        <f>SUM(T89:T92)</f>
        <v>3</v>
      </c>
      <c r="U93" s="143">
        <f>SUM(U89:U92)</f>
        <v>0</v>
      </c>
      <c r="V93" s="124"/>
    </row>
    <row r="94" spans="2:22" ht="24.75" customHeight="1">
      <c r="B94" s="151"/>
      <c r="C94" s="221" t="s">
        <v>78</v>
      </c>
      <c r="D94" s="220" t="str">
        <f>IF(T93&gt;U93,D84,IF(U93&gt;T93,D85,IF(U93+T93=0," ","CHYBA ZADÁNÍ")))</f>
        <v>N.Bělá  B</v>
      </c>
      <c r="E94" s="186"/>
      <c r="F94" s="186"/>
      <c r="G94" s="187"/>
      <c r="H94" s="187"/>
      <c r="I94" s="187"/>
      <c r="J94" s="187"/>
      <c r="K94" s="187"/>
      <c r="L94" s="187"/>
      <c r="M94" s="187"/>
      <c r="N94" s="187"/>
      <c r="O94" s="187"/>
      <c r="P94" s="187"/>
      <c r="Q94" s="187"/>
      <c r="R94" s="187"/>
      <c r="S94" s="187"/>
      <c r="T94" s="187"/>
      <c r="U94" s="221"/>
      <c r="V94" s="158"/>
    </row>
    <row r="95" spans="2:22" ht="24.75" customHeight="1">
      <c r="B95" s="151"/>
      <c r="C95" s="8" t="s">
        <v>79</v>
      </c>
      <c r="G95" s="160"/>
      <c r="H95" s="160"/>
      <c r="I95" s="160"/>
      <c r="J95" s="160"/>
      <c r="K95" s="160"/>
      <c r="L95" s="160"/>
      <c r="M95" s="160"/>
      <c r="N95" s="158"/>
      <c r="O95" s="158"/>
      <c r="Q95" s="161"/>
      <c r="R95" s="161"/>
      <c r="S95" s="160"/>
      <c r="T95" s="160"/>
      <c r="U95" s="160"/>
      <c r="V95" s="158"/>
    </row>
    <row r="96" spans="3:21" ht="14.25">
      <c r="C96" s="161"/>
      <c r="D96" s="161"/>
      <c r="E96" s="161"/>
      <c r="F96" s="161"/>
      <c r="G96" s="161"/>
      <c r="H96" s="161"/>
      <c r="I96" s="161"/>
      <c r="J96" s="166" t="s">
        <v>63</v>
      </c>
      <c r="K96" s="166"/>
      <c r="L96" s="166"/>
      <c r="M96" s="161"/>
      <c r="N96" s="161"/>
      <c r="O96" s="161"/>
      <c r="P96" s="161"/>
      <c r="Q96" s="161"/>
      <c r="R96" s="161"/>
      <c r="S96" s="161"/>
      <c r="T96" s="166" t="s">
        <v>66</v>
      </c>
      <c r="U96" s="161"/>
    </row>
    <row r="97" spans="3:21" ht="15">
      <c r="C97" s="167" t="s">
        <v>80</v>
      </c>
      <c r="D97" s="161"/>
      <c r="E97" s="161"/>
      <c r="F97" s="161"/>
      <c r="G97" s="161"/>
      <c r="H97" s="161"/>
      <c r="I97" s="161"/>
      <c r="J97" s="161"/>
      <c r="K97" s="161"/>
      <c r="L97" s="161"/>
      <c r="M97" s="161"/>
      <c r="N97" s="161"/>
      <c r="O97" s="161"/>
      <c r="P97" s="161"/>
      <c r="Q97" s="161"/>
      <c r="R97" s="161"/>
      <c r="S97" s="161"/>
      <c r="T97" s="161"/>
      <c r="U97" s="161"/>
    </row>
  </sheetData>
  <sheetProtection selectLockedCells="1"/>
  <mergeCells count="140">
    <mergeCell ref="D34:I34"/>
    <mergeCell ref="G16:G17"/>
    <mergeCell ref="J16:J17"/>
    <mergeCell ref="P10:U10"/>
    <mergeCell ref="E12:M12"/>
    <mergeCell ref="N12:U12"/>
    <mergeCell ref="H16:H17"/>
    <mergeCell ref="I16:I17"/>
    <mergeCell ref="T28:U28"/>
    <mergeCell ref="S16:S17"/>
    <mergeCell ref="T3:U3"/>
    <mergeCell ref="P3:Q3"/>
    <mergeCell ref="P4:U4"/>
    <mergeCell ref="T16:T17"/>
    <mergeCell ref="U16:U17"/>
    <mergeCell ref="P9:U9"/>
    <mergeCell ref="P8:U8"/>
    <mergeCell ref="P7:U7"/>
    <mergeCell ref="P6:U6"/>
    <mergeCell ref="Q16:Q17"/>
    <mergeCell ref="B16:B17"/>
    <mergeCell ref="K13:M13"/>
    <mergeCell ref="N13:P13"/>
    <mergeCell ref="K16:K17"/>
    <mergeCell ref="L16:L17"/>
    <mergeCell ref="M16:M17"/>
    <mergeCell ref="P16:P17"/>
    <mergeCell ref="N16:N17"/>
    <mergeCell ref="O16:O17"/>
    <mergeCell ref="H13:J13"/>
    <mergeCell ref="R16:R17"/>
    <mergeCell ref="E38:G38"/>
    <mergeCell ref="D9:I9"/>
    <mergeCell ref="D10:I10"/>
    <mergeCell ref="P28:Q28"/>
    <mergeCell ref="Q13:S13"/>
    <mergeCell ref="P29:U29"/>
    <mergeCell ref="F16:F17"/>
    <mergeCell ref="E16:E17"/>
    <mergeCell ref="E13:G13"/>
    <mergeCell ref="E37:M37"/>
    <mergeCell ref="N37:U37"/>
    <mergeCell ref="D35:I35"/>
    <mergeCell ref="P35:U35"/>
    <mergeCell ref="Q38:S38"/>
    <mergeCell ref="P31:U31"/>
    <mergeCell ref="P32:U32"/>
    <mergeCell ref="P33:U33"/>
    <mergeCell ref="P34:U34"/>
    <mergeCell ref="N38:P38"/>
    <mergeCell ref="H38:J38"/>
    <mergeCell ref="K38:M38"/>
    <mergeCell ref="M41:M42"/>
    <mergeCell ref="H41:H42"/>
    <mergeCell ref="I41:I42"/>
    <mergeCell ref="J41:J42"/>
    <mergeCell ref="K41:K42"/>
    <mergeCell ref="L41:L42"/>
    <mergeCell ref="B41:B42"/>
    <mergeCell ref="E41:E42"/>
    <mergeCell ref="F41:F42"/>
    <mergeCell ref="G41:G42"/>
    <mergeCell ref="U41:U42"/>
    <mergeCell ref="N41:N42"/>
    <mergeCell ref="O41:O42"/>
    <mergeCell ref="P41:P42"/>
    <mergeCell ref="Q41:Q42"/>
    <mergeCell ref="R41:R42"/>
    <mergeCell ref="S41:S42"/>
    <mergeCell ref="T41:T42"/>
    <mergeCell ref="P53:Q53"/>
    <mergeCell ref="T53:U53"/>
    <mergeCell ref="P54:U54"/>
    <mergeCell ref="P56:U56"/>
    <mergeCell ref="P57:U57"/>
    <mergeCell ref="P58:U58"/>
    <mergeCell ref="D59:I59"/>
    <mergeCell ref="P59:U59"/>
    <mergeCell ref="D60:I60"/>
    <mergeCell ref="P60:U60"/>
    <mergeCell ref="Q63:S63"/>
    <mergeCell ref="E63:G63"/>
    <mergeCell ref="H63:J63"/>
    <mergeCell ref="K63:M63"/>
    <mergeCell ref="H66:H67"/>
    <mergeCell ref="B66:B67"/>
    <mergeCell ref="E66:E67"/>
    <mergeCell ref="F66:F67"/>
    <mergeCell ref="G66:G67"/>
    <mergeCell ref="T78:U78"/>
    <mergeCell ref="N63:P63"/>
    <mergeCell ref="E62:M62"/>
    <mergeCell ref="N62:U62"/>
    <mergeCell ref="S66:S67"/>
    <mergeCell ref="M66:M67"/>
    <mergeCell ref="N66:N67"/>
    <mergeCell ref="O66:O67"/>
    <mergeCell ref="P66:P67"/>
    <mergeCell ref="R66:R67"/>
    <mergeCell ref="I66:I67"/>
    <mergeCell ref="J66:J67"/>
    <mergeCell ref="K66:K67"/>
    <mergeCell ref="L66:L67"/>
    <mergeCell ref="D84:I84"/>
    <mergeCell ref="P84:U84"/>
    <mergeCell ref="E87:M87"/>
    <mergeCell ref="N87:U87"/>
    <mergeCell ref="D85:I85"/>
    <mergeCell ref="P79:U79"/>
    <mergeCell ref="Q66:Q67"/>
    <mergeCell ref="K88:M88"/>
    <mergeCell ref="N88:P88"/>
    <mergeCell ref="P83:U83"/>
    <mergeCell ref="P81:U81"/>
    <mergeCell ref="P82:U82"/>
    <mergeCell ref="U66:U67"/>
    <mergeCell ref="P78:Q78"/>
    <mergeCell ref="T66:T67"/>
    <mergeCell ref="E88:G88"/>
    <mergeCell ref="H88:J88"/>
    <mergeCell ref="N91:N92"/>
    <mergeCell ref="O91:O92"/>
    <mergeCell ref="J91:J92"/>
    <mergeCell ref="K91:K92"/>
    <mergeCell ref="L91:L92"/>
    <mergeCell ref="M91:M92"/>
    <mergeCell ref="Q88:S88"/>
    <mergeCell ref="P85:U85"/>
    <mergeCell ref="H91:H92"/>
    <mergeCell ref="I91:I92"/>
    <mergeCell ref="P91:P92"/>
    <mergeCell ref="U91:U92"/>
    <mergeCell ref="Q91:Q92"/>
    <mergeCell ref="R91:R92"/>
    <mergeCell ref="S91:S92"/>
    <mergeCell ref="T91:T92"/>
    <mergeCell ref="B91:B92"/>
    <mergeCell ref="E91:E92"/>
    <mergeCell ref="F91:F92"/>
    <mergeCell ref="G91:G92"/>
  </mergeCells>
  <conditionalFormatting sqref="X6:X13 X31:X38 X56:X63 X81:X88">
    <cfRule type="cellIs" priority="1" dxfId="0" operator="notEqual" stopIfTrue="1">
      <formula>0</formula>
    </cfRule>
  </conditionalFormatting>
  <printOptions horizontalCentered="1"/>
  <pageMargins left="0.31496062992125984" right="0.31496062992125984" top="0.1968503937007874" bottom="0" header="0" footer="0"/>
  <pageSetup horizontalDpi="600" verticalDpi="600" orientation="portrait" paperSize="9" scale="91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B1:AK97"/>
  <sheetViews>
    <sheetView zoomScale="75" zoomScaleNormal="75" zoomScalePageLayoutView="0" workbookViewId="0" topLeftCell="A45">
      <selection activeCell="Y45" sqref="Y45"/>
    </sheetView>
  </sheetViews>
  <sheetFormatPr defaultColWidth="10.28125" defaultRowHeight="12.75"/>
  <cols>
    <col min="1" max="1" width="0.42578125" style="1" customWidth="1"/>
    <col min="2" max="2" width="2.57421875" style="1" customWidth="1"/>
    <col min="3" max="3" width="22.140625" style="1" customWidth="1"/>
    <col min="4" max="4" width="22.57421875" style="1" customWidth="1"/>
    <col min="5" max="5" width="4.7109375" style="1" customWidth="1"/>
    <col min="6" max="6" width="1.28515625" style="1" customWidth="1"/>
    <col min="7" max="7" width="4.421875" style="1" customWidth="1"/>
    <col min="8" max="8" width="4.140625" style="1" customWidth="1"/>
    <col min="9" max="9" width="1.57421875" style="1" customWidth="1"/>
    <col min="10" max="10" width="4.421875" style="1" customWidth="1"/>
    <col min="11" max="11" width="4.57421875" style="1" customWidth="1"/>
    <col min="12" max="12" width="1.57421875" style="1" customWidth="1"/>
    <col min="13" max="13" width="4.28125" style="1" customWidth="1"/>
    <col min="14" max="14" width="4.421875" style="1" customWidth="1"/>
    <col min="15" max="15" width="2.00390625" style="1" customWidth="1"/>
    <col min="16" max="16" width="4.28125" style="1" customWidth="1"/>
    <col min="17" max="17" width="3.421875" style="1" customWidth="1"/>
    <col min="18" max="18" width="1.57421875" style="1" customWidth="1"/>
    <col min="19" max="19" width="3.7109375" style="1" customWidth="1"/>
    <col min="20" max="21" width="4.8515625" style="1" customWidth="1"/>
    <col min="22" max="22" width="1.57421875" style="1" customWidth="1"/>
    <col min="23" max="23" width="4.421875" style="1" customWidth="1"/>
    <col min="24" max="24" width="19.57421875" style="1" customWidth="1"/>
    <col min="25" max="25" width="44.28125" style="1" customWidth="1"/>
    <col min="26" max="26" width="42.8515625" style="1" customWidth="1"/>
    <col min="27" max="27" width="13.28125" style="1" customWidth="1"/>
    <col min="28" max="28" width="14.57421875" style="1" customWidth="1"/>
    <col min="29" max="29" width="12.7109375" style="1" customWidth="1"/>
    <col min="30" max="30" width="12.28125" style="1" customWidth="1"/>
    <col min="31" max="31" width="11.57421875" style="1" customWidth="1"/>
    <col min="32" max="37" width="4.140625" style="1" customWidth="1"/>
    <col min="38" max="16384" width="10.28125" style="1" customWidth="1"/>
  </cols>
  <sheetData>
    <row r="1" spans="6:9" ht="26.25">
      <c r="F1" s="102" t="s">
        <v>47</v>
      </c>
      <c r="H1" s="103"/>
      <c r="I1" s="103"/>
    </row>
    <row r="2" spans="6:9" ht="4.5" customHeight="1">
      <c r="F2" s="102"/>
      <c r="H2" s="103"/>
      <c r="I2" s="103"/>
    </row>
    <row r="3" spans="3:24" ht="21">
      <c r="C3" s="104" t="s">
        <v>48</v>
      </c>
      <c r="D3" s="105" t="s">
        <v>49</v>
      </c>
      <c r="E3" s="104"/>
      <c r="F3" s="104"/>
      <c r="G3" s="104"/>
      <c r="H3" s="104"/>
      <c r="I3" s="104"/>
      <c r="J3" s="104"/>
      <c r="K3" s="104"/>
      <c r="L3" s="104"/>
      <c r="P3" s="626" t="s">
        <v>50</v>
      </c>
      <c r="Q3" s="626"/>
      <c r="R3" s="106"/>
      <c r="S3" s="106"/>
      <c r="T3" s="637">
        <f>'Rozlosování-přehled'!$L$1</f>
        <v>2011</v>
      </c>
      <c r="U3" s="637"/>
      <c r="X3" s="107" t="s">
        <v>1</v>
      </c>
    </row>
    <row r="4" spans="3:31" ht="18.75">
      <c r="C4" s="108" t="s">
        <v>51</v>
      </c>
      <c r="D4" s="109"/>
      <c r="N4" s="110">
        <v>1</v>
      </c>
      <c r="P4" s="622" t="str">
        <f>IF(N4=1,P6,IF(N4=2,P7,IF(N4=3,P8,IF(N4=4,P9,IF(N4=5,P10," ")))))</f>
        <v>MUŽI  I.</v>
      </c>
      <c r="Q4" s="623"/>
      <c r="R4" s="623"/>
      <c r="S4" s="623"/>
      <c r="T4" s="623"/>
      <c r="U4" s="624"/>
      <c r="W4" s="111" t="s">
        <v>2</v>
      </c>
      <c r="X4" s="112" t="s">
        <v>3</v>
      </c>
      <c r="AA4" s="1" t="s">
        <v>52</v>
      </c>
      <c r="AB4" s="1" t="s">
        <v>53</v>
      </c>
      <c r="AC4" s="1" t="s">
        <v>54</v>
      </c>
      <c r="AD4" s="1" t="s">
        <v>55</v>
      </c>
      <c r="AE4" s="1" t="s">
        <v>56</v>
      </c>
    </row>
    <row r="5" spans="3:21" ht="9" customHeight="1">
      <c r="C5" s="108"/>
      <c r="D5" s="113"/>
      <c r="E5" s="113"/>
      <c r="F5" s="113"/>
      <c r="G5" s="108"/>
      <c r="H5" s="108"/>
      <c r="I5" s="108"/>
      <c r="J5" s="113"/>
      <c r="K5" s="113"/>
      <c r="L5" s="113"/>
      <c r="M5" s="108"/>
      <c r="N5" s="108"/>
      <c r="O5" s="108"/>
      <c r="P5" s="114"/>
      <c r="Q5" s="114"/>
      <c r="R5" s="114"/>
      <c r="S5" s="108"/>
      <c r="T5" s="108"/>
      <c r="U5" s="113"/>
    </row>
    <row r="6" spans="3:31" ht="14.25" customHeight="1">
      <c r="C6" s="108" t="s">
        <v>57</v>
      </c>
      <c r="D6" s="165"/>
      <c r="E6" s="115"/>
      <c r="F6" s="115"/>
      <c r="N6" s="116">
        <v>1</v>
      </c>
      <c r="P6" s="625" t="s">
        <v>58</v>
      </c>
      <c r="Q6" s="625"/>
      <c r="R6" s="625"/>
      <c r="S6" s="625"/>
      <c r="T6" s="625"/>
      <c r="U6" s="625"/>
      <c r="W6" s="117">
        <v>1</v>
      </c>
      <c r="X6" s="118" t="str">
        <f aca="true" t="shared" si="0" ref="X6:X13">IF($N$4=1,AA6,IF($N$4=2,AB6,IF($N$4=3,AC6,IF($N$4=4,AD6,IF($N$4=5,AE6," ")))))</f>
        <v>Hrabová</v>
      </c>
      <c r="AA6" s="1" t="str">
        <f>'1.M1'!AA6</f>
        <v>Hrabová</v>
      </c>
      <c r="AB6" s="1">
        <f>'1.M1'!AB6</f>
        <v>0</v>
      </c>
      <c r="AC6" s="1">
        <f>'1.M1'!AC6</f>
        <v>0</v>
      </c>
      <c r="AD6" s="1">
        <f>'1.M1'!AD6</f>
        <v>0</v>
      </c>
      <c r="AE6" s="1">
        <f>'1.M1'!AE6</f>
        <v>0</v>
      </c>
    </row>
    <row r="7" spans="3:31" ht="16.5" customHeight="1">
      <c r="C7" s="108" t="s">
        <v>60</v>
      </c>
      <c r="D7" s="119"/>
      <c r="E7" s="120"/>
      <c r="F7" s="120"/>
      <c r="N7" s="116">
        <v>2</v>
      </c>
      <c r="P7" s="625" t="s">
        <v>61</v>
      </c>
      <c r="Q7" s="625"/>
      <c r="R7" s="625"/>
      <c r="S7" s="625"/>
      <c r="T7" s="625"/>
      <c r="U7" s="625"/>
      <c r="W7" s="117">
        <v>2</v>
      </c>
      <c r="X7" s="118" t="str">
        <f t="shared" si="0"/>
        <v>Vratimov</v>
      </c>
      <c r="AA7" s="1" t="str">
        <f>'1.M1'!AA7</f>
        <v>Vratimov</v>
      </c>
      <c r="AB7" s="1">
        <f>'1.M1'!AB7</f>
        <v>0</v>
      </c>
      <c r="AC7" s="1">
        <f>'1.M1'!AC7</f>
        <v>0</v>
      </c>
      <c r="AD7" s="1">
        <f>'1.M1'!AD7</f>
        <v>0</v>
      </c>
      <c r="AE7" s="1">
        <f>'1.M1'!AE7</f>
        <v>0</v>
      </c>
    </row>
    <row r="8" spans="3:31" ht="15" customHeight="1">
      <c r="C8" s="108"/>
      <c r="N8" s="116">
        <v>3</v>
      </c>
      <c r="P8" s="594" t="s">
        <v>62</v>
      </c>
      <c r="Q8" s="594"/>
      <c r="R8" s="594"/>
      <c r="S8" s="594"/>
      <c r="T8" s="594"/>
      <c r="U8" s="594"/>
      <c r="W8" s="117">
        <v>3</v>
      </c>
      <c r="X8" s="118" t="str">
        <f t="shared" si="0"/>
        <v>Výškovice A</v>
      </c>
      <c r="AA8" s="1" t="str">
        <f>'1.M1'!AA8</f>
        <v>Výškovice A</v>
      </c>
      <c r="AB8" s="1">
        <f>'1.M1'!AB8</f>
        <v>0</v>
      </c>
      <c r="AC8" s="1">
        <f>'1.M1'!AC8</f>
        <v>0</v>
      </c>
      <c r="AD8" s="1">
        <f>'1.M1'!AD8</f>
        <v>0</v>
      </c>
      <c r="AE8" s="1">
        <f>'1.M1'!AE8</f>
        <v>0</v>
      </c>
    </row>
    <row r="9" spans="2:31" ht="18.75">
      <c r="B9" s="121">
        <v>8</v>
      </c>
      <c r="C9" s="104" t="s">
        <v>63</v>
      </c>
      <c r="D9" s="643" t="str">
        <f>IF(B9=1,X6,IF(B9=2,X7,IF(B9=3,X8,IF(B9=4,X9,IF(B9=5,X10,IF(B9=6,X11,IF(B9=7,X12,IF(B9=8,X13," "))))))))</f>
        <v>Brušperk A</v>
      </c>
      <c r="E9" s="644"/>
      <c r="F9" s="644"/>
      <c r="G9" s="644"/>
      <c r="H9" s="644"/>
      <c r="I9" s="645"/>
      <c r="N9" s="116">
        <v>4</v>
      </c>
      <c r="P9" s="594" t="s">
        <v>64</v>
      </c>
      <c r="Q9" s="594"/>
      <c r="R9" s="594"/>
      <c r="S9" s="594"/>
      <c r="T9" s="594"/>
      <c r="U9" s="594"/>
      <c r="W9" s="117">
        <v>4</v>
      </c>
      <c r="X9" s="118" t="str">
        <f t="shared" si="0"/>
        <v>Brušperk B</v>
      </c>
      <c r="AA9" s="1" t="str">
        <f>'1.M1'!AA9</f>
        <v>Brušperk B</v>
      </c>
      <c r="AB9" s="1">
        <f>'1.M1'!AB9</f>
        <v>0</v>
      </c>
      <c r="AC9" s="1">
        <f>'1.M1'!AC9</f>
        <v>0</v>
      </c>
      <c r="AD9" s="1">
        <f>'1.M1'!AD9</f>
        <v>0</v>
      </c>
      <c r="AE9" s="1">
        <f>'1.M1'!AE9</f>
        <v>0</v>
      </c>
    </row>
    <row r="10" spans="2:31" ht="19.5" customHeight="1">
      <c r="B10" s="121">
        <v>6</v>
      </c>
      <c r="C10" s="104" t="s">
        <v>66</v>
      </c>
      <c r="D10" s="643" t="str">
        <f>IF(B10=1,X6,IF(B10=2,X7,IF(B10=3,X8,IF(B10=4,X9,IF(B10=5,X10,IF(B10=6,X11,IF(B10=7,X12,IF(B10=8,X13," "))))))))</f>
        <v>Výškovice B</v>
      </c>
      <c r="E10" s="644"/>
      <c r="F10" s="644"/>
      <c r="G10" s="644"/>
      <c r="H10" s="644"/>
      <c r="I10" s="645"/>
      <c r="N10" s="116">
        <v>5</v>
      </c>
      <c r="P10" s="594" t="s">
        <v>67</v>
      </c>
      <c r="Q10" s="594"/>
      <c r="R10" s="594"/>
      <c r="S10" s="594"/>
      <c r="T10" s="594"/>
      <c r="U10" s="594"/>
      <c r="W10" s="117">
        <v>5</v>
      </c>
      <c r="X10" s="118" t="str">
        <f t="shared" si="0"/>
        <v>N.Bělá  B</v>
      </c>
      <c r="AA10" s="1" t="str">
        <f>'1.M1'!AA10</f>
        <v>N.Bělá  B</v>
      </c>
      <c r="AB10" s="1">
        <f>'1.M1'!AB10</f>
        <v>0</v>
      </c>
      <c r="AC10" s="1">
        <f>'1.M1'!AC10</f>
        <v>0</v>
      </c>
      <c r="AD10" s="1">
        <f>'1.M1'!AD10</f>
        <v>0</v>
      </c>
      <c r="AE10" s="1">
        <f>'1.M1'!AE10</f>
        <v>0</v>
      </c>
    </row>
    <row r="11" spans="23:31" ht="15.75" customHeight="1">
      <c r="W11" s="117">
        <v>6</v>
      </c>
      <c r="X11" s="118" t="str">
        <f t="shared" si="0"/>
        <v>Výškovice B</v>
      </c>
      <c r="AA11" s="1" t="str">
        <f>'1.M1'!AA11</f>
        <v>Výškovice B</v>
      </c>
      <c r="AB11" s="1">
        <f>'1.M1'!AB11</f>
        <v>0</v>
      </c>
      <c r="AC11" s="1">
        <f>'1.M1'!AC11</f>
        <v>0</v>
      </c>
      <c r="AD11" s="1">
        <f>'1.M1'!AD11</f>
        <v>0</v>
      </c>
      <c r="AE11" s="1">
        <f>'1.M1'!AE11</f>
        <v>0</v>
      </c>
    </row>
    <row r="12" spans="3:37" ht="15">
      <c r="C12" s="122" t="s">
        <v>68</v>
      </c>
      <c r="D12" s="123"/>
      <c r="E12" s="630" t="s">
        <v>69</v>
      </c>
      <c r="F12" s="631"/>
      <c r="G12" s="631"/>
      <c r="H12" s="631"/>
      <c r="I12" s="631"/>
      <c r="J12" s="631"/>
      <c r="K12" s="631"/>
      <c r="L12" s="631"/>
      <c r="M12" s="631"/>
      <c r="N12" s="631" t="s">
        <v>70</v>
      </c>
      <c r="O12" s="631"/>
      <c r="P12" s="631"/>
      <c r="Q12" s="631"/>
      <c r="R12" s="631"/>
      <c r="S12" s="631"/>
      <c r="T12" s="631"/>
      <c r="U12" s="631"/>
      <c r="V12" s="124"/>
      <c r="W12" s="117">
        <v>7</v>
      </c>
      <c r="X12" s="118" t="str">
        <f t="shared" si="0"/>
        <v>Stará Bělá  </v>
      </c>
      <c r="AA12" s="1" t="str">
        <f>'1.M1'!AA12</f>
        <v>Stará Bělá  </v>
      </c>
      <c r="AB12" s="1">
        <f>'1.M1'!AB12</f>
        <v>0</v>
      </c>
      <c r="AC12" s="1">
        <f>'1.M1'!AC12</f>
        <v>0</v>
      </c>
      <c r="AD12" s="1">
        <f>'1.M1'!AD12</f>
        <v>0</v>
      </c>
      <c r="AE12" s="1">
        <f>'1.M1'!AE12</f>
        <v>0</v>
      </c>
      <c r="AF12" s="108"/>
      <c r="AG12" s="125"/>
      <c r="AH12" s="125"/>
      <c r="AI12" s="107" t="s">
        <v>1</v>
      </c>
      <c r="AJ12" s="125"/>
      <c r="AK12" s="125"/>
    </row>
    <row r="13" spans="2:37" ht="21" customHeight="1">
      <c r="B13" s="126"/>
      <c r="C13" s="127" t="s">
        <v>8</v>
      </c>
      <c r="D13" s="128" t="s">
        <v>9</v>
      </c>
      <c r="E13" s="611" t="s">
        <v>71</v>
      </c>
      <c r="F13" s="592"/>
      <c r="G13" s="593"/>
      <c r="H13" s="591" t="s">
        <v>72</v>
      </c>
      <c r="I13" s="592"/>
      <c r="J13" s="593" t="s">
        <v>72</v>
      </c>
      <c r="K13" s="591" t="s">
        <v>73</v>
      </c>
      <c r="L13" s="592"/>
      <c r="M13" s="592" t="s">
        <v>73</v>
      </c>
      <c r="N13" s="591" t="s">
        <v>74</v>
      </c>
      <c r="O13" s="592"/>
      <c r="P13" s="593"/>
      <c r="Q13" s="591" t="s">
        <v>75</v>
      </c>
      <c r="R13" s="592"/>
      <c r="S13" s="593"/>
      <c r="T13" s="129" t="s">
        <v>76</v>
      </c>
      <c r="U13" s="130"/>
      <c r="V13" s="131"/>
      <c r="W13" s="117">
        <v>8</v>
      </c>
      <c r="X13" s="118" t="str">
        <f t="shared" si="0"/>
        <v>Brušperk A</v>
      </c>
      <c r="AA13" s="1" t="str">
        <f>'1.M1'!AA13</f>
        <v>Brušperk A</v>
      </c>
      <c r="AB13" s="1">
        <f>'1.M1'!AB13</f>
        <v>0</v>
      </c>
      <c r="AC13" s="1">
        <f>'1.M1'!AC13</f>
        <v>0</v>
      </c>
      <c r="AD13" s="1">
        <f>'1.M1'!AD13</f>
        <v>0</v>
      </c>
      <c r="AE13" s="1">
        <f>'1.M1'!AE13</f>
        <v>0</v>
      </c>
      <c r="AF13" s="9" t="s">
        <v>71</v>
      </c>
      <c r="AG13" s="9" t="s">
        <v>72</v>
      </c>
      <c r="AH13" s="9" t="s">
        <v>73</v>
      </c>
      <c r="AI13" s="9" t="s">
        <v>71</v>
      </c>
      <c r="AJ13" s="9" t="s">
        <v>72</v>
      </c>
      <c r="AK13" s="9" t="s">
        <v>73</v>
      </c>
    </row>
    <row r="14" spans="2:37" ht="24.75" customHeight="1">
      <c r="B14" s="132" t="s">
        <v>71</v>
      </c>
      <c r="C14" s="79" t="s">
        <v>108</v>
      </c>
      <c r="D14" s="133" t="s">
        <v>274</v>
      </c>
      <c r="E14" s="134">
        <v>6</v>
      </c>
      <c r="F14" s="135" t="s">
        <v>19</v>
      </c>
      <c r="G14" s="136">
        <v>1</v>
      </c>
      <c r="H14" s="137">
        <v>6</v>
      </c>
      <c r="I14" s="135" t="s">
        <v>19</v>
      </c>
      <c r="J14" s="136">
        <v>1</v>
      </c>
      <c r="K14" s="137"/>
      <c r="L14" s="135" t="s">
        <v>19</v>
      </c>
      <c r="M14" s="138"/>
      <c r="N14" s="204">
        <f>E14+H14+K14</f>
        <v>12</v>
      </c>
      <c r="O14" s="205" t="s">
        <v>19</v>
      </c>
      <c r="P14" s="206">
        <f>G14+J14+M14</f>
        <v>2</v>
      </c>
      <c r="Q14" s="204">
        <f>SUM(AF14:AH14)</f>
        <v>2</v>
      </c>
      <c r="R14" s="205" t="s">
        <v>19</v>
      </c>
      <c r="S14" s="206">
        <f>SUM(AI14:AK14)</f>
        <v>0</v>
      </c>
      <c r="T14" s="207">
        <f>IF(Q14&gt;S14,1,0)</f>
        <v>1</v>
      </c>
      <c r="U14" s="208">
        <f>IF(S14&gt;Q14,1,0)</f>
        <v>0</v>
      </c>
      <c r="V14" s="124"/>
      <c r="X14" s="144"/>
      <c r="AF14" s="145">
        <f>IF(E14&gt;G14,1,0)</f>
        <v>1</v>
      </c>
      <c r="AG14" s="145">
        <f>IF(H14&gt;J14,1,0)</f>
        <v>1</v>
      </c>
      <c r="AH14" s="145">
        <f>IF(K14+M14&gt;0,IF(K14&gt;M14,1,0),0)</f>
        <v>0</v>
      </c>
      <c r="AI14" s="145">
        <f>IF(G14&gt;E14,1,0)</f>
        <v>0</v>
      </c>
      <c r="AJ14" s="145">
        <f>IF(J14&gt;H14,1,0)</f>
        <v>0</v>
      </c>
      <c r="AK14" s="145">
        <f>IF(K14+M14&gt;0,IF(M14&gt;K14,1,0),0)</f>
        <v>0</v>
      </c>
    </row>
    <row r="15" spans="2:37" ht="24" customHeight="1">
      <c r="B15" s="132" t="s">
        <v>72</v>
      </c>
      <c r="C15" s="79" t="s">
        <v>106</v>
      </c>
      <c r="D15" s="147" t="s">
        <v>275</v>
      </c>
      <c r="E15" s="134">
        <v>6</v>
      </c>
      <c r="F15" s="135" t="s">
        <v>19</v>
      </c>
      <c r="G15" s="136">
        <v>4</v>
      </c>
      <c r="H15" s="137">
        <v>6</v>
      </c>
      <c r="I15" s="135" t="s">
        <v>19</v>
      </c>
      <c r="J15" s="136">
        <v>1</v>
      </c>
      <c r="K15" s="137"/>
      <c r="L15" s="135" t="s">
        <v>19</v>
      </c>
      <c r="M15" s="138"/>
      <c r="N15" s="204">
        <f>E15+H15+K15</f>
        <v>12</v>
      </c>
      <c r="O15" s="205" t="s">
        <v>19</v>
      </c>
      <c r="P15" s="206">
        <f>G15+J15+M15</f>
        <v>5</v>
      </c>
      <c r="Q15" s="204">
        <f>SUM(AF15:AH15)</f>
        <v>2</v>
      </c>
      <c r="R15" s="205" t="s">
        <v>19</v>
      </c>
      <c r="S15" s="206">
        <f>SUM(AI15:AK15)</f>
        <v>0</v>
      </c>
      <c r="T15" s="207">
        <f>IF(Q15&gt;S15,1,0)</f>
        <v>1</v>
      </c>
      <c r="U15" s="208">
        <f>IF(S15&gt;Q15,1,0)</f>
        <v>0</v>
      </c>
      <c r="V15" s="124"/>
      <c r="AF15" s="145">
        <f>IF(E15&gt;G15,1,0)</f>
        <v>1</v>
      </c>
      <c r="AG15" s="145">
        <f>IF(H15&gt;J15,1,0)</f>
        <v>1</v>
      </c>
      <c r="AH15" s="145">
        <f>IF(K15+M15&gt;0,IF(K15&gt;M15,1,0),0)</f>
        <v>0</v>
      </c>
      <c r="AI15" s="145">
        <f>IF(G15&gt;E15,1,0)</f>
        <v>0</v>
      </c>
      <c r="AJ15" s="145">
        <f>IF(J15&gt;H15,1,0)</f>
        <v>0</v>
      </c>
      <c r="AK15" s="145">
        <f>IF(K15+M15&gt;0,IF(M15&gt;K15,1,0),0)</f>
        <v>0</v>
      </c>
    </row>
    <row r="16" spans="2:37" ht="20.25" customHeight="1">
      <c r="B16" s="583" t="s">
        <v>73</v>
      </c>
      <c r="C16" s="147" t="s">
        <v>108</v>
      </c>
      <c r="D16" s="133" t="s">
        <v>260</v>
      </c>
      <c r="E16" s="641">
        <v>6</v>
      </c>
      <c r="F16" s="632" t="s">
        <v>19</v>
      </c>
      <c r="G16" s="634">
        <v>1</v>
      </c>
      <c r="H16" s="639">
        <v>6</v>
      </c>
      <c r="I16" s="632" t="s">
        <v>19</v>
      </c>
      <c r="J16" s="634">
        <v>3</v>
      </c>
      <c r="K16" s="639"/>
      <c r="L16" s="632" t="s">
        <v>19</v>
      </c>
      <c r="M16" s="671"/>
      <c r="N16" s="673">
        <f>E16+H16+K16</f>
        <v>12</v>
      </c>
      <c r="O16" s="669" t="s">
        <v>19</v>
      </c>
      <c r="P16" s="667">
        <f>G16+J16+M16</f>
        <v>4</v>
      </c>
      <c r="Q16" s="673">
        <f>SUM(AF16:AH16)</f>
        <v>2</v>
      </c>
      <c r="R16" s="669" t="s">
        <v>19</v>
      </c>
      <c r="S16" s="667">
        <f>SUM(AI16:AK16)</f>
        <v>0</v>
      </c>
      <c r="T16" s="675">
        <f>IF(Q16&gt;S16,1,0)</f>
        <v>1</v>
      </c>
      <c r="U16" s="677">
        <f>IF(S16&gt;Q16,1,0)</f>
        <v>0</v>
      </c>
      <c r="V16" s="148"/>
      <c r="AF16" s="145">
        <f>IF(E16&gt;G16,1,0)</f>
        <v>1</v>
      </c>
      <c r="AG16" s="145">
        <f>IF(H16&gt;J16,1,0)</f>
        <v>1</v>
      </c>
      <c r="AH16" s="145">
        <f>IF(K16+M16&gt;0,IF(K16&gt;M16,1,0),0)</f>
        <v>0</v>
      </c>
      <c r="AI16" s="145">
        <f>IF(G16&gt;E16,1,0)</f>
        <v>0</v>
      </c>
      <c r="AJ16" s="145">
        <f>IF(J16&gt;H16,1,0)</f>
        <v>0</v>
      </c>
      <c r="AK16" s="145">
        <f>IF(K16+M16&gt;0,IF(M16&gt;K16,1,0),0)</f>
        <v>0</v>
      </c>
    </row>
    <row r="17" spans="2:22" ht="21" customHeight="1">
      <c r="B17" s="584"/>
      <c r="C17" s="79" t="s">
        <v>106</v>
      </c>
      <c r="D17" s="149" t="s">
        <v>275</v>
      </c>
      <c r="E17" s="642"/>
      <c r="F17" s="633"/>
      <c r="G17" s="635"/>
      <c r="H17" s="640"/>
      <c r="I17" s="633"/>
      <c r="J17" s="635"/>
      <c r="K17" s="640"/>
      <c r="L17" s="633"/>
      <c r="M17" s="672"/>
      <c r="N17" s="674"/>
      <c r="O17" s="670"/>
      <c r="P17" s="668"/>
      <c r="Q17" s="674"/>
      <c r="R17" s="670"/>
      <c r="S17" s="668"/>
      <c r="T17" s="676"/>
      <c r="U17" s="678"/>
      <c r="V17" s="148"/>
    </row>
    <row r="18" spans="2:22" ht="23.25" customHeight="1">
      <c r="B18" s="151"/>
      <c r="C18" s="209" t="s">
        <v>77</v>
      </c>
      <c r="D18" s="210"/>
      <c r="E18" s="210"/>
      <c r="F18" s="210"/>
      <c r="G18" s="210"/>
      <c r="H18" s="210"/>
      <c r="I18" s="210"/>
      <c r="J18" s="210"/>
      <c r="K18" s="210"/>
      <c r="L18" s="210"/>
      <c r="M18" s="210"/>
      <c r="N18" s="211">
        <f>SUM(N14:N17)</f>
        <v>36</v>
      </c>
      <c r="O18" s="205" t="s">
        <v>19</v>
      </c>
      <c r="P18" s="212">
        <f>SUM(P14:P17)</f>
        <v>11</v>
      </c>
      <c r="Q18" s="211">
        <f>SUM(Q14:Q17)</f>
        <v>6</v>
      </c>
      <c r="R18" s="213" t="s">
        <v>19</v>
      </c>
      <c r="S18" s="212">
        <f>SUM(S14:S17)</f>
        <v>0</v>
      </c>
      <c r="T18" s="207">
        <f>SUM(T14:T17)</f>
        <v>3</v>
      </c>
      <c r="U18" s="208">
        <f>SUM(U14:U17)</f>
        <v>0</v>
      </c>
      <c r="V18" s="124"/>
    </row>
    <row r="19" spans="2:27" ht="21" customHeight="1">
      <c r="B19" s="151"/>
      <c r="C19" s="8" t="s">
        <v>78</v>
      </c>
      <c r="D19" s="157" t="str">
        <f>IF(T18&gt;U18,D9,IF(U18&gt;T18,D10,IF(U18+T18=0," ","CHYBA ZADÁNÍ")))</f>
        <v>Brušperk A</v>
      </c>
      <c r="E19" s="152"/>
      <c r="F19" s="152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8"/>
      <c r="V19" s="158"/>
      <c r="AA19" s="159"/>
    </row>
    <row r="20" spans="2:22" ht="19.5" customHeight="1">
      <c r="B20" s="151"/>
      <c r="C20" s="8" t="s">
        <v>79</v>
      </c>
      <c r="G20" s="160"/>
      <c r="H20" s="160"/>
      <c r="I20" s="160"/>
      <c r="J20" s="160"/>
      <c r="K20" s="160"/>
      <c r="L20" s="160"/>
      <c r="M20" s="160"/>
      <c r="N20" s="158"/>
      <c r="O20" s="158"/>
      <c r="Q20" s="161"/>
      <c r="R20" s="161"/>
      <c r="S20" s="160"/>
      <c r="T20" s="160"/>
      <c r="U20" s="160"/>
      <c r="V20" s="158"/>
    </row>
    <row r="21" spans="10:20" ht="15">
      <c r="J21" s="5" t="s">
        <v>63</v>
      </c>
      <c r="K21" s="5"/>
      <c r="L21" s="5"/>
      <c r="T21" s="5" t="s">
        <v>66</v>
      </c>
    </row>
    <row r="22" spans="3:21" ht="15">
      <c r="C22" s="108" t="s">
        <v>80</v>
      </c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</row>
    <row r="23" spans="3:21" ht="15"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</row>
    <row r="24" spans="3:21" ht="15"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</row>
    <row r="25" spans="3:21" ht="15"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</row>
    <row r="26" spans="2:21" ht="28.5" customHeight="1">
      <c r="B26" s="123"/>
      <c r="C26" s="123"/>
      <c r="D26" s="123"/>
      <c r="E26" s="123"/>
      <c r="F26" s="162" t="s">
        <v>47</v>
      </c>
      <c r="G26" s="123"/>
      <c r="H26" s="163"/>
      <c r="I26" s="16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</row>
    <row r="27" spans="6:9" ht="8.25" customHeight="1">
      <c r="F27" s="102"/>
      <c r="H27" s="103"/>
      <c r="I27" s="103"/>
    </row>
    <row r="28" spans="3:24" ht="21">
      <c r="C28" s="104" t="s">
        <v>48</v>
      </c>
      <c r="D28" s="105" t="s">
        <v>49</v>
      </c>
      <c r="E28" s="104"/>
      <c r="F28" s="104"/>
      <c r="G28" s="104"/>
      <c r="H28" s="104"/>
      <c r="I28" s="104"/>
      <c r="J28" s="104"/>
      <c r="K28" s="104"/>
      <c r="L28" s="104"/>
      <c r="P28" s="626" t="s">
        <v>50</v>
      </c>
      <c r="Q28" s="626"/>
      <c r="R28" s="106"/>
      <c r="S28" s="106"/>
      <c r="T28" s="637">
        <f>'Rozlosování-přehled'!$L$1</f>
        <v>2011</v>
      </c>
      <c r="U28" s="637"/>
      <c r="X28" s="107" t="s">
        <v>1</v>
      </c>
    </row>
    <row r="29" spans="3:31" ht="18.75">
      <c r="C29" s="108" t="s">
        <v>51</v>
      </c>
      <c r="D29" s="164"/>
      <c r="N29" s="110">
        <v>1</v>
      </c>
      <c r="P29" s="622" t="str">
        <f>IF(N29=1,P31,IF(N29=2,P32,IF(N29=3,P33,IF(N29=4,P34,IF(N29=5,P35," ")))))</f>
        <v>MUŽI  I.</v>
      </c>
      <c r="Q29" s="623"/>
      <c r="R29" s="623"/>
      <c r="S29" s="623"/>
      <c r="T29" s="623"/>
      <c r="U29" s="624"/>
      <c r="W29" s="111" t="s">
        <v>2</v>
      </c>
      <c r="X29" s="108" t="s">
        <v>3</v>
      </c>
      <c r="AA29" s="1" t="s">
        <v>52</v>
      </c>
      <c r="AB29" s="1" t="s">
        <v>53</v>
      </c>
      <c r="AC29" s="1" t="s">
        <v>54</v>
      </c>
      <c r="AD29" s="1" t="s">
        <v>55</v>
      </c>
      <c r="AE29" s="1" t="s">
        <v>56</v>
      </c>
    </row>
    <row r="30" spans="3:21" ht="6.75" customHeight="1">
      <c r="C30" s="108"/>
      <c r="D30" s="113"/>
      <c r="E30" s="113"/>
      <c r="F30" s="113"/>
      <c r="G30" s="108"/>
      <c r="H30" s="108"/>
      <c r="I30" s="108"/>
      <c r="J30" s="113"/>
      <c r="K30" s="113"/>
      <c r="L30" s="113"/>
      <c r="M30" s="108"/>
      <c r="N30" s="108"/>
      <c r="O30" s="108"/>
      <c r="P30" s="114"/>
      <c r="Q30" s="114"/>
      <c r="R30" s="114"/>
      <c r="S30" s="108"/>
      <c r="T30" s="108"/>
      <c r="U30" s="113"/>
    </row>
    <row r="31" spans="3:31" ht="15.75">
      <c r="C31" s="108" t="s">
        <v>57</v>
      </c>
      <c r="D31" s="337"/>
      <c r="E31" s="115"/>
      <c r="F31" s="115"/>
      <c r="N31" s="1">
        <v>1</v>
      </c>
      <c r="P31" s="625" t="s">
        <v>58</v>
      </c>
      <c r="Q31" s="625"/>
      <c r="R31" s="625"/>
      <c r="S31" s="625"/>
      <c r="T31" s="625"/>
      <c r="U31" s="625"/>
      <c r="W31" s="117">
        <v>1</v>
      </c>
      <c r="X31" s="118" t="str">
        <f aca="true" t="shared" si="1" ref="X31:X38">IF($N$29=1,AA31,IF($N$29=2,AB31,IF($N$29=3,AC31,IF($N$29=4,AD31,IF($N$29=5,AE31," ")))))</f>
        <v>Hrabová</v>
      </c>
      <c r="AA31" s="1" t="str">
        <f aca="true" t="shared" si="2" ref="AA31:AE38">AA6</f>
        <v>Hrabová</v>
      </c>
      <c r="AB31" s="1">
        <f t="shared" si="2"/>
        <v>0</v>
      </c>
      <c r="AC31" s="1">
        <f t="shared" si="2"/>
        <v>0</v>
      </c>
      <c r="AD31" s="1">
        <f t="shared" si="2"/>
        <v>0</v>
      </c>
      <c r="AE31" s="1">
        <f t="shared" si="2"/>
        <v>0</v>
      </c>
    </row>
    <row r="32" spans="3:31" ht="15">
      <c r="C32" s="108" t="s">
        <v>60</v>
      </c>
      <c r="D32" s="338"/>
      <c r="E32" s="120"/>
      <c r="F32" s="120"/>
      <c r="N32" s="1">
        <v>2</v>
      </c>
      <c r="P32" s="625" t="s">
        <v>61</v>
      </c>
      <c r="Q32" s="625"/>
      <c r="R32" s="625"/>
      <c r="S32" s="625"/>
      <c r="T32" s="625"/>
      <c r="U32" s="625"/>
      <c r="W32" s="117">
        <v>2</v>
      </c>
      <c r="X32" s="118" t="str">
        <f t="shared" si="1"/>
        <v>Vratimov</v>
      </c>
      <c r="AA32" s="1" t="str">
        <f t="shared" si="2"/>
        <v>Vratimov</v>
      </c>
      <c r="AB32" s="1">
        <f t="shared" si="2"/>
        <v>0</v>
      </c>
      <c r="AC32" s="1">
        <f t="shared" si="2"/>
        <v>0</v>
      </c>
      <c r="AD32" s="1">
        <f t="shared" si="2"/>
        <v>0</v>
      </c>
      <c r="AE32" s="1">
        <f t="shared" si="2"/>
        <v>0</v>
      </c>
    </row>
    <row r="33" spans="3:31" ht="15">
      <c r="C33" s="108"/>
      <c r="N33" s="1">
        <v>3</v>
      </c>
      <c r="P33" s="594" t="s">
        <v>62</v>
      </c>
      <c r="Q33" s="594"/>
      <c r="R33" s="594"/>
      <c r="S33" s="594"/>
      <c r="T33" s="594"/>
      <c r="U33" s="594"/>
      <c r="W33" s="117">
        <v>3</v>
      </c>
      <c r="X33" s="118" t="str">
        <f t="shared" si="1"/>
        <v>Výškovice A</v>
      </c>
      <c r="AA33" s="1" t="str">
        <f t="shared" si="2"/>
        <v>Výškovice A</v>
      </c>
      <c r="AB33" s="1">
        <f t="shared" si="2"/>
        <v>0</v>
      </c>
      <c r="AC33" s="1">
        <f t="shared" si="2"/>
        <v>0</v>
      </c>
      <c r="AD33" s="1">
        <f t="shared" si="2"/>
        <v>0</v>
      </c>
      <c r="AE33" s="1">
        <f t="shared" si="2"/>
        <v>0</v>
      </c>
    </row>
    <row r="34" spans="2:31" ht="18.75">
      <c r="B34" s="121">
        <v>7</v>
      </c>
      <c r="C34" s="104" t="s">
        <v>63</v>
      </c>
      <c r="D34" s="627" t="str">
        <f>IF(B34=1,X31,IF(B34=2,X32,IF(B34=3,X33,IF(B34=4,X34,IF(B34=5,X35,IF(B34=6,X36,IF(B34=7,X37,IF(B34=8,X38," "))))))))</f>
        <v>Stará Bělá  </v>
      </c>
      <c r="E34" s="628"/>
      <c r="F34" s="628"/>
      <c r="G34" s="628"/>
      <c r="H34" s="628"/>
      <c r="I34" s="629"/>
      <c r="N34" s="1">
        <v>4</v>
      </c>
      <c r="P34" s="594" t="s">
        <v>64</v>
      </c>
      <c r="Q34" s="594"/>
      <c r="R34" s="594"/>
      <c r="S34" s="594"/>
      <c r="T34" s="594"/>
      <c r="U34" s="594"/>
      <c r="W34" s="117">
        <v>4</v>
      </c>
      <c r="X34" s="118" t="str">
        <f t="shared" si="1"/>
        <v>Brušperk B</v>
      </c>
      <c r="AA34" s="1" t="str">
        <f t="shared" si="2"/>
        <v>Brušperk B</v>
      </c>
      <c r="AB34" s="1">
        <f t="shared" si="2"/>
        <v>0</v>
      </c>
      <c r="AC34" s="1">
        <f t="shared" si="2"/>
        <v>0</v>
      </c>
      <c r="AD34" s="1">
        <f t="shared" si="2"/>
        <v>0</v>
      </c>
      <c r="AE34" s="1">
        <f t="shared" si="2"/>
        <v>0</v>
      </c>
    </row>
    <row r="35" spans="2:31" ht="18.75">
      <c r="B35" s="121">
        <v>5</v>
      </c>
      <c r="C35" s="104" t="s">
        <v>66</v>
      </c>
      <c r="D35" s="627" t="str">
        <f>IF(B35=1,X31,IF(B35=2,X32,IF(B35=3,X33,IF(B35=4,X34,IF(B35=5,X35,IF(B35=6,X36,IF(B35=7,X37,IF(B35=8,X38," "))))))))</f>
        <v>N.Bělá  B</v>
      </c>
      <c r="E35" s="628"/>
      <c r="F35" s="628"/>
      <c r="G35" s="628"/>
      <c r="H35" s="628"/>
      <c r="I35" s="629"/>
      <c r="N35" s="1">
        <v>5</v>
      </c>
      <c r="P35" s="594" t="s">
        <v>67</v>
      </c>
      <c r="Q35" s="594"/>
      <c r="R35" s="594"/>
      <c r="S35" s="594"/>
      <c r="T35" s="594"/>
      <c r="U35" s="594"/>
      <c r="W35" s="117">
        <v>5</v>
      </c>
      <c r="X35" s="118" t="str">
        <f t="shared" si="1"/>
        <v>N.Bělá  B</v>
      </c>
      <c r="AA35" s="1" t="str">
        <f t="shared" si="2"/>
        <v>N.Bělá  B</v>
      </c>
      <c r="AB35" s="1">
        <f t="shared" si="2"/>
        <v>0</v>
      </c>
      <c r="AC35" s="1">
        <f t="shared" si="2"/>
        <v>0</v>
      </c>
      <c r="AD35" s="1">
        <f t="shared" si="2"/>
        <v>0</v>
      </c>
      <c r="AE35" s="1">
        <f t="shared" si="2"/>
        <v>0</v>
      </c>
    </row>
    <row r="36" spans="23:31" ht="15">
      <c r="W36" s="117">
        <v>6</v>
      </c>
      <c r="X36" s="118" t="str">
        <f t="shared" si="1"/>
        <v>Výškovice B</v>
      </c>
      <c r="AA36" s="1" t="str">
        <f t="shared" si="2"/>
        <v>Výškovice B</v>
      </c>
      <c r="AB36" s="1">
        <f t="shared" si="2"/>
        <v>0</v>
      </c>
      <c r="AC36" s="1">
        <f t="shared" si="2"/>
        <v>0</v>
      </c>
      <c r="AD36" s="1">
        <f t="shared" si="2"/>
        <v>0</v>
      </c>
      <c r="AE36" s="1">
        <f t="shared" si="2"/>
        <v>0</v>
      </c>
    </row>
    <row r="37" spans="3:31" ht="15">
      <c r="C37" s="122" t="s">
        <v>68</v>
      </c>
      <c r="D37" s="123"/>
      <c r="E37" s="630" t="s">
        <v>69</v>
      </c>
      <c r="F37" s="631"/>
      <c r="G37" s="631"/>
      <c r="H37" s="631"/>
      <c r="I37" s="631"/>
      <c r="J37" s="631"/>
      <c r="K37" s="631"/>
      <c r="L37" s="631"/>
      <c r="M37" s="631"/>
      <c r="N37" s="631" t="s">
        <v>70</v>
      </c>
      <c r="O37" s="631"/>
      <c r="P37" s="631"/>
      <c r="Q37" s="631"/>
      <c r="R37" s="631"/>
      <c r="S37" s="631"/>
      <c r="T37" s="631"/>
      <c r="U37" s="631"/>
      <c r="V37" s="124"/>
      <c r="W37" s="117">
        <v>7</v>
      </c>
      <c r="X37" s="118" t="str">
        <f t="shared" si="1"/>
        <v>Stará Bělá  </v>
      </c>
      <c r="AA37" s="1" t="str">
        <f t="shared" si="2"/>
        <v>Stará Bělá  </v>
      </c>
      <c r="AB37" s="1">
        <f t="shared" si="2"/>
        <v>0</v>
      </c>
      <c r="AC37" s="1">
        <f t="shared" si="2"/>
        <v>0</v>
      </c>
      <c r="AD37" s="1">
        <f t="shared" si="2"/>
        <v>0</v>
      </c>
      <c r="AE37" s="1">
        <f t="shared" si="2"/>
        <v>0</v>
      </c>
    </row>
    <row r="38" spans="2:37" ht="15">
      <c r="B38" s="126"/>
      <c r="C38" s="127" t="s">
        <v>8</v>
      </c>
      <c r="D38" s="128" t="s">
        <v>9</v>
      </c>
      <c r="E38" s="611" t="s">
        <v>71</v>
      </c>
      <c r="F38" s="592"/>
      <c r="G38" s="593"/>
      <c r="H38" s="591" t="s">
        <v>72</v>
      </c>
      <c r="I38" s="592"/>
      <c r="J38" s="593" t="s">
        <v>72</v>
      </c>
      <c r="K38" s="591" t="s">
        <v>73</v>
      </c>
      <c r="L38" s="592"/>
      <c r="M38" s="592" t="s">
        <v>73</v>
      </c>
      <c r="N38" s="591" t="s">
        <v>74</v>
      </c>
      <c r="O38" s="592"/>
      <c r="P38" s="593"/>
      <c r="Q38" s="591" t="s">
        <v>75</v>
      </c>
      <c r="R38" s="592"/>
      <c r="S38" s="593"/>
      <c r="T38" s="129" t="s">
        <v>76</v>
      </c>
      <c r="U38" s="130"/>
      <c r="V38" s="131"/>
      <c r="W38" s="117">
        <v>8</v>
      </c>
      <c r="X38" s="118" t="str">
        <f t="shared" si="1"/>
        <v>Brušperk A</v>
      </c>
      <c r="AA38" s="1" t="str">
        <f t="shared" si="2"/>
        <v>Brušperk A</v>
      </c>
      <c r="AB38" s="1">
        <f t="shared" si="2"/>
        <v>0</v>
      </c>
      <c r="AC38" s="1">
        <f t="shared" si="2"/>
        <v>0</v>
      </c>
      <c r="AD38" s="1">
        <f t="shared" si="2"/>
        <v>0</v>
      </c>
      <c r="AE38" s="1">
        <f t="shared" si="2"/>
        <v>0</v>
      </c>
      <c r="AF38" s="9" t="s">
        <v>71</v>
      </c>
      <c r="AG38" s="9" t="s">
        <v>72</v>
      </c>
      <c r="AH38" s="9" t="s">
        <v>73</v>
      </c>
      <c r="AI38" s="9" t="s">
        <v>71</v>
      </c>
      <c r="AJ38" s="9" t="s">
        <v>72</v>
      </c>
      <c r="AK38" s="9" t="s">
        <v>73</v>
      </c>
    </row>
    <row r="39" spans="2:37" ht="24.75" customHeight="1">
      <c r="B39" s="132" t="s">
        <v>71</v>
      </c>
      <c r="C39" s="172" t="s">
        <v>127</v>
      </c>
      <c r="D39" s="182" t="s">
        <v>95</v>
      </c>
      <c r="E39" s="341">
        <v>1</v>
      </c>
      <c r="F39" s="342" t="s">
        <v>19</v>
      </c>
      <c r="G39" s="343">
        <v>6</v>
      </c>
      <c r="H39" s="344">
        <v>2</v>
      </c>
      <c r="I39" s="342" t="s">
        <v>19</v>
      </c>
      <c r="J39" s="343">
        <v>6</v>
      </c>
      <c r="K39" s="344"/>
      <c r="L39" s="342" t="s">
        <v>19</v>
      </c>
      <c r="M39" s="345"/>
      <c r="N39" s="179">
        <f>E39+H39+K39</f>
        <v>3</v>
      </c>
      <c r="O39" s="180" t="s">
        <v>19</v>
      </c>
      <c r="P39" s="181">
        <f>G39+J39+M39</f>
        <v>12</v>
      </c>
      <c r="Q39" s="179">
        <f>SUM(AF39:AH39)</f>
        <v>0</v>
      </c>
      <c r="R39" s="180" t="s">
        <v>19</v>
      </c>
      <c r="S39" s="181">
        <f>SUM(AI39:AK39)</f>
        <v>2</v>
      </c>
      <c r="T39" s="142">
        <f>IF(Q39&gt;S39,1,0)</f>
        <v>0</v>
      </c>
      <c r="U39" s="143">
        <f>IF(S39&gt;Q39,1,0)</f>
        <v>1</v>
      </c>
      <c r="V39" s="124"/>
      <c r="X39" s="144"/>
      <c r="AF39" s="145">
        <f>IF(E39&gt;G39,1,0)</f>
        <v>0</v>
      </c>
      <c r="AG39" s="145">
        <f>IF(H39&gt;J39,1,0)</f>
        <v>0</v>
      </c>
      <c r="AH39" s="145">
        <f>IF(K39+M39&gt;0,IF(K39&gt;M39,1,0),0)</f>
        <v>0</v>
      </c>
      <c r="AI39" s="145">
        <f>IF(G39&gt;E39,1,0)</f>
        <v>1</v>
      </c>
      <c r="AJ39" s="145">
        <f>IF(J39&gt;H39,1,0)</f>
        <v>1</v>
      </c>
      <c r="AK39" s="145">
        <f>IF(K39+M39&gt;0,IF(M39&gt;K39,1,0),0)</f>
        <v>0</v>
      </c>
    </row>
    <row r="40" spans="2:37" ht="24.75" customHeight="1">
      <c r="B40" s="132" t="s">
        <v>72</v>
      </c>
      <c r="C40" s="183" t="s">
        <v>119</v>
      </c>
      <c r="D40" s="172" t="s">
        <v>97</v>
      </c>
      <c r="E40" s="341">
        <v>7</v>
      </c>
      <c r="F40" s="342" t="s">
        <v>19</v>
      </c>
      <c r="G40" s="343">
        <v>6</v>
      </c>
      <c r="H40" s="344">
        <v>2</v>
      </c>
      <c r="I40" s="342" t="s">
        <v>19</v>
      </c>
      <c r="J40" s="343">
        <v>6</v>
      </c>
      <c r="K40" s="344">
        <v>1</v>
      </c>
      <c r="L40" s="342" t="s">
        <v>19</v>
      </c>
      <c r="M40" s="345">
        <v>6</v>
      </c>
      <c r="N40" s="179">
        <f>E40+H40+K40</f>
        <v>10</v>
      </c>
      <c r="O40" s="180" t="s">
        <v>19</v>
      </c>
      <c r="P40" s="181">
        <f>G40+J40+M40</f>
        <v>18</v>
      </c>
      <c r="Q40" s="179">
        <f>SUM(AF40:AH40)</f>
        <v>1</v>
      </c>
      <c r="R40" s="180" t="s">
        <v>19</v>
      </c>
      <c r="S40" s="181">
        <f>SUM(AI40:AK40)</f>
        <v>2</v>
      </c>
      <c r="T40" s="142">
        <f>IF(Q40&gt;S40,1,0)</f>
        <v>0</v>
      </c>
      <c r="U40" s="143">
        <f>IF(S40&gt;Q40,1,0)</f>
        <v>1</v>
      </c>
      <c r="V40" s="124"/>
      <c r="AF40" s="145">
        <f>IF(E40&gt;G40,1,0)</f>
        <v>1</v>
      </c>
      <c r="AG40" s="145">
        <f>IF(H40&gt;J40,1,0)</f>
        <v>0</v>
      </c>
      <c r="AH40" s="145">
        <f>IF(K40+M40&gt;0,IF(K40&gt;M40,1,0),0)</f>
        <v>0</v>
      </c>
      <c r="AI40" s="145">
        <f>IF(G40&gt;E40,1,0)</f>
        <v>0</v>
      </c>
      <c r="AJ40" s="145">
        <f>IF(J40&gt;H40,1,0)</f>
        <v>1</v>
      </c>
      <c r="AK40" s="145">
        <f>IF(K40+M40&gt;0,IF(M40&gt;K40,1,0),0)</f>
        <v>1</v>
      </c>
    </row>
    <row r="41" spans="2:37" ht="24.75" customHeight="1">
      <c r="B41" s="583" t="s">
        <v>73</v>
      </c>
      <c r="C41" s="183" t="s">
        <v>127</v>
      </c>
      <c r="D41" s="182" t="s">
        <v>95</v>
      </c>
      <c r="E41" s="652">
        <v>4</v>
      </c>
      <c r="F41" s="653" t="s">
        <v>19</v>
      </c>
      <c r="G41" s="654">
        <v>6</v>
      </c>
      <c r="H41" s="656">
        <v>6</v>
      </c>
      <c r="I41" s="653" t="s">
        <v>19</v>
      </c>
      <c r="J41" s="654">
        <v>4</v>
      </c>
      <c r="K41" s="656">
        <v>3</v>
      </c>
      <c r="L41" s="653" t="s">
        <v>19</v>
      </c>
      <c r="M41" s="655">
        <v>6</v>
      </c>
      <c r="N41" s="603">
        <f>E41+H41+K41</f>
        <v>13</v>
      </c>
      <c r="O41" s="605" t="s">
        <v>19</v>
      </c>
      <c r="P41" s="599">
        <f>G41+J41+M41</f>
        <v>16</v>
      </c>
      <c r="Q41" s="603">
        <f>SUM(AF41:AH41)</f>
        <v>1</v>
      </c>
      <c r="R41" s="605" t="s">
        <v>19</v>
      </c>
      <c r="S41" s="599">
        <f>SUM(AI41:AK41)</f>
        <v>2</v>
      </c>
      <c r="T41" s="609">
        <f>IF(Q41&gt;S41,1,0)</f>
        <v>0</v>
      </c>
      <c r="U41" s="601">
        <f>IF(S41&gt;Q41,1,0)</f>
        <v>1</v>
      </c>
      <c r="V41" s="148"/>
      <c r="AF41" s="145">
        <f>IF(E41&gt;G41,1,0)</f>
        <v>0</v>
      </c>
      <c r="AG41" s="145">
        <f>IF(H41&gt;J41,1,0)</f>
        <v>1</v>
      </c>
      <c r="AH41" s="145">
        <f>IF(K41+M41&gt;0,IF(K41&gt;M41,1,0),0)</f>
        <v>0</v>
      </c>
      <c r="AI41" s="145">
        <f>IF(G41&gt;E41,1,0)</f>
        <v>1</v>
      </c>
      <c r="AJ41" s="145">
        <f>IF(J41&gt;H41,1,0)</f>
        <v>0</v>
      </c>
      <c r="AK41" s="145">
        <f>IF(K41+M41&gt;0,IF(M41&gt;K41,1,0),0)</f>
        <v>1</v>
      </c>
    </row>
    <row r="42" spans="2:22" ht="24.75" customHeight="1">
      <c r="B42" s="584"/>
      <c r="C42" s="184" t="s">
        <v>119</v>
      </c>
      <c r="D42" s="185" t="s">
        <v>97</v>
      </c>
      <c r="E42" s="652"/>
      <c r="F42" s="653"/>
      <c r="G42" s="654"/>
      <c r="H42" s="656"/>
      <c r="I42" s="653"/>
      <c r="J42" s="654"/>
      <c r="K42" s="656"/>
      <c r="L42" s="653"/>
      <c r="M42" s="655"/>
      <c r="N42" s="613"/>
      <c r="O42" s="615"/>
      <c r="P42" s="608"/>
      <c r="Q42" s="613"/>
      <c r="R42" s="615"/>
      <c r="S42" s="608"/>
      <c r="T42" s="610"/>
      <c r="U42" s="602"/>
      <c r="V42" s="148"/>
    </row>
    <row r="43" spans="2:22" ht="24.75" customHeight="1">
      <c r="B43" s="151"/>
      <c r="C43" s="186" t="s">
        <v>77</v>
      </c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188">
        <f>SUM(N39:N42)</f>
        <v>26</v>
      </c>
      <c r="O43" s="180" t="s">
        <v>19</v>
      </c>
      <c r="P43" s="189">
        <f>SUM(P39:P42)</f>
        <v>46</v>
      </c>
      <c r="Q43" s="188">
        <f>SUM(Q39:Q42)</f>
        <v>2</v>
      </c>
      <c r="R43" s="190" t="s">
        <v>19</v>
      </c>
      <c r="S43" s="189">
        <f>SUM(S39:S42)</f>
        <v>6</v>
      </c>
      <c r="T43" s="142">
        <f>SUM(T39:T42)</f>
        <v>0</v>
      </c>
      <c r="U43" s="143">
        <f>SUM(U39:U42)</f>
        <v>3</v>
      </c>
      <c r="V43" s="124"/>
    </row>
    <row r="44" spans="2:22" ht="24.75" customHeight="1">
      <c r="B44" s="151"/>
      <c r="C44" s="221" t="s">
        <v>78</v>
      </c>
      <c r="D44" s="220" t="str">
        <f>IF(T43&gt;U43,D34,IF(U43&gt;T43,D35,IF(U43+T43=0," ","CHYBA ZADÁNÍ")))</f>
        <v>N.Bělá  B</v>
      </c>
      <c r="E44" s="186"/>
      <c r="F44" s="186"/>
      <c r="G44" s="187"/>
      <c r="H44" s="187"/>
      <c r="I44" s="187"/>
      <c r="J44" s="187"/>
      <c r="K44" s="187"/>
      <c r="L44" s="187"/>
      <c r="M44" s="187"/>
      <c r="N44" s="187"/>
      <c r="O44" s="187"/>
      <c r="P44" s="187"/>
      <c r="Q44" s="187"/>
      <c r="R44" s="187"/>
      <c r="S44" s="187"/>
      <c r="T44" s="187"/>
      <c r="U44" s="221"/>
      <c r="V44" s="158"/>
    </row>
    <row r="45" spans="2:22" ht="15">
      <c r="B45" s="151"/>
      <c r="C45" s="8" t="s">
        <v>79</v>
      </c>
      <c r="G45" s="160"/>
      <c r="H45" s="160"/>
      <c r="I45" s="160"/>
      <c r="J45" s="160"/>
      <c r="K45" s="160"/>
      <c r="L45" s="160"/>
      <c r="M45" s="160"/>
      <c r="N45" s="158"/>
      <c r="O45" s="158"/>
      <c r="Q45" s="161"/>
      <c r="R45" s="161"/>
      <c r="S45" s="160"/>
      <c r="T45" s="160"/>
      <c r="U45" s="160"/>
      <c r="V45" s="158"/>
    </row>
    <row r="46" spans="3:21" ht="15">
      <c r="C46" s="161"/>
      <c r="D46" s="161"/>
      <c r="E46" s="161"/>
      <c r="F46" s="161"/>
      <c r="G46" s="161"/>
      <c r="H46" s="161"/>
      <c r="I46" s="161"/>
      <c r="J46" s="166" t="s">
        <v>63</v>
      </c>
      <c r="K46" s="166"/>
      <c r="L46" s="166"/>
      <c r="M46" s="161"/>
      <c r="N46" s="161"/>
      <c r="O46" s="161"/>
      <c r="P46" s="161"/>
      <c r="Q46" s="161"/>
      <c r="R46" s="161"/>
      <c r="S46" s="161"/>
      <c r="T46" s="166" t="s">
        <v>66</v>
      </c>
      <c r="U46" s="161"/>
    </row>
    <row r="47" spans="3:21" ht="15">
      <c r="C47" s="167" t="s">
        <v>80</v>
      </c>
      <c r="D47" s="168" t="s">
        <v>81</v>
      </c>
      <c r="E47" s="161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61"/>
    </row>
    <row r="48" spans="3:21" ht="15">
      <c r="C48" s="161"/>
      <c r="D48" s="168"/>
      <c r="E48" s="161"/>
      <c r="F48" s="161"/>
      <c r="G48" s="161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</row>
    <row r="49" spans="3:21" ht="15">
      <c r="C49" s="161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61"/>
      <c r="Q49" s="161"/>
      <c r="R49" s="161"/>
      <c r="S49" s="161"/>
      <c r="T49" s="161"/>
      <c r="U49" s="161"/>
    </row>
    <row r="50" spans="3:21" ht="15">
      <c r="C50" s="161"/>
      <c r="D50" s="161"/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161"/>
      <c r="P50" s="161"/>
      <c r="Q50" s="161"/>
      <c r="R50" s="161"/>
      <c r="S50" s="161"/>
      <c r="T50" s="161"/>
      <c r="U50" s="161"/>
    </row>
    <row r="51" spans="6:9" ht="26.25">
      <c r="F51" s="102" t="s">
        <v>47</v>
      </c>
      <c r="H51" s="103"/>
      <c r="I51" s="103"/>
    </row>
    <row r="52" spans="6:9" ht="26.25">
      <c r="F52" s="102"/>
      <c r="H52" s="103"/>
      <c r="I52" s="103"/>
    </row>
    <row r="53" spans="3:24" ht="21">
      <c r="C53" s="104" t="s">
        <v>48</v>
      </c>
      <c r="D53" s="105" t="s">
        <v>49</v>
      </c>
      <c r="E53" s="104"/>
      <c r="F53" s="104"/>
      <c r="G53" s="104"/>
      <c r="H53" s="104"/>
      <c r="I53" s="104"/>
      <c r="J53" s="104"/>
      <c r="K53" s="104"/>
      <c r="L53" s="104"/>
      <c r="P53" s="626" t="s">
        <v>50</v>
      </c>
      <c r="Q53" s="626"/>
      <c r="R53" s="106"/>
      <c r="S53" s="106"/>
      <c r="T53" s="637">
        <f>'Rozlosování-přehled'!$L$1</f>
        <v>2011</v>
      </c>
      <c r="U53" s="637"/>
      <c r="X53" s="107" t="s">
        <v>1</v>
      </c>
    </row>
    <row r="54" spans="3:31" ht="18.75">
      <c r="C54" s="108" t="s">
        <v>51</v>
      </c>
      <c r="D54" s="109"/>
      <c r="N54" s="110">
        <v>1</v>
      </c>
      <c r="P54" s="622" t="str">
        <f>IF(N54=1,P56,IF(N54=2,P57,IF(N54=3,P58,IF(N54=4,P59,IF(N54=5,P60," ")))))</f>
        <v>MUŽI  I.</v>
      </c>
      <c r="Q54" s="623"/>
      <c r="R54" s="623"/>
      <c r="S54" s="623"/>
      <c r="T54" s="623"/>
      <c r="U54" s="624"/>
      <c r="W54" s="111" t="s">
        <v>2</v>
      </c>
      <c r="X54" s="112" t="s">
        <v>3</v>
      </c>
      <c r="AA54" s="1" t="s">
        <v>52</v>
      </c>
      <c r="AB54" s="1" t="s">
        <v>53</v>
      </c>
      <c r="AC54" s="1" t="s">
        <v>54</v>
      </c>
      <c r="AD54" s="1" t="s">
        <v>55</v>
      </c>
      <c r="AE54" s="1" t="s">
        <v>56</v>
      </c>
    </row>
    <row r="55" spans="3:21" ht="15">
      <c r="C55" s="108"/>
      <c r="D55" s="113"/>
      <c r="E55" s="113"/>
      <c r="F55" s="113"/>
      <c r="G55" s="108"/>
      <c r="H55" s="108"/>
      <c r="I55" s="108"/>
      <c r="J55" s="113"/>
      <c r="K55" s="113"/>
      <c r="L55" s="113"/>
      <c r="M55" s="108"/>
      <c r="N55" s="108"/>
      <c r="O55" s="108"/>
      <c r="P55" s="114"/>
      <c r="Q55" s="114"/>
      <c r="R55" s="114"/>
      <c r="S55" s="108"/>
      <c r="T55" s="108"/>
      <c r="U55" s="113"/>
    </row>
    <row r="56" spans="3:31" ht="15.75">
      <c r="C56" s="108" t="s">
        <v>57</v>
      </c>
      <c r="D56" s="165"/>
      <c r="E56" s="115"/>
      <c r="F56" s="115"/>
      <c r="N56" s="116">
        <v>1</v>
      </c>
      <c r="P56" s="625" t="s">
        <v>58</v>
      </c>
      <c r="Q56" s="625"/>
      <c r="R56" s="625"/>
      <c r="S56" s="625"/>
      <c r="T56" s="625"/>
      <c r="U56" s="625"/>
      <c r="W56" s="117">
        <v>1</v>
      </c>
      <c r="X56" s="118" t="str">
        <f aca="true" t="shared" si="3" ref="X56:X63">IF($N$4=1,AA56,IF($N$4=2,AB56,IF($N$4=3,AC56,IF($N$4=4,AD56,IF($N$4=5,AE56," ")))))</f>
        <v>Hrabová</v>
      </c>
      <c r="AA56" s="1" t="str">
        <f aca="true" t="shared" si="4" ref="AA56:AE63">AA6</f>
        <v>Hrabová</v>
      </c>
      <c r="AB56" s="1">
        <f t="shared" si="4"/>
        <v>0</v>
      </c>
      <c r="AC56" s="1">
        <f t="shared" si="4"/>
        <v>0</v>
      </c>
      <c r="AD56" s="1">
        <f t="shared" si="4"/>
        <v>0</v>
      </c>
      <c r="AE56" s="1">
        <f t="shared" si="4"/>
        <v>0</v>
      </c>
    </row>
    <row r="57" spans="3:31" ht="15">
      <c r="C57" s="108" t="s">
        <v>60</v>
      </c>
      <c r="D57" s="263"/>
      <c r="E57" s="120"/>
      <c r="F57" s="120"/>
      <c r="N57" s="116">
        <v>2</v>
      </c>
      <c r="P57" s="625" t="s">
        <v>61</v>
      </c>
      <c r="Q57" s="625"/>
      <c r="R57" s="625"/>
      <c r="S57" s="625"/>
      <c r="T57" s="625"/>
      <c r="U57" s="625"/>
      <c r="W57" s="117">
        <v>2</v>
      </c>
      <c r="X57" s="118" t="str">
        <f t="shared" si="3"/>
        <v>Vratimov</v>
      </c>
      <c r="AA57" s="1" t="str">
        <f t="shared" si="4"/>
        <v>Vratimov</v>
      </c>
      <c r="AB57" s="1">
        <f t="shared" si="4"/>
        <v>0</v>
      </c>
      <c r="AC57" s="1">
        <f t="shared" si="4"/>
        <v>0</v>
      </c>
      <c r="AD57" s="1">
        <f t="shared" si="4"/>
        <v>0</v>
      </c>
      <c r="AE57" s="1">
        <f t="shared" si="4"/>
        <v>0</v>
      </c>
    </row>
    <row r="58" spans="3:31" ht="15">
      <c r="C58" s="108"/>
      <c r="N58" s="116">
        <v>3</v>
      </c>
      <c r="P58" s="594" t="s">
        <v>62</v>
      </c>
      <c r="Q58" s="594"/>
      <c r="R58" s="594"/>
      <c r="S58" s="594"/>
      <c r="T58" s="594"/>
      <c r="U58" s="594"/>
      <c r="W58" s="117">
        <v>3</v>
      </c>
      <c r="X58" s="118" t="str">
        <f t="shared" si="3"/>
        <v>Výškovice A</v>
      </c>
      <c r="AA58" s="1" t="str">
        <f t="shared" si="4"/>
        <v>Výškovice A</v>
      </c>
      <c r="AB58" s="1">
        <f t="shared" si="4"/>
        <v>0</v>
      </c>
      <c r="AC58" s="1">
        <f t="shared" si="4"/>
        <v>0</v>
      </c>
      <c r="AD58" s="1">
        <f t="shared" si="4"/>
        <v>0</v>
      </c>
      <c r="AE58" s="1">
        <f t="shared" si="4"/>
        <v>0</v>
      </c>
    </row>
    <row r="59" spans="2:31" ht="18.75">
      <c r="B59" s="121">
        <v>1</v>
      </c>
      <c r="C59" s="104" t="s">
        <v>63</v>
      </c>
      <c r="D59" s="643" t="str">
        <f>IF(B59=1,X56,IF(B59=2,X57,IF(B59=3,X58,IF(B59=4,X59,IF(B59=5,X60,IF(B59=6,X61,IF(B59=7,X62,IF(B59=8,X63," "))))))))</f>
        <v>Hrabová</v>
      </c>
      <c r="E59" s="644"/>
      <c r="F59" s="644"/>
      <c r="G59" s="644"/>
      <c r="H59" s="644"/>
      <c r="I59" s="645"/>
      <c r="N59" s="116">
        <v>4</v>
      </c>
      <c r="P59" s="594" t="s">
        <v>64</v>
      </c>
      <c r="Q59" s="594"/>
      <c r="R59" s="594"/>
      <c r="S59" s="594"/>
      <c r="T59" s="594"/>
      <c r="U59" s="594"/>
      <c r="W59" s="117">
        <v>4</v>
      </c>
      <c r="X59" s="118" t="str">
        <f t="shared" si="3"/>
        <v>Brušperk B</v>
      </c>
      <c r="AA59" s="1" t="str">
        <f t="shared" si="4"/>
        <v>Brušperk B</v>
      </c>
      <c r="AB59" s="1">
        <f t="shared" si="4"/>
        <v>0</v>
      </c>
      <c r="AC59" s="1">
        <f t="shared" si="4"/>
        <v>0</v>
      </c>
      <c r="AD59" s="1">
        <f t="shared" si="4"/>
        <v>0</v>
      </c>
      <c r="AE59" s="1">
        <f t="shared" si="4"/>
        <v>0</v>
      </c>
    </row>
    <row r="60" spans="2:31" ht="18.75">
      <c r="B60" s="121">
        <v>4</v>
      </c>
      <c r="C60" s="104" t="s">
        <v>66</v>
      </c>
      <c r="D60" s="643" t="str">
        <f>IF(B60=1,X56,IF(B60=2,X57,IF(B60=3,X58,IF(B60=4,X59,IF(B60=5,X60,IF(B60=6,X61,IF(B60=7,X62,IF(B60=8,X63," "))))))))</f>
        <v>Brušperk B</v>
      </c>
      <c r="E60" s="644"/>
      <c r="F60" s="644"/>
      <c r="G60" s="644"/>
      <c r="H60" s="644"/>
      <c r="I60" s="645"/>
      <c r="N60" s="116">
        <v>5</v>
      </c>
      <c r="P60" s="594" t="s">
        <v>67</v>
      </c>
      <c r="Q60" s="594"/>
      <c r="R60" s="594"/>
      <c r="S60" s="594"/>
      <c r="T60" s="594"/>
      <c r="U60" s="594"/>
      <c r="W60" s="117">
        <v>5</v>
      </c>
      <c r="X60" s="118" t="str">
        <f t="shared" si="3"/>
        <v>N.Bělá  B</v>
      </c>
      <c r="AA60" s="1" t="str">
        <f t="shared" si="4"/>
        <v>N.Bělá  B</v>
      </c>
      <c r="AB60" s="1">
        <f t="shared" si="4"/>
        <v>0</v>
      </c>
      <c r="AC60" s="1">
        <f t="shared" si="4"/>
        <v>0</v>
      </c>
      <c r="AD60" s="1">
        <f t="shared" si="4"/>
        <v>0</v>
      </c>
      <c r="AE60" s="1">
        <f t="shared" si="4"/>
        <v>0</v>
      </c>
    </row>
    <row r="61" spans="23:31" ht="15">
      <c r="W61" s="117">
        <v>6</v>
      </c>
      <c r="X61" s="118" t="str">
        <f t="shared" si="3"/>
        <v>Výškovice B</v>
      </c>
      <c r="AA61" s="1" t="str">
        <f t="shared" si="4"/>
        <v>Výškovice B</v>
      </c>
      <c r="AB61" s="1">
        <f t="shared" si="4"/>
        <v>0</v>
      </c>
      <c r="AC61" s="1">
        <f t="shared" si="4"/>
        <v>0</v>
      </c>
      <c r="AD61" s="1">
        <f t="shared" si="4"/>
        <v>0</v>
      </c>
      <c r="AE61" s="1">
        <f t="shared" si="4"/>
        <v>0</v>
      </c>
    </row>
    <row r="62" spans="3:37" ht="15">
      <c r="C62" s="122" t="s">
        <v>68</v>
      </c>
      <c r="D62" s="123"/>
      <c r="E62" s="630" t="s">
        <v>69</v>
      </c>
      <c r="F62" s="631"/>
      <c r="G62" s="631"/>
      <c r="H62" s="631"/>
      <c r="I62" s="631"/>
      <c r="J62" s="631"/>
      <c r="K62" s="631"/>
      <c r="L62" s="631"/>
      <c r="M62" s="631"/>
      <c r="N62" s="631" t="s">
        <v>70</v>
      </c>
      <c r="O62" s="631"/>
      <c r="P62" s="631"/>
      <c r="Q62" s="631"/>
      <c r="R62" s="631"/>
      <c r="S62" s="631"/>
      <c r="T62" s="631"/>
      <c r="U62" s="631"/>
      <c r="V62" s="124"/>
      <c r="W62" s="117">
        <v>7</v>
      </c>
      <c r="X62" s="118" t="str">
        <f t="shared" si="3"/>
        <v>Stará Bělá  </v>
      </c>
      <c r="AA62" s="1" t="str">
        <f t="shared" si="4"/>
        <v>Stará Bělá  </v>
      </c>
      <c r="AB62" s="1">
        <f t="shared" si="4"/>
        <v>0</v>
      </c>
      <c r="AC62" s="1">
        <f t="shared" si="4"/>
        <v>0</v>
      </c>
      <c r="AD62" s="1">
        <f t="shared" si="4"/>
        <v>0</v>
      </c>
      <c r="AE62" s="1">
        <f t="shared" si="4"/>
        <v>0</v>
      </c>
      <c r="AF62" s="108"/>
      <c r="AG62" s="125"/>
      <c r="AH62" s="125"/>
      <c r="AI62" s="107" t="s">
        <v>1</v>
      </c>
      <c r="AJ62" s="125"/>
      <c r="AK62" s="125"/>
    </row>
    <row r="63" spans="2:37" ht="15">
      <c r="B63" s="126"/>
      <c r="C63" s="127" t="s">
        <v>8</v>
      </c>
      <c r="D63" s="128" t="s">
        <v>9</v>
      </c>
      <c r="E63" s="611" t="s">
        <v>71</v>
      </c>
      <c r="F63" s="592"/>
      <c r="G63" s="593"/>
      <c r="H63" s="591" t="s">
        <v>72</v>
      </c>
      <c r="I63" s="592"/>
      <c r="J63" s="593" t="s">
        <v>72</v>
      </c>
      <c r="K63" s="591" t="s">
        <v>73</v>
      </c>
      <c r="L63" s="592"/>
      <c r="M63" s="592" t="s">
        <v>73</v>
      </c>
      <c r="N63" s="591" t="s">
        <v>74</v>
      </c>
      <c r="O63" s="592"/>
      <c r="P63" s="593"/>
      <c r="Q63" s="591" t="s">
        <v>75</v>
      </c>
      <c r="R63" s="592"/>
      <c r="S63" s="593"/>
      <c r="T63" s="129" t="s">
        <v>76</v>
      </c>
      <c r="U63" s="130"/>
      <c r="V63" s="131"/>
      <c r="W63" s="117">
        <v>8</v>
      </c>
      <c r="X63" s="118" t="str">
        <f t="shared" si="3"/>
        <v>Brušperk A</v>
      </c>
      <c r="AA63" s="1" t="str">
        <f t="shared" si="4"/>
        <v>Brušperk A</v>
      </c>
      <c r="AB63" s="1">
        <f t="shared" si="4"/>
        <v>0</v>
      </c>
      <c r="AC63" s="1">
        <f t="shared" si="4"/>
        <v>0</v>
      </c>
      <c r="AD63" s="1">
        <f t="shared" si="4"/>
        <v>0</v>
      </c>
      <c r="AE63" s="1">
        <f t="shared" si="4"/>
        <v>0</v>
      </c>
      <c r="AF63" s="9" t="s">
        <v>71</v>
      </c>
      <c r="AG63" s="9" t="s">
        <v>72</v>
      </c>
      <c r="AH63" s="9" t="s">
        <v>73</v>
      </c>
      <c r="AI63" s="9" t="s">
        <v>71</v>
      </c>
      <c r="AJ63" s="9" t="s">
        <v>72</v>
      </c>
      <c r="AK63" s="9" t="s">
        <v>73</v>
      </c>
    </row>
    <row r="64" spans="2:37" ht="24.75" customHeight="1">
      <c r="B64" s="132" t="s">
        <v>71</v>
      </c>
      <c r="C64" s="172" t="s">
        <v>235</v>
      </c>
      <c r="D64" s="182" t="s">
        <v>269</v>
      </c>
      <c r="E64" s="134">
        <v>6</v>
      </c>
      <c r="F64" s="135" t="s">
        <v>19</v>
      </c>
      <c r="G64" s="136">
        <v>2</v>
      </c>
      <c r="H64" s="137">
        <v>6</v>
      </c>
      <c r="I64" s="135" t="s">
        <v>19</v>
      </c>
      <c r="J64" s="136">
        <v>2</v>
      </c>
      <c r="K64" s="177"/>
      <c r="L64" s="175" t="s">
        <v>19</v>
      </c>
      <c r="M64" s="178"/>
      <c r="N64" s="179">
        <f>E64+H64+K64</f>
        <v>12</v>
      </c>
      <c r="O64" s="180" t="s">
        <v>19</v>
      </c>
      <c r="P64" s="181">
        <f>G64+J64+M64</f>
        <v>4</v>
      </c>
      <c r="Q64" s="179">
        <f>SUM(AF64:AH64)</f>
        <v>2</v>
      </c>
      <c r="R64" s="180" t="s">
        <v>19</v>
      </c>
      <c r="S64" s="181">
        <f>SUM(AI64:AK64)</f>
        <v>0</v>
      </c>
      <c r="T64" s="142">
        <f>IF(Q64&gt;S64,1,0)</f>
        <v>1</v>
      </c>
      <c r="U64" s="143">
        <f>IF(S64&gt;Q64,1,0)</f>
        <v>0</v>
      </c>
      <c r="V64" s="124"/>
      <c r="X64" s="144"/>
      <c r="AF64" s="145">
        <f>IF(E64&gt;G64,1,0)</f>
        <v>1</v>
      </c>
      <c r="AG64" s="145">
        <f>IF(H64&gt;J64,1,0)</f>
        <v>1</v>
      </c>
      <c r="AH64" s="145">
        <f>IF(K64+M64&gt;0,IF(K64&gt;M64,1,0),0)</f>
        <v>0</v>
      </c>
      <c r="AI64" s="145">
        <f>IF(G64&gt;E64,1,0)</f>
        <v>0</v>
      </c>
      <c r="AJ64" s="145">
        <f>IF(J64&gt;H64,1,0)</f>
        <v>0</v>
      </c>
      <c r="AK64" s="145">
        <f>IF(K64+M64&gt;0,IF(M64&gt;K64,1,0),0)</f>
        <v>0</v>
      </c>
    </row>
    <row r="65" spans="2:37" ht="24.75" customHeight="1">
      <c r="B65" s="132" t="s">
        <v>72</v>
      </c>
      <c r="C65" s="183" t="s">
        <v>201</v>
      </c>
      <c r="D65" s="172" t="s">
        <v>270</v>
      </c>
      <c r="E65" s="134">
        <v>3</v>
      </c>
      <c r="F65" s="135" t="s">
        <v>19</v>
      </c>
      <c r="G65" s="136">
        <v>6</v>
      </c>
      <c r="H65" s="137">
        <v>3</v>
      </c>
      <c r="I65" s="135" t="s">
        <v>19</v>
      </c>
      <c r="J65" s="136">
        <v>6</v>
      </c>
      <c r="K65" s="177"/>
      <c r="L65" s="175" t="s">
        <v>19</v>
      </c>
      <c r="M65" s="178"/>
      <c r="N65" s="179">
        <f>E65+H65+K65</f>
        <v>6</v>
      </c>
      <c r="O65" s="180" t="s">
        <v>19</v>
      </c>
      <c r="P65" s="181">
        <f>G65+J65+M65</f>
        <v>12</v>
      </c>
      <c r="Q65" s="179">
        <f>SUM(AF65:AH65)</f>
        <v>0</v>
      </c>
      <c r="R65" s="180" t="s">
        <v>19</v>
      </c>
      <c r="S65" s="181">
        <f>SUM(AI65:AK65)</f>
        <v>2</v>
      </c>
      <c r="T65" s="142">
        <f>IF(Q65&gt;S65,1,0)</f>
        <v>0</v>
      </c>
      <c r="U65" s="143">
        <f>IF(S65&gt;Q65,1,0)</f>
        <v>1</v>
      </c>
      <c r="V65" s="124"/>
      <c r="AF65" s="145">
        <f>IF(E65&gt;G65,1,0)</f>
        <v>0</v>
      </c>
      <c r="AG65" s="145">
        <f>IF(H65&gt;J65,1,0)</f>
        <v>0</v>
      </c>
      <c r="AH65" s="145">
        <f>IF(K65+M65&gt;0,IF(K65&gt;M65,1,0),0)</f>
        <v>0</v>
      </c>
      <c r="AI65" s="145">
        <f>IF(G65&gt;E65,1,0)</f>
        <v>1</v>
      </c>
      <c r="AJ65" s="145">
        <f>IF(J65&gt;H65,1,0)</f>
        <v>1</v>
      </c>
      <c r="AK65" s="145">
        <f>IF(K65+M65&gt;0,IF(M65&gt;K65,1,0),0)</f>
        <v>0</v>
      </c>
    </row>
    <row r="66" spans="2:37" ht="24.75" customHeight="1">
      <c r="B66" s="583" t="s">
        <v>73</v>
      </c>
      <c r="C66" s="183" t="s">
        <v>235</v>
      </c>
      <c r="D66" s="182" t="s">
        <v>269</v>
      </c>
      <c r="E66" s="681">
        <v>3</v>
      </c>
      <c r="F66" s="632" t="s">
        <v>19</v>
      </c>
      <c r="G66" s="634">
        <v>6</v>
      </c>
      <c r="H66" s="639">
        <v>2</v>
      </c>
      <c r="I66" s="632" t="s">
        <v>19</v>
      </c>
      <c r="J66" s="634">
        <v>6</v>
      </c>
      <c r="K66" s="618"/>
      <c r="L66" s="587" t="s">
        <v>19</v>
      </c>
      <c r="M66" s="638"/>
      <c r="N66" s="603">
        <f>E66+H66+K66</f>
        <v>5</v>
      </c>
      <c r="O66" s="605" t="s">
        <v>19</v>
      </c>
      <c r="P66" s="599">
        <f>G66+J66+M66</f>
        <v>12</v>
      </c>
      <c r="Q66" s="603">
        <f>SUM(AF66:AH66)</f>
        <v>0</v>
      </c>
      <c r="R66" s="605" t="s">
        <v>19</v>
      </c>
      <c r="S66" s="599">
        <f>SUM(AI66:AK66)</f>
        <v>2</v>
      </c>
      <c r="T66" s="609">
        <f>IF(Q66&gt;S66,1,0)</f>
        <v>0</v>
      </c>
      <c r="U66" s="601">
        <f>IF(S66&gt;Q66,1,0)</f>
        <v>1</v>
      </c>
      <c r="V66" s="148"/>
      <c r="AF66" s="145">
        <f>IF(E66&gt;G66,1,0)</f>
        <v>0</v>
      </c>
      <c r="AG66" s="145">
        <f>IF(H66&gt;J66,1,0)</f>
        <v>0</v>
      </c>
      <c r="AH66" s="145">
        <f>IF(K66+M66&gt;0,IF(K66&gt;M66,1,0),0)</f>
        <v>0</v>
      </c>
      <c r="AI66" s="145">
        <f>IF(G66&gt;E66,1,0)</f>
        <v>1</v>
      </c>
      <c r="AJ66" s="145">
        <f>IF(J66&gt;H66,1,0)</f>
        <v>1</v>
      </c>
      <c r="AK66" s="145">
        <f>IF(K66+M66&gt;0,IF(M66&gt;K66,1,0),0)</f>
        <v>0</v>
      </c>
    </row>
    <row r="67" spans="2:22" ht="24.75" customHeight="1">
      <c r="B67" s="584"/>
      <c r="C67" s="184" t="s">
        <v>201</v>
      </c>
      <c r="D67" s="185" t="s">
        <v>270</v>
      </c>
      <c r="E67" s="682"/>
      <c r="F67" s="633"/>
      <c r="G67" s="679"/>
      <c r="H67" s="680"/>
      <c r="I67" s="633"/>
      <c r="J67" s="679"/>
      <c r="K67" s="636"/>
      <c r="L67" s="588"/>
      <c r="M67" s="621"/>
      <c r="N67" s="613"/>
      <c r="O67" s="615"/>
      <c r="P67" s="608"/>
      <c r="Q67" s="613"/>
      <c r="R67" s="615"/>
      <c r="S67" s="608"/>
      <c r="T67" s="610"/>
      <c r="U67" s="602"/>
      <c r="V67" s="148"/>
    </row>
    <row r="68" spans="2:22" ht="24.75" customHeight="1">
      <c r="B68" s="151"/>
      <c r="C68" s="186" t="s">
        <v>77</v>
      </c>
      <c r="D68" s="187"/>
      <c r="E68" s="187"/>
      <c r="F68" s="187"/>
      <c r="G68" s="187"/>
      <c r="H68" s="187"/>
      <c r="I68" s="187"/>
      <c r="J68" s="187"/>
      <c r="K68" s="187"/>
      <c r="L68" s="187"/>
      <c r="M68" s="187"/>
      <c r="N68" s="188">
        <f>SUM(N64:N67)</f>
        <v>23</v>
      </c>
      <c r="O68" s="180" t="s">
        <v>19</v>
      </c>
      <c r="P68" s="189">
        <f>SUM(P64:P67)</f>
        <v>28</v>
      </c>
      <c r="Q68" s="188">
        <f>SUM(Q64:Q67)</f>
        <v>2</v>
      </c>
      <c r="R68" s="190" t="s">
        <v>19</v>
      </c>
      <c r="S68" s="189">
        <f>SUM(S64:S67)</f>
        <v>4</v>
      </c>
      <c r="T68" s="142">
        <f>SUM(T64:T67)</f>
        <v>1</v>
      </c>
      <c r="U68" s="143">
        <f>SUM(U64:U67)</f>
        <v>2</v>
      </c>
      <c r="V68" s="124"/>
    </row>
    <row r="69" spans="2:27" ht="24.75" customHeight="1">
      <c r="B69" s="151"/>
      <c r="C69" s="8" t="s">
        <v>78</v>
      </c>
      <c r="D69" s="157" t="str">
        <f>IF(T68&gt;U68,D59,IF(U68&gt;T68,D60,IF(U68+T68=0," ","CHYBA ZADÁNÍ")))</f>
        <v>Brušperk B</v>
      </c>
      <c r="E69" s="152"/>
      <c r="F69" s="152"/>
      <c r="G69" s="153"/>
      <c r="H69" s="153"/>
      <c r="I69" s="153"/>
      <c r="J69" s="153"/>
      <c r="K69" s="153"/>
      <c r="L69" s="153"/>
      <c r="M69" s="153"/>
      <c r="N69" s="153"/>
      <c r="O69" s="153"/>
      <c r="P69" s="153"/>
      <c r="Q69" s="153"/>
      <c r="R69" s="153"/>
      <c r="S69" s="153"/>
      <c r="T69" s="153"/>
      <c r="U69" s="8"/>
      <c r="V69" s="158"/>
      <c r="AA69" s="159"/>
    </row>
    <row r="70" spans="2:22" ht="15">
      <c r="B70" s="151"/>
      <c r="C70" s="8" t="s">
        <v>79</v>
      </c>
      <c r="G70" s="160"/>
      <c r="H70" s="160"/>
      <c r="I70" s="160"/>
      <c r="J70" s="160"/>
      <c r="K70" s="160"/>
      <c r="L70" s="160"/>
      <c r="M70" s="160"/>
      <c r="N70" s="158"/>
      <c r="O70" s="158"/>
      <c r="Q70" s="161"/>
      <c r="R70" s="161"/>
      <c r="S70" s="160"/>
      <c r="T70" s="160"/>
      <c r="U70" s="160"/>
      <c r="V70" s="158"/>
    </row>
    <row r="71" spans="10:20" ht="15">
      <c r="J71" s="5" t="s">
        <v>63</v>
      </c>
      <c r="K71" s="5"/>
      <c r="L71" s="5"/>
      <c r="T71" s="5" t="s">
        <v>66</v>
      </c>
    </row>
    <row r="72" spans="3:21" ht="15">
      <c r="C72" s="108" t="s">
        <v>80</v>
      </c>
      <c r="D72" s="161"/>
      <c r="E72" s="161"/>
      <c r="F72" s="161"/>
      <c r="G72" s="161"/>
      <c r="H72" s="161"/>
      <c r="I72" s="161"/>
      <c r="J72" s="161"/>
      <c r="K72" s="161"/>
      <c r="L72" s="161"/>
      <c r="M72" s="161"/>
      <c r="N72" s="161"/>
      <c r="O72" s="161"/>
      <c r="P72" s="161"/>
      <c r="Q72" s="161"/>
      <c r="R72" s="161"/>
      <c r="S72" s="161"/>
      <c r="T72" s="161"/>
      <c r="U72" s="161"/>
    </row>
    <row r="73" spans="3:21" ht="15">
      <c r="C73" s="161"/>
      <c r="D73" s="161"/>
      <c r="E73" s="161"/>
      <c r="F73" s="161"/>
      <c r="G73" s="161"/>
      <c r="H73" s="161"/>
      <c r="I73" s="161"/>
      <c r="J73" s="161"/>
      <c r="K73" s="161"/>
      <c r="L73" s="161"/>
      <c r="M73" s="161"/>
      <c r="N73" s="161"/>
      <c r="O73" s="161"/>
      <c r="P73" s="161"/>
      <c r="Q73" s="161"/>
      <c r="R73" s="161"/>
      <c r="S73" s="161"/>
      <c r="T73" s="161"/>
      <c r="U73" s="161"/>
    </row>
    <row r="74" spans="3:21" ht="15">
      <c r="C74" s="161"/>
      <c r="D74" s="161"/>
      <c r="E74" s="161"/>
      <c r="F74" s="161"/>
      <c r="G74" s="161"/>
      <c r="H74" s="161"/>
      <c r="I74" s="161"/>
      <c r="J74" s="161"/>
      <c r="K74" s="161"/>
      <c r="L74" s="161"/>
      <c r="M74" s="161"/>
      <c r="N74" s="161"/>
      <c r="O74" s="161"/>
      <c r="P74" s="161"/>
      <c r="Q74" s="161"/>
      <c r="R74" s="161"/>
      <c r="S74" s="161"/>
      <c r="T74" s="161"/>
      <c r="U74" s="161"/>
    </row>
    <row r="75" spans="3:21" ht="15">
      <c r="C75" s="161"/>
      <c r="D75" s="161"/>
      <c r="E75" s="161"/>
      <c r="F75" s="161"/>
      <c r="G75" s="161"/>
      <c r="H75" s="161"/>
      <c r="I75" s="161"/>
      <c r="J75" s="161"/>
      <c r="K75" s="161"/>
      <c r="L75" s="161"/>
      <c r="M75" s="161"/>
      <c r="N75" s="161"/>
      <c r="O75" s="161"/>
      <c r="P75" s="161"/>
      <c r="Q75" s="161"/>
      <c r="R75" s="161"/>
      <c r="S75" s="161"/>
      <c r="T75" s="161"/>
      <c r="U75" s="161"/>
    </row>
    <row r="76" spans="2:21" ht="26.25">
      <c r="B76" s="123"/>
      <c r="C76" s="123"/>
      <c r="D76" s="123"/>
      <c r="E76" s="123"/>
      <c r="F76" s="162" t="s">
        <v>47</v>
      </c>
      <c r="G76" s="123"/>
      <c r="H76" s="163"/>
      <c r="I76" s="163"/>
      <c r="J76" s="123"/>
      <c r="K76" s="123"/>
      <c r="L76" s="123"/>
      <c r="M76" s="123"/>
      <c r="N76" s="123"/>
      <c r="O76" s="123"/>
      <c r="P76" s="123"/>
      <c r="Q76" s="123"/>
      <c r="R76" s="123"/>
      <c r="S76" s="123"/>
      <c r="T76" s="123"/>
      <c r="U76" s="123"/>
    </row>
    <row r="77" spans="6:9" ht="26.25">
      <c r="F77" s="102"/>
      <c r="H77" s="103"/>
      <c r="I77" s="103"/>
    </row>
    <row r="78" spans="3:24" ht="21">
      <c r="C78" s="104" t="s">
        <v>48</v>
      </c>
      <c r="D78" s="105" t="s">
        <v>49</v>
      </c>
      <c r="E78" s="104"/>
      <c r="F78" s="104"/>
      <c r="G78" s="104"/>
      <c r="H78" s="104"/>
      <c r="I78" s="104"/>
      <c r="J78" s="104"/>
      <c r="K78" s="104"/>
      <c r="L78" s="104"/>
      <c r="P78" s="626" t="s">
        <v>50</v>
      </c>
      <c r="Q78" s="626"/>
      <c r="R78" s="106"/>
      <c r="S78" s="106"/>
      <c r="T78" s="637">
        <f>'Rozlosování-přehled'!$L$1</f>
        <v>2011</v>
      </c>
      <c r="U78" s="637"/>
      <c r="X78" s="107" t="s">
        <v>1</v>
      </c>
    </row>
    <row r="79" spans="3:31" ht="18.75">
      <c r="C79" s="108" t="s">
        <v>51</v>
      </c>
      <c r="D79" s="164"/>
      <c r="N79" s="110">
        <v>1</v>
      </c>
      <c r="P79" s="622" t="str">
        <f>IF(N79=1,P81,IF(N79=2,P82,IF(N79=3,P83,IF(N79=4,P84,IF(N79=5,P85," ")))))</f>
        <v>MUŽI  I.</v>
      </c>
      <c r="Q79" s="623"/>
      <c r="R79" s="623"/>
      <c r="S79" s="623"/>
      <c r="T79" s="623"/>
      <c r="U79" s="624"/>
      <c r="W79" s="111" t="s">
        <v>2</v>
      </c>
      <c r="X79" s="108" t="s">
        <v>3</v>
      </c>
      <c r="AA79" s="1" t="s">
        <v>52</v>
      </c>
      <c r="AB79" s="1" t="s">
        <v>53</v>
      </c>
      <c r="AC79" s="1" t="s">
        <v>54</v>
      </c>
      <c r="AD79" s="1" t="s">
        <v>55</v>
      </c>
      <c r="AE79" s="1" t="s">
        <v>56</v>
      </c>
    </row>
    <row r="80" spans="3:21" ht="15">
      <c r="C80" s="108"/>
      <c r="D80" s="113"/>
      <c r="E80" s="113"/>
      <c r="F80" s="113"/>
      <c r="G80" s="108"/>
      <c r="H80" s="108"/>
      <c r="I80" s="108"/>
      <c r="J80" s="113"/>
      <c r="K80" s="113"/>
      <c r="L80" s="113"/>
      <c r="M80" s="108"/>
      <c r="N80" s="108"/>
      <c r="O80" s="108"/>
      <c r="P80" s="114"/>
      <c r="Q80" s="114"/>
      <c r="R80" s="114"/>
      <c r="S80" s="108"/>
      <c r="T80" s="108"/>
      <c r="U80" s="113"/>
    </row>
    <row r="81" spans="3:31" ht="15.75">
      <c r="C81" s="108" t="s">
        <v>57</v>
      </c>
      <c r="D81" s="165"/>
      <c r="E81" s="115"/>
      <c r="F81" s="115"/>
      <c r="N81" s="1">
        <v>1</v>
      </c>
      <c r="P81" s="625" t="s">
        <v>58</v>
      </c>
      <c r="Q81" s="625"/>
      <c r="R81" s="625"/>
      <c r="S81" s="625"/>
      <c r="T81" s="625"/>
      <c r="U81" s="625"/>
      <c r="W81" s="117">
        <v>1</v>
      </c>
      <c r="X81" s="118" t="str">
        <f aca="true" t="shared" si="5" ref="X81:X88">IF($N$29=1,AA81,IF($N$29=2,AB81,IF($N$29=3,AC81,IF($N$29=4,AD81,IF($N$29=5,AE81," ")))))</f>
        <v>Hrabová</v>
      </c>
      <c r="AA81" s="1" t="str">
        <f aca="true" t="shared" si="6" ref="AA81:AE88">AA6</f>
        <v>Hrabová</v>
      </c>
      <c r="AB81" s="1">
        <f t="shared" si="6"/>
        <v>0</v>
      </c>
      <c r="AC81" s="1">
        <f t="shared" si="6"/>
        <v>0</v>
      </c>
      <c r="AD81" s="1">
        <f t="shared" si="6"/>
        <v>0</v>
      </c>
      <c r="AE81" s="1">
        <f t="shared" si="6"/>
        <v>0</v>
      </c>
    </row>
    <row r="82" spans="3:31" ht="15">
      <c r="C82" s="108" t="s">
        <v>60</v>
      </c>
      <c r="D82" s="119"/>
      <c r="E82" s="120"/>
      <c r="F82" s="120"/>
      <c r="N82" s="1">
        <v>2</v>
      </c>
      <c r="P82" s="625" t="s">
        <v>61</v>
      </c>
      <c r="Q82" s="625"/>
      <c r="R82" s="625"/>
      <c r="S82" s="625"/>
      <c r="T82" s="625"/>
      <c r="U82" s="625"/>
      <c r="W82" s="117">
        <v>2</v>
      </c>
      <c r="X82" s="118" t="str">
        <f t="shared" si="5"/>
        <v>Vratimov</v>
      </c>
      <c r="AA82" s="1" t="str">
        <f t="shared" si="6"/>
        <v>Vratimov</v>
      </c>
      <c r="AB82" s="1">
        <f t="shared" si="6"/>
        <v>0</v>
      </c>
      <c r="AC82" s="1">
        <f t="shared" si="6"/>
        <v>0</v>
      </c>
      <c r="AD82" s="1">
        <f t="shared" si="6"/>
        <v>0</v>
      </c>
      <c r="AE82" s="1">
        <f t="shared" si="6"/>
        <v>0</v>
      </c>
    </row>
    <row r="83" spans="3:31" ht="15">
      <c r="C83" s="108"/>
      <c r="N83" s="1">
        <v>3</v>
      </c>
      <c r="P83" s="594" t="s">
        <v>62</v>
      </c>
      <c r="Q83" s="594"/>
      <c r="R83" s="594"/>
      <c r="S83" s="594"/>
      <c r="T83" s="594"/>
      <c r="U83" s="594"/>
      <c r="W83" s="117">
        <v>3</v>
      </c>
      <c r="X83" s="118" t="str">
        <f t="shared" si="5"/>
        <v>Výškovice A</v>
      </c>
      <c r="AA83" s="1" t="str">
        <f t="shared" si="6"/>
        <v>Výškovice A</v>
      </c>
      <c r="AB83" s="1">
        <f t="shared" si="6"/>
        <v>0</v>
      </c>
      <c r="AC83" s="1">
        <f t="shared" si="6"/>
        <v>0</v>
      </c>
      <c r="AD83" s="1">
        <f t="shared" si="6"/>
        <v>0</v>
      </c>
      <c r="AE83" s="1">
        <f t="shared" si="6"/>
        <v>0</v>
      </c>
    </row>
    <row r="84" spans="2:31" ht="18">
      <c r="B84" s="121">
        <v>2</v>
      </c>
      <c r="C84" s="104" t="s">
        <v>63</v>
      </c>
      <c r="D84" s="627" t="str">
        <f>IF(B84=1,X81,IF(B84=2,X82,IF(B84=3,X83,IF(B84=4,X84,IF(B84=5,X85,IF(B84=6,X86,IF(B84=7,X87,IF(B84=8,X88," "))))))))</f>
        <v>Vratimov</v>
      </c>
      <c r="E84" s="628"/>
      <c r="F84" s="628"/>
      <c r="G84" s="628"/>
      <c r="H84" s="628"/>
      <c r="I84" s="629"/>
      <c r="N84" s="1">
        <v>4</v>
      </c>
      <c r="P84" s="594" t="s">
        <v>64</v>
      </c>
      <c r="Q84" s="594"/>
      <c r="R84" s="594"/>
      <c r="S84" s="594"/>
      <c r="T84" s="594"/>
      <c r="U84" s="594"/>
      <c r="W84" s="117">
        <v>4</v>
      </c>
      <c r="X84" s="118" t="str">
        <f t="shared" si="5"/>
        <v>Brušperk B</v>
      </c>
      <c r="AA84" s="1" t="str">
        <f t="shared" si="6"/>
        <v>Brušperk B</v>
      </c>
      <c r="AB84" s="1">
        <f t="shared" si="6"/>
        <v>0</v>
      </c>
      <c r="AC84" s="1">
        <f t="shared" si="6"/>
        <v>0</v>
      </c>
      <c r="AD84" s="1">
        <f t="shared" si="6"/>
        <v>0</v>
      </c>
      <c r="AE84" s="1">
        <f t="shared" si="6"/>
        <v>0</v>
      </c>
    </row>
    <row r="85" spans="2:31" ht="18">
      <c r="B85" s="121">
        <v>3</v>
      </c>
      <c r="C85" s="104" t="s">
        <v>66</v>
      </c>
      <c r="D85" s="627" t="str">
        <f>IF(B85=1,X81,IF(B85=2,X82,IF(B85=3,X83,IF(B85=4,X84,IF(B85=5,X85,IF(B85=6,X86,IF(B85=7,X87,IF(B85=8,X88," "))))))))</f>
        <v>Výškovice A</v>
      </c>
      <c r="E85" s="628"/>
      <c r="F85" s="628"/>
      <c r="G85" s="628"/>
      <c r="H85" s="628"/>
      <c r="I85" s="629"/>
      <c r="N85" s="1">
        <v>5</v>
      </c>
      <c r="P85" s="594" t="s">
        <v>67</v>
      </c>
      <c r="Q85" s="594"/>
      <c r="R85" s="594"/>
      <c r="S85" s="594"/>
      <c r="T85" s="594"/>
      <c r="U85" s="594"/>
      <c r="W85" s="117">
        <v>5</v>
      </c>
      <c r="X85" s="118" t="str">
        <f t="shared" si="5"/>
        <v>N.Bělá  B</v>
      </c>
      <c r="AA85" s="1" t="str">
        <f t="shared" si="6"/>
        <v>N.Bělá  B</v>
      </c>
      <c r="AB85" s="1">
        <f t="shared" si="6"/>
        <v>0</v>
      </c>
      <c r="AC85" s="1">
        <f t="shared" si="6"/>
        <v>0</v>
      </c>
      <c r="AD85" s="1">
        <f t="shared" si="6"/>
        <v>0</v>
      </c>
      <c r="AE85" s="1">
        <f t="shared" si="6"/>
        <v>0</v>
      </c>
    </row>
    <row r="86" spans="23:31" ht="14.25">
      <c r="W86" s="117">
        <v>6</v>
      </c>
      <c r="X86" s="118" t="str">
        <f t="shared" si="5"/>
        <v>Výškovice B</v>
      </c>
      <c r="AA86" s="1" t="str">
        <f t="shared" si="6"/>
        <v>Výškovice B</v>
      </c>
      <c r="AB86" s="1">
        <f t="shared" si="6"/>
        <v>0</v>
      </c>
      <c r="AC86" s="1">
        <f t="shared" si="6"/>
        <v>0</v>
      </c>
      <c r="AD86" s="1">
        <f t="shared" si="6"/>
        <v>0</v>
      </c>
      <c r="AE86" s="1">
        <f t="shared" si="6"/>
        <v>0</v>
      </c>
    </row>
    <row r="87" spans="3:31" ht="14.25">
      <c r="C87" s="122" t="s">
        <v>68</v>
      </c>
      <c r="D87" s="123"/>
      <c r="E87" s="630" t="s">
        <v>69</v>
      </c>
      <c r="F87" s="631"/>
      <c r="G87" s="631"/>
      <c r="H87" s="631"/>
      <c r="I87" s="631"/>
      <c r="J87" s="631"/>
      <c r="K87" s="631"/>
      <c r="L87" s="631"/>
      <c r="M87" s="631"/>
      <c r="N87" s="631" t="s">
        <v>70</v>
      </c>
      <c r="O87" s="631"/>
      <c r="P87" s="631"/>
      <c r="Q87" s="631"/>
      <c r="R87" s="631"/>
      <c r="S87" s="631"/>
      <c r="T87" s="631"/>
      <c r="U87" s="631"/>
      <c r="V87" s="124"/>
      <c r="W87" s="117">
        <v>7</v>
      </c>
      <c r="X87" s="118" t="str">
        <f t="shared" si="5"/>
        <v>Stará Bělá  </v>
      </c>
      <c r="AA87" s="1" t="str">
        <f t="shared" si="6"/>
        <v>Stará Bělá  </v>
      </c>
      <c r="AB87" s="1">
        <f t="shared" si="6"/>
        <v>0</v>
      </c>
      <c r="AC87" s="1">
        <f t="shared" si="6"/>
        <v>0</v>
      </c>
      <c r="AD87" s="1">
        <f t="shared" si="6"/>
        <v>0</v>
      </c>
      <c r="AE87" s="1">
        <f t="shared" si="6"/>
        <v>0</v>
      </c>
    </row>
    <row r="88" spans="2:37" ht="15">
      <c r="B88" s="126"/>
      <c r="C88" s="127" t="s">
        <v>8</v>
      </c>
      <c r="D88" s="128" t="s">
        <v>9</v>
      </c>
      <c r="E88" s="611" t="s">
        <v>71</v>
      </c>
      <c r="F88" s="592"/>
      <c r="G88" s="593"/>
      <c r="H88" s="591" t="s">
        <v>72</v>
      </c>
      <c r="I88" s="592"/>
      <c r="J88" s="593" t="s">
        <v>72</v>
      </c>
      <c r="K88" s="591" t="s">
        <v>73</v>
      </c>
      <c r="L88" s="592"/>
      <c r="M88" s="592" t="s">
        <v>73</v>
      </c>
      <c r="N88" s="591" t="s">
        <v>74</v>
      </c>
      <c r="O88" s="592"/>
      <c r="P88" s="593"/>
      <c r="Q88" s="591" t="s">
        <v>75</v>
      </c>
      <c r="R88" s="592"/>
      <c r="S88" s="593"/>
      <c r="T88" s="129" t="s">
        <v>76</v>
      </c>
      <c r="U88" s="130"/>
      <c r="V88" s="131"/>
      <c r="W88" s="117">
        <v>8</v>
      </c>
      <c r="X88" s="118" t="str">
        <f t="shared" si="5"/>
        <v>Brušperk A</v>
      </c>
      <c r="AA88" s="1" t="str">
        <f t="shared" si="6"/>
        <v>Brušperk A</v>
      </c>
      <c r="AB88" s="1">
        <f t="shared" si="6"/>
        <v>0</v>
      </c>
      <c r="AC88" s="1">
        <f t="shared" si="6"/>
        <v>0</v>
      </c>
      <c r="AD88" s="1">
        <f t="shared" si="6"/>
        <v>0</v>
      </c>
      <c r="AE88" s="1">
        <f t="shared" si="6"/>
        <v>0</v>
      </c>
      <c r="AF88" s="9" t="s">
        <v>71</v>
      </c>
      <c r="AG88" s="9" t="s">
        <v>72</v>
      </c>
      <c r="AH88" s="9" t="s">
        <v>73</v>
      </c>
      <c r="AI88" s="9" t="s">
        <v>71</v>
      </c>
      <c r="AJ88" s="9" t="s">
        <v>72</v>
      </c>
      <c r="AK88" s="9" t="s">
        <v>73</v>
      </c>
    </row>
    <row r="89" spans="2:37" ht="24.75" customHeight="1">
      <c r="B89" s="132" t="s">
        <v>71</v>
      </c>
      <c r="C89" s="374" t="s">
        <v>291</v>
      </c>
      <c r="D89" s="380" t="s">
        <v>94</v>
      </c>
      <c r="E89" s="375">
        <v>1</v>
      </c>
      <c r="F89" s="376" t="s">
        <v>19</v>
      </c>
      <c r="G89" s="377">
        <v>6</v>
      </c>
      <c r="H89" s="378">
        <v>6</v>
      </c>
      <c r="I89" s="376" t="s">
        <v>19</v>
      </c>
      <c r="J89" s="377">
        <v>0</v>
      </c>
      <c r="K89" s="378">
        <v>7</v>
      </c>
      <c r="L89" s="376" t="s">
        <v>19</v>
      </c>
      <c r="M89" s="379">
        <v>5</v>
      </c>
      <c r="N89" s="179">
        <f>E89+H89+K89</f>
        <v>14</v>
      </c>
      <c r="O89" s="180" t="s">
        <v>19</v>
      </c>
      <c r="P89" s="181">
        <f>G89+J89+M89</f>
        <v>11</v>
      </c>
      <c r="Q89" s="179">
        <f>SUM(AF89:AH89)</f>
        <v>2</v>
      </c>
      <c r="R89" s="180" t="s">
        <v>19</v>
      </c>
      <c r="S89" s="181">
        <f>SUM(AI89:AK89)</f>
        <v>1</v>
      </c>
      <c r="T89" s="142">
        <f>IF(Q89&gt;S89,1,0)</f>
        <v>1</v>
      </c>
      <c r="U89" s="143">
        <f>IF(S89&gt;Q89,1,0)</f>
        <v>0</v>
      </c>
      <c r="V89" s="124"/>
      <c r="X89" s="144"/>
      <c r="AF89" s="145">
        <f>IF(E89&gt;G89,1,0)</f>
        <v>0</v>
      </c>
      <c r="AG89" s="145">
        <f>IF(H89&gt;J89,1,0)</f>
        <v>1</v>
      </c>
      <c r="AH89" s="145">
        <f>IF(K89+M89&gt;0,IF(K89&gt;M89,1,0),0)</f>
        <v>1</v>
      </c>
      <c r="AI89" s="145">
        <f>IF(G89&gt;E89,1,0)</f>
        <v>1</v>
      </c>
      <c r="AJ89" s="145">
        <f>IF(J89&gt;H89,1,0)</f>
        <v>0</v>
      </c>
      <c r="AK89" s="145">
        <f>IF(K89+M89&gt;0,IF(M89&gt;K89,1,0),0)</f>
        <v>0</v>
      </c>
    </row>
    <row r="90" spans="2:37" ht="24.75" customHeight="1">
      <c r="B90" s="132" t="s">
        <v>72</v>
      </c>
      <c r="C90" s="381" t="s">
        <v>292</v>
      </c>
      <c r="D90" s="374" t="s">
        <v>107</v>
      </c>
      <c r="E90" s="375">
        <v>1</v>
      </c>
      <c r="F90" s="376" t="s">
        <v>19</v>
      </c>
      <c r="G90" s="377">
        <v>6</v>
      </c>
      <c r="H90" s="378">
        <v>5</v>
      </c>
      <c r="I90" s="376" t="s">
        <v>19</v>
      </c>
      <c r="J90" s="377">
        <v>7</v>
      </c>
      <c r="K90" s="378"/>
      <c r="L90" s="376" t="s">
        <v>19</v>
      </c>
      <c r="M90" s="379"/>
      <c r="N90" s="179">
        <f>E90+H90+K90</f>
        <v>6</v>
      </c>
      <c r="O90" s="180" t="s">
        <v>19</v>
      </c>
      <c r="P90" s="181">
        <f>G90+J90+M90</f>
        <v>13</v>
      </c>
      <c r="Q90" s="179">
        <f>SUM(AF90:AH90)</f>
        <v>0</v>
      </c>
      <c r="R90" s="180" t="s">
        <v>19</v>
      </c>
      <c r="S90" s="181">
        <f>SUM(AI90:AK90)</f>
        <v>2</v>
      </c>
      <c r="T90" s="142">
        <f>IF(Q90&gt;S90,1,0)</f>
        <v>0</v>
      </c>
      <c r="U90" s="143">
        <f>IF(S90&gt;Q90,1,0)</f>
        <v>1</v>
      </c>
      <c r="V90" s="124"/>
      <c r="AF90" s="145">
        <f>IF(E90&gt;G90,1,0)</f>
        <v>0</v>
      </c>
      <c r="AG90" s="145">
        <f>IF(H90&gt;J90,1,0)</f>
        <v>0</v>
      </c>
      <c r="AH90" s="145">
        <f>IF(K90+M90&gt;0,IF(K90&gt;M90,1,0),0)</f>
        <v>0</v>
      </c>
      <c r="AI90" s="145">
        <f>IF(G90&gt;E90,1,0)</f>
        <v>1</v>
      </c>
      <c r="AJ90" s="145">
        <f>IF(J90&gt;H90,1,0)</f>
        <v>1</v>
      </c>
      <c r="AK90" s="145">
        <f>IF(K90+M90&gt;0,IF(M90&gt;K90,1,0),0)</f>
        <v>0</v>
      </c>
    </row>
    <row r="91" spans="2:37" ht="24.75" customHeight="1">
      <c r="B91" s="583" t="s">
        <v>73</v>
      </c>
      <c r="C91" s="381" t="s">
        <v>291</v>
      </c>
      <c r="D91" s="380" t="s">
        <v>94</v>
      </c>
      <c r="E91" s="691">
        <v>6</v>
      </c>
      <c r="F91" s="683" t="s">
        <v>19</v>
      </c>
      <c r="G91" s="685">
        <v>3</v>
      </c>
      <c r="H91" s="687">
        <v>6</v>
      </c>
      <c r="I91" s="683" t="s">
        <v>19</v>
      </c>
      <c r="J91" s="685">
        <v>3</v>
      </c>
      <c r="K91" s="687"/>
      <c r="L91" s="683" t="s">
        <v>19</v>
      </c>
      <c r="M91" s="689"/>
      <c r="N91" s="603">
        <f>E91+H91+K91</f>
        <v>12</v>
      </c>
      <c r="O91" s="605" t="s">
        <v>19</v>
      </c>
      <c r="P91" s="599">
        <f>G91+J91+M91</f>
        <v>6</v>
      </c>
      <c r="Q91" s="603">
        <f>SUM(AF91:AH91)</f>
        <v>2</v>
      </c>
      <c r="R91" s="605" t="s">
        <v>19</v>
      </c>
      <c r="S91" s="599">
        <f>SUM(AI91:AK91)</f>
        <v>0</v>
      </c>
      <c r="T91" s="609">
        <f>IF(Q91&gt;S91,1,0)</f>
        <v>1</v>
      </c>
      <c r="U91" s="601">
        <f>IF(S91&gt;Q91,1,0)</f>
        <v>0</v>
      </c>
      <c r="V91" s="148"/>
      <c r="AF91" s="145">
        <f>IF(E91&gt;G91,1,0)</f>
        <v>1</v>
      </c>
      <c r="AG91" s="145">
        <f>IF(H91&gt;J91,1,0)</f>
        <v>1</v>
      </c>
      <c r="AH91" s="145">
        <f>IF(K91+M91&gt;0,IF(K91&gt;M91,1,0),0)</f>
        <v>0</v>
      </c>
      <c r="AI91" s="145">
        <f>IF(G91&gt;E91,1,0)</f>
        <v>0</v>
      </c>
      <c r="AJ91" s="145">
        <f>IF(J91&gt;H91,1,0)</f>
        <v>0</v>
      </c>
      <c r="AK91" s="145">
        <f>IF(K91+M91&gt;0,IF(M91&gt;K91,1,0),0)</f>
        <v>0</v>
      </c>
    </row>
    <row r="92" spans="2:22" ht="24.75" customHeight="1">
      <c r="B92" s="584"/>
      <c r="C92" s="382" t="s">
        <v>292</v>
      </c>
      <c r="D92" s="383" t="s">
        <v>107</v>
      </c>
      <c r="E92" s="692"/>
      <c r="F92" s="684"/>
      <c r="G92" s="686"/>
      <c r="H92" s="688"/>
      <c r="I92" s="684"/>
      <c r="J92" s="686"/>
      <c r="K92" s="688"/>
      <c r="L92" s="684"/>
      <c r="M92" s="690"/>
      <c r="N92" s="613"/>
      <c r="O92" s="615"/>
      <c r="P92" s="608"/>
      <c r="Q92" s="613"/>
      <c r="R92" s="615"/>
      <c r="S92" s="608"/>
      <c r="T92" s="610"/>
      <c r="U92" s="602"/>
      <c r="V92" s="148"/>
    </row>
    <row r="93" spans="2:22" ht="24.75" customHeight="1">
      <c r="B93" s="151"/>
      <c r="C93" s="186" t="s">
        <v>77</v>
      </c>
      <c r="D93" s="187"/>
      <c r="E93" s="187"/>
      <c r="F93" s="187"/>
      <c r="G93" s="187"/>
      <c r="H93" s="187"/>
      <c r="I93" s="187"/>
      <c r="J93" s="187"/>
      <c r="K93" s="187"/>
      <c r="L93" s="187"/>
      <c r="M93" s="187"/>
      <c r="N93" s="188">
        <f>SUM(N89:N92)</f>
        <v>32</v>
      </c>
      <c r="O93" s="180" t="s">
        <v>19</v>
      </c>
      <c r="P93" s="189">
        <f>SUM(P89:P92)</f>
        <v>30</v>
      </c>
      <c r="Q93" s="188">
        <f>SUM(Q89:Q92)</f>
        <v>4</v>
      </c>
      <c r="R93" s="190" t="s">
        <v>19</v>
      </c>
      <c r="S93" s="189">
        <f>SUM(S89:S92)</f>
        <v>3</v>
      </c>
      <c r="T93" s="142">
        <f>SUM(T89:T92)</f>
        <v>2</v>
      </c>
      <c r="U93" s="143">
        <f>SUM(U89:U92)</f>
        <v>1</v>
      </c>
      <c r="V93" s="124"/>
    </row>
    <row r="94" spans="2:22" ht="24.75" customHeight="1">
      <c r="B94" s="151"/>
      <c r="C94" s="221" t="s">
        <v>78</v>
      </c>
      <c r="D94" s="220" t="str">
        <f>IF(T93&gt;U93,D84,IF(U93&gt;T93,D85,IF(U93+T93=0," ","CHYBA ZADÁNÍ")))</f>
        <v>Vratimov</v>
      </c>
      <c r="E94" s="186"/>
      <c r="F94" s="186"/>
      <c r="G94" s="187"/>
      <c r="H94" s="187"/>
      <c r="I94" s="187"/>
      <c r="J94" s="187"/>
      <c r="K94" s="187"/>
      <c r="L94" s="187"/>
      <c r="M94" s="187"/>
      <c r="N94" s="187"/>
      <c r="O94" s="187"/>
      <c r="P94" s="187"/>
      <c r="Q94" s="187"/>
      <c r="R94" s="187"/>
      <c r="S94" s="187"/>
      <c r="T94" s="187"/>
      <c r="U94" s="221"/>
      <c r="V94" s="158"/>
    </row>
    <row r="95" spans="2:22" ht="24.75" customHeight="1">
      <c r="B95" s="151"/>
      <c r="C95" s="8" t="s">
        <v>79</v>
      </c>
      <c r="G95" s="160"/>
      <c r="H95" s="160"/>
      <c r="I95" s="160"/>
      <c r="J95" s="160"/>
      <c r="K95" s="160"/>
      <c r="L95" s="160"/>
      <c r="M95" s="160"/>
      <c r="N95" s="158"/>
      <c r="O95" s="158"/>
      <c r="Q95" s="161"/>
      <c r="R95" s="161"/>
      <c r="S95" s="160"/>
      <c r="T95" s="160"/>
      <c r="U95" s="160"/>
      <c r="V95" s="158"/>
    </row>
    <row r="96" spans="3:21" ht="14.25">
      <c r="C96" s="161"/>
      <c r="D96" s="161"/>
      <c r="E96" s="161"/>
      <c r="F96" s="161"/>
      <c r="G96" s="161"/>
      <c r="H96" s="161"/>
      <c r="I96" s="161"/>
      <c r="J96" s="166" t="s">
        <v>63</v>
      </c>
      <c r="K96" s="166"/>
      <c r="L96" s="166"/>
      <c r="M96" s="161"/>
      <c r="N96" s="161"/>
      <c r="O96" s="161"/>
      <c r="P96" s="161"/>
      <c r="Q96" s="161"/>
      <c r="R96" s="161"/>
      <c r="S96" s="161"/>
      <c r="T96" s="166" t="s">
        <v>66</v>
      </c>
      <c r="U96" s="161"/>
    </row>
    <row r="97" spans="3:21" ht="15">
      <c r="C97" s="167" t="s">
        <v>80</v>
      </c>
      <c r="D97" s="161"/>
      <c r="E97" s="161"/>
      <c r="F97" s="161"/>
      <c r="G97" s="161"/>
      <c r="H97" s="161"/>
      <c r="I97" s="161"/>
      <c r="J97" s="161"/>
      <c r="K97" s="161"/>
      <c r="L97" s="161"/>
      <c r="M97" s="161"/>
      <c r="N97" s="161"/>
      <c r="O97" s="161"/>
      <c r="P97" s="161"/>
      <c r="Q97" s="161"/>
      <c r="R97" s="161"/>
      <c r="S97" s="161"/>
      <c r="T97" s="161"/>
      <c r="U97" s="161"/>
    </row>
  </sheetData>
  <sheetProtection selectLockedCells="1"/>
  <mergeCells count="140">
    <mergeCell ref="H91:H92"/>
    <mergeCell ref="B91:B92"/>
    <mergeCell ref="E91:E92"/>
    <mergeCell ref="F91:F92"/>
    <mergeCell ref="G91:G92"/>
    <mergeCell ref="U91:U92"/>
    <mergeCell ref="Q91:Q92"/>
    <mergeCell ref="R91:R92"/>
    <mergeCell ref="S91:S92"/>
    <mergeCell ref="T91:T92"/>
    <mergeCell ref="P91:P92"/>
    <mergeCell ref="N91:N92"/>
    <mergeCell ref="O91:O92"/>
    <mergeCell ref="L91:L92"/>
    <mergeCell ref="I91:I92"/>
    <mergeCell ref="J91:J92"/>
    <mergeCell ref="K91:K92"/>
    <mergeCell ref="M91:M92"/>
    <mergeCell ref="M66:M67"/>
    <mergeCell ref="N66:N67"/>
    <mergeCell ref="O66:O67"/>
    <mergeCell ref="Q88:S88"/>
    <mergeCell ref="N88:P88"/>
    <mergeCell ref="P81:U81"/>
    <mergeCell ref="N87:U87"/>
    <mergeCell ref="P82:U82"/>
    <mergeCell ref="P83:U83"/>
    <mergeCell ref="U66:U67"/>
    <mergeCell ref="P78:Q78"/>
    <mergeCell ref="T78:U78"/>
    <mergeCell ref="P79:U79"/>
    <mergeCell ref="Q66:Q67"/>
    <mergeCell ref="R66:R67"/>
    <mergeCell ref="S66:S67"/>
    <mergeCell ref="T66:T67"/>
    <mergeCell ref="P66:P67"/>
    <mergeCell ref="E88:G88"/>
    <mergeCell ref="H88:J88"/>
    <mergeCell ref="K88:M88"/>
    <mergeCell ref="E87:M87"/>
    <mergeCell ref="D84:I84"/>
    <mergeCell ref="P84:U84"/>
    <mergeCell ref="D85:I85"/>
    <mergeCell ref="P85:U85"/>
    <mergeCell ref="I66:I67"/>
    <mergeCell ref="J66:J67"/>
    <mergeCell ref="K66:K67"/>
    <mergeCell ref="L66:L67"/>
    <mergeCell ref="D60:I60"/>
    <mergeCell ref="P60:U60"/>
    <mergeCell ref="Q63:S63"/>
    <mergeCell ref="E62:M62"/>
    <mergeCell ref="N62:U62"/>
    <mergeCell ref="K63:M63"/>
    <mergeCell ref="N63:P63"/>
    <mergeCell ref="P56:U56"/>
    <mergeCell ref="P57:U57"/>
    <mergeCell ref="P58:U58"/>
    <mergeCell ref="B66:B67"/>
    <mergeCell ref="E66:E67"/>
    <mergeCell ref="F66:F67"/>
    <mergeCell ref="G66:G67"/>
    <mergeCell ref="H66:H67"/>
    <mergeCell ref="E63:G63"/>
    <mergeCell ref="H63:J63"/>
    <mergeCell ref="R41:R42"/>
    <mergeCell ref="P53:Q53"/>
    <mergeCell ref="T53:U53"/>
    <mergeCell ref="P54:U54"/>
    <mergeCell ref="L41:L42"/>
    <mergeCell ref="D59:I59"/>
    <mergeCell ref="P59:U59"/>
    <mergeCell ref="S41:S42"/>
    <mergeCell ref="T41:T42"/>
    <mergeCell ref="U41:U42"/>
    <mergeCell ref="N41:N42"/>
    <mergeCell ref="O41:O42"/>
    <mergeCell ref="P41:P42"/>
    <mergeCell ref="Q41:Q42"/>
    <mergeCell ref="E37:M37"/>
    <mergeCell ref="M41:M42"/>
    <mergeCell ref="B41:B42"/>
    <mergeCell ref="E41:E42"/>
    <mergeCell ref="F41:F42"/>
    <mergeCell ref="G41:G42"/>
    <mergeCell ref="H41:H42"/>
    <mergeCell ref="I41:I42"/>
    <mergeCell ref="J41:J42"/>
    <mergeCell ref="K41:K42"/>
    <mergeCell ref="E38:G38"/>
    <mergeCell ref="H38:J38"/>
    <mergeCell ref="K38:M38"/>
    <mergeCell ref="N38:P38"/>
    <mergeCell ref="Q38:S38"/>
    <mergeCell ref="P31:U31"/>
    <mergeCell ref="P32:U32"/>
    <mergeCell ref="P33:U33"/>
    <mergeCell ref="P35:U35"/>
    <mergeCell ref="P34:U34"/>
    <mergeCell ref="N37:U37"/>
    <mergeCell ref="P29:U29"/>
    <mergeCell ref="Q16:Q17"/>
    <mergeCell ref="T28:U28"/>
    <mergeCell ref="D10:I10"/>
    <mergeCell ref="H16:H17"/>
    <mergeCell ref="I16:I17"/>
    <mergeCell ref="B16:B17"/>
    <mergeCell ref="F16:F17"/>
    <mergeCell ref="E16:E17"/>
    <mergeCell ref="G16:G17"/>
    <mergeCell ref="D34:I34"/>
    <mergeCell ref="D35:I35"/>
    <mergeCell ref="E12:M12"/>
    <mergeCell ref="N12:U12"/>
    <mergeCell ref="K13:M13"/>
    <mergeCell ref="H13:J13"/>
    <mergeCell ref="P28:Q28"/>
    <mergeCell ref="J16:J17"/>
    <mergeCell ref="K16:K17"/>
    <mergeCell ref="L16:L17"/>
    <mergeCell ref="T3:U3"/>
    <mergeCell ref="P3:Q3"/>
    <mergeCell ref="P4:U4"/>
    <mergeCell ref="T16:T17"/>
    <mergeCell ref="U16:U17"/>
    <mergeCell ref="P6:U6"/>
    <mergeCell ref="P10:U10"/>
    <mergeCell ref="P7:U7"/>
    <mergeCell ref="P16:P17"/>
    <mergeCell ref="Q13:S13"/>
    <mergeCell ref="P8:U8"/>
    <mergeCell ref="S16:S17"/>
    <mergeCell ref="R16:R17"/>
    <mergeCell ref="E13:G13"/>
    <mergeCell ref="M16:M17"/>
    <mergeCell ref="N16:N17"/>
    <mergeCell ref="O16:O17"/>
    <mergeCell ref="D9:I9"/>
    <mergeCell ref="N13:P13"/>
    <mergeCell ref="P9:U9"/>
  </mergeCells>
  <conditionalFormatting sqref="X6:X13 X31:X38 X56:X63 X81:X88">
    <cfRule type="cellIs" priority="1" dxfId="0" operator="notEqual" stopIfTrue="1">
      <formula>0</formula>
    </cfRule>
  </conditionalFormatting>
  <printOptions horizontalCentered="1"/>
  <pageMargins left="0.31496062992125984" right="0.31496062992125984" top="0.1968503937007874" bottom="0" header="0" footer="0"/>
  <pageSetup horizontalDpi="600" verticalDpi="600" orientation="portrait" paperSize="9" scale="91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B1:AK97"/>
  <sheetViews>
    <sheetView zoomScale="75" zoomScaleNormal="75" zoomScalePageLayoutView="0" workbookViewId="0" topLeftCell="A1">
      <selection activeCell="Z18" sqref="Z18"/>
    </sheetView>
  </sheetViews>
  <sheetFormatPr defaultColWidth="10.28125" defaultRowHeight="12.75"/>
  <cols>
    <col min="1" max="1" width="0.42578125" style="1" customWidth="1"/>
    <col min="2" max="2" width="2.57421875" style="1" customWidth="1"/>
    <col min="3" max="3" width="22.140625" style="1" customWidth="1"/>
    <col min="4" max="4" width="22.57421875" style="1" customWidth="1"/>
    <col min="5" max="5" width="4.7109375" style="1" customWidth="1"/>
    <col min="6" max="6" width="1.28515625" style="1" customWidth="1"/>
    <col min="7" max="7" width="4.421875" style="1" customWidth="1"/>
    <col min="8" max="8" width="4.140625" style="1" customWidth="1"/>
    <col min="9" max="9" width="1.57421875" style="1" customWidth="1"/>
    <col min="10" max="10" width="4.421875" style="1" customWidth="1"/>
    <col min="11" max="11" width="4.57421875" style="1" customWidth="1"/>
    <col min="12" max="12" width="1.57421875" style="1" customWidth="1"/>
    <col min="13" max="13" width="4.28125" style="1" customWidth="1"/>
    <col min="14" max="14" width="4.421875" style="1" customWidth="1"/>
    <col min="15" max="15" width="2.00390625" style="1" customWidth="1"/>
    <col min="16" max="16" width="4.28125" style="1" customWidth="1"/>
    <col min="17" max="17" width="3.421875" style="1" customWidth="1"/>
    <col min="18" max="18" width="1.57421875" style="1" customWidth="1"/>
    <col min="19" max="19" width="3.7109375" style="1" customWidth="1"/>
    <col min="20" max="21" width="4.8515625" style="1" customWidth="1"/>
    <col min="22" max="22" width="1.57421875" style="1" customWidth="1"/>
    <col min="23" max="23" width="4.421875" style="1" customWidth="1"/>
    <col min="24" max="24" width="19.57421875" style="1" customWidth="1"/>
    <col min="25" max="25" width="44.28125" style="1" customWidth="1"/>
    <col min="26" max="26" width="42.8515625" style="1" customWidth="1"/>
    <col min="27" max="27" width="13.28125" style="1" customWidth="1"/>
    <col min="28" max="28" width="14.57421875" style="1" customWidth="1"/>
    <col min="29" max="29" width="12.7109375" style="1" customWidth="1"/>
    <col min="30" max="30" width="12.28125" style="1" customWidth="1"/>
    <col min="31" max="31" width="11.57421875" style="1" customWidth="1"/>
    <col min="32" max="37" width="4.140625" style="1" customWidth="1"/>
    <col min="38" max="16384" width="10.28125" style="1" customWidth="1"/>
  </cols>
  <sheetData>
    <row r="1" spans="6:9" ht="26.25">
      <c r="F1" s="102" t="s">
        <v>47</v>
      </c>
      <c r="H1" s="103"/>
      <c r="I1" s="103"/>
    </row>
    <row r="2" spans="6:9" ht="4.5" customHeight="1">
      <c r="F2" s="102"/>
      <c r="H2" s="103"/>
      <c r="I2" s="103"/>
    </row>
    <row r="3" spans="3:24" ht="21">
      <c r="C3" s="104" t="s">
        <v>48</v>
      </c>
      <c r="D3" s="105" t="s">
        <v>49</v>
      </c>
      <c r="E3" s="104"/>
      <c r="F3" s="104"/>
      <c r="G3" s="104"/>
      <c r="H3" s="104"/>
      <c r="I3" s="104"/>
      <c r="J3" s="104"/>
      <c r="K3" s="104"/>
      <c r="L3" s="104"/>
      <c r="P3" s="626" t="s">
        <v>50</v>
      </c>
      <c r="Q3" s="626"/>
      <c r="R3" s="106"/>
      <c r="S3" s="106"/>
      <c r="T3" s="637">
        <f>'Rozlosování-přehled'!$L$1</f>
        <v>2011</v>
      </c>
      <c r="U3" s="637"/>
      <c r="X3" s="107" t="s">
        <v>1</v>
      </c>
    </row>
    <row r="4" spans="3:31" ht="18.75">
      <c r="C4" s="108" t="s">
        <v>51</v>
      </c>
      <c r="D4" s="109"/>
      <c r="N4" s="110">
        <v>1</v>
      </c>
      <c r="P4" s="622" t="str">
        <f>IF(N4=1,P6,IF(N4=2,P7,IF(N4=3,P8,IF(N4=4,P9,IF(N4=5,P10," ")))))</f>
        <v>MUŽI  I.</v>
      </c>
      <c r="Q4" s="623"/>
      <c r="R4" s="623"/>
      <c r="S4" s="623"/>
      <c r="T4" s="623"/>
      <c r="U4" s="624"/>
      <c r="W4" s="111" t="s">
        <v>2</v>
      </c>
      <c r="X4" s="112" t="s">
        <v>3</v>
      </c>
      <c r="AA4" s="1" t="s">
        <v>52</v>
      </c>
      <c r="AB4" s="1" t="s">
        <v>53</v>
      </c>
      <c r="AC4" s="1" t="s">
        <v>54</v>
      </c>
      <c r="AD4" s="1" t="s">
        <v>55</v>
      </c>
      <c r="AE4" s="1" t="s">
        <v>56</v>
      </c>
    </row>
    <row r="5" spans="3:21" ht="9" customHeight="1">
      <c r="C5" s="108"/>
      <c r="D5" s="113"/>
      <c r="E5" s="113"/>
      <c r="F5" s="113"/>
      <c r="G5" s="108"/>
      <c r="H5" s="108"/>
      <c r="I5" s="108"/>
      <c r="J5" s="113"/>
      <c r="K5" s="113"/>
      <c r="L5" s="113"/>
      <c r="M5" s="108"/>
      <c r="N5" s="108"/>
      <c r="O5" s="108"/>
      <c r="P5" s="114"/>
      <c r="Q5" s="114"/>
      <c r="R5" s="114"/>
      <c r="S5" s="108"/>
      <c r="T5" s="108"/>
      <c r="U5" s="113"/>
    </row>
    <row r="6" spans="3:31" ht="23.25" customHeight="1">
      <c r="C6" s="108" t="s">
        <v>57</v>
      </c>
      <c r="D6" s="165" t="s">
        <v>195</v>
      </c>
      <c r="E6" s="115"/>
      <c r="F6" s="115"/>
      <c r="N6" s="116">
        <v>1</v>
      </c>
      <c r="P6" s="625" t="s">
        <v>58</v>
      </c>
      <c r="Q6" s="625"/>
      <c r="R6" s="625"/>
      <c r="S6" s="625"/>
      <c r="T6" s="625"/>
      <c r="U6" s="625"/>
      <c r="W6" s="117">
        <v>1</v>
      </c>
      <c r="X6" s="118" t="str">
        <f aca="true" t="shared" si="0" ref="X6:X13">IF($N$4=1,AA6,IF($N$4=2,AB6,IF($N$4=3,AC6,IF($N$4=4,AD6,IF($N$4=5,AE6," ")))))</f>
        <v>Hrabová</v>
      </c>
      <c r="AA6" s="1" t="str">
        <f>'1.M1'!AA6</f>
        <v>Hrabová</v>
      </c>
      <c r="AB6" s="1">
        <f>'1.M1'!AB6</f>
        <v>0</v>
      </c>
      <c r="AC6" s="1">
        <f>'1.M1'!AC6</f>
        <v>0</v>
      </c>
      <c r="AD6" s="1">
        <f>'1.M1'!AD6</f>
        <v>0</v>
      </c>
      <c r="AE6" s="1">
        <f>'1.M1'!AE6</f>
        <v>0</v>
      </c>
    </row>
    <row r="7" spans="3:31" ht="16.5" customHeight="1">
      <c r="C7" s="108" t="s">
        <v>60</v>
      </c>
      <c r="D7" s="263">
        <v>40815</v>
      </c>
      <c r="E7" s="120"/>
      <c r="F7" s="120"/>
      <c r="N7" s="116">
        <v>2</v>
      </c>
      <c r="P7" s="625" t="s">
        <v>61</v>
      </c>
      <c r="Q7" s="625"/>
      <c r="R7" s="625"/>
      <c r="S7" s="625"/>
      <c r="T7" s="625"/>
      <c r="U7" s="625"/>
      <c r="W7" s="117">
        <v>2</v>
      </c>
      <c r="X7" s="118" t="str">
        <f t="shared" si="0"/>
        <v>Vratimov</v>
      </c>
      <c r="AA7" s="1" t="str">
        <f>'1.M1'!AA7</f>
        <v>Vratimov</v>
      </c>
      <c r="AB7" s="1">
        <f>'1.M1'!AB7</f>
        <v>0</v>
      </c>
      <c r="AC7" s="1">
        <f>'1.M1'!AC7</f>
        <v>0</v>
      </c>
      <c r="AD7" s="1">
        <f>'1.M1'!AD7</f>
        <v>0</v>
      </c>
      <c r="AE7" s="1">
        <f>'1.M1'!AE7</f>
        <v>0</v>
      </c>
    </row>
    <row r="8" spans="3:31" ht="15" customHeight="1">
      <c r="C8" s="108"/>
      <c r="N8" s="116">
        <v>3</v>
      </c>
      <c r="P8" s="594" t="s">
        <v>62</v>
      </c>
      <c r="Q8" s="594"/>
      <c r="R8" s="594"/>
      <c r="S8" s="594"/>
      <c r="T8" s="594"/>
      <c r="U8" s="594"/>
      <c r="W8" s="117">
        <v>3</v>
      </c>
      <c r="X8" s="118" t="str">
        <f t="shared" si="0"/>
        <v>Výškovice A</v>
      </c>
      <c r="AA8" s="1" t="str">
        <f>'1.M1'!AA8</f>
        <v>Výškovice A</v>
      </c>
      <c r="AB8" s="1">
        <f>'1.M1'!AB8</f>
        <v>0</v>
      </c>
      <c r="AC8" s="1">
        <f>'1.M1'!AC8</f>
        <v>0</v>
      </c>
      <c r="AD8" s="1">
        <f>'1.M1'!AD8</f>
        <v>0</v>
      </c>
      <c r="AE8" s="1">
        <f>'1.M1'!AE8</f>
        <v>0</v>
      </c>
    </row>
    <row r="9" spans="2:31" ht="18.75">
      <c r="B9" s="121">
        <v>3</v>
      </c>
      <c r="C9" s="104" t="s">
        <v>63</v>
      </c>
      <c r="D9" s="643" t="str">
        <f>IF(B9=1,X6,IF(B9=2,X7,IF(B9=3,X8,IF(B9=4,X9,IF(B9=5,X10,IF(B9=6,X11,IF(B9=7,X12,IF(B9=8,X13," "))))))))</f>
        <v>Výškovice A</v>
      </c>
      <c r="E9" s="644"/>
      <c r="F9" s="644"/>
      <c r="G9" s="644"/>
      <c r="H9" s="644"/>
      <c r="I9" s="645"/>
      <c r="N9" s="116">
        <v>4</v>
      </c>
      <c r="P9" s="594" t="s">
        <v>64</v>
      </c>
      <c r="Q9" s="594"/>
      <c r="R9" s="594"/>
      <c r="S9" s="594"/>
      <c r="T9" s="594"/>
      <c r="U9" s="594"/>
      <c r="W9" s="117">
        <v>4</v>
      </c>
      <c r="X9" s="118" t="str">
        <f t="shared" si="0"/>
        <v>Brušperk B</v>
      </c>
      <c r="AA9" s="1" t="str">
        <f>'1.M1'!AA9</f>
        <v>Brušperk B</v>
      </c>
      <c r="AB9" s="1">
        <f>'1.M1'!AB9</f>
        <v>0</v>
      </c>
      <c r="AC9" s="1">
        <f>'1.M1'!AC9</f>
        <v>0</v>
      </c>
      <c r="AD9" s="1">
        <f>'1.M1'!AD9</f>
        <v>0</v>
      </c>
      <c r="AE9" s="1">
        <f>'1.M1'!AE9</f>
        <v>0</v>
      </c>
    </row>
    <row r="10" spans="2:31" ht="19.5" customHeight="1">
      <c r="B10" s="121">
        <v>8</v>
      </c>
      <c r="C10" s="104" t="s">
        <v>66</v>
      </c>
      <c r="D10" s="643" t="str">
        <f>IF(B10=1,X6,IF(B10=2,X7,IF(B10=3,X8,IF(B10=4,X9,IF(B10=5,X10,IF(B10=6,X11,IF(B10=7,X12,IF(B10=8,X13," "))))))))</f>
        <v>Brušperk A</v>
      </c>
      <c r="E10" s="644"/>
      <c r="F10" s="644"/>
      <c r="G10" s="644"/>
      <c r="H10" s="644"/>
      <c r="I10" s="645"/>
      <c r="N10" s="116">
        <v>5</v>
      </c>
      <c r="P10" s="594" t="s">
        <v>67</v>
      </c>
      <c r="Q10" s="594"/>
      <c r="R10" s="594"/>
      <c r="S10" s="594"/>
      <c r="T10" s="594"/>
      <c r="U10" s="594"/>
      <c r="W10" s="117">
        <v>5</v>
      </c>
      <c r="X10" s="118" t="str">
        <f t="shared" si="0"/>
        <v>N.Bělá  B</v>
      </c>
      <c r="AA10" s="1" t="str">
        <f>'1.M1'!AA10</f>
        <v>N.Bělá  B</v>
      </c>
      <c r="AB10" s="1">
        <f>'1.M1'!AB10</f>
        <v>0</v>
      </c>
      <c r="AC10" s="1">
        <f>'1.M1'!AC10</f>
        <v>0</v>
      </c>
      <c r="AD10" s="1">
        <f>'1.M1'!AD10</f>
        <v>0</v>
      </c>
      <c r="AE10" s="1">
        <f>'1.M1'!AE10</f>
        <v>0</v>
      </c>
    </row>
    <row r="11" spans="23:31" ht="15.75" customHeight="1">
      <c r="W11" s="117">
        <v>6</v>
      </c>
      <c r="X11" s="118" t="str">
        <f t="shared" si="0"/>
        <v>Výškovice B</v>
      </c>
      <c r="AA11" s="1" t="str">
        <f>'1.M1'!AA11</f>
        <v>Výškovice B</v>
      </c>
      <c r="AB11" s="1">
        <f>'1.M1'!AB11</f>
        <v>0</v>
      </c>
      <c r="AC11" s="1">
        <f>'1.M1'!AC11</f>
        <v>0</v>
      </c>
      <c r="AD11" s="1">
        <f>'1.M1'!AD11</f>
        <v>0</v>
      </c>
      <c r="AE11" s="1">
        <f>'1.M1'!AE11</f>
        <v>0</v>
      </c>
    </row>
    <row r="12" spans="3:37" ht="15">
      <c r="C12" s="122" t="s">
        <v>68</v>
      </c>
      <c r="D12" s="123"/>
      <c r="E12" s="630" t="s">
        <v>69</v>
      </c>
      <c r="F12" s="631"/>
      <c r="G12" s="631"/>
      <c r="H12" s="631"/>
      <c r="I12" s="631"/>
      <c r="J12" s="631"/>
      <c r="K12" s="631"/>
      <c r="L12" s="631"/>
      <c r="M12" s="631"/>
      <c r="N12" s="631" t="s">
        <v>70</v>
      </c>
      <c r="O12" s="631"/>
      <c r="P12" s="631"/>
      <c r="Q12" s="631"/>
      <c r="R12" s="631"/>
      <c r="S12" s="631"/>
      <c r="T12" s="631"/>
      <c r="U12" s="631"/>
      <c r="V12" s="124"/>
      <c r="W12" s="117">
        <v>7</v>
      </c>
      <c r="X12" s="118" t="str">
        <f t="shared" si="0"/>
        <v>Stará Bělá  </v>
      </c>
      <c r="AA12" s="1" t="str">
        <f>'1.M1'!AA12</f>
        <v>Stará Bělá  </v>
      </c>
      <c r="AB12" s="1">
        <f>'1.M1'!AB12</f>
        <v>0</v>
      </c>
      <c r="AC12" s="1">
        <f>'1.M1'!AC12</f>
        <v>0</v>
      </c>
      <c r="AD12" s="1">
        <f>'1.M1'!AD12</f>
        <v>0</v>
      </c>
      <c r="AE12" s="1">
        <f>'1.M1'!AE12</f>
        <v>0</v>
      </c>
      <c r="AF12" s="108"/>
      <c r="AG12" s="125"/>
      <c r="AH12" s="125"/>
      <c r="AI12" s="107" t="s">
        <v>1</v>
      </c>
      <c r="AJ12" s="125"/>
      <c r="AK12" s="125"/>
    </row>
    <row r="13" spans="2:37" ht="21" customHeight="1">
      <c r="B13" s="126"/>
      <c r="C13" s="127" t="s">
        <v>8</v>
      </c>
      <c r="D13" s="128" t="s">
        <v>9</v>
      </c>
      <c r="E13" s="611" t="s">
        <v>71</v>
      </c>
      <c r="F13" s="592"/>
      <c r="G13" s="593"/>
      <c r="H13" s="591" t="s">
        <v>72</v>
      </c>
      <c r="I13" s="592"/>
      <c r="J13" s="593" t="s">
        <v>72</v>
      </c>
      <c r="K13" s="591" t="s">
        <v>73</v>
      </c>
      <c r="L13" s="592"/>
      <c r="M13" s="592" t="s">
        <v>73</v>
      </c>
      <c r="N13" s="591" t="s">
        <v>74</v>
      </c>
      <c r="O13" s="592"/>
      <c r="P13" s="593"/>
      <c r="Q13" s="591" t="s">
        <v>75</v>
      </c>
      <c r="R13" s="592"/>
      <c r="S13" s="593"/>
      <c r="T13" s="129" t="s">
        <v>76</v>
      </c>
      <c r="U13" s="130"/>
      <c r="V13" s="131"/>
      <c r="W13" s="117">
        <v>8</v>
      </c>
      <c r="X13" s="118" t="str">
        <f t="shared" si="0"/>
        <v>Brušperk A</v>
      </c>
      <c r="AA13" s="1" t="str">
        <f>'1.M1'!AA13</f>
        <v>Brušperk A</v>
      </c>
      <c r="AB13" s="1">
        <f>'1.M1'!AB13</f>
        <v>0</v>
      </c>
      <c r="AC13" s="1">
        <f>'1.M1'!AC13</f>
        <v>0</v>
      </c>
      <c r="AD13" s="1">
        <f>'1.M1'!AD13</f>
        <v>0</v>
      </c>
      <c r="AE13" s="1">
        <f>'1.M1'!AE13</f>
        <v>0</v>
      </c>
      <c r="AF13" s="9" t="s">
        <v>71</v>
      </c>
      <c r="AG13" s="9" t="s">
        <v>72</v>
      </c>
      <c r="AH13" s="9" t="s">
        <v>73</v>
      </c>
      <c r="AI13" s="9" t="s">
        <v>71</v>
      </c>
      <c r="AJ13" s="9" t="s">
        <v>72</v>
      </c>
      <c r="AK13" s="9" t="s">
        <v>73</v>
      </c>
    </row>
    <row r="14" spans="2:37" ht="24.75" customHeight="1">
      <c r="B14" s="132" t="s">
        <v>71</v>
      </c>
      <c r="C14" s="133" t="s">
        <v>94</v>
      </c>
      <c r="D14" s="146" t="s">
        <v>319</v>
      </c>
      <c r="E14" s="134">
        <v>6</v>
      </c>
      <c r="F14" s="135" t="s">
        <v>19</v>
      </c>
      <c r="G14" s="136">
        <v>2</v>
      </c>
      <c r="H14" s="137">
        <v>6</v>
      </c>
      <c r="I14" s="135" t="s">
        <v>19</v>
      </c>
      <c r="J14" s="136">
        <v>2</v>
      </c>
      <c r="K14" s="177"/>
      <c r="L14" s="175" t="s">
        <v>19</v>
      </c>
      <c r="M14" s="178"/>
      <c r="N14" s="204">
        <f>E14+H14+K14</f>
        <v>12</v>
      </c>
      <c r="O14" s="205" t="s">
        <v>19</v>
      </c>
      <c r="P14" s="206">
        <f>G14+J14+M14</f>
        <v>4</v>
      </c>
      <c r="Q14" s="204">
        <f>SUM(AF14:AH14)</f>
        <v>2</v>
      </c>
      <c r="R14" s="205" t="s">
        <v>19</v>
      </c>
      <c r="S14" s="206">
        <f>SUM(AI14:AK14)</f>
        <v>0</v>
      </c>
      <c r="T14" s="207">
        <f>IF(Q14&gt;S14,1,0)</f>
        <v>1</v>
      </c>
      <c r="U14" s="208">
        <f>IF(S14&gt;Q14,1,0)</f>
        <v>0</v>
      </c>
      <c r="V14" s="124"/>
      <c r="X14" s="144"/>
      <c r="AF14" s="145">
        <f>IF(E14&gt;G14,1,0)</f>
        <v>1</v>
      </c>
      <c r="AG14" s="145">
        <f>IF(H14&gt;J14,1,0)</f>
        <v>1</v>
      </c>
      <c r="AH14" s="145">
        <f>IF(K14+M14&gt;0,IF(K14&gt;M14,1,0),0)</f>
        <v>0</v>
      </c>
      <c r="AI14" s="145">
        <f>IF(G14&gt;E14,1,0)</f>
        <v>0</v>
      </c>
      <c r="AJ14" s="145">
        <f>IF(J14&gt;H14,1,0)</f>
        <v>0</v>
      </c>
      <c r="AK14" s="145">
        <f>IF(K14+M14&gt;0,IF(M14&gt;K14,1,0),0)</f>
        <v>0</v>
      </c>
    </row>
    <row r="15" spans="2:37" ht="24" customHeight="1">
      <c r="B15" s="132" t="s">
        <v>72</v>
      </c>
      <c r="C15" s="147" t="s">
        <v>107</v>
      </c>
      <c r="D15" s="133" t="s">
        <v>106</v>
      </c>
      <c r="E15" s="134">
        <v>3</v>
      </c>
      <c r="F15" s="135" t="s">
        <v>19</v>
      </c>
      <c r="G15" s="136">
        <v>6</v>
      </c>
      <c r="H15" s="137">
        <v>3</v>
      </c>
      <c r="I15" s="135" t="s">
        <v>19</v>
      </c>
      <c r="J15" s="136">
        <v>6</v>
      </c>
      <c r="K15" s="177"/>
      <c r="L15" s="175" t="s">
        <v>19</v>
      </c>
      <c r="M15" s="178"/>
      <c r="N15" s="204">
        <f>E15+H15+K15</f>
        <v>6</v>
      </c>
      <c r="O15" s="205" t="s">
        <v>19</v>
      </c>
      <c r="P15" s="206">
        <f>G15+J15+M15</f>
        <v>12</v>
      </c>
      <c r="Q15" s="204">
        <f>SUM(AF15:AH15)</f>
        <v>0</v>
      </c>
      <c r="R15" s="205" t="s">
        <v>19</v>
      </c>
      <c r="S15" s="206">
        <f>SUM(AI15:AK15)</f>
        <v>2</v>
      </c>
      <c r="T15" s="207">
        <f>IF(Q15&gt;S15,1,0)</f>
        <v>0</v>
      </c>
      <c r="U15" s="208">
        <f>IF(S15&gt;Q15,1,0)</f>
        <v>1</v>
      </c>
      <c r="V15" s="124"/>
      <c r="AF15" s="145">
        <f>IF(E15&gt;G15,1,0)</f>
        <v>0</v>
      </c>
      <c r="AG15" s="145">
        <f>IF(H15&gt;J15,1,0)</f>
        <v>0</v>
      </c>
      <c r="AH15" s="145">
        <f>IF(K15+M15&gt;0,IF(K15&gt;M15,1,0),0)</f>
        <v>0</v>
      </c>
      <c r="AI15" s="145">
        <f>IF(G15&gt;E15,1,0)</f>
        <v>1</v>
      </c>
      <c r="AJ15" s="145">
        <f>IF(J15&gt;H15,1,0)</f>
        <v>1</v>
      </c>
      <c r="AK15" s="145">
        <f>IF(K15+M15&gt;0,IF(M15&gt;K15,1,0),0)</f>
        <v>0</v>
      </c>
    </row>
    <row r="16" spans="2:37" ht="20.25" customHeight="1">
      <c r="B16" s="583" t="s">
        <v>73</v>
      </c>
      <c r="C16" s="133" t="s">
        <v>94</v>
      </c>
      <c r="D16" s="146" t="s">
        <v>319</v>
      </c>
      <c r="E16" s="641">
        <v>3</v>
      </c>
      <c r="F16" s="632" t="s">
        <v>19</v>
      </c>
      <c r="G16" s="634">
        <v>6</v>
      </c>
      <c r="H16" s="639">
        <v>7</v>
      </c>
      <c r="I16" s="632" t="s">
        <v>19</v>
      </c>
      <c r="J16" s="634">
        <v>5</v>
      </c>
      <c r="K16" s="618">
        <v>7</v>
      </c>
      <c r="L16" s="587" t="s">
        <v>19</v>
      </c>
      <c r="M16" s="638">
        <v>5</v>
      </c>
      <c r="N16" s="673">
        <f>E16+H16+K16</f>
        <v>17</v>
      </c>
      <c r="O16" s="669" t="s">
        <v>19</v>
      </c>
      <c r="P16" s="667">
        <f>G16+J16+M16</f>
        <v>16</v>
      </c>
      <c r="Q16" s="673">
        <f>SUM(AF16:AH16)</f>
        <v>2</v>
      </c>
      <c r="R16" s="669" t="s">
        <v>19</v>
      </c>
      <c r="S16" s="667">
        <f>SUM(AI16:AK16)</f>
        <v>1</v>
      </c>
      <c r="T16" s="675">
        <f>IF(Q16&gt;S16,1,0)</f>
        <v>1</v>
      </c>
      <c r="U16" s="677">
        <f>IF(S16&gt;Q16,1,0)</f>
        <v>0</v>
      </c>
      <c r="V16" s="148"/>
      <c r="AF16" s="145">
        <f>IF(E16&gt;G16,1,0)</f>
        <v>0</v>
      </c>
      <c r="AG16" s="145">
        <f>IF(H16&gt;J16,1,0)</f>
        <v>1</v>
      </c>
      <c r="AH16" s="145">
        <f>IF(K16+M16&gt;0,IF(K16&gt;M16,1,0),0)</f>
        <v>1</v>
      </c>
      <c r="AI16" s="145">
        <f>IF(G16&gt;E16,1,0)</f>
        <v>1</v>
      </c>
      <c r="AJ16" s="145">
        <f>IF(J16&gt;H16,1,0)</f>
        <v>0</v>
      </c>
      <c r="AK16" s="145">
        <f>IF(K16+M16&gt;0,IF(M16&gt;K16,1,0),0)</f>
        <v>0</v>
      </c>
    </row>
    <row r="17" spans="2:22" ht="21" customHeight="1">
      <c r="B17" s="584"/>
      <c r="C17" s="147" t="s">
        <v>107</v>
      </c>
      <c r="D17" s="150" t="s">
        <v>106</v>
      </c>
      <c r="E17" s="642"/>
      <c r="F17" s="633"/>
      <c r="G17" s="635"/>
      <c r="H17" s="640"/>
      <c r="I17" s="633"/>
      <c r="J17" s="635"/>
      <c r="K17" s="636"/>
      <c r="L17" s="588"/>
      <c r="M17" s="621"/>
      <c r="N17" s="674"/>
      <c r="O17" s="670"/>
      <c r="P17" s="668"/>
      <c r="Q17" s="674"/>
      <c r="R17" s="670"/>
      <c r="S17" s="668"/>
      <c r="T17" s="676"/>
      <c r="U17" s="678"/>
      <c r="V17" s="148"/>
    </row>
    <row r="18" spans="2:22" ht="23.25" customHeight="1">
      <c r="B18" s="151"/>
      <c r="C18" s="209" t="s">
        <v>77</v>
      </c>
      <c r="D18" s="210"/>
      <c r="E18" s="210"/>
      <c r="F18" s="210"/>
      <c r="G18" s="210"/>
      <c r="H18" s="210"/>
      <c r="I18" s="210"/>
      <c r="J18" s="210"/>
      <c r="K18" s="210"/>
      <c r="L18" s="210"/>
      <c r="M18" s="210"/>
      <c r="N18" s="211">
        <f>SUM(N14:N17)</f>
        <v>35</v>
      </c>
      <c r="O18" s="205" t="s">
        <v>19</v>
      </c>
      <c r="P18" s="212">
        <f>SUM(P14:P17)</f>
        <v>32</v>
      </c>
      <c r="Q18" s="211">
        <f>SUM(Q14:Q17)</f>
        <v>4</v>
      </c>
      <c r="R18" s="213" t="s">
        <v>19</v>
      </c>
      <c r="S18" s="212">
        <f>SUM(S14:S17)</f>
        <v>3</v>
      </c>
      <c r="T18" s="207">
        <f>SUM(T14:T17)</f>
        <v>2</v>
      </c>
      <c r="U18" s="208">
        <f>SUM(U14:U17)</f>
        <v>1</v>
      </c>
      <c r="V18" s="124"/>
    </row>
    <row r="19" spans="2:27" ht="21" customHeight="1">
      <c r="B19" s="151"/>
      <c r="C19" s="8" t="s">
        <v>78</v>
      </c>
      <c r="D19" s="157" t="str">
        <f>IF(T18&gt;U18,D9,IF(U18&gt;T18,D10,IF(U18+T18=0," ","CHYBA ZADÁNÍ")))</f>
        <v>Výškovice A</v>
      </c>
      <c r="E19" s="152"/>
      <c r="F19" s="152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8"/>
      <c r="V19" s="158"/>
      <c r="AA19" s="159"/>
    </row>
    <row r="20" spans="2:22" ht="19.5" customHeight="1">
      <c r="B20" s="151"/>
      <c r="C20" s="8" t="s">
        <v>79</v>
      </c>
      <c r="G20" s="160"/>
      <c r="H20" s="160"/>
      <c r="I20" s="160"/>
      <c r="J20" s="160"/>
      <c r="K20" s="160"/>
      <c r="L20" s="160"/>
      <c r="M20" s="160"/>
      <c r="N20" s="158"/>
      <c r="O20" s="158"/>
      <c r="Q20" s="161"/>
      <c r="R20" s="161"/>
      <c r="S20" s="160"/>
      <c r="T20" s="160"/>
      <c r="U20" s="160"/>
      <c r="V20" s="158"/>
    </row>
    <row r="21" spans="10:20" ht="15">
      <c r="J21" s="5" t="s">
        <v>63</v>
      </c>
      <c r="K21" s="5"/>
      <c r="L21" s="5"/>
      <c r="T21" s="5" t="s">
        <v>66</v>
      </c>
    </row>
    <row r="22" spans="3:21" ht="15">
      <c r="C22" s="108" t="s">
        <v>80</v>
      </c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</row>
    <row r="23" spans="3:21" ht="15"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</row>
    <row r="24" spans="3:21" ht="15"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</row>
    <row r="25" spans="3:21" ht="15"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</row>
    <row r="26" spans="2:21" ht="28.5" customHeight="1">
      <c r="B26" s="123"/>
      <c r="C26" s="123"/>
      <c r="D26" s="123"/>
      <c r="E26" s="123"/>
      <c r="F26" s="162" t="s">
        <v>47</v>
      </c>
      <c r="G26" s="123"/>
      <c r="H26" s="163"/>
      <c r="I26" s="16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</row>
    <row r="27" spans="6:9" ht="8.25" customHeight="1">
      <c r="F27" s="102"/>
      <c r="H27" s="103"/>
      <c r="I27" s="103"/>
    </row>
    <row r="28" spans="3:24" ht="21">
      <c r="C28" s="104" t="s">
        <v>48</v>
      </c>
      <c r="D28" s="105" t="s">
        <v>49</v>
      </c>
      <c r="E28" s="104"/>
      <c r="F28" s="104"/>
      <c r="G28" s="104"/>
      <c r="H28" s="104"/>
      <c r="I28" s="104"/>
      <c r="J28" s="104"/>
      <c r="K28" s="104"/>
      <c r="L28" s="104"/>
      <c r="P28" s="626" t="s">
        <v>50</v>
      </c>
      <c r="Q28" s="626"/>
      <c r="R28" s="106"/>
      <c r="S28" s="106"/>
      <c r="T28" s="637">
        <f>'Rozlosování-přehled'!$L$1</f>
        <v>2011</v>
      </c>
      <c r="U28" s="637"/>
      <c r="X28" s="107" t="s">
        <v>1</v>
      </c>
    </row>
    <row r="29" spans="3:31" ht="18.75">
      <c r="C29" s="108" t="s">
        <v>51</v>
      </c>
      <c r="D29" s="164"/>
      <c r="N29" s="110">
        <v>1</v>
      </c>
      <c r="P29" s="622" t="str">
        <f>IF(N29=1,P31,IF(N29=2,P32,IF(N29=3,P33,IF(N29=4,P34,IF(N29=5,P35," ")))))</f>
        <v>MUŽI  I.</v>
      </c>
      <c r="Q29" s="623"/>
      <c r="R29" s="623"/>
      <c r="S29" s="623"/>
      <c r="T29" s="623"/>
      <c r="U29" s="624"/>
      <c r="W29" s="111" t="s">
        <v>2</v>
      </c>
      <c r="X29" s="108" t="s">
        <v>3</v>
      </c>
      <c r="AA29" s="1" t="s">
        <v>52</v>
      </c>
      <c r="AB29" s="1" t="s">
        <v>53</v>
      </c>
      <c r="AC29" s="1" t="s">
        <v>54</v>
      </c>
      <c r="AD29" s="1" t="s">
        <v>55</v>
      </c>
      <c r="AE29" s="1" t="s">
        <v>56</v>
      </c>
    </row>
    <row r="30" spans="3:21" ht="6.75" customHeight="1">
      <c r="C30" s="108"/>
      <c r="D30" s="113"/>
      <c r="E30" s="113"/>
      <c r="F30" s="113"/>
      <c r="G30" s="108"/>
      <c r="H30" s="108"/>
      <c r="I30" s="108"/>
      <c r="J30" s="113"/>
      <c r="K30" s="113"/>
      <c r="L30" s="113"/>
      <c r="M30" s="108"/>
      <c r="N30" s="108"/>
      <c r="O30" s="108"/>
      <c r="P30" s="114"/>
      <c r="Q30" s="114"/>
      <c r="R30" s="114"/>
      <c r="S30" s="108"/>
      <c r="T30" s="108"/>
      <c r="U30" s="113"/>
    </row>
    <row r="31" spans="3:31" ht="15.75">
      <c r="C31" s="108" t="s">
        <v>57</v>
      </c>
      <c r="D31" s="165" t="s">
        <v>195</v>
      </c>
      <c r="E31" s="115"/>
      <c r="F31" s="115"/>
      <c r="N31" s="1">
        <v>1</v>
      </c>
      <c r="P31" s="625" t="s">
        <v>58</v>
      </c>
      <c r="Q31" s="625"/>
      <c r="R31" s="625"/>
      <c r="S31" s="625"/>
      <c r="T31" s="625"/>
      <c r="U31" s="625"/>
      <c r="W31" s="117">
        <v>1</v>
      </c>
      <c r="X31" s="118" t="str">
        <f aca="true" t="shared" si="1" ref="X31:X38">IF($N$29=1,AA31,IF($N$29=2,AB31,IF($N$29=3,AC31,IF($N$29=4,AD31,IF($N$29=5,AE31," ")))))</f>
        <v>Hrabová</v>
      </c>
      <c r="AA31" s="1" t="str">
        <f aca="true" t="shared" si="2" ref="AA31:AE38">AA6</f>
        <v>Hrabová</v>
      </c>
      <c r="AB31" s="1">
        <f t="shared" si="2"/>
        <v>0</v>
      </c>
      <c r="AC31" s="1">
        <f t="shared" si="2"/>
        <v>0</v>
      </c>
      <c r="AD31" s="1">
        <f t="shared" si="2"/>
        <v>0</v>
      </c>
      <c r="AE31" s="1">
        <f t="shared" si="2"/>
        <v>0</v>
      </c>
    </row>
    <row r="32" spans="3:31" ht="15">
      <c r="C32" s="108" t="s">
        <v>60</v>
      </c>
      <c r="D32" s="263">
        <v>40698</v>
      </c>
      <c r="E32" s="120"/>
      <c r="F32" s="120"/>
      <c r="N32" s="1">
        <v>2</v>
      </c>
      <c r="P32" s="625" t="s">
        <v>61</v>
      </c>
      <c r="Q32" s="625"/>
      <c r="R32" s="625"/>
      <c r="S32" s="625"/>
      <c r="T32" s="625"/>
      <c r="U32" s="625"/>
      <c r="W32" s="117">
        <v>2</v>
      </c>
      <c r="X32" s="118" t="str">
        <f t="shared" si="1"/>
        <v>Vratimov</v>
      </c>
      <c r="AA32" s="1" t="str">
        <f t="shared" si="2"/>
        <v>Vratimov</v>
      </c>
      <c r="AB32" s="1">
        <f t="shared" si="2"/>
        <v>0</v>
      </c>
      <c r="AC32" s="1">
        <f t="shared" si="2"/>
        <v>0</v>
      </c>
      <c r="AD32" s="1">
        <f t="shared" si="2"/>
        <v>0</v>
      </c>
      <c r="AE32" s="1">
        <f t="shared" si="2"/>
        <v>0</v>
      </c>
    </row>
    <row r="33" spans="3:31" ht="15">
      <c r="C33" s="108"/>
      <c r="N33" s="1">
        <v>3</v>
      </c>
      <c r="P33" s="594" t="s">
        <v>62</v>
      </c>
      <c r="Q33" s="594"/>
      <c r="R33" s="594"/>
      <c r="S33" s="594"/>
      <c r="T33" s="594"/>
      <c r="U33" s="594"/>
      <c r="W33" s="117">
        <v>3</v>
      </c>
      <c r="X33" s="118" t="str">
        <f t="shared" si="1"/>
        <v>Výškovice A</v>
      </c>
      <c r="AA33" s="1" t="str">
        <f t="shared" si="2"/>
        <v>Výškovice A</v>
      </c>
      <c r="AB33" s="1">
        <f t="shared" si="2"/>
        <v>0</v>
      </c>
      <c r="AC33" s="1">
        <f t="shared" si="2"/>
        <v>0</v>
      </c>
      <c r="AD33" s="1">
        <f t="shared" si="2"/>
        <v>0</v>
      </c>
      <c r="AE33" s="1">
        <f t="shared" si="2"/>
        <v>0</v>
      </c>
    </row>
    <row r="34" spans="2:31" ht="18.75">
      <c r="B34" s="121">
        <v>4</v>
      </c>
      <c r="C34" s="104" t="s">
        <v>63</v>
      </c>
      <c r="D34" s="627" t="str">
        <f>IF(B34=1,X31,IF(B34=2,X32,IF(B34=3,X33,IF(B34=4,X34,IF(B34=5,X35,IF(B34=6,X36,IF(B34=7,X37,IF(B34=8,X38," "))))))))</f>
        <v>Brušperk B</v>
      </c>
      <c r="E34" s="628"/>
      <c r="F34" s="628"/>
      <c r="G34" s="628"/>
      <c r="H34" s="628"/>
      <c r="I34" s="629"/>
      <c r="N34" s="1">
        <v>4</v>
      </c>
      <c r="P34" s="594" t="s">
        <v>64</v>
      </c>
      <c r="Q34" s="594"/>
      <c r="R34" s="594"/>
      <c r="S34" s="594"/>
      <c r="T34" s="594"/>
      <c r="U34" s="594"/>
      <c r="W34" s="117">
        <v>4</v>
      </c>
      <c r="X34" s="118" t="str">
        <f t="shared" si="1"/>
        <v>Brušperk B</v>
      </c>
      <c r="AA34" s="1" t="str">
        <f t="shared" si="2"/>
        <v>Brušperk B</v>
      </c>
      <c r="AB34" s="1">
        <f t="shared" si="2"/>
        <v>0</v>
      </c>
      <c r="AC34" s="1">
        <f t="shared" si="2"/>
        <v>0</v>
      </c>
      <c r="AD34" s="1">
        <f t="shared" si="2"/>
        <v>0</v>
      </c>
      <c r="AE34" s="1">
        <f t="shared" si="2"/>
        <v>0</v>
      </c>
    </row>
    <row r="35" spans="2:31" ht="18.75">
      <c r="B35" s="121">
        <v>2</v>
      </c>
      <c r="C35" s="104" t="s">
        <v>66</v>
      </c>
      <c r="D35" s="627" t="str">
        <f>IF(B35=1,X31,IF(B35=2,X32,IF(B35=3,X33,IF(B35=4,X34,IF(B35=5,X35,IF(B35=6,X36,IF(B35=7,X37,IF(B35=8,X38," "))))))))</f>
        <v>Vratimov</v>
      </c>
      <c r="E35" s="628"/>
      <c r="F35" s="628"/>
      <c r="G35" s="628"/>
      <c r="H35" s="628"/>
      <c r="I35" s="629"/>
      <c r="N35" s="1">
        <v>5</v>
      </c>
      <c r="P35" s="594" t="s">
        <v>67</v>
      </c>
      <c r="Q35" s="594"/>
      <c r="R35" s="594"/>
      <c r="S35" s="594"/>
      <c r="T35" s="594"/>
      <c r="U35" s="594"/>
      <c r="W35" s="117">
        <v>5</v>
      </c>
      <c r="X35" s="118" t="str">
        <f t="shared" si="1"/>
        <v>N.Bělá  B</v>
      </c>
      <c r="AA35" s="1" t="str">
        <f t="shared" si="2"/>
        <v>N.Bělá  B</v>
      </c>
      <c r="AB35" s="1">
        <f t="shared" si="2"/>
        <v>0</v>
      </c>
      <c r="AC35" s="1">
        <f t="shared" si="2"/>
        <v>0</v>
      </c>
      <c r="AD35" s="1">
        <f t="shared" si="2"/>
        <v>0</v>
      </c>
      <c r="AE35" s="1">
        <f t="shared" si="2"/>
        <v>0</v>
      </c>
    </row>
    <row r="36" spans="23:31" ht="15">
      <c r="W36" s="117">
        <v>6</v>
      </c>
      <c r="X36" s="118" t="str">
        <f t="shared" si="1"/>
        <v>Výškovice B</v>
      </c>
      <c r="AA36" s="1" t="str">
        <f t="shared" si="2"/>
        <v>Výškovice B</v>
      </c>
      <c r="AB36" s="1">
        <f t="shared" si="2"/>
        <v>0</v>
      </c>
      <c r="AC36" s="1">
        <f t="shared" si="2"/>
        <v>0</v>
      </c>
      <c r="AD36" s="1">
        <f t="shared" si="2"/>
        <v>0</v>
      </c>
      <c r="AE36" s="1">
        <f t="shared" si="2"/>
        <v>0</v>
      </c>
    </row>
    <row r="37" spans="3:31" ht="15">
      <c r="C37" s="122" t="s">
        <v>68</v>
      </c>
      <c r="D37" s="123"/>
      <c r="E37" s="630" t="s">
        <v>69</v>
      </c>
      <c r="F37" s="631"/>
      <c r="G37" s="631"/>
      <c r="H37" s="631"/>
      <c r="I37" s="631"/>
      <c r="J37" s="631"/>
      <c r="K37" s="631"/>
      <c r="L37" s="631"/>
      <c r="M37" s="631"/>
      <c r="N37" s="631" t="s">
        <v>70</v>
      </c>
      <c r="O37" s="631"/>
      <c r="P37" s="631"/>
      <c r="Q37" s="631"/>
      <c r="R37" s="631"/>
      <c r="S37" s="631"/>
      <c r="T37" s="631"/>
      <c r="U37" s="631"/>
      <c r="V37" s="124"/>
      <c r="W37" s="117">
        <v>7</v>
      </c>
      <c r="X37" s="118" t="str">
        <f t="shared" si="1"/>
        <v>Stará Bělá  </v>
      </c>
      <c r="AA37" s="1" t="str">
        <f t="shared" si="2"/>
        <v>Stará Bělá  </v>
      </c>
      <c r="AB37" s="1">
        <f t="shared" si="2"/>
        <v>0</v>
      </c>
      <c r="AC37" s="1">
        <f t="shared" si="2"/>
        <v>0</v>
      </c>
      <c r="AD37" s="1">
        <f t="shared" si="2"/>
        <v>0</v>
      </c>
      <c r="AE37" s="1">
        <f t="shared" si="2"/>
        <v>0</v>
      </c>
    </row>
    <row r="38" spans="2:37" ht="15">
      <c r="B38" s="126"/>
      <c r="C38" s="127" t="s">
        <v>8</v>
      </c>
      <c r="D38" s="128" t="s">
        <v>9</v>
      </c>
      <c r="E38" s="611" t="s">
        <v>71</v>
      </c>
      <c r="F38" s="592"/>
      <c r="G38" s="593"/>
      <c r="H38" s="591" t="s">
        <v>72</v>
      </c>
      <c r="I38" s="592"/>
      <c r="J38" s="593" t="s">
        <v>72</v>
      </c>
      <c r="K38" s="591" t="s">
        <v>73</v>
      </c>
      <c r="L38" s="592"/>
      <c r="M38" s="592" t="s">
        <v>73</v>
      </c>
      <c r="N38" s="591" t="s">
        <v>74</v>
      </c>
      <c r="O38" s="592"/>
      <c r="P38" s="593"/>
      <c r="Q38" s="591" t="s">
        <v>75</v>
      </c>
      <c r="R38" s="592"/>
      <c r="S38" s="593"/>
      <c r="T38" s="129" t="s">
        <v>76</v>
      </c>
      <c r="U38" s="130"/>
      <c r="V38" s="131"/>
      <c r="W38" s="117">
        <v>8</v>
      </c>
      <c r="X38" s="118" t="str">
        <f t="shared" si="1"/>
        <v>Brušperk A</v>
      </c>
      <c r="AA38" s="1" t="str">
        <f t="shared" si="2"/>
        <v>Brušperk A</v>
      </c>
      <c r="AB38" s="1">
        <f t="shared" si="2"/>
        <v>0</v>
      </c>
      <c r="AC38" s="1">
        <f t="shared" si="2"/>
        <v>0</v>
      </c>
      <c r="AD38" s="1">
        <f t="shared" si="2"/>
        <v>0</v>
      </c>
      <c r="AE38" s="1">
        <f t="shared" si="2"/>
        <v>0</v>
      </c>
      <c r="AF38" s="9" t="s">
        <v>71</v>
      </c>
      <c r="AG38" s="9" t="s">
        <v>72</v>
      </c>
      <c r="AH38" s="9" t="s">
        <v>73</v>
      </c>
      <c r="AI38" s="9" t="s">
        <v>71</v>
      </c>
      <c r="AJ38" s="9" t="s">
        <v>72</v>
      </c>
      <c r="AK38" s="9" t="s">
        <v>73</v>
      </c>
    </row>
    <row r="39" spans="2:37" ht="24.75" customHeight="1">
      <c r="B39" s="132" t="s">
        <v>71</v>
      </c>
      <c r="C39" s="133" t="s">
        <v>225</v>
      </c>
      <c r="D39" s="146" t="s">
        <v>267</v>
      </c>
      <c r="E39" s="134">
        <v>6</v>
      </c>
      <c r="F39" s="135" t="s">
        <v>19</v>
      </c>
      <c r="G39" s="136">
        <v>2</v>
      </c>
      <c r="H39" s="137">
        <v>4</v>
      </c>
      <c r="I39" s="135" t="s">
        <v>19</v>
      </c>
      <c r="J39" s="136">
        <v>6</v>
      </c>
      <c r="K39" s="137">
        <v>6</v>
      </c>
      <c r="L39" s="135" t="s">
        <v>19</v>
      </c>
      <c r="M39" s="138">
        <v>3</v>
      </c>
      <c r="N39" s="179">
        <f>E39+H39+K39</f>
        <v>16</v>
      </c>
      <c r="O39" s="180" t="s">
        <v>19</v>
      </c>
      <c r="P39" s="181">
        <f>G39+J39+M39</f>
        <v>11</v>
      </c>
      <c r="Q39" s="179">
        <f>SUM(AF39:AH39)</f>
        <v>2</v>
      </c>
      <c r="R39" s="180" t="s">
        <v>19</v>
      </c>
      <c r="S39" s="181">
        <f>SUM(AI39:AK39)</f>
        <v>1</v>
      </c>
      <c r="T39" s="142">
        <f>IF(Q39&gt;S39,1,0)</f>
        <v>1</v>
      </c>
      <c r="U39" s="143">
        <f>IF(S39&gt;Q39,1,0)</f>
        <v>0</v>
      </c>
      <c r="V39" s="124"/>
      <c r="X39" s="144"/>
      <c r="AF39" s="145">
        <f>IF(E39&gt;G39,1,0)</f>
        <v>1</v>
      </c>
      <c r="AG39" s="145">
        <f>IF(H39&gt;J39,1,0)</f>
        <v>0</v>
      </c>
      <c r="AH39" s="145">
        <f>IF(K39+M39&gt;0,IF(K39&gt;M39,1,0),0)</f>
        <v>1</v>
      </c>
      <c r="AI39" s="145">
        <f>IF(G39&gt;E39,1,0)</f>
        <v>0</v>
      </c>
      <c r="AJ39" s="145">
        <f>IF(J39&gt;H39,1,0)</f>
        <v>1</v>
      </c>
      <c r="AK39" s="145">
        <f>IF(K39+M39&gt;0,IF(M39&gt;K39,1,0),0)</f>
        <v>0</v>
      </c>
    </row>
    <row r="40" spans="2:37" ht="24.75" customHeight="1">
      <c r="B40" s="132" t="s">
        <v>72</v>
      </c>
      <c r="C40" s="147" t="s">
        <v>227</v>
      </c>
      <c r="D40" s="133" t="s">
        <v>238</v>
      </c>
      <c r="E40" s="134">
        <v>4</v>
      </c>
      <c r="F40" s="135" t="s">
        <v>19</v>
      </c>
      <c r="G40" s="136">
        <v>6</v>
      </c>
      <c r="H40" s="137">
        <v>3</v>
      </c>
      <c r="I40" s="135" t="s">
        <v>19</v>
      </c>
      <c r="J40" s="136">
        <v>6</v>
      </c>
      <c r="K40" s="137"/>
      <c r="L40" s="135" t="s">
        <v>19</v>
      </c>
      <c r="M40" s="138"/>
      <c r="N40" s="179">
        <f>E40+H40+K40</f>
        <v>7</v>
      </c>
      <c r="O40" s="180" t="s">
        <v>19</v>
      </c>
      <c r="P40" s="181">
        <f>G40+J40+M40</f>
        <v>12</v>
      </c>
      <c r="Q40" s="179">
        <f>SUM(AF40:AH40)</f>
        <v>0</v>
      </c>
      <c r="R40" s="180" t="s">
        <v>19</v>
      </c>
      <c r="S40" s="181">
        <f>SUM(AI40:AK40)</f>
        <v>2</v>
      </c>
      <c r="T40" s="142">
        <f>IF(Q40&gt;S40,1,0)</f>
        <v>0</v>
      </c>
      <c r="U40" s="143">
        <f>IF(S40&gt;Q40,1,0)</f>
        <v>1</v>
      </c>
      <c r="V40" s="124"/>
      <c r="AF40" s="145">
        <f>IF(E40&gt;G40,1,0)</f>
        <v>0</v>
      </c>
      <c r="AG40" s="145">
        <f>IF(H40&gt;J40,1,0)</f>
        <v>0</v>
      </c>
      <c r="AH40" s="145">
        <f>IF(K40+M40&gt;0,IF(K40&gt;M40,1,0),0)</f>
        <v>0</v>
      </c>
      <c r="AI40" s="145">
        <f>IF(G40&gt;E40,1,0)</f>
        <v>1</v>
      </c>
      <c r="AJ40" s="145">
        <f>IF(J40&gt;H40,1,0)</f>
        <v>1</v>
      </c>
      <c r="AK40" s="145">
        <f>IF(K40+M40&gt;0,IF(M40&gt;K40,1,0),0)</f>
        <v>0</v>
      </c>
    </row>
    <row r="41" spans="2:37" ht="24.75" customHeight="1">
      <c r="B41" s="583" t="s">
        <v>73</v>
      </c>
      <c r="C41" s="133" t="s">
        <v>225</v>
      </c>
      <c r="D41" s="146" t="s">
        <v>267</v>
      </c>
      <c r="E41" s="681">
        <v>3</v>
      </c>
      <c r="F41" s="632" t="s">
        <v>19</v>
      </c>
      <c r="G41" s="634">
        <v>6</v>
      </c>
      <c r="H41" s="639">
        <v>4</v>
      </c>
      <c r="I41" s="632" t="s">
        <v>19</v>
      </c>
      <c r="J41" s="634">
        <v>6</v>
      </c>
      <c r="K41" s="639"/>
      <c r="L41" s="632" t="s">
        <v>19</v>
      </c>
      <c r="M41" s="671"/>
      <c r="N41" s="603">
        <f>E41+H41+K41</f>
        <v>7</v>
      </c>
      <c r="O41" s="605" t="s">
        <v>19</v>
      </c>
      <c r="P41" s="599">
        <f>G41+J41+M41</f>
        <v>12</v>
      </c>
      <c r="Q41" s="603">
        <f>SUM(AF41:AH41)</f>
        <v>0</v>
      </c>
      <c r="R41" s="605" t="s">
        <v>19</v>
      </c>
      <c r="S41" s="599">
        <f>SUM(AI41:AK41)</f>
        <v>2</v>
      </c>
      <c r="T41" s="609">
        <f>IF(Q41&gt;S41,1,0)</f>
        <v>0</v>
      </c>
      <c r="U41" s="601">
        <f>IF(S41&gt;Q41,1,0)</f>
        <v>1</v>
      </c>
      <c r="V41" s="148"/>
      <c r="AF41" s="145">
        <f>IF(E41&gt;G41,1,0)</f>
        <v>0</v>
      </c>
      <c r="AG41" s="145">
        <f>IF(H41&gt;J41,1,0)</f>
        <v>0</v>
      </c>
      <c r="AH41" s="145">
        <f>IF(K41+M41&gt;0,IF(K41&gt;M41,1,0),0)</f>
        <v>0</v>
      </c>
      <c r="AI41" s="145">
        <f>IF(G41&gt;E41,1,0)</f>
        <v>1</v>
      </c>
      <c r="AJ41" s="145">
        <f>IF(J41&gt;H41,1,0)</f>
        <v>1</v>
      </c>
      <c r="AK41" s="145">
        <f>IF(K41+M41&gt;0,IF(M41&gt;K41,1,0),0)</f>
        <v>0</v>
      </c>
    </row>
    <row r="42" spans="2:22" ht="24.75" customHeight="1">
      <c r="B42" s="584"/>
      <c r="C42" s="147" t="s">
        <v>227</v>
      </c>
      <c r="D42" s="133" t="s">
        <v>238</v>
      </c>
      <c r="E42" s="682"/>
      <c r="F42" s="633"/>
      <c r="G42" s="679"/>
      <c r="H42" s="680"/>
      <c r="I42" s="633"/>
      <c r="J42" s="679"/>
      <c r="K42" s="680"/>
      <c r="L42" s="633"/>
      <c r="M42" s="672"/>
      <c r="N42" s="613"/>
      <c r="O42" s="615"/>
      <c r="P42" s="608"/>
      <c r="Q42" s="613"/>
      <c r="R42" s="615"/>
      <c r="S42" s="608"/>
      <c r="T42" s="610"/>
      <c r="U42" s="602"/>
      <c r="V42" s="148"/>
    </row>
    <row r="43" spans="2:22" ht="24.75" customHeight="1">
      <c r="B43" s="151"/>
      <c r="C43" s="186" t="s">
        <v>77</v>
      </c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188">
        <f>SUM(N39:N42)</f>
        <v>30</v>
      </c>
      <c r="O43" s="180" t="s">
        <v>19</v>
      </c>
      <c r="P43" s="189">
        <f>SUM(P39:P42)</f>
        <v>35</v>
      </c>
      <c r="Q43" s="188">
        <f>SUM(Q39:Q42)</f>
        <v>2</v>
      </c>
      <c r="R43" s="190" t="s">
        <v>19</v>
      </c>
      <c r="S43" s="189">
        <f>SUM(S39:S42)</f>
        <v>5</v>
      </c>
      <c r="T43" s="142">
        <f>SUM(T39:T42)</f>
        <v>1</v>
      </c>
      <c r="U43" s="143">
        <f>SUM(U39:U42)</f>
        <v>2</v>
      </c>
      <c r="V43" s="124"/>
    </row>
    <row r="44" spans="2:22" ht="24.75" customHeight="1">
      <c r="B44" s="151"/>
      <c r="C44" s="221" t="s">
        <v>78</v>
      </c>
      <c r="D44" s="220" t="str">
        <f>IF(T43&gt;U43,D34,IF(U43&gt;T43,D35,IF(U43+T43=0," ","CHYBA ZADÁNÍ")))</f>
        <v>Vratimov</v>
      </c>
      <c r="E44" s="186"/>
      <c r="F44" s="186"/>
      <c r="G44" s="187"/>
      <c r="H44" s="187"/>
      <c r="I44" s="187"/>
      <c r="J44" s="187"/>
      <c r="K44" s="187"/>
      <c r="L44" s="187"/>
      <c r="M44" s="187"/>
      <c r="N44" s="187"/>
      <c r="O44" s="187"/>
      <c r="P44" s="187"/>
      <c r="Q44" s="187"/>
      <c r="R44" s="187"/>
      <c r="S44" s="187"/>
      <c r="T44" s="187"/>
      <c r="U44" s="221"/>
      <c r="V44" s="158"/>
    </row>
    <row r="45" spans="2:22" ht="15">
      <c r="B45" s="151"/>
      <c r="C45" s="8" t="s">
        <v>79</v>
      </c>
      <c r="G45" s="160"/>
      <c r="H45" s="160"/>
      <c r="I45" s="160"/>
      <c r="J45" s="160"/>
      <c r="K45" s="160"/>
      <c r="L45" s="160"/>
      <c r="M45" s="160"/>
      <c r="N45" s="158"/>
      <c r="O45" s="158"/>
      <c r="Q45" s="161"/>
      <c r="R45" s="161"/>
      <c r="S45" s="160"/>
      <c r="T45" s="160"/>
      <c r="U45" s="160"/>
      <c r="V45" s="158"/>
    </row>
    <row r="46" spans="3:21" ht="15">
      <c r="C46" s="161"/>
      <c r="D46" s="161"/>
      <c r="E46" s="161"/>
      <c r="F46" s="161"/>
      <c r="G46" s="161"/>
      <c r="H46" s="161"/>
      <c r="I46" s="161"/>
      <c r="J46" s="166" t="s">
        <v>63</v>
      </c>
      <c r="K46" s="166"/>
      <c r="L46" s="166"/>
      <c r="M46" s="161"/>
      <c r="N46" s="161"/>
      <c r="O46" s="161"/>
      <c r="P46" s="161"/>
      <c r="Q46" s="161"/>
      <c r="R46" s="161"/>
      <c r="S46" s="161"/>
      <c r="T46" s="166" t="s">
        <v>66</v>
      </c>
      <c r="U46" s="161"/>
    </row>
    <row r="47" spans="3:21" ht="15">
      <c r="C47" s="167" t="s">
        <v>80</v>
      </c>
      <c r="D47" s="161"/>
      <c r="E47" s="161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61"/>
    </row>
    <row r="48" spans="3:21" ht="15">
      <c r="C48" s="161"/>
      <c r="D48" s="168"/>
      <c r="E48" s="161"/>
      <c r="F48" s="161"/>
      <c r="G48" s="161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</row>
    <row r="49" spans="3:21" ht="15">
      <c r="C49" s="161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61"/>
      <c r="Q49" s="161"/>
      <c r="R49" s="161"/>
      <c r="S49" s="161"/>
      <c r="T49" s="161"/>
      <c r="U49" s="161"/>
    </row>
    <row r="50" spans="3:21" ht="15">
      <c r="C50" s="161"/>
      <c r="D50" s="161"/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161"/>
      <c r="P50" s="161"/>
      <c r="Q50" s="161"/>
      <c r="R50" s="161"/>
      <c r="S50" s="161"/>
      <c r="T50" s="161"/>
      <c r="U50" s="161"/>
    </row>
    <row r="51" spans="6:9" ht="26.25">
      <c r="F51" s="102" t="s">
        <v>47</v>
      </c>
      <c r="H51" s="103"/>
      <c r="I51" s="103"/>
    </row>
    <row r="52" spans="6:9" ht="26.25">
      <c r="F52" s="102"/>
      <c r="H52" s="103"/>
      <c r="I52" s="103"/>
    </row>
    <row r="53" spans="3:24" ht="21">
      <c r="C53" s="104" t="s">
        <v>48</v>
      </c>
      <c r="D53" s="105" t="s">
        <v>49</v>
      </c>
      <c r="E53" s="104"/>
      <c r="F53" s="104"/>
      <c r="G53" s="104"/>
      <c r="H53" s="104"/>
      <c r="I53" s="104"/>
      <c r="J53" s="104"/>
      <c r="K53" s="104"/>
      <c r="L53" s="104"/>
      <c r="P53" s="626" t="s">
        <v>50</v>
      </c>
      <c r="Q53" s="626"/>
      <c r="R53" s="106"/>
      <c r="S53" s="106"/>
      <c r="T53" s="637">
        <f>'Rozlosování-přehled'!$L$1</f>
        <v>2011</v>
      </c>
      <c r="U53" s="637"/>
      <c r="X53" s="107" t="s">
        <v>1</v>
      </c>
    </row>
    <row r="54" spans="3:31" ht="18.75">
      <c r="C54" s="108" t="s">
        <v>51</v>
      </c>
      <c r="D54" s="109"/>
      <c r="N54" s="110">
        <v>1</v>
      </c>
      <c r="P54" s="622" t="str">
        <f>IF(N54=1,P56,IF(N54=2,P57,IF(N54=3,P58,IF(N54=4,P59,IF(N54=5,P60," ")))))</f>
        <v>MUŽI  I.</v>
      </c>
      <c r="Q54" s="623"/>
      <c r="R54" s="623"/>
      <c r="S54" s="623"/>
      <c r="T54" s="623"/>
      <c r="U54" s="624"/>
      <c r="W54" s="111" t="s">
        <v>2</v>
      </c>
      <c r="X54" s="112" t="s">
        <v>3</v>
      </c>
      <c r="AA54" s="1" t="s">
        <v>52</v>
      </c>
      <c r="AB54" s="1" t="s">
        <v>53</v>
      </c>
      <c r="AC54" s="1" t="s">
        <v>54</v>
      </c>
      <c r="AD54" s="1" t="s">
        <v>55</v>
      </c>
      <c r="AE54" s="1" t="s">
        <v>56</v>
      </c>
    </row>
    <row r="55" spans="3:21" ht="15">
      <c r="C55" s="108"/>
      <c r="D55" s="113"/>
      <c r="E55" s="113"/>
      <c r="F55" s="113"/>
      <c r="G55" s="108"/>
      <c r="H55" s="108"/>
      <c r="I55" s="108"/>
      <c r="J55" s="113"/>
      <c r="K55" s="113"/>
      <c r="L55" s="113"/>
      <c r="M55" s="108"/>
      <c r="N55" s="108"/>
      <c r="O55" s="108"/>
      <c r="P55" s="114"/>
      <c r="Q55" s="114"/>
      <c r="R55" s="114"/>
      <c r="S55" s="108"/>
      <c r="T55" s="108"/>
      <c r="U55" s="113"/>
    </row>
    <row r="56" spans="3:31" ht="15.75">
      <c r="C56" s="108" t="s">
        <v>57</v>
      </c>
      <c r="D56" s="165" t="s">
        <v>266</v>
      </c>
      <c r="E56" s="115"/>
      <c r="F56" s="115"/>
      <c r="N56" s="116">
        <v>1</v>
      </c>
      <c r="P56" s="625" t="s">
        <v>58</v>
      </c>
      <c r="Q56" s="625"/>
      <c r="R56" s="625"/>
      <c r="S56" s="625"/>
      <c r="T56" s="625"/>
      <c r="U56" s="625"/>
      <c r="W56" s="117">
        <v>1</v>
      </c>
      <c r="X56" s="118" t="str">
        <f aca="true" t="shared" si="3" ref="X56:X63">IF($N$4=1,AA56,IF($N$4=2,AB56,IF($N$4=3,AC56,IF($N$4=4,AD56,IF($N$4=5,AE56," ")))))</f>
        <v>Hrabová</v>
      </c>
      <c r="AA56" s="1" t="str">
        <f aca="true" t="shared" si="4" ref="AA56:AE63">AA6</f>
        <v>Hrabová</v>
      </c>
      <c r="AB56" s="1">
        <f t="shared" si="4"/>
        <v>0</v>
      </c>
      <c r="AC56" s="1">
        <f t="shared" si="4"/>
        <v>0</v>
      </c>
      <c r="AD56" s="1">
        <f t="shared" si="4"/>
        <v>0</v>
      </c>
      <c r="AE56" s="1">
        <f t="shared" si="4"/>
        <v>0</v>
      </c>
    </row>
    <row r="57" spans="3:31" ht="15">
      <c r="C57" s="108" t="s">
        <v>60</v>
      </c>
      <c r="D57" s="119">
        <v>40698</v>
      </c>
      <c r="E57" s="120"/>
      <c r="F57" s="120"/>
      <c r="N57" s="116">
        <v>2</v>
      </c>
      <c r="P57" s="625" t="s">
        <v>61</v>
      </c>
      <c r="Q57" s="625"/>
      <c r="R57" s="625"/>
      <c r="S57" s="625"/>
      <c r="T57" s="625"/>
      <c r="U57" s="625"/>
      <c r="W57" s="117">
        <v>2</v>
      </c>
      <c r="X57" s="118" t="str">
        <f t="shared" si="3"/>
        <v>Vratimov</v>
      </c>
      <c r="AA57" s="1" t="str">
        <f t="shared" si="4"/>
        <v>Vratimov</v>
      </c>
      <c r="AB57" s="1">
        <f t="shared" si="4"/>
        <v>0</v>
      </c>
      <c r="AC57" s="1">
        <f t="shared" si="4"/>
        <v>0</v>
      </c>
      <c r="AD57" s="1">
        <f t="shared" si="4"/>
        <v>0</v>
      </c>
      <c r="AE57" s="1">
        <f t="shared" si="4"/>
        <v>0</v>
      </c>
    </row>
    <row r="58" spans="3:31" ht="15">
      <c r="C58" s="108"/>
      <c r="N58" s="116">
        <v>3</v>
      </c>
      <c r="P58" s="594" t="s">
        <v>62</v>
      </c>
      <c r="Q58" s="594"/>
      <c r="R58" s="594"/>
      <c r="S58" s="594"/>
      <c r="T58" s="594"/>
      <c r="U58" s="594"/>
      <c r="W58" s="117">
        <v>3</v>
      </c>
      <c r="X58" s="118" t="str">
        <f t="shared" si="3"/>
        <v>Výškovice A</v>
      </c>
      <c r="AA58" s="1" t="str">
        <f t="shared" si="4"/>
        <v>Výškovice A</v>
      </c>
      <c r="AB58" s="1">
        <f t="shared" si="4"/>
        <v>0</v>
      </c>
      <c r="AC58" s="1">
        <f t="shared" si="4"/>
        <v>0</v>
      </c>
      <c r="AD58" s="1">
        <f t="shared" si="4"/>
        <v>0</v>
      </c>
      <c r="AE58" s="1">
        <f t="shared" si="4"/>
        <v>0</v>
      </c>
    </row>
    <row r="59" spans="2:31" ht="18.75">
      <c r="B59" s="121">
        <v>5</v>
      </c>
      <c r="C59" s="104" t="s">
        <v>63</v>
      </c>
      <c r="D59" s="643" t="str">
        <f>IF(B59=1,X56,IF(B59=2,X57,IF(B59=3,X58,IF(B59=4,X59,IF(B59=5,X60,IF(B59=6,X61,IF(B59=7,X62,IF(B59=8,X63," "))))))))</f>
        <v>N.Bělá  B</v>
      </c>
      <c r="E59" s="644"/>
      <c r="F59" s="644"/>
      <c r="G59" s="644"/>
      <c r="H59" s="644"/>
      <c r="I59" s="645"/>
      <c r="N59" s="116">
        <v>4</v>
      </c>
      <c r="P59" s="594" t="s">
        <v>64</v>
      </c>
      <c r="Q59" s="594"/>
      <c r="R59" s="594"/>
      <c r="S59" s="594"/>
      <c r="T59" s="594"/>
      <c r="U59" s="594"/>
      <c r="W59" s="117">
        <v>4</v>
      </c>
      <c r="X59" s="118" t="str">
        <f t="shared" si="3"/>
        <v>Brušperk B</v>
      </c>
      <c r="AA59" s="1" t="str">
        <f t="shared" si="4"/>
        <v>Brušperk B</v>
      </c>
      <c r="AB59" s="1">
        <f t="shared" si="4"/>
        <v>0</v>
      </c>
      <c r="AC59" s="1">
        <f t="shared" si="4"/>
        <v>0</v>
      </c>
      <c r="AD59" s="1">
        <f t="shared" si="4"/>
        <v>0</v>
      </c>
      <c r="AE59" s="1">
        <f t="shared" si="4"/>
        <v>0</v>
      </c>
    </row>
    <row r="60" spans="2:31" ht="18.75">
      <c r="B60" s="121">
        <v>1</v>
      </c>
      <c r="C60" s="104" t="s">
        <v>66</v>
      </c>
      <c r="D60" s="643" t="str">
        <f>IF(B60=1,X56,IF(B60=2,X57,IF(B60=3,X58,IF(B60=4,X59,IF(B60=5,X60,IF(B60=6,X61,IF(B60=7,X62,IF(B60=8,X63," "))))))))</f>
        <v>Hrabová</v>
      </c>
      <c r="E60" s="644"/>
      <c r="F60" s="644"/>
      <c r="G60" s="644"/>
      <c r="H60" s="644"/>
      <c r="I60" s="645"/>
      <c r="N60" s="116">
        <v>5</v>
      </c>
      <c r="P60" s="594" t="s">
        <v>67</v>
      </c>
      <c r="Q60" s="594"/>
      <c r="R60" s="594"/>
      <c r="S60" s="594"/>
      <c r="T60" s="594"/>
      <c r="U60" s="594"/>
      <c r="W60" s="117">
        <v>5</v>
      </c>
      <c r="X60" s="118" t="str">
        <f t="shared" si="3"/>
        <v>N.Bělá  B</v>
      </c>
      <c r="AA60" s="1" t="str">
        <f t="shared" si="4"/>
        <v>N.Bělá  B</v>
      </c>
      <c r="AB60" s="1">
        <f t="shared" si="4"/>
        <v>0</v>
      </c>
      <c r="AC60" s="1">
        <f t="shared" si="4"/>
        <v>0</v>
      </c>
      <c r="AD60" s="1">
        <f t="shared" si="4"/>
        <v>0</v>
      </c>
      <c r="AE60" s="1">
        <f t="shared" si="4"/>
        <v>0</v>
      </c>
    </row>
    <row r="61" spans="23:31" ht="15">
      <c r="W61" s="117">
        <v>6</v>
      </c>
      <c r="X61" s="118" t="str">
        <f t="shared" si="3"/>
        <v>Výškovice B</v>
      </c>
      <c r="AA61" s="1" t="str">
        <f t="shared" si="4"/>
        <v>Výškovice B</v>
      </c>
      <c r="AB61" s="1">
        <f t="shared" si="4"/>
        <v>0</v>
      </c>
      <c r="AC61" s="1">
        <f t="shared" si="4"/>
        <v>0</v>
      </c>
      <c r="AD61" s="1">
        <f t="shared" si="4"/>
        <v>0</v>
      </c>
      <c r="AE61" s="1">
        <f t="shared" si="4"/>
        <v>0</v>
      </c>
    </row>
    <row r="62" spans="3:37" ht="15">
      <c r="C62" s="122" t="s">
        <v>68</v>
      </c>
      <c r="D62" s="123"/>
      <c r="E62" s="630" t="s">
        <v>69</v>
      </c>
      <c r="F62" s="631"/>
      <c r="G62" s="631"/>
      <c r="H62" s="631"/>
      <c r="I62" s="631"/>
      <c r="J62" s="631"/>
      <c r="K62" s="631"/>
      <c r="L62" s="631"/>
      <c r="M62" s="631"/>
      <c r="N62" s="631" t="s">
        <v>70</v>
      </c>
      <c r="O62" s="631"/>
      <c r="P62" s="631"/>
      <c r="Q62" s="631"/>
      <c r="R62" s="631"/>
      <c r="S62" s="631"/>
      <c r="T62" s="631"/>
      <c r="U62" s="631"/>
      <c r="V62" s="124"/>
      <c r="W62" s="117">
        <v>7</v>
      </c>
      <c r="X62" s="118" t="str">
        <f t="shared" si="3"/>
        <v>Stará Bělá  </v>
      </c>
      <c r="AA62" s="1" t="str">
        <f t="shared" si="4"/>
        <v>Stará Bělá  </v>
      </c>
      <c r="AB62" s="1">
        <f t="shared" si="4"/>
        <v>0</v>
      </c>
      <c r="AC62" s="1">
        <f t="shared" si="4"/>
        <v>0</v>
      </c>
      <c r="AD62" s="1">
        <f t="shared" si="4"/>
        <v>0</v>
      </c>
      <c r="AE62" s="1">
        <f t="shared" si="4"/>
        <v>0</v>
      </c>
      <c r="AF62" s="108"/>
      <c r="AG62" s="125"/>
      <c r="AH62" s="125"/>
      <c r="AI62" s="107" t="s">
        <v>1</v>
      </c>
      <c r="AJ62" s="125"/>
      <c r="AK62" s="125"/>
    </row>
    <row r="63" spans="2:37" ht="15">
      <c r="B63" s="126"/>
      <c r="C63" s="127" t="s">
        <v>8</v>
      </c>
      <c r="D63" s="128" t="s">
        <v>9</v>
      </c>
      <c r="E63" s="611" t="s">
        <v>71</v>
      </c>
      <c r="F63" s="592"/>
      <c r="G63" s="593"/>
      <c r="H63" s="591" t="s">
        <v>72</v>
      </c>
      <c r="I63" s="592"/>
      <c r="J63" s="593" t="s">
        <v>72</v>
      </c>
      <c r="K63" s="591" t="s">
        <v>73</v>
      </c>
      <c r="L63" s="592"/>
      <c r="M63" s="592" t="s">
        <v>73</v>
      </c>
      <c r="N63" s="591" t="s">
        <v>74</v>
      </c>
      <c r="O63" s="592"/>
      <c r="P63" s="593"/>
      <c r="Q63" s="591" t="s">
        <v>75</v>
      </c>
      <c r="R63" s="592"/>
      <c r="S63" s="593"/>
      <c r="T63" s="129" t="s">
        <v>76</v>
      </c>
      <c r="U63" s="130"/>
      <c r="V63" s="131"/>
      <c r="W63" s="117">
        <v>8</v>
      </c>
      <c r="X63" s="118" t="str">
        <f t="shared" si="3"/>
        <v>Brušperk A</v>
      </c>
      <c r="AA63" s="1" t="str">
        <f t="shared" si="4"/>
        <v>Brušperk A</v>
      </c>
      <c r="AB63" s="1">
        <f t="shared" si="4"/>
        <v>0</v>
      </c>
      <c r="AC63" s="1">
        <f t="shared" si="4"/>
        <v>0</v>
      </c>
      <c r="AD63" s="1">
        <f t="shared" si="4"/>
        <v>0</v>
      </c>
      <c r="AE63" s="1">
        <f t="shared" si="4"/>
        <v>0</v>
      </c>
      <c r="AF63" s="9" t="s">
        <v>71</v>
      </c>
      <c r="AG63" s="9" t="s">
        <v>72</v>
      </c>
      <c r="AH63" s="9" t="s">
        <v>73</v>
      </c>
      <c r="AI63" s="9" t="s">
        <v>71</v>
      </c>
      <c r="AJ63" s="9" t="s">
        <v>72</v>
      </c>
      <c r="AK63" s="9" t="s">
        <v>73</v>
      </c>
    </row>
    <row r="64" spans="2:37" ht="24.75" customHeight="1">
      <c r="B64" s="132" t="s">
        <v>71</v>
      </c>
      <c r="C64" s="133" t="s">
        <v>95</v>
      </c>
      <c r="D64" s="146" t="s">
        <v>235</v>
      </c>
      <c r="E64" s="134">
        <v>7</v>
      </c>
      <c r="F64" s="135" t="s">
        <v>19</v>
      </c>
      <c r="G64" s="136">
        <v>6</v>
      </c>
      <c r="H64" s="137">
        <v>1</v>
      </c>
      <c r="I64" s="135" t="s">
        <v>19</v>
      </c>
      <c r="J64" s="136">
        <v>6</v>
      </c>
      <c r="K64" s="137">
        <v>6</v>
      </c>
      <c r="L64" s="135" t="s">
        <v>19</v>
      </c>
      <c r="M64" s="138">
        <v>3</v>
      </c>
      <c r="N64" s="179">
        <f>E64+H64+K64</f>
        <v>14</v>
      </c>
      <c r="O64" s="180" t="s">
        <v>19</v>
      </c>
      <c r="P64" s="181">
        <f>G64+J64+M64</f>
        <v>15</v>
      </c>
      <c r="Q64" s="179">
        <f>SUM(AF64:AH64)</f>
        <v>2</v>
      </c>
      <c r="R64" s="180" t="s">
        <v>19</v>
      </c>
      <c r="S64" s="181">
        <f>SUM(AI64:AK64)</f>
        <v>1</v>
      </c>
      <c r="T64" s="142">
        <f>IF(Q64&gt;S64,1,0)</f>
        <v>1</v>
      </c>
      <c r="U64" s="143">
        <f>IF(S64&gt;Q64,1,0)</f>
        <v>0</v>
      </c>
      <c r="V64" s="124"/>
      <c r="X64" s="144"/>
      <c r="AF64" s="145">
        <f>IF(E64&gt;G64,1,0)</f>
        <v>1</v>
      </c>
      <c r="AG64" s="145">
        <f>IF(H64&gt;J64,1,0)</f>
        <v>0</v>
      </c>
      <c r="AH64" s="145">
        <f>IF(K64+M64&gt;0,IF(K64&gt;M64,1,0),0)</f>
        <v>1</v>
      </c>
      <c r="AI64" s="145">
        <f>IF(G64&gt;E64,1,0)</f>
        <v>0</v>
      </c>
      <c r="AJ64" s="145">
        <f>IF(J64&gt;H64,1,0)</f>
        <v>1</v>
      </c>
      <c r="AK64" s="145">
        <f>IF(K64+M64&gt;0,IF(M64&gt;K64,1,0),0)</f>
        <v>0</v>
      </c>
    </row>
    <row r="65" spans="2:37" ht="24.75" customHeight="1">
      <c r="B65" s="132" t="s">
        <v>72</v>
      </c>
      <c r="C65" s="147" t="s">
        <v>97</v>
      </c>
      <c r="D65" s="133" t="s">
        <v>237</v>
      </c>
      <c r="E65" s="134">
        <v>4</v>
      </c>
      <c r="F65" s="135" t="s">
        <v>19</v>
      </c>
      <c r="G65" s="136">
        <v>6</v>
      </c>
      <c r="H65" s="137">
        <v>6</v>
      </c>
      <c r="I65" s="135" t="s">
        <v>19</v>
      </c>
      <c r="J65" s="136">
        <v>3</v>
      </c>
      <c r="K65" s="137">
        <v>6</v>
      </c>
      <c r="L65" s="135" t="s">
        <v>19</v>
      </c>
      <c r="M65" s="138">
        <v>4</v>
      </c>
      <c r="N65" s="179">
        <f>E65+H65+K65</f>
        <v>16</v>
      </c>
      <c r="O65" s="180" t="s">
        <v>19</v>
      </c>
      <c r="P65" s="181">
        <f>G65+J65+M65</f>
        <v>13</v>
      </c>
      <c r="Q65" s="179">
        <f>SUM(AF65:AH65)</f>
        <v>2</v>
      </c>
      <c r="R65" s="180" t="s">
        <v>19</v>
      </c>
      <c r="S65" s="181">
        <f>SUM(AI65:AK65)</f>
        <v>1</v>
      </c>
      <c r="T65" s="142">
        <f>IF(Q65&gt;S65,1,0)</f>
        <v>1</v>
      </c>
      <c r="U65" s="143">
        <f>IF(S65&gt;Q65,1,0)</f>
        <v>0</v>
      </c>
      <c r="V65" s="124"/>
      <c r="AF65" s="145">
        <f>IF(E65&gt;G65,1,0)</f>
        <v>0</v>
      </c>
      <c r="AG65" s="145">
        <f>IF(H65&gt;J65,1,0)</f>
        <v>1</v>
      </c>
      <c r="AH65" s="145">
        <f>IF(K65+M65&gt;0,IF(K65&gt;M65,1,0),0)</f>
        <v>1</v>
      </c>
      <c r="AI65" s="145">
        <f>IF(G65&gt;E65,1,0)</f>
        <v>1</v>
      </c>
      <c r="AJ65" s="145">
        <f>IF(J65&gt;H65,1,0)</f>
        <v>0</v>
      </c>
      <c r="AK65" s="145">
        <f>IF(K65+M65&gt;0,IF(M65&gt;K65,1,0),0)</f>
        <v>0</v>
      </c>
    </row>
    <row r="66" spans="2:37" ht="24.75" customHeight="1">
      <c r="B66" s="583" t="s">
        <v>73</v>
      </c>
      <c r="C66" s="147" t="s">
        <v>251</v>
      </c>
      <c r="D66" s="146" t="s">
        <v>201</v>
      </c>
      <c r="E66" s="681">
        <v>5</v>
      </c>
      <c r="F66" s="632" t="s">
        <v>19</v>
      </c>
      <c r="G66" s="634">
        <v>7</v>
      </c>
      <c r="H66" s="639">
        <v>4</v>
      </c>
      <c r="I66" s="632" t="s">
        <v>19</v>
      </c>
      <c r="J66" s="634">
        <v>6</v>
      </c>
      <c r="K66" s="639"/>
      <c r="L66" s="632" t="s">
        <v>19</v>
      </c>
      <c r="M66" s="671"/>
      <c r="N66" s="603">
        <f>E66+H66+K66</f>
        <v>9</v>
      </c>
      <c r="O66" s="605" t="s">
        <v>19</v>
      </c>
      <c r="P66" s="599">
        <f>G66+J66+M66</f>
        <v>13</v>
      </c>
      <c r="Q66" s="603">
        <f>SUM(AF66:AH66)</f>
        <v>0</v>
      </c>
      <c r="R66" s="605" t="s">
        <v>19</v>
      </c>
      <c r="S66" s="599">
        <f>SUM(AI66:AK66)</f>
        <v>2</v>
      </c>
      <c r="T66" s="609">
        <f>IF(Q66&gt;S66,1,0)</f>
        <v>0</v>
      </c>
      <c r="U66" s="601">
        <f>IF(S66&gt;Q66,1,0)</f>
        <v>1</v>
      </c>
      <c r="V66" s="148"/>
      <c r="AF66" s="145">
        <f>IF(E66&gt;G66,1,0)</f>
        <v>0</v>
      </c>
      <c r="AG66" s="145">
        <f>IF(H66&gt;J66,1,0)</f>
        <v>0</v>
      </c>
      <c r="AH66" s="145">
        <f>IF(K66+M66&gt;0,IF(K66&gt;M66,1,0),0)</f>
        <v>0</v>
      </c>
      <c r="AI66" s="145">
        <f>IF(G66&gt;E66,1,0)</f>
        <v>1</v>
      </c>
      <c r="AJ66" s="145">
        <f>IF(J66&gt;H66,1,0)</f>
        <v>1</v>
      </c>
      <c r="AK66" s="145">
        <f>IF(K66+M66&gt;0,IF(M66&gt;K66,1,0),0)</f>
        <v>0</v>
      </c>
    </row>
    <row r="67" spans="2:22" ht="24.75" customHeight="1">
      <c r="B67" s="584"/>
      <c r="C67" s="149" t="s">
        <v>97</v>
      </c>
      <c r="D67" s="150" t="s">
        <v>235</v>
      </c>
      <c r="E67" s="682"/>
      <c r="F67" s="633"/>
      <c r="G67" s="679"/>
      <c r="H67" s="680"/>
      <c r="I67" s="633"/>
      <c r="J67" s="679"/>
      <c r="K67" s="680"/>
      <c r="L67" s="633"/>
      <c r="M67" s="672"/>
      <c r="N67" s="613"/>
      <c r="O67" s="615"/>
      <c r="P67" s="608"/>
      <c r="Q67" s="613"/>
      <c r="R67" s="615"/>
      <c r="S67" s="608"/>
      <c r="T67" s="610"/>
      <c r="U67" s="602"/>
      <c r="V67" s="148"/>
    </row>
    <row r="68" spans="2:22" ht="24.75" customHeight="1">
      <c r="B68" s="151"/>
      <c r="C68" s="186"/>
      <c r="D68" s="187"/>
      <c r="E68" s="187"/>
      <c r="F68" s="187"/>
      <c r="G68" s="187"/>
      <c r="H68" s="187"/>
      <c r="I68" s="187"/>
      <c r="J68" s="187"/>
      <c r="K68" s="187"/>
      <c r="L68" s="187"/>
      <c r="M68" s="187"/>
      <c r="N68" s="188">
        <f>SUM(N64:N67)</f>
        <v>39</v>
      </c>
      <c r="O68" s="180" t="s">
        <v>19</v>
      </c>
      <c r="P68" s="189">
        <f>SUM(P64:P67)</f>
        <v>41</v>
      </c>
      <c r="Q68" s="188">
        <f>SUM(Q64:Q67)</f>
        <v>4</v>
      </c>
      <c r="R68" s="190" t="s">
        <v>19</v>
      </c>
      <c r="S68" s="189">
        <f>SUM(S64:S67)</f>
        <v>4</v>
      </c>
      <c r="T68" s="142">
        <f>SUM(T64:T67)</f>
        <v>2</v>
      </c>
      <c r="U68" s="143">
        <f>SUM(U64:U67)</f>
        <v>1</v>
      </c>
      <c r="V68" s="124"/>
    </row>
    <row r="69" spans="2:27" ht="24.75" customHeight="1">
      <c r="B69" s="151"/>
      <c r="C69" s="8" t="s">
        <v>78</v>
      </c>
      <c r="D69" s="157" t="str">
        <f>IF(T68&gt;U68,D59,IF(U68&gt;T68,D60,IF(U68+T68=0," ","CHYBA ZADÁNÍ")))</f>
        <v>N.Bělá  B</v>
      </c>
      <c r="E69" s="152"/>
      <c r="F69" s="152"/>
      <c r="G69" s="153"/>
      <c r="H69" s="153"/>
      <c r="I69" s="153"/>
      <c r="J69" s="153"/>
      <c r="K69" s="153"/>
      <c r="L69" s="153"/>
      <c r="M69" s="153"/>
      <c r="N69" s="153"/>
      <c r="O69" s="153"/>
      <c r="P69" s="153"/>
      <c r="Q69" s="153"/>
      <c r="R69" s="153"/>
      <c r="S69" s="153"/>
      <c r="T69" s="153"/>
      <c r="U69" s="8"/>
      <c r="V69" s="158"/>
      <c r="AA69" s="159"/>
    </row>
    <row r="70" spans="2:22" ht="15">
      <c r="B70" s="151"/>
      <c r="C70" s="8" t="s">
        <v>79</v>
      </c>
      <c r="G70" s="160"/>
      <c r="H70" s="160"/>
      <c r="I70" s="160"/>
      <c r="J70" s="160"/>
      <c r="K70" s="160"/>
      <c r="L70" s="160"/>
      <c r="M70" s="160"/>
      <c r="N70" s="158"/>
      <c r="O70" s="158"/>
      <c r="Q70" s="161"/>
      <c r="R70" s="161"/>
      <c r="S70" s="160"/>
      <c r="T70" s="160"/>
      <c r="U70" s="160"/>
      <c r="V70" s="158"/>
    </row>
    <row r="71" spans="10:20" ht="15">
      <c r="J71" s="5" t="s">
        <v>63</v>
      </c>
      <c r="K71" s="5"/>
      <c r="L71" s="5"/>
      <c r="T71" s="5" t="s">
        <v>66</v>
      </c>
    </row>
    <row r="72" spans="3:21" ht="15">
      <c r="C72" s="108" t="s">
        <v>80</v>
      </c>
      <c r="D72" s="161"/>
      <c r="E72" s="161"/>
      <c r="F72" s="161"/>
      <c r="G72" s="161"/>
      <c r="H72" s="161"/>
      <c r="I72" s="161"/>
      <c r="J72" s="161"/>
      <c r="K72" s="161"/>
      <c r="L72" s="161"/>
      <c r="M72" s="161"/>
      <c r="N72" s="161"/>
      <c r="O72" s="161"/>
      <c r="P72" s="161"/>
      <c r="Q72" s="161"/>
      <c r="R72" s="161"/>
      <c r="S72" s="161"/>
      <c r="T72" s="161"/>
      <c r="U72" s="161"/>
    </row>
    <row r="73" spans="3:21" ht="15">
      <c r="C73" s="161"/>
      <c r="D73" s="161"/>
      <c r="E73" s="161"/>
      <c r="F73" s="161"/>
      <c r="G73" s="161"/>
      <c r="H73" s="161"/>
      <c r="I73" s="161"/>
      <c r="J73" s="161"/>
      <c r="K73" s="161"/>
      <c r="L73" s="161"/>
      <c r="M73" s="161"/>
      <c r="N73" s="161"/>
      <c r="O73" s="161"/>
      <c r="P73" s="161"/>
      <c r="Q73" s="161"/>
      <c r="R73" s="161"/>
      <c r="S73" s="161"/>
      <c r="T73" s="161"/>
      <c r="U73" s="161"/>
    </row>
    <row r="74" spans="3:21" ht="15">
      <c r="C74" s="161"/>
      <c r="D74" s="161"/>
      <c r="E74" s="161"/>
      <c r="F74" s="161"/>
      <c r="G74" s="161"/>
      <c r="H74" s="161"/>
      <c r="I74" s="161"/>
      <c r="J74" s="161"/>
      <c r="K74" s="161"/>
      <c r="L74" s="161"/>
      <c r="M74" s="161"/>
      <c r="N74" s="161"/>
      <c r="O74" s="161"/>
      <c r="P74" s="161"/>
      <c r="Q74" s="161"/>
      <c r="R74" s="161"/>
      <c r="S74" s="161"/>
      <c r="T74" s="161"/>
      <c r="U74" s="161"/>
    </row>
    <row r="75" spans="3:21" ht="15">
      <c r="C75" s="161"/>
      <c r="D75" s="161"/>
      <c r="E75" s="161"/>
      <c r="F75" s="161"/>
      <c r="G75" s="161"/>
      <c r="H75" s="161"/>
      <c r="I75" s="161"/>
      <c r="J75" s="161"/>
      <c r="K75" s="161"/>
      <c r="L75" s="161"/>
      <c r="M75" s="161"/>
      <c r="N75" s="161"/>
      <c r="O75" s="161"/>
      <c r="P75" s="161"/>
      <c r="Q75" s="161"/>
      <c r="R75" s="161"/>
      <c r="S75" s="161"/>
      <c r="T75" s="161"/>
      <c r="U75" s="161"/>
    </row>
    <row r="76" spans="2:21" ht="26.25">
      <c r="B76" s="123"/>
      <c r="C76" s="123"/>
      <c r="D76" s="123"/>
      <c r="E76" s="123"/>
      <c r="F76" s="162" t="s">
        <v>47</v>
      </c>
      <c r="G76" s="123"/>
      <c r="H76" s="163"/>
      <c r="I76" s="163"/>
      <c r="J76" s="123"/>
      <c r="K76" s="123"/>
      <c r="L76" s="123"/>
      <c r="M76" s="123"/>
      <c r="N76" s="123"/>
      <c r="O76" s="123"/>
      <c r="P76" s="123"/>
      <c r="Q76" s="123"/>
      <c r="R76" s="123"/>
      <c r="S76" s="123"/>
      <c r="T76" s="123"/>
      <c r="U76" s="123"/>
    </row>
    <row r="77" spans="6:9" ht="26.25">
      <c r="F77" s="102"/>
      <c r="H77" s="103"/>
      <c r="I77" s="103"/>
    </row>
    <row r="78" spans="3:24" ht="21">
      <c r="C78" s="104" t="s">
        <v>48</v>
      </c>
      <c r="D78" s="105" t="s">
        <v>49</v>
      </c>
      <c r="E78" s="104"/>
      <c r="F78" s="104"/>
      <c r="G78" s="104"/>
      <c r="H78" s="104"/>
      <c r="I78" s="104"/>
      <c r="J78" s="104"/>
      <c r="K78" s="104"/>
      <c r="L78" s="104"/>
      <c r="P78" s="626" t="s">
        <v>50</v>
      </c>
      <c r="Q78" s="626"/>
      <c r="R78" s="106"/>
      <c r="S78" s="106"/>
      <c r="T78" s="637">
        <f>'Rozlosování-přehled'!$L$1</f>
        <v>2011</v>
      </c>
      <c r="U78" s="637"/>
      <c r="X78" s="107" t="s">
        <v>1</v>
      </c>
    </row>
    <row r="79" spans="3:31" ht="18.75">
      <c r="C79" s="108" t="s">
        <v>51</v>
      </c>
      <c r="D79" s="164"/>
      <c r="N79" s="110">
        <v>1</v>
      </c>
      <c r="P79" s="622" t="str">
        <f>IF(N79=1,P81,IF(N79=2,P82,IF(N79=3,P83,IF(N79=4,P84,IF(N79=5,P85," ")))))</f>
        <v>MUŽI  I.</v>
      </c>
      <c r="Q79" s="623"/>
      <c r="R79" s="623"/>
      <c r="S79" s="623"/>
      <c r="T79" s="623"/>
      <c r="U79" s="624"/>
      <c r="W79" s="111" t="s">
        <v>2</v>
      </c>
      <c r="X79" s="108" t="s">
        <v>3</v>
      </c>
      <c r="AA79" s="1" t="s">
        <v>52</v>
      </c>
      <c r="AB79" s="1" t="s">
        <v>53</v>
      </c>
      <c r="AC79" s="1" t="s">
        <v>54</v>
      </c>
      <c r="AD79" s="1" t="s">
        <v>55</v>
      </c>
      <c r="AE79" s="1" t="s">
        <v>56</v>
      </c>
    </row>
    <row r="80" spans="3:21" ht="15">
      <c r="C80" s="108"/>
      <c r="D80" s="113"/>
      <c r="E80" s="113"/>
      <c r="F80" s="113"/>
      <c r="G80" s="108"/>
      <c r="H80" s="108"/>
      <c r="I80" s="108"/>
      <c r="J80" s="113"/>
      <c r="K80" s="113"/>
      <c r="L80" s="113"/>
      <c r="M80" s="108"/>
      <c r="N80" s="108"/>
      <c r="O80" s="108"/>
      <c r="P80" s="114"/>
      <c r="Q80" s="114"/>
      <c r="R80" s="114"/>
      <c r="S80" s="108"/>
      <c r="T80" s="108"/>
      <c r="U80" s="113"/>
    </row>
    <row r="81" spans="3:31" ht="15.75">
      <c r="C81" s="108" t="s">
        <v>57</v>
      </c>
      <c r="D81" s="165" t="s">
        <v>252</v>
      </c>
      <c r="E81" s="115"/>
      <c r="F81" s="115"/>
      <c r="N81" s="1">
        <v>1</v>
      </c>
      <c r="P81" s="625" t="s">
        <v>58</v>
      </c>
      <c r="Q81" s="625"/>
      <c r="R81" s="625"/>
      <c r="S81" s="625"/>
      <c r="T81" s="625"/>
      <c r="U81" s="625"/>
      <c r="W81" s="117">
        <v>1</v>
      </c>
      <c r="X81" s="118" t="str">
        <f aca="true" t="shared" si="5" ref="X81:X88">IF($N$29=1,AA81,IF($N$29=2,AB81,IF($N$29=3,AC81,IF($N$29=4,AD81,IF($N$29=5,AE81," ")))))</f>
        <v>Hrabová</v>
      </c>
      <c r="AA81" s="1" t="str">
        <f aca="true" t="shared" si="6" ref="AA81:AE88">AA6</f>
        <v>Hrabová</v>
      </c>
      <c r="AB81" s="1">
        <f t="shared" si="6"/>
        <v>0</v>
      </c>
      <c r="AC81" s="1">
        <f t="shared" si="6"/>
        <v>0</v>
      </c>
      <c r="AD81" s="1">
        <f t="shared" si="6"/>
        <v>0</v>
      </c>
      <c r="AE81" s="1">
        <f t="shared" si="6"/>
        <v>0</v>
      </c>
    </row>
    <row r="82" spans="3:31" ht="15">
      <c r="C82" s="108" t="s">
        <v>60</v>
      </c>
      <c r="D82" s="263">
        <v>40699</v>
      </c>
      <c r="E82" s="120"/>
      <c r="F82" s="120"/>
      <c r="N82" s="1">
        <v>2</v>
      </c>
      <c r="P82" s="625" t="s">
        <v>61</v>
      </c>
      <c r="Q82" s="625"/>
      <c r="R82" s="625"/>
      <c r="S82" s="625"/>
      <c r="T82" s="625"/>
      <c r="U82" s="625"/>
      <c r="W82" s="117">
        <v>2</v>
      </c>
      <c r="X82" s="118" t="str">
        <f t="shared" si="5"/>
        <v>Vratimov</v>
      </c>
      <c r="AA82" s="1" t="str">
        <f t="shared" si="6"/>
        <v>Vratimov</v>
      </c>
      <c r="AB82" s="1">
        <f t="shared" si="6"/>
        <v>0</v>
      </c>
      <c r="AC82" s="1">
        <f t="shared" si="6"/>
        <v>0</v>
      </c>
      <c r="AD82" s="1">
        <f t="shared" si="6"/>
        <v>0</v>
      </c>
      <c r="AE82" s="1">
        <f t="shared" si="6"/>
        <v>0</v>
      </c>
    </row>
    <row r="83" spans="3:31" ht="15">
      <c r="C83" s="108"/>
      <c r="N83" s="1">
        <v>3</v>
      </c>
      <c r="P83" s="594" t="s">
        <v>62</v>
      </c>
      <c r="Q83" s="594"/>
      <c r="R83" s="594"/>
      <c r="S83" s="594"/>
      <c r="T83" s="594"/>
      <c r="U83" s="594"/>
      <c r="W83" s="117">
        <v>3</v>
      </c>
      <c r="X83" s="118" t="str">
        <f t="shared" si="5"/>
        <v>Výškovice A</v>
      </c>
      <c r="AA83" s="1" t="str">
        <f t="shared" si="6"/>
        <v>Výškovice A</v>
      </c>
      <c r="AB83" s="1">
        <f t="shared" si="6"/>
        <v>0</v>
      </c>
      <c r="AC83" s="1">
        <f t="shared" si="6"/>
        <v>0</v>
      </c>
      <c r="AD83" s="1">
        <f t="shared" si="6"/>
        <v>0</v>
      </c>
      <c r="AE83" s="1">
        <f t="shared" si="6"/>
        <v>0</v>
      </c>
    </row>
    <row r="84" spans="2:31" ht="18">
      <c r="B84" s="121">
        <v>6</v>
      </c>
      <c r="C84" s="104" t="s">
        <v>63</v>
      </c>
      <c r="D84" s="627" t="str">
        <f>IF(B84=1,X81,IF(B84=2,X82,IF(B84=3,X83,IF(B84=4,X84,IF(B84=5,X85,IF(B84=6,X86,IF(B84=7,X87,IF(B84=8,X88," "))))))))</f>
        <v>Výškovice B</v>
      </c>
      <c r="E84" s="628"/>
      <c r="F84" s="628"/>
      <c r="G84" s="628"/>
      <c r="H84" s="628"/>
      <c r="I84" s="629"/>
      <c r="N84" s="1">
        <v>4</v>
      </c>
      <c r="P84" s="594" t="s">
        <v>64</v>
      </c>
      <c r="Q84" s="594"/>
      <c r="R84" s="594"/>
      <c r="S84" s="594"/>
      <c r="T84" s="594"/>
      <c r="U84" s="594"/>
      <c r="W84" s="117">
        <v>4</v>
      </c>
      <c r="X84" s="118" t="str">
        <f t="shared" si="5"/>
        <v>Brušperk B</v>
      </c>
      <c r="AA84" s="1" t="str">
        <f t="shared" si="6"/>
        <v>Brušperk B</v>
      </c>
      <c r="AB84" s="1">
        <f t="shared" si="6"/>
        <v>0</v>
      </c>
      <c r="AC84" s="1">
        <f t="shared" si="6"/>
        <v>0</v>
      </c>
      <c r="AD84" s="1">
        <f t="shared" si="6"/>
        <v>0</v>
      </c>
      <c r="AE84" s="1">
        <f t="shared" si="6"/>
        <v>0</v>
      </c>
    </row>
    <row r="85" spans="2:31" ht="18">
      <c r="B85" s="121">
        <v>7</v>
      </c>
      <c r="C85" s="104" t="s">
        <v>66</v>
      </c>
      <c r="D85" s="627" t="str">
        <f>IF(B85=1,X81,IF(B85=2,X82,IF(B85=3,X83,IF(B85=4,X84,IF(B85=5,X85,IF(B85=6,X86,IF(B85=7,X87,IF(B85=8,X88," "))))))))</f>
        <v>Stará Bělá  </v>
      </c>
      <c r="E85" s="628"/>
      <c r="F85" s="628"/>
      <c r="G85" s="628"/>
      <c r="H85" s="628"/>
      <c r="I85" s="629"/>
      <c r="N85" s="1">
        <v>5</v>
      </c>
      <c r="P85" s="594" t="s">
        <v>67</v>
      </c>
      <c r="Q85" s="594"/>
      <c r="R85" s="594"/>
      <c r="S85" s="594"/>
      <c r="T85" s="594"/>
      <c r="U85" s="594"/>
      <c r="W85" s="117">
        <v>5</v>
      </c>
      <c r="X85" s="118" t="str">
        <f t="shared" si="5"/>
        <v>N.Bělá  B</v>
      </c>
      <c r="AA85" s="1" t="str">
        <f t="shared" si="6"/>
        <v>N.Bělá  B</v>
      </c>
      <c r="AB85" s="1">
        <f t="shared" si="6"/>
        <v>0</v>
      </c>
      <c r="AC85" s="1">
        <f t="shared" si="6"/>
        <v>0</v>
      </c>
      <c r="AD85" s="1">
        <f t="shared" si="6"/>
        <v>0</v>
      </c>
      <c r="AE85" s="1">
        <f t="shared" si="6"/>
        <v>0</v>
      </c>
    </row>
    <row r="86" spans="23:31" ht="14.25">
      <c r="W86" s="117">
        <v>6</v>
      </c>
      <c r="X86" s="118" t="str">
        <f t="shared" si="5"/>
        <v>Výškovice B</v>
      </c>
      <c r="AA86" s="1" t="str">
        <f t="shared" si="6"/>
        <v>Výškovice B</v>
      </c>
      <c r="AB86" s="1">
        <f t="shared" si="6"/>
        <v>0</v>
      </c>
      <c r="AC86" s="1">
        <f t="shared" si="6"/>
        <v>0</v>
      </c>
      <c r="AD86" s="1">
        <f t="shared" si="6"/>
        <v>0</v>
      </c>
      <c r="AE86" s="1">
        <f t="shared" si="6"/>
        <v>0</v>
      </c>
    </row>
    <row r="87" spans="3:31" ht="14.25">
      <c r="C87" s="122" t="s">
        <v>68</v>
      </c>
      <c r="D87" s="123"/>
      <c r="E87" s="630" t="s">
        <v>69</v>
      </c>
      <c r="F87" s="631"/>
      <c r="G87" s="631"/>
      <c r="H87" s="631"/>
      <c r="I87" s="631"/>
      <c r="J87" s="631"/>
      <c r="K87" s="631"/>
      <c r="L87" s="631"/>
      <c r="M87" s="631"/>
      <c r="N87" s="631" t="s">
        <v>70</v>
      </c>
      <c r="O87" s="631"/>
      <c r="P87" s="631"/>
      <c r="Q87" s="631"/>
      <c r="R87" s="631"/>
      <c r="S87" s="631"/>
      <c r="T87" s="631"/>
      <c r="U87" s="631"/>
      <c r="V87" s="124"/>
      <c r="W87" s="117">
        <v>7</v>
      </c>
      <c r="X87" s="118" t="str">
        <f t="shared" si="5"/>
        <v>Stará Bělá  </v>
      </c>
      <c r="AA87" s="1" t="str">
        <f t="shared" si="6"/>
        <v>Stará Bělá  </v>
      </c>
      <c r="AB87" s="1">
        <f t="shared" si="6"/>
        <v>0</v>
      </c>
      <c r="AC87" s="1">
        <f t="shared" si="6"/>
        <v>0</v>
      </c>
      <c r="AD87" s="1">
        <f t="shared" si="6"/>
        <v>0</v>
      </c>
      <c r="AE87" s="1">
        <f t="shared" si="6"/>
        <v>0</v>
      </c>
    </row>
    <row r="88" spans="2:37" ht="15">
      <c r="B88" s="126"/>
      <c r="C88" s="127" t="s">
        <v>8</v>
      </c>
      <c r="D88" s="128" t="s">
        <v>9</v>
      </c>
      <c r="E88" s="611" t="s">
        <v>71</v>
      </c>
      <c r="F88" s="592"/>
      <c r="G88" s="593"/>
      <c r="H88" s="591" t="s">
        <v>72</v>
      </c>
      <c r="I88" s="592"/>
      <c r="J88" s="593" t="s">
        <v>72</v>
      </c>
      <c r="K88" s="591" t="s">
        <v>73</v>
      </c>
      <c r="L88" s="592"/>
      <c r="M88" s="592" t="s">
        <v>73</v>
      </c>
      <c r="N88" s="591" t="s">
        <v>74</v>
      </c>
      <c r="O88" s="592"/>
      <c r="P88" s="593"/>
      <c r="Q88" s="591" t="s">
        <v>75</v>
      </c>
      <c r="R88" s="592"/>
      <c r="S88" s="593"/>
      <c r="T88" s="129" t="s">
        <v>76</v>
      </c>
      <c r="U88" s="130"/>
      <c r="V88" s="131"/>
      <c r="W88" s="117">
        <v>8</v>
      </c>
      <c r="X88" s="118" t="str">
        <f t="shared" si="5"/>
        <v>Brušperk A</v>
      </c>
      <c r="AA88" s="1" t="str">
        <f t="shared" si="6"/>
        <v>Brušperk A</v>
      </c>
      <c r="AB88" s="1">
        <f t="shared" si="6"/>
        <v>0</v>
      </c>
      <c r="AC88" s="1">
        <f t="shared" si="6"/>
        <v>0</v>
      </c>
      <c r="AD88" s="1">
        <f t="shared" si="6"/>
        <v>0</v>
      </c>
      <c r="AE88" s="1">
        <f t="shared" si="6"/>
        <v>0</v>
      </c>
      <c r="AF88" s="9" t="s">
        <v>71</v>
      </c>
      <c r="AG88" s="9" t="s">
        <v>72</v>
      </c>
      <c r="AH88" s="9" t="s">
        <v>73</v>
      </c>
      <c r="AI88" s="9" t="s">
        <v>71</v>
      </c>
      <c r="AJ88" s="9" t="s">
        <v>72</v>
      </c>
      <c r="AK88" s="9" t="s">
        <v>73</v>
      </c>
    </row>
    <row r="89" spans="2:37" ht="24.75" customHeight="1">
      <c r="B89" s="132" t="s">
        <v>71</v>
      </c>
      <c r="C89" s="349" t="s">
        <v>247</v>
      </c>
      <c r="D89" s="133" t="s">
        <v>119</v>
      </c>
      <c r="E89" s="134">
        <v>6</v>
      </c>
      <c r="F89" s="175" t="s">
        <v>19</v>
      </c>
      <c r="G89" s="136">
        <v>1</v>
      </c>
      <c r="H89" s="137">
        <v>6</v>
      </c>
      <c r="I89" s="175" t="s">
        <v>19</v>
      </c>
      <c r="J89" s="136">
        <v>3</v>
      </c>
      <c r="K89" s="137"/>
      <c r="L89" s="135"/>
      <c r="M89" s="138"/>
      <c r="N89" s="179">
        <f>E89+H89+K89</f>
        <v>12</v>
      </c>
      <c r="O89" s="180" t="s">
        <v>19</v>
      </c>
      <c r="P89" s="181">
        <f>G89+J89+M89</f>
        <v>4</v>
      </c>
      <c r="Q89" s="179">
        <f>SUM(AF89:AH89)</f>
        <v>2</v>
      </c>
      <c r="R89" s="180" t="s">
        <v>19</v>
      </c>
      <c r="S89" s="181">
        <f>SUM(AI89:AK89)</f>
        <v>0</v>
      </c>
      <c r="T89" s="142">
        <f>IF(Q89&gt;S89,1,0)</f>
        <v>1</v>
      </c>
      <c r="U89" s="143">
        <f>IF(S89&gt;Q89,1,0)</f>
        <v>0</v>
      </c>
      <c r="V89" s="124"/>
      <c r="X89" s="144"/>
      <c r="AF89" s="145">
        <f>IF(E89&gt;G89,1,0)</f>
        <v>1</v>
      </c>
      <c r="AG89" s="145">
        <f>IF(H89&gt;J89,1,0)</f>
        <v>1</v>
      </c>
      <c r="AH89" s="145">
        <f>IF(K89+M89&gt;0,IF(K89&gt;M89,1,0),0)</f>
        <v>0</v>
      </c>
      <c r="AI89" s="145">
        <f>IF(G89&gt;E89,1,0)</f>
        <v>0</v>
      </c>
      <c r="AJ89" s="145">
        <f>IF(J89&gt;H89,1,0)</f>
        <v>0</v>
      </c>
      <c r="AK89" s="145">
        <f>IF(K89+M89&gt;0,IF(M89&gt;K89,1,0),0)</f>
        <v>0</v>
      </c>
    </row>
    <row r="90" spans="2:37" ht="24.75" customHeight="1">
      <c r="B90" s="132" t="s">
        <v>72</v>
      </c>
      <c r="C90" s="79" t="s">
        <v>260</v>
      </c>
      <c r="D90" s="147" t="s">
        <v>96</v>
      </c>
      <c r="E90" s="134">
        <v>5</v>
      </c>
      <c r="F90" s="175" t="s">
        <v>19</v>
      </c>
      <c r="G90" s="136">
        <v>7</v>
      </c>
      <c r="H90" s="137">
        <v>0</v>
      </c>
      <c r="I90" s="175" t="s">
        <v>19</v>
      </c>
      <c r="J90" s="136">
        <v>6</v>
      </c>
      <c r="K90" s="137"/>
      <c r="L90" s="135" t="s">
        <v>262</v>
      </c>
      <c r="M90" s="138"/>
      <c r="N90" s="179">
        <f>E90+H90+K90</f>
        <v>5</v>
      </c>
      <c r="O90" s="180" t="s">
        <v>19</v>
      </c>
      <c r="P90" s="181">
        <f>G90+J90+M90</f>
        <v>13</v>
      </c>
      <c r="Q90" s="179">
        <f>SUM(AF90:AH90)</f>
        <v>0</v>
      </c>
      <c r="R90" s="180" t="s">
        <v>19</v>
      </c>
      <c r="S90" s="181">
        <f>SUM(AI90:AK90)</f>
        <v>2</v>
      </c>
      <c r="T90" s="142">
        <f>IF(Q90&gt;S90,1,0)</f>
        <v>0</v>
      </c>
      <c r="U90" s="143">
        <f>IF(S90&gt;Q90,1,0)</f>
        <v>1</v>
      </c>
      <c r="V90" s="124"/>
      <c r="AF90" s="145">
        <f>IF(E90&gt;G90,1,0)</f>
        <v>0</v>
      </c>
      <c r="AG90" s="145">
        <f>IF(H90&gt;J90,1,0)</f>
        <v>0</v>
      </c>
      <c r="AH90" s="145">
        <f>IF(K90+M90&gt;0,IF(K90&gt;M90,1,0),0)</f>
        <v>0</v>
      </c>
      <c r="AI90" s="145">
        <f>IF(G90&gt;E90,1,0)</f>
        <v>1</v>
      </c>
      <c r="AJ90" s="145">
        <f>IF(J90&gt;H90,1,0)</f>
        <v>1</v>
      </c>
      <c r="AK90" s="145">
        <f>IF(K90+M90&gt;0,IF(M90&gt;K90,1,0),0)</f>
        <v>0</v>
      </c>
    </row>
    <row r="91" spans="2:37" ht="24.75" customHeight="1">
      <c r="B91" s="583" t="s">
        <v>73</v>
      </c>
      <c r="C91" s="147" t="s">
        <v>247</v>
      </c>
      <c r="D91" s="350" t="s">
        <v>119</v>
      </c>
      <c r="E91" s="641">
        <v>6</v>
      </c>
      <c r="F91" s="587" t="s">
        <v>19</v>
      </c>
      <c r="G91" s="634">
        <v>4</v>
      </c>
      <c r="H91" s="639">
        <v>0</v>
      </c>
      <c r="I91" s="587" t="s">
        <v>19</v>
      </c>
      <c r="J91" s="634">
        <v>6</v>
      </c>
      <c r="K91" s="639">
        <v>6</v>
      </c>
      <c r="L91" s="632"/>
      <c r="M91" s="671">
        <v>4</v>
      </c>
      <c r="N91" s="603">
        <f>E91+H91+K91</f>
        <v>12</v>
      </c>
      <c r="O91" s="605" t="s">
        <v>19</v>
      </c>
      <c r="P91" s="599">
        <f>G91+J91+M91</f>
        <v>14</v>
      </c>
      <c r="Q91" s="603">
        <f>SUM(AF91:AH91)</f>
        <v>2</v>
      </c>
      <c r="R91" s="605" t="s">
        <v>19</v>
      </c>
      <c r="S91" s="599">
        <f>SUM(AI91:AK91)</f>
        <v>1</v>
      </c>
      <c r="T91" s="609">
        <f>IF(Q91&gt;S91,1,0)</f>
        <v>1</v>
      </c>
      <c r="U91" s="601">
        <f>IF(S91&gt;Q91,1,0)</f>
        <v>0</v>
      </c>
      <c r="V91" s="148"/>
      <c r="AF91" s="145">
        <f>IF(E91&gt;G91,1,0)</f>
        <v>1</v>
      </c>
      <c r="AG91" s="145">
        <f>IF(H91&gt;J91,1,0)</f>
        <v>0</v>
      </c>
      <c r="AH91" s="145">
        <f>IF(K91+M91&gt;0,IF(K91&gt;M91,1,0),0)</f>
        <v>1</v>
      </c>
      <c r="AI91" s="145">
        <f>IF(G91&gt;E91,1,0)</f>
        <v>0</v>
      </c>
      <c r="AJ91" s="145">
        <f>IF(J91&gt;H91,1,0)</f>
        <v>1</v>
      </c>
      <c r="AK91" s="145">
        <f>IF(K91+M91&gt;0,IF(M91&gt;K91,1,0),0)</f>
        <v>0</v>
      </c>
    </row>
    <row r="92" spans="2:22" ht="24.75" customHeight="1">
      <c r="B92" s="584"/>
      <c r="C92" s="79" t="s">
        <v>249</v>
      </c>
      <c r="D92" s="149" t="s">
        <v>261</v>
      </c>
      <c r="E92" s="642"/>
      <c r="F92" s="588"/>
      <c r="G92" s="635"/>
      <c r="H92" s="640"/>
      <c r="I92" s="588"/>
      <c r="J92" s="635"/>
      <c r="K92" s="640"/>
      <c r="L92" s="633"/>
      <c r="M92" s="672"/>
      <c r="N92" s="613"/>
      <c r="O92" s="615"/>
      <c r="P92" s="608"/>
      <c r="Q92" s="613"/>
      <c r="R92" s="615"/>
      <c r="S92" s="608"/>
      <c r="T92" s="610"/>
      <c r="U92" s="602"/>
      <c r="V92" s="148"/>
    </row>
    <row r="93" spans="2:22" ht="24.75" customHeight="1">
      <c r="B93" s="151"/>
      <c r="C93" s="186" t="s">
        <v>77</v>
      </c>
      <c r="D93" s="187"/>
      <c r="E93" s="187"/>
      <c r="F93" s="187"/>
      <c r="G93" s="187"/>
      <c r="H93" s="187"/>
      <c r="I93" s="187"/>
      <c r="J93" s="187"/>
      <c r="K93" s="187"/>
      <c r="L93" s="187"/>
      <c r="M93" s="187"/>
      <c r="N93" s="188">
        <f>SUM(N89:N92)</f>
        <v>29</v>
      </c>
      <c r="O93" s="180" t="s">
        <v>19</v>
      </c>
      <c r="P93" s="189">
        <f>SUM(P89:P92)</f>
        <v>31</v>
      </c>
      <c r="Q93" s="188">
        <f>SUM(Q89:Q92)</f>
        <v>4</v>
      </c>
      <c r="R93" s="190" t="s">
        <v>19</v>
      </c>
      <c r="S93" s="189">
        <f>SUM(S89:S92)</f>
        <v>3</v>
      </c>
      <c r="T93" s="142">
        <f>SUM(T89:T92)</f>
        <v>2</v>
      </c>
      <c r="U93" s="143">
        <f>SUM(U89:U92)</f>
        <v>1</v>
      </c>
      <c r="V93" s="124"/>
    </row>
    <row r="94" spans="2:22" ht="24.75" customHeight="1">
      <c r="B94" s="151"/>
      <c r="C94" s="221" t="s">
        <v>78</v>
      </c>
      <c r="D94" s="220" t="str">
        <f>IF(T93&gt;U93,D84,IF(U93&gt;T93,D85,IF(U93+T93=0," ","CHYBA ZADÁNÍ")))</f>
        <v>Výškovice B</v>
      </c>
      <c r="E94" s="186"/>
      <c r="F94" s="186"/>
      <c r="G94" s="187"/>
      <c r="H94" s="187"/>
      <c r="I94" s="187"/>
      <c r="J94" s="187"/>
      <c r="K94" s="187"/>
      <c r="L94" s="187"/>
      <c r="M94" s="187"/>
      <c r="N94" s="187"/>
      <c r="O94" s="187"/>
      <c r="P94" s="187"/>
      <c r="Q94" s="187"/>
      <c r="R94" s="187"/>
      <c r="S94" s="187"/>
      <c r="T94" s="187"/>
      <c r="U94" s="221"/>
      <c r="V94" s="158"/>
    </row>
    <row r="95" spans="2:22" ht="24.75" customHeight="1">
      <c r="B95" s="151"/>
      <c r="C95" s="8" t="s">
        <v>79</v>
      </c>
      <c r="G95" s="160"/>
      <c r="H95" s="160"/>
      <c r="I95" s="160"/>
      <c r="J95" s="160"/>
      <c r="K95" s="160"/>
      <c r="L95" s="160"/>
      <c r="M95" s="160"/>
      <c r="N95" s="158"/>
      <c r="O95" s="158"/>
      <c r="Q95" s="161"/>
      <c r="R95" s="161"/>
      <c r="S95" s="160"/>
      <c r="T95" s="160"/>
      <c r="U95" s="160"/>
      <c r="V95" s="158"/>
    </row>
    <row r="96" spans="3:21" ht="14.25">
      <c r="C96" s="161"/>
      <c r="D96" s="161"/>
      <c r="E96" s="161"/>
      <c r="F96" s="161"/>
      <c r="G96" s="161"/>
      <c r="H96" s="161"/>
      <c r="I96" s="161"/>
      <c r="J96" s="166" t="s">
        <v>63</v>
      </c>
      <c r="K96" s="166"/>
      <c r="L96" s="166"/>
      <c r="M96" s="161"/>
      <c r="N96" s="161"/>
      <c r="O96" s="161"/>
      <c r="P96" s="161"/>
      <c r="Q96" s="161"/>
      <c r="R96" s="161"/>
      <c r="S96" s="161"/>
      <c r="T96" s="166" t="s">
        <v>66</v>
      </c>
      <c r="U96" s="161"/>
    </row>
    <row r="97" spans="3:21" ht="15">
      <c r="C97" s="167" t="s">
        <v>80</v>
      </c>
      <c r="D97" s="161"/>
      <c r="E97" s="161"/>
      <c r="F97" s="161"/>
      <c r="G97" s="161"/>
      <c r="H97" s="161"/>
      <c r="I97" s="161"/>
      <c r="J97" s="161"/>
      <c r="K97" s="161"/>
      <c r="L97" s="161"/>
      <c r="M97" s="161"/>
      <c r="N97" s="161"/>
      <c r="O97" s="161"/>
      <c r="P97" s="161"/>
      <c r="Q97" s="161"/>
      <c r="R97" s="161"/>
      <c r="S97" s="161"/>
      <c r="T97" s="161"/>
      <c r="U97" s="161"/>
    </row>
  </sheetData>
  <sheetProtection selectLockedCells="1"/>
  <mergeCells count="140">
    <mergeCell ref="D34:I34"/>
    <mergeCell ref="G16:G17"/>
    <mergeCell ref="J16:J17"/>
    <mergeCell ref="P10:U10"/>
    <mergeCell ref="E12:M12"/>
    <mergeCell ref="N12:U12"/>
    <mergeCell ref="H16:H17"/>
    <mergeCell ref="I16:I17"/>
    <mergeCell ref="T28:U28"/>
    <mergeCell ref="S16:S17"/>
    <mergeCell ref="T3:U3"/>
    <mergeCell ref="P3:Q3"/>
    <mergeCell ref="P4:U4"/>
    <mergeCell ref="T16:T17"/>
    <mergeCell ref="U16:U17"/>
    <mergeCell ref="P9:U9"/>
    <mergeCell ref="P8:U8"/>
    <mergeCell ref="P7:U7"/>
    <mergeCell ref="P6:U6"/>
    <mergeCell ref="Q16:Q17"/>
    <mergeCell ref="B16:B17"/>
    <mergeCell ref="K13:M13"/>
    <mergeCell ref="N13:P13"/>
    <mergeCell ref="K16:K17"/>
    <mergeCell ref="L16:L17"/>
    <mergeCell ref="M16:M17"/>
    <mergeCell ref="P16:P17"/>
    <mergeCell ref="N16:N17"/>
    <mergeCell ref="O16:O17"/>
    <mergeCell ref="H13:J13"/>
    <mergeCell ref="R16:R17"/>
    <mergeCell ref="E38:G38"/>
    <mergeCell ref="D9:I9"/>
    <mergeCell ref="D10:I10"/>
    <mergeCell ref="P28:Q28"/>
    <mergeCell ref="Q13:S13"/>
    <mergeCell ref="P29:U29"/>
    <mergeCell ref="F16:F17"/>
    <mergeCell ref="E16:E17"/>
    <mergeCell ref="E13:G13"/>
    <mergeCell ref="E37:M37"/>
    <mergeCell ref="N37:U37"/>
    <mergeCell ref="D35:I35"/>
    <mergeCell ref="P35:U35"/>
    <mergeCell ref="Q38:S38"/>
    <mergeCell ref="P31:U31"/>
    <mergeCell ref="P32:U32"/>
    <mergeCell ref="P33:U33"/>
    <mergeCell ref="P34:U34"/>
    <mergeCell ref="N38:P38"/>
    <mergeCell ref="H38:J38"/>
    <mergeCell ref="K38:M38"/>
    <mergeCell ref="M41:M42"/>
    <mergeCell ref="H41:H42"/>
    <mergeCell ref="I41:I42"/>
    <mergeCell ref="J41:J42"/>
    <mergeCell ref="K41:K42"/>
    <mergeCell ref="L41:L42"/>
    <mergeCell ref="B41:B42"/>
    <mergeCell ref="E41:E42"/>
    <mergeCell ref="F41:F42"/>
    <mergeCell ref="G41:G42"/>
    <mergeCell ref="U41:U42"/>
    <mergeCell ref="N41:N42"/>
    <mergeCell ref="O41:O42"/>
    <mergeCell ref="P41:P42"/>
    <mergeCell ref="Q41:Q42"/>
    <mergeCell ref="R41:R42"/>
    <mergeCell ref="S41:S42"/>
    <mergeCell ref="T41:T42"/>
    <mergeCell ref="P53:Q53"/>
    <mergeCell ref="T53:U53"/>
    <mergeCell ref="P54:U54"/>
    <mergeCell ref="P56:U56"/>
    <mergeCell ref="P57:U57"/>
    <mergeCell ref="P58:U58"/>
    <mergeCell ref="D59:I59"/>
    <mergeCell ref="P59:U59"/>
    <mergeCell ref="D60:I60"/>
    <mergeCell ref="P60:U60"/>
    <mergeCell ref="Q63:S63"/>
    <mergeCell ref="E63:G63"/>
    <mergeCell ref="H63:J63"/>
    <mergeCell ref="K63:M63"/>
    <mergeCell ref="H66:H67"/>
    <mergeCell ref="B66:B67"/>
    <mergeCell ref="E66:E67"/>
    <mergeCell ref="F66:F67"/>
    <mergeCell ref="G66:G67"/>
    <mergeCell ref="T78:U78"/>
    <mergeCell ref="N63:P63"/>
    <mergeCell ref="E62:M62"/>
    <mergeCell ref="N62:U62"/>
    <mergeCell ref="S66:S67"/>
    <mergeCell ref="M66:M67"/>
    <mergeCell ref="N66:N67"/>
    <mergeCell ref="O66:O67"/>
    <mergeCell ref="P66:P67"/>
    <mergeCell ref="R66:R67"/>
    <mergeCell ref="I66:I67"/>
    <mergeCell ref="J66:J67"/>
    <mergeCell ref="K66:K67"/>
    <mergeCell ref="L66:L67"/>
    <mergeCell ref="D84:I84"/>
    <mergeCell ref="P84:U84"/>
    <mergeCell ref="E87:M87"/>
    <mergeCell ref="N87:U87"/>
    <mergeCell ref="D85:I85"/>
    <mergeCell ref="P79:U79"/>
    <mergeCell ref="Q66:Q67"/>
    <mergeCell ref="K88:M88"/>
    <mergeCell ref="N88:P88"/>
    <mergeCell ref="P83:U83"/>
    <mergeCell ref="P81:U81"/>
    <mergeCell ref="P82:U82"/>
    <mergeCell ref="U66:U67"/>
    <mergeCell ref="P78:Q78"/>
    <mergeCell ref="T66:T67"/>
    <mergeCell ref="E88:G88"/>
    <mergeCell ref="H88:J88"/>
    <mergeCell ref="N91:N92"/>
    <mergeCell ref="O91:O92"/>
    <mergeCell ref="J91:J92"/>
    <mergeCell ref="K91:K92"/>
    <mergeCell ref="L91:L92"/>
    <mergeCell ref="M91:M92"/>
    <mergeCell ref="Q88:S88"/>
    <mergeCell ref="P85:U85"/>
    <mergeCell ref="H91:H92"/>
    <mergeCell ref="I91:I92"/>
    <mergeCell ref="P91:P92"/>
    <mergeCell ref="U91:U92"/>
    <mergeCell ref="Q91:Q92"/>
    <mergeCell ref="R91:R92"/>
    <mergeCell ref="S91:S92"/>
    <mergeCell ref="T91:T92"/>
    <mergeCell ref="B91:B92"/>
    <mergeCell ref="E91:E92"/>
    <mergeCell ref="F91:F92"/>
    <mergeCell ref="G91:G92"/>
  </mergeCells>
  <conditionalFormatting sqref="X6:X13 X31:X38 X56:X63 X81:X88">
    <cfRule type="cellIs" priority="1" dxfId="0" operator="notEqual" stopIfTrue="1">
      <formula>0</formula>
    </cfRule>
  </conditionalFormatting>
  <printOptions horizontalCentered="1"/>
  <pageMargins left="0.31496062992125984" right="0.31496062992125984" top="0.1968503937007874" bottom="0" header="0" footer="0"/>
  <pageSetup horizontalDpi="600" verticalDpi="600" orientation="portrait" paperSize="9" scale="9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Knápek</dc:creator>
  <cp:keywords/>
  <dc:description/>
  <cp:lastModifiedBy>Knápek</cp:lastModifiedBy>
  <cp:lastPrinted>2011-04-27T10:44:23Z</cp:lastPrinted>
  <dcterms:created xsi:type="dcterms:W3CDTF">2009-04-19T05:45:52Z</dcterms:created>
  <dcterms:modified xsi:type="dcterms:W3CDTF">2011-11-18T10:03:57Z</dcterms:modified>
  <cp:category/>
  <cp:version/>
  <cp:contentType/>
  <cp:contentStatus/>
</cp:coreProperties>
</file>