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15" windowHeight="8580" activeTab="0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.V1" sheetId="5" r:id="rId5"/>
    <sheet name="2.V1" sheetId="6" r:id="rId6"/>
    <sheet name="3.V1" sheetId="7" r:id="rId7"/>
    <sheet name="4.V1" sheetId="8" r:id="rId8"/>
    <sheet name="5.V1" sheetId="9" r:id="rId9"/>
    <sheet name="6.V1" sheetId="10" r:id="rId10"/>
    <sheet name="7.V1" sheetId="11" r:id="rId11"/>
    <sheet name="1.V2" sheetId="12" r:id="rId12"/>
    <sheet name="2.V2" sheetId="13" r:id="rId13"/>
    <sheet name="3.V2" sheetId="14" r:id="rId14"/>
    <sheet name="4.V2" sheetId="15" r:id="rId15"/>
    <sheet name="5.V2" sheetId="16" r:id="rId16"/>
    <sheet name="6.V2" sheetId="17" r:id="rId17"/>
    <sheet name="7.V2" sheetId="18" r:id="rId18"/>
  </sheets>
  <definedNames>
    <definedName name="_xlnm.Print_Area" localSheetId="4">'1.V1'!$A$1:$U$50</definedName>
    <definedName name="_xlnm.Print_Area" localSheetId="11">'1.V2'!$A$1:$U$50</definedName>
    <definedName name="_xlnm.Print_Area" localSheetId="5">'2.V1'!$A$1:$U$50</definedName>
    <definedName name="_xlnm.Print_Area" localSheetId="12">'2.V2'!$A$1:$U$50</definedName>
    <definedName name="_xlnm.Print_Area" localSheetId="6">'3.V1'!$A$1:$U$50</definedName>
    <definedName name="_xlnm.Print_Area" localSheetId="13">'3.V2'!$A$1:$U$50</definedName>
    <definedName name="_xlnm.Print_Area" localSheetId="7">'4.V1'!$A$1:$U$50</definedName>
    <definedName name="_xlnm.Print_Area" localSheetId="14">'4.V2'!$A$1:$U$50</definedName>
    <definedName name="_xlnm.Print_Area" localSheetId="8">'5.V1'!$A$1:$U$50</definedName>
    <definedName name="_xlnm.Print_Area" localSheetId="15">'5.V2'!$A$1:$U$50</definedName>
    <definedName name="_xlnm.Print_Area" localSheetId="9">'6.V1'!$A$1:$U$50</definedName>
    <definedName name="_xlnm.Print_Area" localSheetId="16">'6.V2'!$A$1:$U$50</definedName>
    <definedName name="_xlnm.Print_Area" localSheetId="10">'7.V1'!$A$1:$U$50</definedName>
    <definedName name="_xlnm.Print_Area" localSheetId="17">'7.V2'!$A$1:$U$50</definedName>
    <definedName name="_xlnm.Print_Area" localSheetId="3">'Hráči'!$A$1:$AE$31</definedName>
    <definedName name="_xlnm.Print_Area" localSheetId="2">'Rozlosování-přehled'!$B$1:$N$35</definedName>
    <definedName name="_xlnm.Print_Area" localSheetId="0">'Tabulky'!$A$1:$AE$45</definedName>
    <definedName name="_xlnm.Print_Area" localSheetId="1">'Utkání-výsledky'!$A$1:$K$85</definedName>
  </definedNames>
  <calcPr fullCalcOnLoad="1"/>
</workbook>
</file>

<file path=xl/comments10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1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2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3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4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2.xml><?xml version="1.0" encoding="utf-8"?>
<comments xmlns="http://schemas.openxmlformats.org/spreadsheetml/2006/main">
  <authors>
    <author>knapek</author>
  </authors>
  <commentList>
    <comment ref="D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  <comment ref="D46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<sst xmlns="http://schemas.openxmlformats.org/spreadsheetml/2006/main" count="5361" uniqueCount="318">
  <si>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</si>
  <si>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</si>
  <si>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</si>
  <si>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</si>
  <si>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</si>
  <si>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</si>
  <si>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</si>
  <si>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</si>
  <si>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</si>
  <si>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</si>
  <si>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</si>
  <si>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</si>
  <si>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</si>
  <si>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</si>
  <si>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</si>
  <si>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</si>
  <si>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</si>
  <si>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</si>
  <si>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</si>
  <si>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</si>
  <si>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6.kolo.</t>
  </si>
  <si>
    <t>Výškovice  B</t>
  </si>
  <si>
    <t>7.kolo.</t>
  </si>
  <si>
    <t>2.kolo</t>
  </si>
  <si>
    <t>3.kolo</t>
  </si>
  <si>
    <t>4.kolo</t>
  </si>
  <si>
    <t>5.kolo</t>
  </si>
  <si>
    <t>6.kolo</t>
  </si>
  <si>
    <t>7.kolo</t>
  </si>
  <si>
    <t>Výškovice  A</t>
  </si>
  <si>
    <t>Koho  zvýraznit</t>
  </si>
  <si>
    <t>Body</t>
  </si>
  <si>
    <t>Skóre</t>
  </si>
  <si>
    <t>Pořadí</t>
  </si>
  <si>
    <t>U</t>
  </si>
  <si>
    <t>ŽI</t>
  </si>
  <si>
    <t>I.tř.</t>
  </si>
  <si>
    <t xml:space="preserve"> </t>
  </si>
  <si>
    <t>body</t>
  </si>
  <si>
    <t>ZÁPIS  O  UTKÁNÍ</t>
  </si>
  <si>
    <t>SOUTĚŽ:</t>
  </si>
  <si>
    <t>TENIS -  MÉNĚPOČETNÁ  DRUŽSTVA</t>
  </si>
  <si>
    <t>ROK</t>
  </si>
  <si>
    <t>KATEGORIE:</t>
  </si>
  <si>
    <t>Muži I.</t>
  </si>
  <si>
    <t>Muži II.</t>
  </si>
  <si>
    <t>Veterání I.</t>
  </si>
  <si>
    <t>Veterání II.</t>
  </si>
  <si>
    <t>Ženy</t>
  </si>
  <si>
    <t>Místo utkání:</t>
  </si>
  <si>
    <t>MUŽI  I.</t>
  </si>
  <si>
    <t>Krmelín</t>
  </si>
  <si>
    <t>Datum:</t>
  </si>
  <si>
    <t>MUŽI  II.</t>
  </si>
  <si>
    <t>VETERÁNI   I.</t>
  </si>
  <si>
    <t>Nová Bělá</t>
  </si>
  <si>
    <t>Domácí:</t>
  </si>
  <si>
    <t>VETERÁNI   II.</t>
  </si>
  <si>
    <t>Trnávka</t>
  </si>
  <si>
    <t>Hosté:</t>
  </si>
  <si>
    <t>ŽENY</t>
  </si>
  <si>
    <t>Příbor</t>
  </si>
  <si>
    <t>Výškovice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</si>
  <si>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</si>
  <si>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</si>
  <si>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</si>
  <si>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</si>
  <si>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</si>
  <si>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</si>
  <si>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</si>
  <si>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</si>
  <si>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</si>
  <si>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</si>
  <si>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</si>
  <si>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</si>
  <si>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</si>
  <si>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>Rozehrané utkání</t>
  </si>
  <si>
    <t xml:space="preserve">Rozlosování soutěže méněpočetných tenisových družstev r.   </t>
  </si>
  <si>
    <t xml:space="preserve">Rozlosování soutěže MPD v tenise na  r.    </t>
  </si>
  <si>
    <t>TABULKA  SOUTĚŽE  -  VETERÁNI   I. tř.  -  r.</t>
  </si>
  <si>
    <t>TABULKA  SOUTĚŽE  -  VETERÁNI   II. tř.  -  r.</t>
  </si>
  <si>
    <t>VE</t>
  </si>
  <si>
    <t>TE</t>
  </si>
  <si>
    <t>RÁNI</t>
  </si>
  <si>
    <t>VETERÁNI  I. tř.</t>
  </si>
  <si>
    <t>VETERÁNI  II. tř.</t>
  </si>
  <si>
    <t>Kunčičky  A</t>
  </si>
  <si>
    <t>Stará Bělá  B</t>
  </si>
  <si>
    <t>Kunčičky  B</t>
  </si>
  <si>
    <t>Stará Bělá  A</t>
  </si>
  <si>
    <t>Nevlud</t>
  </si>
  <si>
    <t>Folta Karel</t>
  </si>
  <si>
    <t>Herman</t>
  </si>
  <si>
    <t>Macke</t>
  </si>
  <si>
    <t>Polášek</t>
  </si>
  <si>
    <t>Knápek</t>
  </si>
  <si>
    <t>Novotný</t>
  </si>
  <si>
    <t>Ermis</t>
  </si>
  <si>
    <t>vzor formátu před soutěží</t>
  </si>
  <si>
    <t>VETERÁNI  I.třída - ÚSPĚŠNOST  HRÁČŮ</t>
  </si>
  <si>
    <t>KOLO</t>
  </si>
  <si>
    <t>Celk</t>
  </si>
  <si>
    <t>Vít.</t>
  </si>
  <si>
    <t>Por.</t>
  </si>
  <si>
    <t>SETY</t>
  </si>
  <si>
    <t>Úspěšnost</t>
  </si>
  <si>
    <t>Dvorský</t>
  </si>
  <si>
    <t>Bala</t>
  </si>
  <si>
    <t>Lindovský</t>
  </si>
  <si>
    <t>Holisz</t>
  </si>
  <si>
    <t>Folta Petr</t>
  </si>
  <si>
    <t>Stará Bělá</t>
  </si>
  <si>
    <t>Boček</t>
  </si>
  <si>
    <t>Kika</t>
  </si>
  <si>
    <t>VETERÁNI  II.třída - ÚSPĚŠNOST  HRÁČŮ</t>
  </si>
  <si>
    <t>Jurčík</t>
  </si>
  <si>
    <t>Zniščal</t>
  </si>
  <si>
    <t>Slečka</t>
  </si>
  <si>
    <t>Škvarek</t>
  </si>
  <si>
    <t>Kunčičky</t>
  </si>
  <si>
    <t>Kunz Martin</t>
  </si>
  <si>
    <t>Gold</t>
  </si>
  <si>
    <t>Hycl</t>
  </si>
  <si>
    <t>Přeček</t>
  </si>
  <si>
    <t>Sýkora</t>
  </si>
  <si>
    <t>Trepka Dušan</t>
  </si>
  <si>
    <t>Šaffer</t>
  </si>
  <si>
    <t>Slabý</t>
  </si>
  <si>
    <t>Trepka Pavel</t>
  </si>
  <si>
    <t>Turlej</t>
  </si>
  <si>
    <t>Cap</t>
  </si>
  <si>
    <t>Paulík</t>
  </si>
  <si>
    <t>Žůrek Luděk</t>
  </si>
  <si>
    <t>Chovanec</t>
  </si>
  <si>
    <t>Piškytl</t>
  </si>
  <si>
    <t>POSTUP do I.tř.</t>
  </si>
  <si>
    <t>SESTUP do II.tř.</t>
  </si>
  <si>
    <t>4.</t>
  </si>
  <si>
    <t>8.</t>
  </si>
  <si>
    <t>7.</t>
  </si>
  <si>
    <t>5.</t>
  </si>
  <si>
    <t>6.</t>
  </si>
  <si>
    <t>Úspěšnost zápasy</t>
  </si>
  <si>
    <t>Úspěšnost sety</t>
  </si>
  <si>
    <t>Jméno</t>
  </si>
  <si>
    <t>Družstvo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</si>
  <si>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</si>
  <si>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</si>
  <si>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</si>
  <si>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</si>
  <si>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</si>
  <si>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</si>
  <si>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</si>
  <si>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</si>
  <si>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</si>
  <si>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</si>
  <si>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</si>
  <si>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</si>
  <si>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</si>
  <si>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</si>
  <si>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</si>
  <si>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</si>
  <si>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</si>
  <si>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</si>
  <si>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</si>
  <si>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</si>
  <si>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</si>
  <si>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 xml:space="preserve">          Zápasy</t>
  </si>
  <si>
    <t>11.5.</t>
  </si>
  <si>
    <t>18.5.</t>
  </si>
  <si>
    <t>1.6.</t>
  </si>
  <si>
    <t>25.5.</t>
  </si>
  <si>
    <t>8.6.</t>
  </si>
  <si>
    <t>15.6.</t>
  </si>
  <si>
    <t>22.6.</t>
  </si>
  <si>
    <t>Proskovice A</t>
  </si>
  <si>
    <t>Poruba</t>
  </si>
  <si>
    <t>Proskovice B</t>
  </si>
  <si>
    <t>Výškovice  C</t>
  </si>
  <si>
    <t>Vratimov</t>
  </si>
  <si>
    <t>VOLNÝ  LOS</t>
  </si>
  <si>
    <t>2 družstva</t>
  </si>
  <si>
    <t>II.tř.</t>
  </si>
  <si>
    <t>Proskovice A - všechna utkání venku</t>
  </si>
  <si>
    <t>Kunčičky  A  - hrací den  úterý 16,00 hod.</t>
  </si>
  <si>
    <t>Proskovice B - všechna utkání venku</t>
  </si>
  <si>
    <t>Kunčičky  B  - hrací den  čtvrtek 16,00 hod.</t>
  </si>
  <si>
    <t>oficiální</t>
  </si>
  <si>
    <t>Kunz martin</t>
  </si>
  <si>
    <t>Popule</t>
  </si>
  <si>
    <t>NEVLUD  Jiří</t>
  </si>
  <si>
    <t>LINDOVSKÝ  Bohdan</t>
  </si>
  <si>
    <t>ŠKVAREK Eduard</t>
  </si>
  <si>
    <t>BALA Jiří</t>
  </si>
  <si>
    <t>Popule Petr</t>
  </si>
  <si>
    <t>Boček Jiří</t>
  </si>
  <si>
    <t>Wirth Antonín</t>
  </si>
  <si>
    <t>Paulík Karel</t>
  </si>
  <si>
    <t>Bár Eduard</t>
  </si>
  <si>
    <t>Šindel Ivo</t>
  </si>
  <si>
    <t>Horák</t>
  </si>
  <si>
    <t>Tenis Kunčičky</t>
  </si>
  <si>
    <t xml:space="preserve">Karl </t>
  </si>
  <si>
    <t>Vontor</t>
  </si>
  <si>
    <t>Knopp</t>
  </si>
  <si>
    <t>Tomašík</t>
  </si>
  <si>
    <t>Karl</t>
  </si>
  <si>
    <t>TRNÁVKA</t>
  </si>
  <si>
    <t>ZNIŠŤÁL  S</t>
  </si>
  <si>
    <t>SLEČKA</t>
  </si>
  <si>
    <t>JURČÍK</t>
  </si>
  <si>
    <t>Lindovský Bohdan</t>
  </si>
  <si>
    <t>Bala Jiří</t>
  </si>
  <si>
    <t>Hrbek</t>
  </si>
  <si>
    <t>Palička Ivo</t>
  </si>
  <si>
    <t>Adámek Ladislav</t>
  </si>
  <si>
    <t>Novotný Jiří</t>
  </si>
  <si>
    <t>Knápek Vladimír</t>
  </si>
  <si>
    <t>Sýkora Karel</t>
  </si>
  <si>
    <t>Šafer Václav</t>
  </si>
  <si>
    <t>Dvorský Zdeněk</t>
  </si>
  <si>
    <t>Hycl Emil</t>
  </si>
  <si>
    <t>Přeček Pavel</t>
  </si>
  <si>
    <t>Macke Bohumír</t>
  </si>
  <si>
    <t>Herman Ivo</t>
  </si>
  <si>
    <t>Cap Ivan</t>
  </si>
  <si>
    <t>Polášek Bohuslav</t>
  </si>
  <si>
    <t>Grodza Pavel</t>
  </si>
  <si>
    <t>Znisťal</t>
  </si>
  <si>
    <t>Holisz Miroslav</t>
  </si>
  <si>
    <t>Jurčik</t>
  </si>
  <si>
    <t xml:space="preserve">St.Bělá </t>
  </si>
  <si>
    <t>Baranek Jiří</t>
  </si>
  <si>
    <t>Biskup Jiří</t>
  </si>
  <si>
    <t xml:space="preserve"> Škvárek Eduard</t>
  </si>
  <si>
    <t xml:space="preserve"> Nevlud Jiří</t>
  </si>
  <si>
    <t>Farnik</t>
  </si>
  <si>
    <t>Janša Vladimír</t>
  </si>
  <si>
    <t>Adámek lad.</t>
  </si>
  <si>
    <t>skreč</t>
  </si>
  <si>
    <t>Strakoš</t>
  </si>
  <si>
    <t>Matěj</t>
  </si>
  <si>
    <t>Ševčík Pavel</t>
  </si>
  <si>
    <t>Dvořák Emil</t>
  </si>
  <si>
    <t>St.Bělá</t>
  </si>
  <si>
    <t xml:space="preserve"> Bala Jiří</t>
  </si>
  <si>
    <t xml:space="preserve"> Holisz Miroslav</t>
  </si>
  <si>
    <t xml:space="preserve"> Lindovský Bohdan</t>
  </si>
  <si>
    <t>Žůrek luděk</t>
  </si>
  <si>
    <t>Koka</t>
  </si>
  <si>
    <t>Grodza</t>
  </si>
  <si>
    <t>Franek Luboš</t>
  </si>
  <si>
    <t>Matěj Radovan</t>
  </si>
  <si>
    <t>Koller Miroslav</t>
  </si>
  <si>
    <t>Ermis Václav</t>
  </si>
  <si>
    <t>Wirth</t>
  </si>
  <si>
    <t>Franek</t>
  </si>
  <si>
    <t>Bartoš</t>
  </si>
  <si>
    <t>Koller</t>
  </si>
  <si>
    <t>Vontor Josef</t>
  </si>
  <si>
    <t>Hrbek Libor</t>
  </si>
  <si>
    <t>Karl Jiří</t>
  </si>
  <si>
    <t>Tomačík Lubomír</t>
  </si>
  <si>
    <t>Biskup T.</t>
  </si>
  <si>
    <t>Strakoč</t>
  </si>
  <si>
    <t xml:space="preserve"> Folta Petr</t>
  </si>
  <si>
    <t xml:space="preserve"> Ševčík Pavel</t>
  </si>
  <si>
    <t>SVĚTLÍK  Miroslav</t>
  </si>
  <si>
    <t>BARANEK  J.</t>
  </si>
  <si>
    <t>ADÁMEK  L.</t>
  </si>
  <si>
    <t>ŠKVAREK</t>
  </si>
  <si>
    <t>BARANEK</t>
  </si>
  <si>
    <t>SVĚTLÍK</t>
  </si>
  <si>
    <t>ADÁMEK</t>
  </si>
  <si>
    <t>Světlík</t>
  </si>
  <si>
    <t>NEVLUD</t>
  </si>
  <si>
    <t>KNÁPEK</t>
  </si>
  <si>
    <t>NOVOTNÝ</t>
  </si>
  <si>
    <t>ERMIS</t>
  </si>
  <si>
    <t>Žůrek  L.</t>
  </si>
  <si>
    <t>Farník</t>
  </si>
  <si>
    <t>Bár</t>
  </si>
  <si>
    <t>Halfar</t>
  </si>
  <si>
    <t>Palička</t>
  </si>
  <si>
    <t>Adámek</t>
  </si>
  <si>
    <t>Nevlud Jiří</t>
  </si>
  <si>
    <t>Škvarek Ed.</t>
  </si>
  <si>
    <t>Dvořák</t>
  </si>
  <si>
    <t>Kunc</t>
  </si>
  <si>
    <t>Sokol Poruba</t>
  </si>
  <si>
    <t>Karl J.</t>
  </si>
  <si>
    <t>Sýkora K.</t>
  </si>
  <si>
    <t>Hrbek L.</t>
  </si>
  <si>
    <t>Dvorský Z.</t>
  </si>
  <si>
    <t>Vontor J.</t>
  </si>
  <si>
    <t>Eda Škvarek</t>
  </si>
  <si>
    <t>nahlášen jen výsl.</t>
  </si>
  <si>
    <t>Sluka</t>
  </si>
  <si>
    <t>Šulák</t>
  </si>
  <si>
    <t>Skreč-návrh od Proskovic</t>
  </si>
  <si>
    <t>Kunčičky  A,   Proskovice  A</t>
  </si>
  <si>
    <t>Krmelín,</t>
  </si>
  <si>
    <t>sestup</t>
  </si>
  <si>
    <t>postup</t>
  </si>
  <si>
    <t>Adámek Lad.</t>
  </si>
  <si>
    <t>Šindel</t>
  </si>
  <si>
    <t>?</t>
  </si>
  <si>
    <t>Vratimov - Výškovice C</t>
  </si>
  <si>
    <t>Kunčičky B - Krmelín</t>
  </si>
  <si>
    <t>přes  opakované požádání nebyl domácím družstvem zaslán zápis nebo nahlášení výsledků ( družstva hostů  mi na můj dotaz nahlásily pouze celkový výsledek- podrobnosti si nepamatovali)</t>
  </si>
  <si>
    <t>U utkání:</t>
  </si>
  <si>
    <t>a proto z těchto zápasů nejsou domácím hráčům (neznám jména) započteny jejich výsledky.</t>
  </si>
  <si>
    <t>Skore</t>
  </si>
  <si>
    <t>Mikrotabulka</t>
  </si>
  <si>
    <t>O pořadí na 2-4 místě</t>
  </si>
  <si>
    <t>rozhodovala mikrotabulka mezi St. Bělá A, B a Výškovice A</t>
  </si>
  <si>
    <t>??</t>
  </si>
  <si>
    <t>Skreč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</si>
</sst>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0"/>
    </font>
    <font>
      <b/>
      <sz val="16"/>
      <color indexed="62"/>
      <name val="Arial CE"/>
      <family val="0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0"/>
    </font>
    <font>
      <b/>
      <sz val="10"/>
      <color indexed="62"/>
      <name val="Calibri"/>
      <family val="2"/>
    </font>
    <font>
      <b/>
      <sz val="10"/>
      <name val="Arial CE"/>
      <family val="0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sz val="14"/>
      <name val="Arial CE"/>
      <family val="0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indexed="21"/>
      <name val="Arial"/>
      <family val="2"/>
    </font>
    <font>
      <sz val="10.5"/>
      <color indexed="56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/>
      <top/>
      <bottom style="dotted"/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/>
      <top style="thin"/>
      <bottom style="thin"/>
    </border>
    <border>
      <left/>
      <right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hair"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dotted"/>
    </border>
    <border>
      <left style="dotted"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 style="dotted"/>
      <right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/>
      <top style="dotted"/>
      <bottom style="thin"/>
    </border>
    <border>
      <left style="dotted"/>
      <right/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thin"/>
      <top style="dotted"/>
      <bottom style="dotted"/>
    </border>
    <border>
      <left/>
      <right style="thin"/>
      <top/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dotted"/>
      <top/>
      <bottom/>
    </border>
    <border>
      <left/>
      <right style="thin"/>
      <top style="thin"/>
      <bottom style="dotted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hair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hair"/>
      <top>
        <color indexed="63"/>
      </top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hair"/>
      <right style="thin"/>
      <top style="thin"/>
      <bottom/>
    </border>
    <border>
      <left style="hair"/>
      <right style="thin"/>
      <top>
        <color indexed="63"/>
      </top>
      <bottom style="thin"/>
    </border>
    <border>
      <left style="hair"/>
      <right style="thin"/>
      <top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49">
    <xf numFmtId="0" fontId="0" fillId="0" borderId="0" xfId="0" applyAlignment="1">
      <alignment/>
    </xf>
    <xf numFmtId="0" fontId="1" fillId="0" borderId="0" xfId="48">
      <alignment/>
      <protection/>
    </xf>
    <xf numFmtId="0" fontId="1" fillId="0" borderId="0" xfId="48" applyAlignment="1">
      <alignment horizontal="center"/>
      <protection/>
    </xf>
    <xf numFmtId="0" fontId="1" fillId="0" borderId="10" xfId="48" applyBorder="1">
      <alignment/>
      <protection/>
    </xf>
    <xf numFmtId="0" fontId="1" fillId="24" borderId="0" xfId="48" applyFill="1" applyAlignment="1">
      <alignment horizontal="center"/>
      <protection/>
    </xf>
    <xf numFmtId="0" fontId="1" fillId="7" borderId="0" xfId="48" applyFill="1" applyAlignment="1">
      <alignment horizontal="center"/>
      <protection/>
    </xf>
    <xf numFmtId="0" fontId="29" fillId="0" borderId="0" xfId="48" applyFont="1" applyBorder="1">
      <alignment/>
      <protection/>
    </xf>
    <xf numFmtId="3" fontId="29" fillId="0" borderId="11" xfId="48" applyNumberFormat="1" applyFont="1" applyBorder="1" applyAlignment="1">
      <alignment horizontal="center"/>
      <protection/>
    </xf>
    <xf numFmtId="0" fontId="29" fillId="0" borderId="11" xfId="48" applyFont="1" applyBorder="1" applyAlignment="1">
      <alignment horizontal="center"/>
      <protection/>
    </xf>
    <xf numFmtId="49" fontId="1" fillId="0" borderId="0" xfId="48" applyNumberFormat="1" applyAlignment="1">
      <alignment horizontal="center"/>
      <protection/>
    </xf>
    <xf numFmtId="49" fontId="1" fillId="0" borderId="0" xfId="48" applyNumberFormat="1">
      <alignment/>
      <protection/>
    </xf>
    <xf numFmtId="0" fontId="12" fillId="0" borderId="0" xfId="47">
      <alignment/>
      <protection/>
    </xf>
    <xf numFmtId="0" fontId="34" fillId="0" borderId="0" xfId="47" applyFont="1" applyAlignment="1">
      <alignment horizontal="center"/>
      <protection/>
    </xf>
    <xf numFmtId="0" fontId="35" fillId="0" borderId="12" xfId="47" applyFont="1" applyBorder="1">
      <alignment/>
      <protection/>
    </xf>
    <xf numFmtId="0" fontId="27" fillId="0" borderId="13" xfId="47" applyFont="1" applyFill="1" applyBorder="1">
      <alignment/>
      <protection/>
    </xf>
    <xf numFmtId="0" fontId="27" fillId="0" borderId="14" xfId="47" applyFont="1" applyFill="1" applyBorder="1" applyAlignment="1">
      <alignment horizontal="center"/>
      <protection/>
    </xf>
    <xf numFmtId="0" fontId="27" fillId="0" borderId="15" xfId="47" applyFont="1" applyFill="1" applyBorder="1">
      <alignment/>
      <protection/>
    </xf>
    <xf numFmtId="0" fontId="27" fillId="0" borderId="16" xfId="47" applyFont="1" applyFill="1" applyBorder="1">
      <alignment/>
      <protection/>
    </xf>
    <xf numFmtId="0" fontId="35" fillId="0" borderId="0" xfId="47" applyFont="1" applyAlignment="1">
      <alignment horizontal="center"/>
      <protection/>
    </xf>
    <xf numFmtId="0" fontId="35" fillId="0" borderId="0" xfId="47" applyFont="1">
      <alignment/>
      <protection/>
    </xf>
    <xf numFmtId="0" fontId="35" fillId="0" borderId="17" xfId="47" applyFont="1" applyBorder="1">
      <alignment/>
      <protection/>
    </xf>
    <xf numFmtId="0" fontId="27" fillId="0" borderId="18" xfId="47" applyFont="1" applyFill="1" applyBorder="1">
      <alignment/>
      <protection/>
    </xf>
    <xf numFmtId="0" fontId="27" fillId="0" borderId="19" xfId="47" applyFont="1" applyFill="1" applyBorder="1">
      <alignment/>
      <protection/>
    </xf>
    <xf numFmtId="0" fontId="27" fillId="0" borderId="20" xfId="47" applyFont="1" applyFill="1" applyBorder="1">
      <alignment/>
      <protection/>
    </xf>
    <xf numFmtId="0" fontId="27" fillId="0" borderId="21" xfId="47" applyFont="1" applyFill="1" applyBorder="1">
      <alignment/>
      <protection/>
    </xf>
    <xf numFmtId="0" fontId="35" fillId="0" borderId="22" xfId="47" applyFont="1" applyBorder="1">
      <alignment/>
      <protection/>
    </xf>
    <xf numFmtId="0" fontId="27" fillId="0" borderId="23" xfId="47" applyFont="1" applyFill="1" applyBorder="1">
      <alignment/>
      <protection/>
    </xf>
    <xf numFmtId="0" fontId="27" fillId="0" borderId="24" xfId="47" applyFont="1" applyFill="1" applyBorder="1" applyAlignment="1">
      <alignment horizontal="center"/>
      <protection/>
    </xf>
    <xf numFmtId="0" fontId="27" fillId="0" borderId="25" xfId="47" applyFont="1" applyFill="1" applyBorder="1">
      <alignment/>
      <protection/>
    </xf>
    <xf numFmtId="0" fontId="27" fillId="0" borderId="26" xfId="47" applyFont="1" applyFill="1" applyBorder="1">
      <alignment/>
      <protection/>
    </xf>
    <xf numFmtId="0" fontId="35" fillId="0" borderId="27" xfId="47" applyFont="1" applyBorder="1">
      <alignment/>
      <protection/>
    </xf>
    <xf numFmtId="0" fontId="27" fillId="0" borderId="28" xfId="47" applyFont="1" applyFill="1" applyBorder="1">
      <alignment/>
      <protection/>
    </xf>
    <xf numFmtId="0" fontId="27" fillId="0" borderId="29" xfId="47" applyFont="1" applyFill="1" applyBorder="1" applyAlignment="1">
      <alignment horizontal="center"/>
      <protection/>
    </xf>
    <xf numFmtId="0" fontId="27" fillId="0" borderId="30" xfId="47" applyFont="1" applyFill="1" applyBorder="1">
      <alignment/>
      <protection/>
    </xf>
    <xf numFmtId="0" fontId="27" fillId="0" borderId="31" xfId="47" applyFont="1" applyFill="1" applyBorder="1">
      <alignment/>
      <protection/>
    </xf>
    <xf numFmtId="0" fontId="27" fillId="0" borderId="32" xfId="47" applyFont="1" applyFill="1" applyBorder="1">
      <alignment/>
      <protection/>
    </xf>
    <xf numFmtId="0" fontId="27" fillId="0" borderId="33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3" fillId="0" borderId="0" xfId="48" applyFont="1" applyBorder="1">
      <alignment/>
      <protection/>
    </xf>
    <xf numFmtId="0" fontId="37" fillId="0" borderId="0" xfId="47" applyFont="1">
      <alignment/>
      <protection/>
    </xf>
    <xf numFmtId="0" fontId="38" fillId="0" borderId="0" xfId="47" applyFont="1">
      <alignment/>
      <protection/>
    </xf>
    <xf numFmtId="0" fontId="12" fillId="0" borderId="34" xfId="47" applyBorder="1">
      <alignment/>
      <protection/>
    </xf>
    <xf numFmtId="0" fontId="21" fillId="0" borderId="35" xfId="47" applyFont="1" applyBorder="1" applyAlignment="1">
      <alignment textRotation="90"/>
      <protection/>
    </xf>
    <xf numFmtId="0" fontId="12" fillId="0" borderId="36" xfId="47" applyBorder="1">
      <alignment/>
      <protection/>
    </xf>
    <xf numFmtId="0" fontId="21" fillId="0" borderId="34" xfId="47" applyFont="1" applyFill="1" applyBorder="1" applyAlignment="1">
      <alignment textRotation="90"/>
      <protection/>
    </xf>
    <xf numFmtId="0" fontId="21" fillId="0" borderId="37" xfId="47" applyFont="1" applyBorder="1" applyAlignment="1">
      <alignment textRotation="90"/>
      <protection/>
    </xf>
    <xf numFmtId="0" fontId="34" fillId="0" borderId="35" xfId="47" applyFont="1" applyBorder="1" applyAlignment="1">
      <alignment horizontal="center" textRotation="90"/>
      <protection/>
    </xf>
    <xf numFmtId="0" fontId="34" fillId="0" borderId="34" xfId="47" applyFont="1" applyBorder="1" applyAlignment="1">
      <alignment horizontal="center" textRotation="90"/>
      <protection/>
    </xf>
    <xf numFmtId="0" fontId="34" fillId="0" borderId="35" xfId="47" applyFont="1" applyBorder="1" applyAlignment="1">
      <alignment textRotation="90"/>
      <protection/>
    </xf>
    <xf numFmtId="0" fontId="34" fillId="0" borderId="0" xfId="47" applyFont="1">
      <alignment/>
      <protection/>
    </xf>
    <xf numFmtId="0" fontId="36" fillId="2" borderId="38" xfId="47" applyFont="1" applyFill="1" applyBorder="1" applyAlignment="1" applyProtection="1">
      <alignment horizontal="center"/>
      <protection locked="0"/>
    </xf>
    <xf numFmtId="0" fontId="34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4" fillId="0" borderId="34" xfId="47" applyNumberFormat="1" applyFont="1" applyFill="1" applyBorder="1" applyAlignment="1">
      <alignment horizontal="center" textRotation="90"/>
      <protection/>
    </xf>
    <xf numFmtId="0" fontId="21" fillId="0" borderId="37" xfId="47" applyNumberFormat="1" applyFont="1" applyBorder="1" applyAlignment="1">
      <alignment textRotation="90"/>
      <protection/>
    </xf>
    <xf numFmtId="0" fontId="34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12" fillId="0" borderId="0" xfId="47" applyNumberFormat="1">
      <alignment/>
      <protection/>
    </xf>
    <xf numFmtId="3" fontId="43" fillId="0" borderId="39" xfId="47" applyNumberFormat="1" applyFont="1" applyFill="1" applyBorder="1" applyAlignment="1">
      <alignment horizontal="center" vertical="center"/>
      <protection/>
    </xf>
    <xf numFmtId="0" fontId="43" fillId="0" borderId="40" xfId="47" applyFont="1" applyFill="1" applyBorder="1" applyAlignment="1">
      <alignment horizontal="center" vertical="center"/>
      <protection/>
    </xf>
    <xf numFmtId="3" fontId="43" fillId="0" borderId="41" xfId="47" applyNumberFormat="1" applyFont="1" applyFill="1" applyBorder="1" applyAlignment="1">
      <alignment horizontal="center" vertical="center"/>
      <protection/>
    </xf>
    <xf numFmtId="3" fontId="43" fillId="0" borderId="42" xfId="47" applyNumberFormat="1" applyFont="1" applyFill="1" applyBorder="1" applyAlignment="1">
      <alignment horizontal="center" vertical="center"/>
      <protection/>
    </xf>
    <xf numFmtId="0" fontId="43" fillId="0" borderId="43" xfId="47" applyFont="1" applyFill="1" applyBorder="1" applyAlignment="1">
      <alignment horizontal="center" vertical="center"/>
      <protection/>
    </xf>
    <xf numFmtId="3" fontId="43" fillId="0" borderId="44" xfId="47" applyNumberFormat="1" applyFont="1" applyFill="1" applyBorder="1" applyAlignment="1">
      <alignment horizontal="center" vertical="center"/>
      <protection/>
    </xf>
    <xf numFmtId="3" fontId="43" fillId="0" borderId="43" xfId="47" applyNumberFormat="1" applyFont="1" applyFill="1" applyBorder="1" applyAlignment="1">
      <alignment horizontal="center" vertical="center"/>
      <protection/>
    </xf>
    <xf numFmtId="0" fontId="43" fillId="0" borderId="45" xfId="47" applyNumberFormat="1" applyFont="1" applyFill="1" applyBorder="1" applyAlignment="1">
      <alignment horizontal="center" vertical="center"/>
      <protection/>
    </xf>
    <xf numFmtId="0" fontId="43" fillId="0" borderId="43" xfId="47" applyNumberFormat="1" applyFont="1" applyBorder="1" applyAlignment="1">
      <alignment horizontal="center" vertical="center"/>
      <protection/>
    </xf>
    <xf numFmtId="0" fontId="44" fillId="0" borderId="0" xfId="48" applyFont="1" applyAlignment="1">
      <alignment horizontal="center"/>
      <protection/>
    </xf>
    <xf numFmtId="0" fontId="45" fillId="0" borderId="0" xfId="48" applyFont="1" applyAlignment="1">
      <alignment horizontal="center"/>
      <protection/>
    </xf>
    <xf numFmtId="0" fontId="46" fillId="0" borderId="0" xfId="48" applyFont="1">
      <alignment/>
      <protection/>
    </xf>
    <xf numFmtId="0" fontId="47" fillId="0" borderId="0" xfId="48" applyFont="1">
      <alignment/>
      <protection/>
    </xf>
    <xf numFmtId="0" fontId="30" fillId="0" borderId="0" xfId="48" applyFont="1">
      <alignment/>
      <protection/>
    </xf>
    <xf numFmtId="0" fontId="28" fillId="0" borderId="0" xfId="48" applyFont="1" applyAlignment="1">
      <alignment horizontal="center"/>
      <protection/>
    </xf>
    <xf numFmtId="0" fontId="3" fillId="0" borderId="0" xfId="48" applyFont="1">
      <alignment/>
      <protection/>
    </xf>
    <xf numFmtId="0" fontId="1" fillId="0" borderId="0" xfId="48" applyFont="1" applyAlignment="1">
      <alignment horizontal="left"/>
      <protection/>
    </xf>
    <xf numFmtId="0" fontId="1" fillId="0" borderId="38" xfId="48" applyBorder="1" applyAlignment="1" applyProtection="1">
      <alignment horizontal="center"/>
      <protection locked="0"/>
    </xf>
    <xf numFmtId="0" fontId="48" fillId="0" borderId="0" xfId="48" applyFont="1" applyAlignment="1">
      <alignment horizontal="center"/>
      <protection/>
    </xf>
    <xf numFmtId="0" fontId="49" fillId="0" borderId="0" xfId="48" applyFont="1">
      <alignment/>
      <protection/>
    </xf>
    <xf numFmtId="0" fontId="3" fillId="0" borderId="0" xfId="48" applyFont="1" applyAlignment="1">
      <alignment horizontal="right"/>
      <protection/>
    </xf>
    <xf numFmtId="0" fontId="3" fillId="0" borderId="0" xfId="48" applyFont="1" applyAlignment="1">
      <alignment horizontal="center"/>
      <protection/>
    </xf>
    <xf numFmtId="0" fontId="29" fillId="0" borderId="46" xfId="48" applyFont="1" applyBorder="1" applyProtection="1">
      <alignment/>
      <protection locked="0"/>
    </xf>
    <xf numFmtId="0" fontId="30" fillId="0" borderId="0" xfId="48" applyFont="1" applyBorder="1">
      <alignment/>
      <protection/>
    </xf>
    <xf numFmtId="0" fontId="1" fillId="0" borderId="0" xfId="48" applyFont="1" applyAlignment="1">
      <alignment horizontal="center"/>
      <protection/>
    </xf>
    <xf numFmtId="0" fontId="1" fillId="25" borderId="0" xfId="48" applyFill="1">
      <alignment/>
      <protection/>
    </xf>
    <xf numFmtId="0" fontId="50" fillId="25" borderId="0" xfId="48" applyNumberFormat="1" applyFont="1" applyFill="1">
      <alignment/>
      <protection/>
    </xf>
    <xf numFmtId="14" fontId="1" fillId="0" borderId="46" xfId="48" applyNumberFormat="1" applyBorder="1" applyAlignment="1" applyProtection="1">
      <alignment horizontal="left"/>
      <protection locked="0"/>
    </xf>
    <xf numFmtId="14" fontId="1" fillId="0" borderId="0" xfId="48" applyNumberFormat="1" applyBorder="1" applyAlignment="1">
      <alignment horizontal="left"/>
      <protection/>
    </xf>
    <xf numFmtId="0" fontId="1" fillId="0" borderId="38" xfId="48" applyBorder="1" applyProtection="1">
      <alignment/>
      <protection locked="0"/>
    </xf>
    <xf numFmtId="0" fontId="1" fillId="0" borderId="47" xfId="48" applyBorder="1">
      <alignment/>
      <protection/>
    </xf>
    <xf numFmtId="0" fontId="1" fillId="0" borderId="48" xfId="48" applyBorder="1">
      <alignment/>
      <protection/>
    </xf>
    <xf numFmtId="0" fontId="1" fillId="0" borderId="0" xfId="48" applyBorder="1" applyAlignment="1">
      <alignment horizontal="center"/>
      <protection/>
    </xf>
    <xf numFmtId="0" fontId="28" fillId="0" borderId="0" xfId="48" applyFont="1">
      <alignment/>
      <protection/>
    </xf>
    <xf numFmtId="0" fontId="1" fillId="0" borderId="49" xfId="48" applyBorder="1">
      <alignment/>
      <protection/>
    </xf>
    <xf numFmtId="0" fontId="3" fillId="0" borderId="38" xfId="48" applyFont="1" applyBorder="1" applyAlignment="1">
      <alignment horizontal="center"/>
      <protection/>
    </xf>
    <xf numFmtId="0" fontId="3" fillId="0" borderId="50" xfId="48" applyFont="1" applyBorder="1" applyAlignment="1">
      <alignment horizontal="center"/>
      <protection/>
    </xf>
    <xf numFmtId="0" fontId="3" fillId="0" borderId="38" xfId="48" applyFont="1" applyBorder="1" applyAlignment="1">
      <alignment horizontal="left"/>
      <protection/>
    </xf>
    <xf numFmtId="0" fontId="3" fillId="0" borderId="38" xfId="48" applyFont="1" applyBorder="1">
      <alignment/>
      <protection/>
    </xf>
    <xf numFmtId="0" fontId="3" fillId="0" borderId="0" xfId="48" applyFont="1" applyBorder="1">
      <alignment/>
      <protection/>
    </xf>
    <xf numFmtId="0" fontId="1" fillId="0" borderId="38" xfId="48" applyBorder="1">
      <alignment/>
      <protection/>
    </xf>
    <xf numFmtId="0" fontId="1" fillId="0" borderId="38" xfId="48" applyFont="1" applyBorder="1" applyProtection="1">
      <alignment/>
      <protection locked="0"/>
    </xf>
    <xf numFmtId="0" fontId="1" fillId="0" borderId="51" xfId="48" applyBorder="1" applyAlignment="1" applyProtection="1">
      <alignment horizontal="center"/>
      <protection locked="0"/>
    </xf>
    <xf numFmtId="0" fontId="3" fillId="0" borderId="52" xfId="48" applyFont="1" applyBorder="1" applyAlignment="1">
      <alignment horizontal="center"/>
      <protection/>
    </xf>
    <xf numFmtId="3" fontId="1" fillId="0" borderId="53" xfId="48" applyNumberFormat="1" applyBorder="1" applyAlignment="1" applyProtection="1">
      <alignment horizontal="center"/>
      <protection locked="0"/>
    </xf>
    <xf numFmtId="0" fontId="1" fillId="0" borderId="54" xfId="48" applyBorder="1" applyAlignment="1" applyProtection="1">
      <alignment horizontal="center"/>
      <protection locked="0"/>
    </xf>
    <xf numFmtId="0" fontId="30" fillId="7" borderId="54" xfId="48" applyFont="1" applyFill="1" applyBorder="1" applyAlignment="1">
      <alignment horizontal="center"/>
      <protection/>
    </xf>
    <xf numFmtId="0" fontId="30" fillId="7" borderId="53" xfId="48" applyFont="1" applyFill="1" applyBorder="1" applyAlignment="1">
      <alignment horizontal="center"/>
      <protection/>
    </xf>
    <xf numFmtId="0" fontId="1" fillId="0" borderId="0" xfId="48" applyAlignment="1">
      <alignment horizontal="left"/>
      <protection/>
    </xf>
    <xf numFmtId="0" fontId="0" fillId="24" borderId="0" xfId="48" applyFont="1" applyFill="1">
      <alignment/>
      <protection/>
    </xf>
    <xf numFmtId="0" fontId="1" fillId="0" borderId="12" xfId="48" applyFont="1" applyBorder="1" applyProtection="1">
      <alignment/>
      <protection locked="0"/>
    </xf>
    <xf numFmtId="0" fontId="1" fillId="0" borderId="55" xfId="48" applyFont="1" applyBorder="1" applyProtection="1">
      <alignment/>
      <protection locked="0"/>
    </xf>
    <xf numFmtId="0" fontId="1" fillId="0" borderId="0" xfId="48" applyBorder="1" applyAlignment="1">
      <alignment horizontal="center" vertical="center"/>
      <protection/>
    </xf>
    <xf numFmtId="0" fontId="1" fillId="0" borderId="56" xfId="48" applyFont="1" applyBorder="1" applyProtection="1">
      <alignment/>
      <protection locked="0"/>
    </xf>
    <xf numFmtId="0" fontId="1" fillId="0" borderId="27" xfId="48" applyFont="1" applyBorder="1" applyProtection="1">
      <alignment/>
      <protection locked="0"/>
    </xf>
    <xf numFmtId="0" fontId="1" fillId="0" borderId="50" xfId="48" applyBorder="1">
      <alignment/>
      <protection/>
    </xf>
    <xf numFmtId="0" fontId="3" fillId="0" borderId="57" xfId="48" applyFont="1" applyBorder="1">
      <alignment/>
      <protection/>
    </xf>
    <xf numFmtId="0" fontId="1" fillId="0" borderId="57" xfId="48" applyBorder="1">
      <alignment/>
      <protection/>
    </xf>
    <xf numFmtId="0" fontId="51" fillId="7" borderId="50" xfId="48" applyFont="1" applyFill="1" applyBorder="1">
      <alignment/>
      <protection/>
    </xf>
    <xf numFmtId="0" fontId="1" fillId="0" borderId="0" xfId="48" applyBorder="1">
      <alignment/>
      <protection/>
    </xf>
    <xf numFmtId="0" fontId="29" fillId="0" borderId="0" xfId="48" applyFont="1">
      <alignment/>
      <protection/>
    </xf>
    <xf numFmtId="0" fontId="1" fillId="0" borderId="58" xfId="48" applyBorder="1" applyProtection="1">
      <alignment/>
      <protection locked="0"/>
    </xf>
    <xf numFmtId="0" fontId="1" fillId="0" borderId="0" xfId="48" applyProtection="1">
      <alignment/>
      <protection locked="0"/>
    </xf>
    <xf numFmtId="0" fontId="44" fillId="0" borderId="48" xfId="48" applyFont="1" applyBorder="1" applyAlignment="1">
      <alignment horizontal="center"/>
      <protection/>
    </xf>
    <xf numFmtId="0" fontId="45" fillId="0" borderId="48" xfId="48" applyFont="1" applyBorder="1" applyAlignment="1">
      <alignment horizontal="center"/>
      <protection/>
    </xf>
    <xf numFmtId="0" fontId="1" fillId="0" borderId="0" xfId="48" applyFont="1" applyAlignment="1" applyProtection="1">
      <alignment horizontal="left"/>
      <protection locked="0"/>
    </xf>
    <xf numFmtId="0" fontId="30" fillId="0" borderId="46" xfId="48" applyFont="1" applyBorder="1" applyProtection="1">
      <alignment/>
      <protection locked="0"/>
    </xf>
    <xf numFmtId="0" fontId="1" fillId="0" borderId="0" xfId="48" applyAlignment="1" applyProtection="1">
      <alignment horizontal="center"/>
      <protection locked="0"/>
    </xf>
    <xf numFmtId="0" fontId="3" fillId="0" borderId="0" xfId="48" applyFont="1" applyProtection="1">
      <alignment/>
      <protection locked="0"/>
    </xf>
    <xf numFmtId="0" fontId="1" fillId="0" borderId="0" xfId="48" applyFont="1" applyProtection="1">
      <alignment/>
      <protection locked="0"/>
    </xf>
    <xf numFmtId="3" fontId="43" fillId="0" borderId="45" xfId="47" applyNumberFormat="1" applyFont="1" applyFill="1" applyBorder="1">
      <alignment/>
      <protection/>
    </xf>
    <xf numFmtId="3" fontId="43" fillId="0" borderId="44" xfId="47" applyNumberFormat="1" applyFont="1" applyFill="1" applyBorder="1" applyAlignment="1">
      <alignment horizontal="center"/>
      <protection/>
    </xf>
    <xf numFmtId="3" fontId="43" fillId="0" borderId="59" xfId="47" applyNumberFormat="1" applyFont="1" applyFill="1" applyBorder="1">
      <alignment/>
      <protection/>
    </xf>
    <xf numFmtId="0" fontId="29" fillId="0" borderId="38" xfId="48" applyFont="1" applyBorder="1" applyProtection="1">
      <alignment/>
      <protection locked="0"/>
    </xf>
    <xf numFmtId="0" fontId="29" fillId="0" borderId="50" xfId="48" applyFont="1" applyBorder="1" applyProtection="1">
      <alignment/>
      <protection locked="0"/>
    </xf>
    <xf numFmtId="0" fontId="29" fillId="0" borderId="51" xfId="48" applyFont="1" applyBorder="1" applyAlignment="1" applyProtection="1">
      <alignment horizontal="center"/>
      <protection locked="0"/>
    </xf>
    <xf numFmtId="0" fontId="30" fillId="0" borderId="52" xfId="48" applyFont="1" applyBorder="1" applyAlignment="1">
      <alignment horizontal="center"/>
      <protection/>
    </xf>
    <xf numFmtId="3" fontId="29" fillId="0" borderId="53" xfId="48" applyNumberFormat="1" applyFont="1" applyBorder="1" applyAlignment="1" applyProtection="1">
      <alignment horizontal="center"/>
      <protection locked="0"/>
    </xf>
    <xf numFmtId="0" fontId="29" fillId="0" borderId="54" xfId="48" applyFont="1" applyBorder="1" applyAlignment="1" applyProtection="1">
      <alignment horizontal="center"/>
      <protection locked="0"/>
    </xf>
    <xf numFmtId="3" fontId="29" fillId="0" borderId="60" xfId="48" applyNumberFormat="1" applyFont="1" applyBorder="1" applyAlignment="1" applyProtection="1">
      <alignment horizontal="center"/>
      <protection locked="0"/>
    </xf>
    <xf numFmtId="0" fontId="29" fillId="7" borderId="54" xfId="48" applyFont="1" applyFill="1" applyBorder="1" applyAlignment="1">
      <alignment horizontal="center"/>
      <protection/>
    </xf>
    <xf numFmtId="0" fontId="30" fillId="7" borderId="52" xfId="48" applyFont="1" applyFill="1" applyBorder="1" applyAlignment="1">
      <alignment horizontal="center"/>
      <protection/>
    </xf>
    <xf numFmtId="3" fontId="29" fillId="7" borderId="53" xfId="48" applyNumberFormat="1" applyFont="1" applyFill="1" applyBorder="1" applyAlignment="1">
      <alignment horizontal="center"/>
      <protection/>
    </xf>
    <xf numFmtId="0" fontId="29" fillId="0" borderId="12" xfId="48" applyFont="1" applyBorder="1" applyProtection="1">
      <alignment/>
      <protection locked="0"/>
    </xf>
    <xf numFmtId="0" fontId="29" fillId="0" borderId="55" xfId="48" applyFont="1" applyBorder="1" applyProtection="1">
      <alignment/>
      <protection locked="0"/>
    </xf>
    <xf numFmtId="0" fontId="29" fillId="0" borderId="56" xfId="48" applyFont="1" applyBorder="1" applyProtection="1">
      <alignment/>
      <protection locked="0"/>
    </xf>
    <xf numFmtId="0" fontId="29" fillId="0" borderId="27" xfId="48" applyFont="1" applyBorder="1" applyProtection="1">
      <alignment/>
      <protection locked="0"/>
    </xf>
    <xf numFmtId="0" fontId="30" fillId="0" borderId="57" xfId="48" applyFont="1" applyBorder="1">
      <alignment/>
      <protection/>
    </xf>
    <xf numFmtId="0" fontId="29" fillId="0" borderId="57" xfId="48" applyFont="1" applyBorder="1">
      <alignment/>
      <protection/>
    </xf>
    <xf numFmtId="3" fontId="29" fillId="7" borderId="54" xfId="48" applyNumberFormat="1" applyFont="1" applyFill="1" applyBorder="1" applyAlignment="1">
      <alignment horizontal="center" vertical="center"/>
      <protection/>
    </xf>
    <xf numFmtId="3" fontId="29" fillId="7" borderId="53" xfId="48" applyNumberFormat="1" applyFont="1" applyFill="1" applyBorder="1" applyAlignment="1">
      <alignment horizontal="center" vertical="center"/>
      <protection/>
    </xf>
    <xf numFmtId="0" fontId="30" fillId="7" borderId="52" xfId="48" applyFont="1" applyFill="1" applyBorder="1" applyAlignment="1">
      <alignment horizontal="center" vertical="center"/>
      <protection/>
    </xf>
    <xf numFmtId="0" fontId="29" fillId="0" borderId="46" xfId="48" applyFont="1" applyBorder="1" applyProtection="1">
      <alignment/>
      <protection locked="0"/>
    </xf>
    <xf numFmtId="3" fontId="30" fillId="0" borderId="11" xfId="48" applyNumberFormat="1" applyFont="1" applyBorder="1" applyAlignment="1">
      <alignment horizontal="center"/>
      <protection/>
    </xf>
    <xf numFmtId="0" fontId="30" fillId="0" borderId="11" xfId="48" applyFont="1" applyBorder="1" applyAlignment="1">
      <alignment horizontal="center"/>
      <protection/>
    </xf>
    <xf numFmtId="0" fontId="53" fillId="7" borderId="54" xfId="48" applyFont="1" applyFill="1" applyBorder="1" applyAlignment="1">
      <alignment horizontal="center"/>
      <protection/>
    </xf>
    <xf numFmtId="0" fontId="46" fillId="7" borderId="52" xfId="48" applyFont="1" applyFill="1" applyBorder="1" applyAlignment="1">
      <alignment horizontal="center"/>
      <protection/>
    </xf>
    <xf numFmtId="3" fontId="53" fillId="7" borderId="53" xfId="48" applyNumberFormat="1" applyFont="1" applyFill="1" applyBorder="1" applyAlignment="1">
      <alignment horizontal="center"/>
      <protection/>
    </xf>
    <xf numFmtId="0" fontId="46" fillId="7" borderId="54" xfId="48" applyFont="1" applyFill="1" applyBorder="1" applyAlignment="1">
      <alignment horizontal="center"/>
      <protection/>
    </xf>
    <xf numFmtId="0" fontId="46" fillId="7" borderId="53" xfId="48" applyFont="1" applyFill="1" applyBorder="1" applyAlignment="1">
      <alignment horizontal="center"/>
      <protection/>
    </xf>
    <xf numFmtId="0" fontId="46" fillId="0" borderId="57" xfId="48" applyFont="1" applyBorder="1">
      <alignment/>
      <protection/>
    </xf>
    <xf numFmtId="0" fontId="53" fillId="0" borderId="57" xfId="48" applyFont="1" applyBorder="1">
      <alignment/>
      <protection/>
    </xf>
    <xf numFmtId="3" fontId="53" fillId="7" borderId="54" xfId="48" applyNumberFormat="1" applyFont="1" applyFill="1" applyBorder="1" applyAlignment="1">
      <alignment horizontal="center" vertical="center"/>
      <protection/>
    </xf>
    <xf numFmtId="3" fontId="53" fillId="7" borderId="53" xfId="48" applyNumberFormat="1" applyFont="1" applyFill="1" applyBorder="1" applyAlignment="1">
      <alignment horizontal="center" vertical="center"/>
      <protection/>
    </xf>
    <xf numFmtId="0" fontId="46" fillId="7" borderId="52" xfId="48" applyFont="1" applyFill="1" applyBorder="1" applyAlignment="1">
      <alignment horizontal="center" vertical="center"/>
      <protection/>
    </xf>
    <xf numFmtId="0" fontId="29" fillId="0" borderId="57" xfId="48" applyFont="1" applyBorder="1">
      <alignment/>
      <protection/>
    </xf>
    <xf numFmtId="0" fontId="29" fillId="0" borderId="10" xfId="48" applyFont="1" applyBorder="1">
      <alignment/>
      <protection/>
    </xf>
    <xf numFmtId="0" fontId="54" fillId="7" borderId="50" xfId="48" applyFont="1" applyFill="1" applyBorder="1">
      <alignment/>
      <protection/>
    </xf>
    <xf numFmtId="0" fontId="29" fillId="0" borderId="10" xfId="48" applyFont="1" applyBorder="1">
      <alignment/>
      <protection/>
    </xf>
    <xf numFmtId="0" fontId="43" fillId="0" borderId="61" xfId="47" applyFont="1" applyBorder="1" applyAlignment="1">
      <alignment horizontal="center" vertical="center"/>
      <protection/>
    </xf>
    <xf numFmtId="0" fontId="40" fillId="0" borderId="0" xfId="47" applyFont="1">
      <alignment/>
      <protection/>
    </xf>
    <xf numFmtId="0" fontId="55" fillId="0" borderId="62" xfId="47" applyFont="1" applyBorder="1" applyAlignment="1">
      <alignment vertical="center"/>
      <protection/>
    </xf>
    <xf numFmtId="0" fontId="56" fillId="0" borderId="36" xfId="47" applyFont="1" applyBorder="1">
      <alignment/>
      <protection/>
    </xf>
    <xf numFmtId="0" fontId="55" fillId="25" borderId="62" xfId="47" applyFont="1" applyFill="1" applyBorder="1" applyAlignment="1">
      <alignment vertical="center"/>
      <protection/>
    </xf>
    <xf numFmtId="3" fontId="43" fillId="25" borderId="43" xfId="47" applyNumberFormat="1" applyFont="1" applyFill="1" applyBorder="1" applyAlignment="1">
      <alignment horizontal="center" vertical="center"/>
      <protection/>
    </xf>
    <xf numFmtId="0" fontId="43" fillId="25" borderId="43" xfId="47" applyFont="1" applyFill="1" applyBorder="1" applyAlignment="1">
      <alignment horizontal="center" vertical="center"/>
      <protection/>
    </xf>
    <xf numFmtId="3" fontId="43" fillId="25" borderId="44" xfId="47" applyNumberFormat="1" applyFont="1" applyFill="1" applyBorder="1" applyAlignment="1">
      <alignment horizontal="center" vertical="center"/>
      <protection/>
    </xf>
    <xf numFmtId="0" fontId="43" fillId="25" borderId="45" xfId="47" applyNumberFormat="1" applyFont="1" applyFill="1" applyBorder="1" applyAlignment="1">
      <alignment horizontal="center" vertical="center"/>
      <protection/>
    </xf>
    <xf numFmtId="0" fontId="43" fillId="25" borderId="43" xfId="47" applyNumberFormat="1" applyFont="1" applyFill="1" applyBorder="1" applyAlignment="1">
      <alignment horizontal="center" vertical="center"/>
      <protection/>
    </xf>
    <xf numFmtId="0" fontId="34" fillId="0" borderId="0" xfId="48" applyFont="1" applyAlignment="1">
      <alignment horizontal="center"/>
      <protection/>
    </xf>
    <xf numFmtId="0" fontId="37" fillId="0" borderId="0" xfId="47" applyFont="1" applyAlignment="1">
      <alignment horizontal="right"/>
      <protection/>
    </xf>
    <xf numFmtId="0" fontId="12" fillId="24" borderId="0" xfId="47" applyFill="1">
      <alignment/>
      <protection/>
    </xf>
    <xf numFmtId="0" fontId="21" fillId="24" borderId="0" xfId="47" applyFont="1" applyFill="1" applyAlignment="1">
      <alignment horizontal="right"/>
      <protection/>
    </xf>
    <xf numFmtId="0" fontId="30" fillId="0" borderId="63" xfId="48" applyNumberFormat="1" applyFont="1" applyBorder="1" applyAlignment="1">
      <alignment horizontal="center"/>
      <protection/>
    </xf>
    <xf numFmtId="0" fontId="30" fillId="0" borderId="64" xfId="48" applyFont="1" applyBorder="1" applyAlignment="1">
      <alignment horizontal="center"/>
      <protection/>
    </xf>
    <xf numFmtId="0" fontId="30" fillId="0" borderId="65" xfId="48" applyNumberFormat="1" applyFont="1" applyBorder="1" applyAlignment="1">
      <alignment horizontal="center"/>
      <protection/>
    </xf>
    <xf numFmtId="0" fontId="30" fillId="0" borderId="66" xfId="48" applyNumberFormat="1" applyFont="1" applyBorder="1" applyAlignment="1">
      <alignment horizontal="center"/>
      <protection/>
    </xf>
    <xf numFmtId="0" fontId="30" fillId="0" borderId="67" xfId="48" applyFont="1" applyBorder="1" applyAlignment="1">
      <alignment horizontal="center"/>
      <protection/>
    </xf>
    <xf numFmtId="0" fontId="30" fillId="0" borderId="68" xfId="48" applyNumberFormat="1" applyFont="1" applyBorder="1" applyAlignment="1">
      <alignment horizontal="center"/>
      <protection/>
    </xf>
    <xf numFmtId="0" fontId="30" fillId="0" borderId="69" xfId="48" applyNumberFormat="1" applyFont="1" applyBorder="1" applyAlignment="1">
      <alignment horizontal="center"/>
      <protection/>
    </xf>
    <xf numFmtId="0" fontId="30" fillId="0" borderId="70" xfId="48" applyFont="1" applyBorder="1" applyAlignment="1">
      <alignment horizontal="center"/>
      <protection/>
    </xf>
    <xf numFmtId="0" fontId="30" fillId="0" borderId="71" xfId="48" applyNumberFormat="1" applyFont="1" applyBorder="1" applyAlignment="1">
      <alignment horizontal="center"/>
      <protection/>
    </xf>
    <xf numFmtId="0" fontId="5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50" xfId="0" applyBorder="1" applyAlignment="1">
      <alignment/>
    </xf>
    <xf numFmtId="0" fontId="0" fillId="0" borderId="57" xfId="0" applyBorder="1" applyAlignment="1">
      <alignment/>
    </xf>
    <xf numFmtId="0" fontId="57" fillId="0" borderId="72" xfId="0" applyFont="1" applyBorder="1" applyAlignment="1">
      <alignment horizontal="center"/>
    </xf>
    <xf numFmtId="0" fontId="57" fillId="24" borderId="38" xfId="0" applyFont="1" applyFill="1" applyBorder="1" applyAlignment="1">
      <alignment horizontal="center"/>
    </xf>
    <xf numFmtId="0" fontId="57" fillId="0" borderId="73" xfId="0" applyFont="1" applyBorder="1" applyAlignment="1">
      <alignment horizontal="center"/>
    </xf>
    <xf numFmtId="0" fontId="57" fillId="0" borderId="38" xfId="0" applyFont="1" applyBorder="1" applyAlignment="1">
      <alignment horizontal="center" wrapText="1"/>
    </xf>
    <xf numFmtId="0" fontId="0" fillId="0" borderId="74" xfId="0" applyBorder="1" applyAlignment="1">
      <alignment/>
    </xf>
    <xf numFmtId="0" fontId="57" fillId="0" borderId="63" xfId="0" applyFont="1" applyBorder="1" applyAlignment="1">
      <alignment/>
    </xf>
    <xf numFmtId="0" fontId="51" fillId="0" borderId="64" xfId="0" applyFont="1" applyBorder="1" applyAlignment="1">
      <alignment horizontal="center"/>
    </xf>
    <xf numFmtId="0" fontId="57" fillId="0" borderId="65" xfId="0" applyFont="1" applyBorder="1" applyAlignment="1">
      <alignment/>
    </xf>
    <xf numFmtId="0" fontId="57" fillId="7" borderId="63" xfId="0" applyFont="1" applyFill="1" applyBorder="1" applyAlignment="1">
      <alignment/>
    </xf>
    <xf numFmtId="0" fontId="51" fillId="7" borderId="64" xfId="0" applyFont="1" applyFill="1" applyBorder="1" applyAlignment="1">
      <alignment horizontal="center"/>
    </xf>
    <xf numFmtId="0" fontId="57" fillId="7" borderId="65" xfId="0" applyFont="1" applyFill="1" applyBorder="1" applyAlignment="1">
      <alignment/>
    </xf>
    <xf numFmtId="0" fontId="57" fillId="0" borderId="75" xfId="0" applyFont="1" applyBorder="1" applyAlignment="1">
      <alignment/>
    </xf>
    <xf numFmtId="0" fontId="57" fillId="0" borderId="76" xfId="0" applyFont="1" applyBorder="1" applyAlignment="1">
      <alignment/>
    </xf>
    <xf numFmtId="0" fontId="57" fillId="24" borderId="77" xfId="0" applyFont="1" applyFill="1" applyBorder="1" applyAlignment="1">
      <alignment/>
    </xf>
    <xf numFmtId="0" fontId="57" fillId="0" borderId="78" xfId="0" applyFont="1" applyBorder="1" applyAlignment="1">
      <alignment/>
    </xf>
    <xf numFmtId="0" fontId="57" fillId="7" borderId="79" xfId="0" applyFont="1" applyFill="1" applyBorder="1" applyAlignment="1">
      <alignment horizontal="center"/>
    </xf>
    <xf numFmtId="0" fontId="57" fillId="7" borderId="65" xfId="0" applyFont="1" applyFill="1" applyBorder="1" applyAlignment="1">
      <alignment horizontal="center"/>
    </xf>
    <xf numFmtId="9" fontId="57" fillId="0" borderId="77" xfId="51" applyFont="1" applyFill="1" applyBorder="1" applyAlignment="1">
      <alignment/>
    </xf>
    <xf numFmtId="3" fontId="0" fillId="24" borderId="0" xfId="0" applyNumberFormat="1" applyFill="1" applyAlignment="1">
      <alignment/>
    </xf>
    <xf numFmtId="0" fontId="0" fillId="0" borderId="80" xfId="0" applyBorder="1" applyAlignment="1">
      <alignment/>
    </xf>
    <xf numFmtId="0" fontId="57" fillId="0" borderId="66" xfId="0" applyFont="1" applyBorder="1" applyAlignment="1">
      <alignment/>
    </xf>
    <xf numFmtId="0" fontId="51" fillId="0" borderId="67" xfId="0" applyFont="1" applyBorder="1" applyAlignment="1">
      <alignment horizontal="center"/>
    </xf>
    <xf numFmtId="0" fontId="57" fillId="0" borderId="68" xfId="0" applyFont="1" applyBorder="1" applyAlignment="1">
      <alignment/>
    </xf>
    <xf numFmtId="0" fontId="57" fillId="7" borderId="66" xfId="0" applyFont="1" applyFill="1" applyBorder="1" applyAlignment="1">
      <alignment/>
    </xf>
    <xf numFmtId="0" fontId="51" fillId="7" borderId="67" xfId="0" applyFont="1" applyFill="1" applyBorder="1" applyAlignment="1">
      <alignment horizontal="center"/>
    </xf>
    <xf numFmtId="0" fontId="57" fillId="7" borderId="68" xfId="0" applyFont="1" applyFill="1" applyBorder="1" applyAlignment="1">
      <alignment/>
    </xf>
    <xf numFmtId="0" fontId="57" fillId="0" borderId="81" xfId="0" applyFont="1" applyBorder="1" applyAlignment="1">
      <alignment/>
    </xf>
    <xf numFmtId="0" fontId="57" fillId="0" borderId="82" xfId="0" applyFont="1" applyBorder="1" applyAlignment="1">
      <alignment/>
    </xf>
    <xf numFmtId="0" fontId="57" fillId="24" borderId="83" xfId="0" applyFont="1" applyFill="1" applyBorder="1" applyAlignment="1">
      <alignment/>
    </xf>
    <xf numFmtId="0" fontId="57" fillId="0" borderId="84" xfId="0" applyFont="1" applyBorder="1" applyAlignment="1">
      <alignment/>
    </xf>
    <xf numFmtId="0" fontId="57" fillId="7" borderId="85" xfId="0" applyFont="1" applyFill="1" applyBorder="1" applyAlignment="1">
      <alignment horizontal="center"/>
    </xf>
    <xf numFmtId="0" fontId="57" fillId="7" borderId="68" xfId="0" applyFont="1" applyFill="1" applyBorder="1" applyAlignment="1">
      <alignment horizontal="center"/>
    </xf>
    <xf numFmtId="9" fontId="57" fillId="0" borderId="83" xfId="51" applyFont="1" applyFill="1" applyBorder="1" applyAlignment="1">
      <alignment/>
    </xf>
    <xf numFmtId="0" fontId="0" fillId="0" borderId="86" xfId="0" applyBorder="1" applyAlignment="1">
      <alignment/>
    </xf>
    <xf numFmtId="0" fontId="57" fillId="0" borderId="69" xfId="0" applyFont="1" applyBorder="1" applyAlignment="1">
      <alignment/>
    </xf>
    <xf numFmtId="0" fontId="51" fillId="0" borderId="70" xfId="0" applyFont="1" applyBorder="1" applyAlignment="1">
      <alignment horizontal="center"/>
    </xf>
    <xf numFmtId="0" fontId="57" fillId="0" borderId="71" xfId="0" applyFont="1" applyBorder="1" applyAlignment="1">
      <alignment/>
    </xf>
    <xf numFmtId="0" fontId="57" fillId="7" borderId="69" xfId="0" applyFont="1" applyFill="1" applyBorder="1" applyAlignment="1">
      <alignment/>
    </xf>
    <xf numFmtId="0" fontId="51" fillId="7" borderId="70" xfId="0" applyFont="1" applyFill="1" applyBorder="1" applyAlignment="1">
      <alignment horizontal="center"/>
    </xf>
    <xf numFmtId="0" fontId="57" fillId="7" borderId="71" xfId="0" applyFont="1" applyFill="1" applyBorder="1" applyAlignment="1">
      <alignment/>
    </xf>
    <xf numFmtId="0" fontId="57" fillId="0" borderId="87" xfId="0" applyFont="1" applyBorder="1" applyAlignment="1">
      <alignment/>
    </xf>
    <xf numFmtId="0" fontId="57" fillId="0" borderId="88" xfId="0" applyFont="1" applyBorder="1" applyAlignment="1">
      <alignment/>
    </xf>
    <xf numFmtId="0" fontId="57" fillId="24" borderId="89" xfId="0" applyFont="1" applyFill="1" applyBorder="1" applyAlignment="1">
      <alignment/>
    </xf>
    <xf numFmtId="0" fontId="57" fillId="0" borderId="90" xfId="0" applyFont="1" applyBorder="1" applyAlignment="1">
      <alignment/>
    </xf>
    <xf numFmtId="0" fontId="57" fillId="7" borderId="91" xfId="0" applyFont="1" applyFill="1" applyBorder="1" applyAlignment="1">
      <alignment horizontal="center"/>
    </xf>
    <xf numFmtId="0" fontId="57" fillId="7" borderId="71" xfId="0" applyFont="1" applyFill="1" applyBorder="1" applyAlignment="1">
      <alignment horizontal="center"/>
    </xf>
    <xf numFmtId="9" fontId="57" fillId="0" borderId="89" xfId="51" applyFont="1" applyFill="1" applyBorder="1" applyAlignment="1">
      <alignment/>
    </xf>
    <xf numFmtId="0" fontId="60" fillId="0" borderId="74" xfId="0" applyFont="1" applyBorder="1" applyAlignment="1">
      <alignment/>
    </xf>
    <xf numFmtId="0" fontId="60" fillId="0" borderId="80" xfId="0" applyFont="1" applyBorder="1" applyAlignment="1">
      <alignment/>
    </xf>
    <xf numFmtId="0" fontId="60" fillId="0" borderId="86" xfId="0" applyFont="1" applyBorder="1" applyAlignment="1">
      <alignment/>
    </xf>
    <xf numFmtId="0" fontId="0" fillId="0" borderId="0" xfId="0" applyAlignment="1">
      <alignment textRotation="90"/>
    </xf>
    <xf numFmtId="14" fontId="1" fillId="0" borderId="46" xfId="48" applyNumberFormat="1" applyFont="1" applyBorder="1" applyAlignment="1" applyProtection="1">
      <alignment horizontal="left"/>
      <protection locked="0"/>
    </xf>
    <xf numFmtId="0" fontId="57" fillId="0" borderId="92" xfId="0" applyFont="1" applyBorder="1" applyAlignment="1">
      <alignment/>
    </xf>
    <xf numFmtId="0" fontId="51" fillId="0" borderId="93" xfId="0" applyFont="1" applyBorder="1" applyAlignment="1">
      <alignment horizontal="center"/>
    </xf>
    <xf numFmtId="0" fontId="57" fillId="0" borderId="94" xfId="0" applyFont="1" applyBorder="1" applyAlignment="1">
      <alignment/>
    </xf>
    <xf numFmtId="0" fontId="57" fillId="7" borderId="92" xfId="0" applyFont="1" applyFill="1" applyBorder="1" applyAlignment="1">
      <alignment/>
    </xf>
    <xf numFmtId="0" fontId="51" fillId="7" borderId="93" xfId="0" applyFont="1" applyFill="1" applyBorder="1" applyAlignment="1">
      <alignment horizontal="center"/>
    </xf>
    <xf numFmtId="0" fontId="57" fillId="7" borderId="94" xfId="0" applyFont="1" applyFill="1" applyBorder="1" applyAlignment="1">
      <alignment/>
    </xf>
    <xf numFmtId="0" fontId="57" fillId="0" borderId="95" xfId="0" applyFont="1" applyBorder="1" applyAlignment="1">
      <alignment/>
    </xf>
    <xf numFmtId="0" fontId="53" fillId="0" borderId="38" xfId="48" applyFont="1" applyBorder="1" applyProtection="1">
      <alignment/>
      <protection locked="0"/>
    </xf>
    <xf numFmtId="0" fontId="53" fillId="0" borderId="50" xfId="48" applyFont="1" applyBorder="1" applyProtection="1">
      <alignment/>
      <protection locked="0"/>
    </xf>
    <xf numFmtId="0" fontId="53" fillId="0" borderId="51" xfId="48" applyFont="1" applyBorder="1" applyAlignment="1" applyProtection="1">
      <alignment horizontal="center"/>
      <protection locked="0"/>
    </xf>
    <xf numFmtId="0" fontId="46" fillId="0" borderId="52" xfId="48" applyFont="1" applyBorder="1" applyAlignment="1">
      <alignment horizontal="center"/>
      <protection/>
    </xf>
    <xf numFmtId="3" fontId="53" fillId="0" borderId="53" xfId="48" applyNumberFormat="1" applyFont="1" applyBorder="1" applyAlignment="1" applyProtection="1">
      <alignment horizontal="center"/>
      <protection locked="0"/>
    </xf>
    <xf numFmtId="0" fontId="53" fillId="0" borderId="54" xfId="48" applyFont="1" applyBorder="1" applyAlignment="1" applyProtection="1">
      <alignment horizontal="center"/>
      <protection locked="0"/>
    </xf>
    <xf numFmtId="0" fontId="53" fillId="0" borderId="12" xfId="48" applyFont="1" applyBorder="1" applyProtection="1">
      <alignment/>
      <protection locked="0"/>
    </xf>
    <xf numFmtId="0" fontId="53" fillId="0" borderId="55" xfId="48" applyFont="1" applyBorder="1" applyProtection="1">
      <alignment/>
      <protection locked="0"/>
    </xf>
    <xf numFmtId="0" fontId="53" fillId="0" borderId="56" xfId="48" applyFont="1" applyBorder="1" applyProtection="1">
      <alignment/>
      <protection locked="0"/>
    </xf>
    <xf numFmtId="0" fontId="53" fillId="0" borderId="27" xfId="48" applyFont="1" applyBorder="1" applyProtection="1">
      <alignment/>
      <protection locked="0"/>
    </xf>
    <xf numFmtId="0" fontId="60" fillId="0" borderId="96" xfId="0" applyFont="1" applyBorder="1" applyAlignment="1">
      <alignment/>
    </xf>
    <xf numFmtId="0" fontId="57" fillId="0" borderId="97" xfId="0" applyFont="1" applyBorder="1" applyAlignment="1">
      <alignment/>
    </xf>
    <xf numFmtId="0" fontId="51" fillId="0" borderId="98" xfId="0" applyFont="1" applyBorder="1" applyAlignment="1">
      <alignment horizontal="center"/>
    </xf>
    <xf numFmtId="0" fontId="57" fillId="0" borderId="99" xfId="0" applyFont="1" applyBorder="1" applyAlignment="1">
      <alignment/>
    </xf>
    <xf numFmtId="0" fontId="57" fillId="7" borderId="97" xfId="0" applyFont="1" applyFill="1" applyBorder="1" applyAlignment="1">
      <alignment/>
    </xf>
    <xf numFmtId="0" fontId="51" fillId="7" borderId="98" xfId="0" applyFont="1" applyFill="1" applyBorder="1" applyAlignment="1">
      <alignment horizontal="center"/>
    </xf>
    <xf numFmtId="0" fontId="57" fillId="7" borderId="99" xfId="0" applyFont="1" applyFill="1" applyBorder="1" applyAlignment="1">
      <alignment/>
    </xf>
    <xf numFmtId="0" fontId="57" fillId="0" borderId="100" xfId="0" applyFont="1" applyBorder="1" applyAlignment="1">
      <alignment/>
    </xf>
    <xf numFmtId="3" fontId="53" fillId="0" borderId="60" xfId="48" applyNumberFormat="1" applyFont="1" applyBorder="1" applyAlignment="1" applyProtection="1">
      <alignment horizontal="center"/>
      <protection locked="0"/>
    </xf>
    <xf numFmtId="0" fontId="60" fillId="0" borderId="101" xfId="0" applyFont="1" applyBorder="1" applyAlignment="1">
      <alignment/>
    </xf>
    <xf numFmtId="0" fontId="53" fillId="0" borderId="10" xfId="48" applyFont="1" applyBorder="1">
      <alignment/>
      <protection/>
    </xf>
    <xf numFmtId="0" fontId="62" fillId="7" borderId="50" xfId="48" applyFont="1" applyFill="1" applyBorder="1">
      <alignment/>
      <protection/>
    </xf>
    <xf numFmtId="3" fontId="43" fillId="0" borderId="45" xfId="47" applyNumberFormat="1" applyFont="1" applyFill="1" applyBorder="1" applyAlignment="1">
      <alignment horizontal="center" vertical="center"/>
      <protection/>
    </xf>
    <xf numFmtId="3" fontId="43" fillId="0" borderId="61" xfId="47" applyNumberFormat="1" applyFont="1" applyFill="1" applyBorder="1" applyAlignment="1">
      <alignment horizontal="center" vertical="center"/>
      <protection/>
    </xf>
    <xf numFmtId="0" fontId="21" fillId="0" borderId="34" xfId="47" applyNumberFormat="1" applyFont="1" applyFill="1" applyBorder="1" applyAlignment="1">
      <alignment horizontal="center" textRotation="90"/>
      <protection/>
    </xf>
    <xf numFmtId="0" fontId="21" fillId="0" borderId="35" xfId="47" applyNumberFormat="1" applyFont="1" applyBorder="1" applyAlignment="1">
      <alignment textRotation="90"/>
      <protection/>
    </xf>
    <xf numFmtId="3" fontId="43" fillId="25" borderId="45" xfId="47" applyNumberFormat="1" applyFont="1" applyFill="1" applyBorder="1" applyAlignment="1">
      <alignment horizontal="center" vertical="center"/>
      <protection/>
    </xf>
    <xf numFmtId="3" fontId="43" fillId="25" borderId="61" xfId="47" applyNumberFormat="1" applyFont="1" applyFill="1" applyBorder="1" applyAlignment="1">
      <alignment horizontal="center" vertical="center"/>
      <protection/>
    </xf>
    <xf numFmtId="3" fontId="29" fillId="0" borderId="53" xfId="48" applyNumberFormat="1" applyFont="1" applyBorder="1" applyAlignment="1" applyProtection="1">
      <alignment horizontal="center"/>
      <protection locked="0"/>
    </xf>
    <xf numFmtId="0" fontId="29" fillId="0" borderId="54" xfId="48" applyFont="1" applyBorder="1" applyAlignment="1" applyProtection="1">
      <alignment horizontal="center"/>
      <protection locked="0"/>
    </xf>
    <xf numFmtId="0" fontId="30" fillId="0" borderId="52" xfId="48" applyFont="1" applyBorder="1" applyAlignment="1">
      <alignment horizontal="center"/>
      <protection/>
    </xf>
    <xf numFmtId="0" fontId="0" fillId="0" borderId="80" xfId="0" applyFont="1" applyBorder="1" applyAlignment="1">
      <alignment/>
    </xf>
    <xf numFmtId="0" fontId="63" fillId="0" borderId="74" xfId="0" applyFont="1" applyBorder="1" applyAlignment="1">
      <alignment/>
    </xf>
    <xf numFmtId="0" fontId="63" fillId="0" borderId="80" xfId="0" applyFont="1" applyBorder="1" applyAlignment="1">
      <alignment/>
    </xf>
    <xf numFmtId="0" fontId="63" fillId="0" borderId="96" xfId="0" applyFont="1" applyBorder="1" applyAlignment="1">
      <alignment/>
    </xf>
    <xf numFmtId="0" fontId="63" fillId="0" borderId="86" xfId="0" applyFont="1" applyBorder="1" applyAlignment="1">
      <alignment/>
    </xf>
    <xf numFmtId="0" fontId="0" fillId="0" borderId="101" xfId="0" applyBorder="1" applyAlignment="1">
      <alignment/>
    </xf>
    <xf numFmtId="0" fontId="39" fillId="24" borderId="0" xfId="47" applyFont="1" applyFill="1">
      <alignment/>
      <protection/>
    </xf>
    <xf numFmtId="10" fontId="57" fillId="0" borderId="102" xfId="0" applyNumberFormat="1" applyFont="1" applyBorder="1" applyAlignment="1">
      <alignment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/>
    </xf>
    <xf numFmtId="10" fontId="57" fillId="0" borderId="104" xfId="0" applyNumberFormat="1" applyFont="1" applyBorder="1" applyAlignment="1">
      <alignment/>
    </xf>
    <xf numFmtId="10" fontId="0" fillId="0" borderId="105" xfId="0" applyNumberFormat="1" applyBorder="1" applyAlignment="1">
      <alignment/>
    </xf>
    <xf numFmtId="0" fontId="57" fillId="0" borderId="106" xfId="0" applyFont="1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/>
    </xf>
    <xf numFmtId="10" fontId="0" fillId="0" borderId="109" xfId="0" applyNumberFormat="1" applyBorder="1" applyAlignment="1">
      <alignment/>
    </xf>
    <xf numFmtId="0" fontId="0" fillId="0" borderId="110" xfId="0" applyBorder="1" applyAlignment="1">
      <alignment horizontal="center"/>
    </xf>
    <xf numFmtId="0" fontId="0" fillId="0" borderId="29" xfId="0" applyBorder="1" applyAlignment="1">
      <alignment/>
    </xf>
    <xf numFmtId="10" fontId="57" fillId="0" borderId="29" xfId="0" applyNumberFormat="1" applyFont="1" applyBorder="1" applyAlignment="1">
      <alignment/>
    </xf>
    <xf numFmtId="10" fontId="0" fillId="0" borderId="111" xfId="0" applyNumberFormat="1" applyBorder="1" applyAlignment="1">
      <alignment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/>
    </xf>
    <xf numFmtId="10" fontId="57" fillId="0" borderId="113" xfId="0" applyNumberFormat="1" applyFont="1" applyBorder="1" applyAlignment="1">
      <alignment/>
    </xf>
    <xf numFmtId="10" fontId="0" fillId="0" borderId="114" xfId="0" applyNumberFormat="1" applyBorder="1" applyAlignment="1">
      <alignment/>
    </xf>
    <xf numFmtId="0" fontId="57" fillId="0" borderId="102" xfId="0" applyFont="1" applyBorder="1" applyAlignment="1">
      <alignment horizontal="center"/>
    </xf>
    <xf numFmtId="0" fontId="0" fillId="0" borderId="102" xfId="0" applyBorder="1" applyAlignment="1">
      <alignment horizontal="center"/>
    </xf>
    <xf numFmtId="0" fontId="57" fillId="0" borderId="104" xfId="0" applyFont="1" applyBorder="1" applyAlignment="1">
      <alignment horizontal="center"/>
    </xf>
    <xf numFmtId="0" fontId="0" fillId="0" borderId="104" xfId="0" applyBorder="1" applyAlignment="1">
      <alignment horizontal="center"/>
    </xf>
    <xf numFmtId="0" fontId="57" fillId="0" borderId="113" xfId="0" applyFont="1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29" xfId="0" applyBorder="1" applyAlignment="1">
      <alignment horizontal="center"/>
    </xf>
    <xf numFmtId="0" fontId="29" fillId="0" borderId="115" xfId="48" applyFont="1" applyFill="1" applyBorder="1">
      <alignment/>
      <protection/>
    </xf>
    <xf numFmtId="0" fontId="29" fillId="0" borderId="116" xfId="48" applyFont="1" applyFill="1" applyBorder="1">
      <alignment/>
      <protection/>
    </xf>
    <xf numFmtId="0" fontId="43" fillId="0" borderId="61" xfId="47" applyFont="1" applyFill="1" applyBorder="1" applyAlignment="1">
      <alignment horizontal="center" vertical="center"/>
      <protection/>
    </xf>
    <xf numFmtId="0" fontId="55" fillId="0" borderId="62" xfId="47" applyFont="1" applyFill="1" applyBorder="1" applyAlignment="1">
      <alignment vertical="center"/>
      <protection/>
    </xf>
    <xf numFmtId="0" fontId="1" fillId="0" borderId="0" xfId="48" applyFill="1">
      <alignment/>
      <protection/>
    </xf>
    <xf numFmtId="0" fontId="22" fillId="0" borderId="0" xfId="48" applyFont="1" applyFill="1" applyAlignment="1">
      <alignment horizontal="center"/>
      <protection/>
    </xf>
    <xf numFmtId="0" fontId="23" fillId="0" borderId="0" xfId="48" applyFont="1" applyFill="1" applyAlignment="1">
      <alignment horizontal="center"/>
      <protection/>
    </xf>
    <xf numFmtId="0" fontId="24" fillId="0" borderId="0" xfId="48" applyFont="1" applyFill="1" applyAlignment="1">
      <alignment horizontal="center"/>
      <protection/>
    </xf>
    <xf numFmtId="0" fontId="25" fillId="0" borderId="0" xfId="48" applyFont="1" applyFill="1" applyAlignment="1">
      <alignment horizontal="center"/>
      <protection/>
    </xf>
    <xf numFmtId="0" fontId="26" fillId="0" borderId="0" xfId="48" applyFont="1" applyFill="1">
      <alignment/>
      <protection/>
    </xf>
    <xf numFmtId="0" fontId="41" fillId="0" borderId="0" xfId="48" applyFont="1" applyFill="1" applyAlignment="1">
      <alignment horizontal="left"/>
      <protection/>
    </xf>
    <xf numFmtId="0" fontId="1" fillId="0" borderId="0" xfId="48" applyFill="1" applyAlignment="1">
      <alignment horizontal="center"/>
      <protection/>
    </xf>
    <xf numFmtId="3" fontId="27" fillId="0" borderId="38" xfId="48" applyNumberFormat="1" applyFont="1" applyFill="1" applyBorder="1" applyAlignment="1" applyProtection="1">
      <alignment horizontal="center"/>
      <protection locked="0"/>
    </xf>
    <xf numFmtId="0" fontId="28" fillId="0" borderId="10" xfId="48" applyFont="1" applyFill="1" applyBorder="1">
      <alignment/>
      <protection/>
    </xf>
    <xf numFmtId="0" fontId="3" fillId="0" borderId="50" xfId="48" applyFont="1" applyFill="1" applyBorder="1">
      <alignment/>
      <protection/>
    </xf>
    <xf numFmtId="0" fontId="1" fillId="0" borderId="10" xfId="48" applyFill="1" applyBorder="1">
      <alignment/>
      <protection/>
    </xf>
    <xf numFmtId="0" fontId="1" fillId="0" borderId="0" xfId="48" applyFont="1" applyFill="1" applyProtection="1">
      <alignment/>
      <protection/>
    </xf>
    <xf numFmtId="0" fontId="29" fillId="0" borderId="50" xfId="48" applyFont="1" applyFill="1" applyBorder="1">
      <alignment/>
      <protection/>
    </xf>
    <xf numFmtId="0" fontId="30" fillId="0" borderId="117" xfId="48" applyFont="1" applyFill="1" applyBorder="1" applyAlignment="1">
      <alignment horizontal="center"/>
      <protection/>
    </xf>
    <xf numFmtId="0" fontId="30" fillId="0" borderId="118" xfId="48" applyFont="1" applyFill="1" applyBorder="1" applyAlignment="1">
      <alignment horizontal="center"/>
      <protection/>
    </xf>
    <xf numFmtId="0" fontId="30" fillId="0" borderId="119" xfId="48" applyFont="1" applyFill="1" applyBorder="1" applyAlignment="1">
      <alignment horizontal="center"/>
      <protection/>
    </xf>
    <xf numFmtId="0" fontId="30" fillId="0" borderId="54" xfId="48" applyFont="1" applyFill="1" applyBorder="1" applyAlignment="1">
      <alignment horizontal="center"/>
      <protection/>
    </xf>
    <xf numFmtId="0" fontId="30" fillId="0" borderId="53" xfId="48" applyFont="1" applyFill="1" applyBorder="1" applyAlignment="1">
      <alignment horizontal="center"/>
      <protection/>
    </xf>
    <xf numFmtId="0" fontId="30" fillId="0" borderId="10" xfId="48" applyFont="1" applyFill="1" applyBorder="1" applyAlignment="1">
      <alignment horizontal="center"/>
      <protection/>
    </xf>
    <xf numFmtId="0" fontId="58" fillId="0" borderId="120" xfId="48" applyFont="1" applyFill="1" applyBorder="1" applyAlignment="1">
      <alignment horizontal="center"/>
      <protection/>
    </xf>
    <xf numFmtId="0" fontId="29" fillId="0" borderId="11" xfId="48" applyFont="1" applyFill="1" applyBorder="1">
      <alignment/>
      <protection/>
    </xf>
    <xf numFmtId="0" fontId="29" fillId="0" borderId="0" xfId="48" applyFont="1" applyFill="1" applyBorder="1">
      <alignment/>
      <protection/>
    </xf>
    <xf numFmtId="0" fontId="29" fillId="0" borderId="121" xfId="48" applyFont="1" applyFill="1" applyBorder="1">
      <alignment/>
      <protection/>
    </xf>
    <xf numFmtId="165" fontId="1" fillId="0" borderId="120" xfId="48" applyNumberFormat="1" applyFont="1" applyFill="1" applyBorder="1" applyAlignment="1">
      <alignment horizontal="center"/>
      <protection/>
    </xf>
    <xf numFmtId="0" fontId="29" fillId="0" borderId="63" xfId="48" applyNumberFormat="1" applyFont="1" applyFill="1" applyBorder="1" applyAlignment="1">
      <alignment horizontal="left"/>
      <protection/>
    </xf>
    <xf numFmtId="49" fontId="29" fillId="0" borderId="64" xfId="48" applyNumberFormat="1" applyFont="1" applyFill="1" applyBorder="1" applyAlignment="1">
      <alignment horizontal="center"/>
      <protection/>
    </xf>
    <xf numFmtId="0" fontId="29" fillId="0" borderId="75" xfId="48" applyNumberFormat="1" applyFont="1" applyFill="1" applyBorder="1" applyAlignment="1">
      <alignment horizontal="left"/>
      <protection/>
    </xf>
    <xf numFmtId="0" fontId="30" fillId="0" borderId="63" xfId="48" applyNumberFormat="1" applyFont="1" applyFill="1" applyBorder="1" applyAlignment="1">
      <alignment horizontal="center"/>
      <protection/>
    </xf>
    <xf numFmtId="0" fontId="30" fillId="0" borderId="64" xfId="48" applyFont="1" applyFill="1" applyBorder="1" applyAlignment="1">
      <alignment horizontal="center"/>
      <protection/>
    </xf>
    <xf numFmtId="0" fontId="30" fillId="0" borderId="65" xfId="48" applyNumberFormat="1" applyFont="1" applyFill="1" applyBorder="1" applyAlignment="1">
      <alignment horizontal="center"/>
      <protection/>
    </xf>
    <xf numFmtId="3" fontId="52" fillId="0" borderId="122" xfId="48" applyNumberFormat="1" applyFont="1" applyFill="1" applyBorder="1" applyAlignment="1">
      <alignment horizontal="center"/>
      <protection/>
    </xf>
    <xf numFmtId="3" fontId="52" fillId="0" borderId="123" xfId="48" applyNumberFormat="1" applyFont="1" applyFill="1" applyBorder="1" applyAlignment="1">
      <alignment horizontal="center"/>
      <protection/>
    </xf>
    <xf numFmtId="0" fontId="1" fillId="0" borderId="0" xfId="48" applyFill="1" applyProtection="1">
      <alignment/>
      <protection/>
    </xf>
    <xf numFmtId="0" fontId="29" fillId="0" borderId="66" xfId="48" applyNumberFormat="1" applyFont="1" applyFill="1" applyBorder="1" applyAlignment="1">
      <alignment horizontal="left"/>
      <protection/>
    </xf>
    <xf numFmtId="49" fontId="29" fillId="0" borderId="67" xfId="48" applyNumberFormat="1" applyFont="1" applyFill="1" applyBorder="1" applyAlignment="1">
      <alignment horizontal="center"/>
      <protection/>
    </xf>
    <xf numFmtId="0" fontId="29" fillId="0" borderId="81" xfId="48" applyNumberFormat="1" applyFont="1" applyFill="1" applyBorder="1" applyAlignment="1">
      <alignment horizontal="left"/>
      <protection/>
    </xf>
    <xf numFmtId="0" fontId="30" fillId="0" borderId="66" xfId="48" applyNumberFormat="1" applyFont="1" applyFill="1" applyBorder="1" applyAlignment="1">
      <alignment horizontal="center"/>
      <protection/>
    </xf>
    <xf numFmtId="0" fontId="30" fillId="0" borderId="67" xfId="48" applyFont="1" applyFill="1" applyBorder="1" applyAlignment="1">
      <alignment horizontal="center"/>
      <protection/>
    </xf>
    <xf numFmtId="0" fontId="30" fillId="0" borderId="68" xfId="48" applyNumberFormat="1" applyFont="1" applyFill="1" applyBorder="1" applyAlignment="1">
      <alignment horizontal="center"/>
      <protection/>
    </xf>
    <xf numFmtId="3" fontId="52" fillId="0" borderId="124" xfId="48" applyNumberFormat="1" applyFont="1" applyFill="1" applyBorder="1" applyAlignment="1">
      <alignment horizontal="center"/>
      <protection/>
    </xf>
    <xf numFmtId="3" fontId="52" fillId="0" borderId="125" xfId="48" applyNumberFormat="1" applyFont="1" applyFill="1" applyBorder="1" applyAlignment="1">
      <alignment horizontal="center"/>
      <protection/>
    </xf>
    <xf numFmtId="165" fontId="33" fillId="0" borderId="120" xfId="48" applyNumberFormat="1" applyFont="1" applyFill="1" applyBorder="1" applyAlignment="1">
      <alignment horizontal="center"/>
      <protection/>
    </xf>
    <xf numFmtId="0" fontId="29" fillId="0" borderId="69" xfId="48" applyNumberFormat="1" applyFont="1" applyFill="1" applyBorder="1" applyAlignment="1">
      <alignment horizontal="left"/>
      <protection/>
    </xf>
    <xf numFmtId="49" fontId="29" fillId="0" borderId="70" xfId="48" applyNumberFormat="1" applyFont="1" applyFill="1" applyBorder="1" applyAlignment="1">
      <alignment horizontal="center"/>
      <protection/>
    </xf>
    <xf numFmtId="0" fontId="29" fillId="0" borderId="87" xfId="48" applyNumberFormat="1" applyFont="1" applyFill="1" applyBorder="1" applyAlignment="1">
      <alignment horizontal="left"/>
      <protection/>
    </xf>
    <xf numFmtId="0" fontId="30" fillId="0" borderId="69" xfId="48" applyNumberFormat="1" applyFont="1" applyFill="1" applyBorder="1" applyAlignment="1">
      <alignment horizontal="center"/>
      <protection/>
    </xf>
    <xf numFmtId="0" fontId="30" fillId="0" borderId="70" xfId="48" applyFont="1" applyFill="1" applyBorder="1" applyAlignment="1">
      <alignment horizontal="center"/>
      <protection/>
    </xf>
    <xf numFmtId="0" fontId="30" fillId="0" borderId="71" xfId="48" applyNumberFormat="1" applyFont="1" applyFill="1" applyBorder="1" applyAlignment="1">
      <alignment horizontal="center"/>
      <protection/>
    </xf>
    <xf numFmtId="3" fontId="52" fillId="0" borderId="126" xfId="48" applyNumberFormat="1" applyFont="1" applyFill="1" applyBorder="1" applyAlignment="1">
      <alignment horizontal="center"/>
      <protection/>
    </xf>
    <xf numFmtId="3" fontId="52" fillId="0" borderId="127" xfId="48" applyNumberFormat="1" applyFont="1" applyFill="1" applyBorder="1" applyAlignment="1">
      <alignment horizontal="center"/>
      <protection/>
    </xf>
    <xf numFmtId="0" fontId="58" fillId="0" borderId="128" xfId="48" applyFont="1" applyFill="1" applyBorder="1" applyAlignment="1">
      <alignment horizontal="center"/>
      <protection/>
    </xf>
    <xf numFmtId="3" fontId="29" fillId="0" borderId="11" xfId="48" applyNumberFormat="1" applyFont="1" applyFill="1" applyBorder="1" applyAlignment="1">
      <alignment horizontal="center"/>
      <protection/>
    </xf>
    <xf numFmtId="0" fontId="29" fillId="0" borderId="11" xfId="48" applyFont="1" applyFill="1" applyBorder="1" applyAlignment="1">
      <alignment horizontal="center"/>
      <protection/>
    </xf>
    <xf numFmtId="3" fontId="52" fillId="0" borderId="11" xfId="48" applyNumberFormat="1" applyFont="1" applyFill="1" applyBorder="1" applyAlignment="1">
      <alignment horizontal="center"/>
      <protection/>
    </xf>
    <xf numFmtId="3" fontId="30" fillId="0" borderId="11" xfId="48" applyNumberFormat="1" applyFont="1" applyFill="1" applyBorder="1" applyAlignment="1">
      <alignment horizontal="center"/>
      <protection/>
    </xf>
    <xf numFmtId="0" fontId="30" fillId="0" borderId="11" xfId="48" applyFont="1" applyFill="1" applyBorder="1" applyAlignment="1">
      <alignment horizontal="center"/>
      <protection/>
    </xf>
    <xf numFmtId="0" fontId="1" fillId="0" borderId="0" xfId="48" applyFont="1" applyFill="1">
      <alignment/>
      <protection/>
    </xf>
    <xf numFmtId="165" fontId="1" fillId="0" borderId="120" xfId="48" applyNumberFormat="1" applyFill="1" applyBorder="1" applyAlignment="1">
      <alignment horizontal="center"/>
      <protection/>
    </xf>
    <xf numFmtId="0" fontId="1" fillId="0" borderId="0" xfId="48" applyNumberFormat="1" applyFill="1">
      <alignment/>
      <protection/>
    </xf>
    <xf numFmtId="3" fontId="1" fillId="0" borderId="0" xfId="48" applyNumberFormat="1" applyFill="1">
      <alignment/>
      <protection/>
    </xf>
    <xf numFmtId="0" fontId="34" fillId="0" borderId="0" xfId="48" applyFont="1" applyFill="1" applyAlignment="1">
      <alignment horizontal="center"/>
      <protection/>
    </xf>
    <xf numFmtId="0" fontId="34" fillId="0" borderId="0" xfId="47" applyFont="1" applyFill="1" applyAlignment="1">
      <alignment horizontal="center"/>
      <protection/>
    </xf>
    <xf numFmtId="165" fontId="1" fillId="0" borderId="0" xfId="48" applyNumberFormat="1" applyFill="1" applyBorder="1" applyAlignment="1">
      <alignment horizontal="center"/>
      <protection/>
    </xf>
    <xf numFmtId="0" fontId="29" fillId="0" borderId="0" xfId="48" applyNumberFormat="1" applyFont="1" applyFill="1" applyBorder="1" applyAlignment="1">
      <alignment horizontal="left"/>
      <protection/>
    </xf>
    <xf numFmtId="49" fontId="29" fillId="0" borderId="0" xfId="48" applyNumberFormat="1" applyFont="1" applyFill="1" applyBorder="1" applyAlignment="1">
      <alignment horizontal="center"/>
      <protection/>
    </xf>
    <xf numFmtId="0" fontId="30" fillId="0" borderId="0" xfId="48" applyNumberFormat="1" applyFont="1" applyFill="1" applyBorder="1" applyAlignment="1">
      <alignment horizontal="center"/>
      <protection/>
    </xf>
    <xf numFmtId="0" fontId="30" fillId="0" borderId="0" xfId="48" applyFont="1" applyFill="1" applyBorder="1" applyAlignment="1">
      <alignment horizontal="center"/>
      <protection/>
    </xf>
    <xf numFmtId="3" fontId="52" fillId="0" borderId="0" xfId="48" applyNumberFormat="1" applyFont="1" applyFill="1" applyBorder="1" applyAlignment="1">
      <alignment horizontal="center"/>
      <protection/>
    </xf>
    <xf numFmtId="0" fontId="30" fillId="0" borderId="0" xfId="48" applyNumberFormat="1" applyFont="1" applyBorder="1" applyAlignment="1">
      <alignment horizontal="center"/>
      <protection/>
    </xf>
    <xf numFmtId="0" fontId="30" fillId="0" borderId="0" xfId="48" applyFont="1" applyBorder="1" applyAlignment="1">
      <alignment horizontal="center"/>
      <protection/>
    </xf>
    <xf numFmtId="0" fontId="1" fillId="24" borderId="0" xfId="48" applyFont="1" applyFill="1" applyProtection="1">
      <alignment/>
      <protection/>
    </xf>
    <xf numFmtId="0" fontId="1" fillId="24" borderId="0" xfId="48" applyFont="1" applyFill="1" applyAlignment="1">
      <alignment horizontal="center"/>
      <protection/>
    </xf>
    <xf numFmtId="0" fontId="1" fillId="24" borderId="0" xfId="48" applyFill="1" applyAlignment="1">
      <alignment horizontal="center"/>
      <protection/>
    </xf>
    <xf numFmtId="0" fontId="3" fillId="24" borderId="0" xfId="48" applyFont="1" applyFill="1" applyProtection="1">
      <alignment/>
      <protection/>
    </xf>
    <xf numFmtId="0" fontId="30" fillId="0" borderId="0" xfId="48" applyNumberFormat="1" applyFont="1" applyFill="1" applyBorder="1" applyAlignment="1">
      <alignment horizontal="left"/>
      <protection/>
    </xf>
    <xf numFmtId="0" fontId="3" fillId="0" borderId="0" xfId="48" applyNumberFormat="1" applyFont="1" applyFill="1">
      <alignment/>
      <protection/>
    </xf>
    <xf numFmtId="0" fontId="29" fillId="24" borderId="129" xfId="48" applyFont="1" applyFill="1" applyBorder="1">
      <alignment/>
      <protection/>
    </xf>
    <xf numFmtId="0" fontId="29" fillId="24" borderId="115" xfId="48" applyFont="1" applyFill="1" applyBorder="1">
      <alignment/>
      <protection/>
    </xf>
    <xf numFmtId="3" fontId="29" fillId="0" borderId="60" xfId="48" applyNumberFormat="1" applyFont="1" applyBorder="1" applyAlignment="1" applyProtection="1">
      <alignment horizontal="center"/>
      <protection locked="0"/>
    </xf>
    <xf numFmtId="0" fontId="29" fillId="0" borderId="55" xfId="48" applyFont="1" applyBorder="1" applyProtection="1">
      <alignment/>
      <protection locked="0"/>
    </xf>
    <xf numFmtId="0" fontId="29" fillId="0" borderId="38" xfId="48" applyFont="1" applyBorder="1" applyProtection="1">
      <alignment/>
      <protection locked="0"/>
    </xf>
    <xf numFmtId="0" fontId="29" fillId="0" borderId="51" xfId="48" applyFont="1" applyBorder="1" applyAlignment="1" applyProtection="1">
      <alignment horizontal="center"/>
      <protection locked="0"/>
    </xf>
    <xf numFmtId="0" fontId="29" fillId="0" borderId="130" xfId="48" applyFont="1" applyBorder="1" applyProtection="1">
      <alignment/>
      <protection locked="0"/>
    </xf>
    <xf numFmtId="0" fontId="29" fillId="0" borderId="131" xfId="48" applyFont="1" applyBorder="1" applyProtection="1">
      <alignment/>
      <protection locked="0"/>
    </xf>
    <xf numFmtId="0" fontId="29" fillId="0" borderId="132" xfId="48" applyFont="1" applyBorder="1" applyProtection="1">
      <alignment/>
      <protection locked="0"/>
    </xf>
    <xf numFmtId="0" fontId="29" fillId="24" borderId="115" xfId="48" applyFont="1" applyFill="1" applyBorder="1">
      <alignment/>
      <protection/>
    </xf>
    <xf numFmtId="0" fontId="29" fillId="24" borderId="129" xfId="48" applyFont="1" applyFill="1" applyBorder="1">
      <alignment/>
      <protection/>
    </xf>
    <xf numFmtId="0" fontId="29" fillId="24" borderId="133" xfId="48" applyFont="1" applyFill="1" applyBorder="1">
      <alignment/>
      <protection/>
    </xf>
    <xf numFmtId="3" fontId="1" fillId="0" borderId="60" xfId="48" applyNumberFormat="1" applyBorder="1" applyAlignment="1" applyProtection="1">
      <alignment horizontal="center"/>
      <protection locked="0"/>
    </xf>
    <xf numFmtId="0" fontId="29" fillId="26" borderId="129" xfId="48" applyFont="1" applyFill="1" applyBorder="1">
      <alignment/>
      <protection/>
    </xf>
    <xf numFmtId="0" fontId="29" fillId="26" borderId="133" xfId="48" applyFont="1" applyFill="1" applyBorder="1">
      <alignment/>
      <protection/>
    </xf>
    <xf numFmtId="0" fontId="29" fillId="26" borderId="115" xfId="48" applyFont="1" applyFill="1" applyBorder="1">
      <alignment/>
      <protection/>
    </xf>
    <xf numFmtId="0" fontId="1" fillId="0" borderId="0" xfId="48" applyFont="1">
      <alignment/>
      <protection/>
    </xf>
    <xf numFmtId="0" fontId="1" fillId="0" borderId="130" xfId="48" applyFont="1" applyBorder="1" applyProtection="1">
      <alignment/>
      <protection locked="0"/>
    </xf>
    <xf numFmtId="0" fontId="1" fillId="0" borderId="132" xfId="48" applyFont="1" applyBorder="1" applyProtection="1">
      <alignment/>
      <protection locked="0"/>
    </xf>
    <xf numFmtId="0" fontId="1" fillId="0" borderId="73" xfId="48" applyFont="1" applyBorder="1" applyProtection="1">
      <alignment/>
      <protection locked="0"/>
    </xf>
    <xf numFmtId="0" fontId="1" fillId="0" borderId="134" xfId="48" applyFont="1" applyBorder="1" applyProtection="1">
      <alignment/>
      <protection locked="0"/>
    </xf>
    <xf numFmtId="0" fontId="1" fillId="0" borderId="0" xfId="48" applyFont="1" applyBorder="1" applyProtection="1">
      <alignment/>
      <protection locked="0"/>
    </xf>
    <xf numFmtId="0" fontId="64" fillId="0" borderId="0" xfId="0" applyFont="1" applyAlignment="1">
      <alignment horizontal="left" indent="10"/>
    </xf>
    <xf numFmtId="0" fontId="65" fillId="0" borderId="0" xfId="0" applyFont="1" applyAlignment="1">
      <alignment horizontal="left" indent="10"/>
    </xf>
    <xf numFmtId="14" fontId="29" fillId="0" borderId="46" xfId="48" applyNumberFormat="1" applyFont="1" applyBorder="1" applyProtection="1">
      <alignment/>
      <protection locked="0"/>
    </xf>
    <xf numFmtId="0" fontId="1" fillId="0" borderId="54" xfId="48" applyFont="1" applyBorder="1" applyAlignment="1" applyProtection="1">
      <alignment horizontal="center"/>
      <protection locked="0"/>
    </xf>
    <xf numFmtId="3" fontId="43" fillId="7" borderId="39" xfId="47" applyNumberFormat="1" applyFont="1" applyFill="1" applyBorder="1" applyAlignment="1">
      <alignment horizontal="center" vertical="center"/>
      <protection/>
    </xf>
    <xf numFmtId="0" fontId="43" fillId="7" borderId="40" xfId="47" applyFont="1" applyFill="1" applyBorder="1" applyAlignment="1">
      <alignment horizontal="center" vertical="center"/>
      <protection/>
    </xf>
    <xf numFmtId="3" fontId="43" fillId="7" borderId="41" xfId="47" applyNumberFormat="1" applyFont="1" applyFill="1" applyBorder="1" applyAlignment="1">
      <alignment horizontal="center" vertical="center"/>
      <protection/>
    </xf>
    <xf numFmtId="3" fontId="43" fillId="7" borderId="45" xfId="47" applyNumberFormat="1" applyFont="1" applyFill="1" applyBorder="1">
      <alignment/>
      <protection/>
    </xf>
    <xf numFmtId="0" fontId="43" fillId="7" borderId="43" xfId="47" applyFont="1" applyFill="1" applyBorder="1" applyAlignment="1">
      <alignment horizontal="center" vertical="center"/>
      <protection/>
    </xf>
    <xf numFmtId="3" fontId="43" fillId="7" borderId="44" xfId="47" applyNumberFormat="1" applyFont="1" applyFill="1" applyBorder="1" applyAlignment="1">
      <alignment horizontal="center"/>
      <protection/>
    </xf>
    <xf numFmtId="3" fontId="43" fillId="7" borderId="43" xfId="47" applyNumberFormat="1" applyFont="1" applyFill="1" applyBorder="1" applyAlignment="1">
      <alignment horizontal="center" vertical="center"/>
      <protection/>
    </xf>
    <xf numFmtId="3" fontId="43" fillId="7" borderId="44" xfId="47" applyNumberFormat="1" applyFont="1" applyFill="1" applyBorder="1" applyAlignment="1">
      <alignment horizontal="center" vertical="center"/>
      <protection/>
    </xf>
    <xf numFmtId="3" fontId="43" fillId="7" borderId="42" xfId="47" applyNumberFormat="1" applyFont="1" applyFill="1" applyBorder="1" applyAlignment="1">
      <alignment horizontal="center" vertical="center"/>
      <protection/>
    </xf>
    <xf numFmtId="0" fontId="43" fillId="7" borderId="45" xfId="47" applyNumberFormat="1" applyFont="1" applyFill="1" applyBorder="1" applyAlignment="1">
      <alignment horizontal="center" vertical="center"/>
      <protection/>
    </xf>
    <xf numFmtId="3" fontId="43" fillId="7" borderId="45" xfId="47" applyNumberFormat="1" applyFont="1" applyFill="1" applyBorder="1" applyAlignment="1">
      <alignment horizontal="center" vertical="center"/>
      <protection/>
    </xf>
    <xf numFmtId="0" fontId="43" fillId="7" borderId="43" xfId="47" applyNumberFormat="1" applyFont="1" applyFill="1" applyBorder="1" applyAlignment="1">
      <alignment horizontal="center" vertical="center"/>
      <protection/>
    </xf>
    <xf numFmtId="3" fontId="43" fillId="7" borderId="61" xfId="47" applyNumberFormat="1" applyFont="1" applyFill="1" applyBorder="1" applyAlignment="1">
      <alignment horizontal="center" vertical="center"/>
      <protection/>
    </xf>
    <xf numFmtId="0" fontId="43" fillId="7" borderId="61" xfId="47" applyFont="1" applyFill="1" applyBorder="1" applyAlignment="1">
      <alignment horizontal="center" vertical="center"/>
      <protection/>
    </xf>
    <xf numFmtId="0" fontId="55" fillId="7" borderId="62" xfId="47" applyFont="1" applyFill="1" applyBorder="1" applyAlignment="1">
      <alignment vertical="center"/>
      <protection/>
    </xf>
    <xf numFmtId="0" fontId="43" fillId="24" borderId="61" xfId="47" applyFont="1" applyFill="1" applyBorder="1" applyAlignment="1">
      <alignment horizontal="center" vertical="center"/>
      <protection/>
    </xf>
    <xf numFmtId="14" fontId="1" fillId="24" borderId="46" xfId="48" applyNumberFormat="1" applyFont="1" applyFill="1" applyBorder="1" applyAlignment="1" applyProtection="1">
      <alignment horizontal="left"/>
      <protection locked="0"/>
    </xf>
    <xf numFmtId="0" fontId="55" fillId="24" borderId="62" xfId="47" applyFont="1" applyFill="1" applyBorder="1" applyAlignment="1">
      <alignment vertical="center"/>
      <protection/>
    </xf>
    <xf numFmtId="3" fontId="43" fillId="24" borderId="42" xfId="47" applyNumberFormat="1" applyFont="1" applyFill="1" applyBorder="1" applyAlignment="1">
      <alignment horizontal="center" vertical="center"/>
      <protection/>
    </xf>
    <xf numFmtId="0" fontId="43" fillId="24" borderId="40" xfId="47" applyFont="1" applyFill="1" applyBorder="1" applyAlignment="1">
      <alignment horizontal="center" vertical="center"/>
      <protection/>
    </xf>
    <xf numFmtId="3" fontId="43" fillId="24" borderId="41" xfId="47" applyNumberFormat="1" applyFont="1" applyFill="1" applyBorder="1" applyAlignment="1">
      <alignment horizontal="center" vertical="center"/>
      <protection/>
    </xf>
    <xf numFmtId="3" fontId="43" fillId="24" borderId="59" xfId="47" applyNumberFormat="1" applyFont="1" applyFill="1" applyBorder="1">
      <alignment/>
      <protection/>
    </xf>
    <xf numFmtId="0" fontId="43" fillId="24" borderId="43" xfId="47" applyFont="1" applyFill="1" applyBorder="1" applyAlignment="1">
      <alignment horizontal="center" vertical="center"/>
      <protection/>
    </xf>
    <xf numFmtId="3" fontId="43" fillId="24" borderId="44" xfId="47" applyNumberFormat="1" applyFont="1" applyFill="1" applyBorder="1" applyAlignment="1">
      <alignment horizontal="center"/>
      <protection/>
    </xf>
    <xf numFmtId="3" fontId="43" fillId="24" borderId="43" xfId="47" applyNumberFormat="1" applyFont="1" applyFill="1" applyBorder="1" applyAlignment="1">
      <alignment horizontal="center" vertical="center"/>
      <protection/>
    </xf>
    <xf numFmtId="3" fontId="43" fillId="24" borderId="44" xfId="47" applyNumberFormat="1" applyFont="1" applyFill="1" applyBorder="1" applyAlignment="1">
      <alignment horizontal="center" vertical="center"/>
      <protection/>
    </xf>
    <xf numFmtId="3" fontId="43" fillId="24" borderId="39" xfId="47" applyNumberFormat="1" applyFont="1" applyFill="1" applyBorder="1" applyAlignment="1">
      <alignment horizontal="center" vertical="center"/>
      <protection/>
    </xf>
    <xf numFmtId="0" fontId="43" fillId="19" borderId="61" xfId="47" applyFont="1" applyFill="1" applyBorder="1" applyAlignment="1">
      <alignment horizontal="center" vertical="center"/>
      <protection/>
    </xf>
    <xf numFmtId="0" fontId="12" fillId="0" borderId="0" xfId="47" applyFont="1">
      <alignment/>
      <protection/>
    </xf>
    <xf numFmtId="9" fontId="0" fillId="0" borderId="135" xfId="50" applyBorder="1" applyAlignment="1">
      <alignment/>
    </xf>
    <xf numFmtId="0" fontId="57" fillId="24" borderId="134" xfId="0" applyFont="1" applyFill="1" applyBorder="1" applyAlignment="1">
      <alignment horizontal="center"/>
    </xf>
    <xf numFmtId="0" fontId="57" fillId="0" borderId="134" xfId="0" applyFont="1" applyBorder="1" applyAlignment="1">
      <alignment horizontal="center" wrapText="1"/>
    </xf>
    <xf numFmtId="9" fontId="0" fillId="0" borderId="105" xfId="50" applyBorder="1" applyAlignment="1">
      <alignment/>
    </xf>
    <xf numFmtId="9" fontId="0" fillId="0" borderId="114" xfId="50" applyBorder="1" applyAlignment="1">
      <alignment/>
    </xf>
    <xf numFmtId="0" fontId="0" fillId="0" borderId="136" xfId="0" applyBorder="1" applyAlignment="1">
      <alignment horizontal="center"/>
    </xf>
    <xf numFmtId="0" fontId="0" fillId="0" borderId="137" xfId="0" applyBorder="1" applyAlignment="1">
      <alignment/>
    </xf>
    <xf numFmtId="0" fontId="0" fillId="0" borderId="137" xfId="0" applyBorder="1" applyAlignment="1">
      <alignment horizontal="center"/>
    </xf>
    <xf numFmtId="10" fontId="57" fillId="0" borderId="137" xfId="0" applyNumberFormat="1" applyFont="1" applyBorder="1" applyAlignment="1">
      <alignment/>
    </xf>
    <xf numFmtId="9" fontId="0" fillId="0" borderId="138" xfId="50" applyBorder="1" applyAlignment="1">
      <alignment/>
    </xf>
    <xf numFmtId="9" fontId="0" fillId="0" borderId="111" xfId="50" applyBorder="1" applyAlignment="1">
      <alignment/>
    </xf>
    <xf numFmtId="0" fontId="57" fillId="19" borderId="63" xfId="0" applyFont="1" applyFill="1" applyBorder="1" applyAlignment="1">
      <alignment/>
    </xf>
    <xf numFmtId="0" fontId="51" fillId="19" borderId="64" xfId="0" applyFont="1" applyFill="1" applyBorder="1" applyAlignment="1">
      <alignment horizontal="center"/>
    </xf>
    <xf numFmtId="0" fontId="57" fillId="19" borderId="65" xfId="0" applyFont="1" applyFill="1" applyBorder="1" applyAlignment="1">
      <alignment/>
    </xf>
    <xf numFmtId="0" fontId="57" fillId="19" borderId="92" xfId="0" applyFont="1" applyFill="1" applyBorder="1" applyAlignment="1">
      <alignment/>
    </xf>
    <xf numFmtId="0" fontId="51" fillId="19" borderId="93" xfId="0" applyFont="1" applyFill="1" applyBorder="1" applyAlignment="1">
      <alignment horizontal="center"/>
    </xf>
    <xf numFmtId="0" fontId="57" fillId="19" borderId="94" xfId="0" applyFont="1" applyFill="1" applyBorder="1" applyAlignment="1">
      <alignment/>
    </xf>
    <xf numFmtId="0" fontId="57" fillId="19" borderId="66" xfId="0" applyFont="1" applyFill="1" applyBorder="1" applyAlignment="1">
      <alignment/>
    </xf>
    <xf numFmtId="0" fontId="51" fillId="19" borderId="67" xfId="0" applyFont="1" applyFill="1" applyBorder="1" applyAlignment="1">
      <alignment horizontal="center"/>
    </xf>
    <xf numFmtId="0" fontId="57" fillId="19" borderId="68" xfId="0" applyFont="1" applyFill="1" applyBorder="1" applyAlignment="1">
      <alignment/>
    </xf>
    <xf numFmtId="0" fontId="57" fillId="19" borderId="69" xfId="0" applyFont="1" applyFill="1" applyBorder="1" applyAlignment="1">
      <alignment/>
    </xf>
    <xf numFmtId="0" fontId="51" fillId="19" borderId="70" xfId="0" applyFont="1" applyFill="1" applyBorder="1" applyAlignment="1">
      <alignment horizontal="center"/>
    </xf>
    <xf numFmtId="0" fontId="57" fillId="19" borderId="71" xfId="0" applyFont="1" applyFill="1" applyBorder="1" applyAlignment="1">
      <alignment/>
    </xf>
    <xf numFmtId="0" fontId="57" fillId="19" borderId="97" xfId="0" applyFont="1" applyFill="1" applyBorder="1" applyAlignment="1">
      <alignment/>
    </xf>
    <xf numFmtId="0" fontId="51" fillId="19" borderId="98" xfId="0" applyFont="1" applyFill="1" applyBorder="1" applyAlignment="1">
      <alignment horizontal="center"/>
    </xf>
    <xf numFmtId="0" fontId="57" fillId="19" borderId="99" xfId="0" applyFont="1" applyFill="1" applyBorder="1" applyAlignment="1">
      <alignment/>
    </xf>
    <xf numFmtId="0" fontId="57" fillId="19" borderId="75" xfId="0" applyFont="1" applyFill="1" applyBorder="1" applyAlignment="1">
      <alignment/>
    </xf>
    <xf numFmtId="0" fontId="57" fillId="19" borderId="95" xfId="0" applyFont="1" applyFill="1" applyBorder="1" applyAlignment="1">
      <alignment/>
    </xf>
    <xf numFmtId="0" fontId="57" fillId="19" borderId="81" xfId="0" applyFont="1" applyFill="1" applyBorder="1" applyAlignment="1">
      <alignment/>
    </xf>
    <xf numFmtId="0" fontId="57" fillId="19" borderId="87" xfId="0" applyFont="1" applyFill="1" applyBorder="1" applyAlignment="1">
      <alignment/>
    </xf>
    <xf numFmtId="0" fontId="34" fillId="7" borderId="139" xfId="47" applyFont="1" applyFill="1" applyBorder="1" applyAlignment="1">
      <alignment horizontal="center" textRotation="90"/>
      <protection/>
    </xf>
    <xf numFmtId="0" fontId="34" fillId="7" borderId="140" xfId="47" applyFont="1" applyFill="1" applyBorder="1" applyAlignment="1">
      <alignment horizontal="center" textRotation="90"/>
      <protection/>
    </xf>
    <xf numFmtId="3" fontId="42" fillId="0" borderId="141" xfId="47" applyNumberFormat="1" applyFont="1" applyFill="1" applyBorder="1" applyAlignment="1">
      <alignment horizontal="center"/>
      <protection/>
    </xf>
    <xf numFmtId="0" fontId="34" fillId="7" borderId="142" xfId="47" applyFont="1" applyFill="1" applyBorder="1" applyAlignment="1">
      <alignment horizontal="center" textRotation="90"/>
      <protection/>
    </xf>
    <xf numFmtId="0" fontId="57" fillId="0" borderId="143" xfId="0" applyFont="1" applyBorder="1" applyAlignment="1">
      <alignment horizontal="center"/>
    </xf>
    <xf numFmtId="0" fontId="57" fillId="0" borderId="102" xfId="0" applyFont="1" applyBorder="1" applyAlignment="1">
      <alignment/>
    </xf>
    <xf numFmtId="0" fontId="57" fillId="0" borderId="103" xfId="0" applyFont="1" applyBorder="1" applyAlignment="1">
      <alignment horizontal="center"/>
    </xf>
    <xf numFmtId="0" fontId="57" fillId="0" borderId="104" xfId="0" applyFont="1" applyBorder="1" applyAlignment="1">
      <alignment/>
    </xf>
    <xf numFmtId="0" fontId="57" fillId="0" borderId="29" xfId="0" applyFont="1" applyBorder="1" applyAlignment="1">
      <alignment horizontal="center"/>
    </xf>
    <xf numFmtId="0" fontId="57" fillId="0" borderId="108" xfId="0" applyFont="1" applyBorder="1" applyAlignment="1">
      <alignment horizontal="center"/>
    </xf>
    <xf numFmtId="10" fontId="57" fillId="0" borderId="108" xfId="0" applyNumberFormat="1" applyFont="1" applyBorder="1" applyAlignment="1">
      <alignment/>
    </xf>
    <xf numFmtId="10" fontId="57" fillId="0" borderId="135" xfId="0" applyNumberFormat="1" applyFont="1" applyBorder="1" applyAlignment="1">
      <alignment/>
    </xf>
    <xf numFmtId="10" fontId="57" fillId="0" borderId="105" xfId="0" applyNumberFormat="1" applyFont="1" applyBorder="1" applyAlignment="1">
      <alignment/>
    </xf>
    <xf numFmtId="0" fontId="46" fillId="0" borderId="38" xfId="48" applyFont="1" applyBorder="1" applyAlignment="1" applyProtection="1">
      <alignment horizontal="center"/>
      <protection locked="0"/>
    </xf>
    <xf numFmtId="0" fontId="46" fillId="0" borderId="55" xfId="48" applyFont="1" applyBorder="1" applyAlignment="1" applyProtection="1">
      <alignment horizontal="center"/>
      <protection locked="0"/>
    </xf>
    <xf numFmtId="0" fontId="46" fillId="0" borderId="56" xfId="48" applyFont="1" applyBorder="1" applyAlignment="1" applyProtection="1">
      <alignment horizontal="center"/>
      <protection locked="0"/>
    </xf>
    <xf numFmtId="0" fontId="30" fillId="0" borderId="38" xfId="48" applyFont="1" applyBorder="1" applyAlignment="1" applyProtection="1">
      <alignment horizontal="center"/>
      <protection locked="0"/>
    </xf>
    <xf numFmtId="0" fontId="30" fillId="0" borderId="55" xfId="48" applyFont="1" applyBorder="1" applyAlignment="1" applyProtection="1">
      <alignment horizontal="center"/>
      <protection locked="0"/>
    </xf>
    <xf numFmtId="0" fontId="3" fillId="0" borderId="0" xfId="48" applyFont="1" applyFill="1">
      <alignment/>
      <protection/>
    </xf>
    <xf numFmtId="0" fontId="57" fillId="16" borderId="63" xfId="0" applyFont="1" applyFill="1" applyBorder="1" applyAlignment="1">
      <alignment/>
    </xf>
    <xf numFmtId="0" fontId="51" fillId="16" borderId="64" xfId="0" applyFont="1" applyFill="1" applyBorder="1" applyAlignment="1">
      <alignment horizontal="center"/>
    </xf>
    <xf numFmtId="0" fontId="57" fillId="16" borderId="65" xfId="0" applyFont="1" applyFill="1" applyBorder="1" applyAlignment="1">
      <alignment/>
    </xf>
    <xf numFmtId="0" fontId="57" fillId="16" borderId="66" xfId="0" applyFont="1" applyFill="1" applyBorder="1" applyAlignment="1">
      <alignment/>
    </xf>
    <xf numFmtId="0" fontId="51" fillId="16" borderId="67" xfId="0" applyFont="1" applyFill="1" applyBorder="1" applyAlignment="1">
      <alignment horizontal="center"/>
    </xf>
    <xf numFmtId="0" fontId="57" fillId="16" borderId="68" xfId="0" applyFont="1" applyFill="1" applyBorder="1" applyAlignment="1">
      <alignment/>
    </xf>
    <xf numFmtId="0" fontId="57" fillId="16" borderId="69" xfId="0" applyFont="1" applyFill="1" applyBorder="1" applyAlignment="1">
      <alignment/>
    </xf>
    <xf numFmtId="0" fontId="51" fillId="16" borderId="70" xfId="0" applyFont="1" applyFill="1" applyBorder="1" applyAlignment="1">
      <alignment horizontal="center"/>
    </xf>
    <xf numFmtId="0" fontId="57" fillId="16" borderId="71" xfId="0" applyFont="1" applyFill="1" applyBorder="1" applyAlignment="1">
      <alignment/>
    </xf>
    <xf numFmtId="0" fontId="57" fillId="16" borderId="92" xfId="0" applyFont="1" applyFill="1" applyBorder="1" applyAlignment="1">
      <alignment/>
    </xf>
    <xf numFmtId="0" fontId="51" fillId="16" borderId="93" xfId="0" applyFont="1" applyFill="1" applyBorder="1" applyAlignment="1">
      <alignment horizontal="center"/>
    </xf>
    <xf numFmtId="0" fontId="57" fillId="16" borderId="94" xfId="0" applyFont="1" applyFill="1" applyBorder="1" applyAlignment="1">
      <alignment/>
    </xf>
    <xf numFmtId="0" fontId="39" fillId="2" borderId="34" xfId="47" applyFont="1" applyFill="1" applyBorder="1" applyAlignment="1">
      <alignment horizontal="center" vertical="center"/>
      <protection/>
    </xf>
    <xf numFmtId="0" fontId="39" fillId="2" borderId="37" xfId="47" applyFont="1" applyFill="1" applyBorder="1" applyAlignment="1">
      <alignment horizontal="center" vertical="center"/>
      <protection/>
    </xf>
    <xf numFmtId="0" fontId="39" fillId="2" borderId="35" xfId="47" applyFont="1" applyFill="1" applyBorder="1" applyAlignment="1">
      <alignment horizontal="center" vertical="center"/>
      <protection/>
    </xf>
    <xf numFmtId="0" fontId="39" fillId="2" borderId="45" xfId="47" applyFont="1" applyFill="1" applyBorder="1" applyAlignment="1">
      <alignment horizontal="center" vertical="center"/>
      <protection/>
    </xf>
    <xf numFmtId="0" fontId="39" fillId="2" borderId="43" xfId="47" applyFont="1" applyFill="1" applyBorder="1" applyAlignment="1">
      <alignment horizontal="center" vertical="center"/>
      <protection/>
    </xf>
    <xf numFmtId="0" fontId="39" fillId="2" borderId="61" xfId="47" applyFont="1" applyFill="1" applyBorder="1" applyAlignment="1">
      <alignment horizontal="center" vertical="center"/>
      <protection/>
    </xf>
    <xf numFmtId="3" fontId="42" fillId="0" borderId="144" xfId="47" applyNumberFormat="1" applyFont="1" applyFill="1" applyBorder="1" applyAlignment="1">
      <alignment horizontal="center"/>
      <protection/>
    </xf>
    <xf numFmtId="3" fontId="42" fillId="0" borderId="145" xfId="47" applyNumberFormat="1" applyFont="1" applyFill="1" applyBorder="1" applyAlignment="1">
      <alignment horizontal="center"/>
      <protection/>
    </xf>
    <xf numFmtId="3" fontId="42" fillId="0" borderId="146" xfId="47" applyNumberFormat="1" applyFont="1" applyFill="1" applyBorder="1" applyAlignment="1">
      <alignment horizontal="center"/>
      <protection/>
    </xf>
    <xf numFmtId="3" fontId="42" fillId="0" borderId="147" xfId="47" applyNumberFormat="1" applyFont="1" applyFill="1" applyBorder="1" applyAlignment="1">
      <alignment horizontal="center"/>
      <protection/>
    </xf>
    <xf numFmtId="3" fontId="42" fillId="0" borderId="148" xfId="47" applyNumberFormat="1" applyFont="1" applyFill="1" applyBorder="1" applyAlignment="1">
      <alignment horizontal="center"/>
      <protection/>
    </xf>
    <xf numFmtId="3" fontId="42" fillId="0" borderId="149" xfId="47" applyNumberFormat="1" applyFont="1" applyFill="1" applyBorder="1" applyAlignment="1">
      <alignment horizontal="center"/>
      <protection/>
    </xf>
    <xf numFmtId="0" fontId="37" fillId="0" borderId="0" xfId="47" applyFont="1" applyAlignment="1">
      <alignment/>
      <protection/>
    </xf>
    <xf numFmtId="0" fontId="57" fillId="0" borderId="0" xfId="0" applyFont="1" applyAlignment="1">
      <alignment/>
    </xf>
    <xf numFmtId="3" fontId="42" fillId="7" borderId="141" xfId="47" applyNumberFormat="1" applyFont="1" applyFill="1" applyBorder="1" applyAlignment="1">
      <alignment horizontal="center"/>
      <protection/>
    </xf>
    <xf numFmtId="3" fontId="42" fillId="7" borderId="148" xfId="47" applyNumberFormat="1" applyFont="1" applyFill="1" applyBorder="1" applyAlignment="1">
      <alignment horizontal="center"/>
      <protection/>
    </xf>
    <xf numFmtId="0" fontId="34" fillId="0" borderId="142" xfId="47" applyFont="1" applyBorder="1" applyAlignment="1">
      <alignment horizontal="center" textRotation="90"/>
      <protection/>
    </xf>
    <xf numFmtId="0" fontId="34" fillId="0" borderId="139" xfId="47" applyFont="1" applyBorder="1" applyAlignment="1">
      <alignment horizontal="center" textRotation="90"/>
      <protection/>
    </xf>
    <xf numFmtId="0" fontId="34" fillId="0" borderId="150" xfId="47" applyFont="1" applyBorder="1" applyAlignment="1">
      <alignment horizontal="center" textRotation="90"/>
      <protection/>
    </xf>
    <xf numFmtId="0" fontId="34" fillId="0" borderId="151" xfId="47" applyFont="1" applyBorder="1" applyAlignment="1">
      <alignment horizontal="center" textRotation="90"/>
      <protection/>
    </xf>
    <xf numFmtId="0" fontId="34" fillId="0" borderId="140" xfId="47" applyFont="1" applyBorder="1" applyAlignment="1">
      <alignment horizontal="center" textRotation="90"/>
      <protection/>
    </xf>
    <xf numFmtId="3" fontId="42" fillId="0" borderId="152" xfId="47" applyNumberFormat="1" applyFont="1" applyFill="1" applyBorder="1" applyAlignment="1">
      <alignment horizontal="center"/>
      <protection/>
    </xf>
    <xf numFmtId="0" fontId="34" fillId="24" borderId="151" xfId="47" applyFont="1" applyFill="1" applyBorder="1" applyAlignment="1">
      <alignment horizontal="center" textRotation="90"/>
      <protection/>
    </xf>
    <xf numFmtId="0" fontId="34" fillId="24" borderId="139" xfId="47" applyFont="1" applyFill="1" applyBorder="1" applyAlignment="1">
      <alignment horizontal="center" textRotation="90"/>
      <protection/>
    </xf>
    <xf numFmtId="0" fontId="34" fillId="24" borderId="140" xfId="47" applyFont="1" applyFill="1" applyBorder="1" applyAlignment="1">
      <alignment horizontal="center" textRotation="90"/>
      <protection/>
    </xf>
    <xf numFmtId="0" fontId="34" fillId="24" borderId="150" xfId="47" applyFont="1" applyFill="1" applyBorder="1" applyAlignment="1">
      <alignment horizontal="center" textRotation="90"/>
      <protection/>
    </xf>
    <xf numFmtId="0" fontId="30" fillId="0" borderId="117" xfId="48" applyFont="1" applyFill="1" applyBorder="1" applyAlignment="1">
      <alignment horizontal="center"/>
      <protection/>
    </xf>
    <xf numFmtId="0" fontId="30" fillId="0" borderId="118" xfId="48" applyFont="1" applyFill="1" applyBorder="1" applyAlignment="1">
      <alignment horizontal="center"/>
      <protection/>
    </xf>
    <xf numFmtId="0" fontId="30" fillId="0" borderId="119" xfId="48" applyFont="1" applyFill="1" applyBorder="1" applyAlignment="1">
      <alignment horizontal="center"/>
      <protection/>
    </xf>
    <xf numFmtId="0" fontId="30" fillId="0" borderId="117" xfId="48" applyFont="1" applyBorder="1" applyAlignment="1">
      <alignment horizontal="center"/>
      <protection/>
    </xf>
    <xf numFmtId="0" fontId="30" fillId="0" borderId="118" xfId="48" applyFont="1" applyBorder="1" applyAlignment="1">
      <alignment horizontal="center"/>
      <protection/>
    </xf>
    <xf numFmtId="0" fontId="30" fillId="0" borderId="119" xfId="48" applyFont="1" applyBorder="1" applyAlignment="1">
      <alignment horizontal="center"/>
      <protection/>
    </xf>
    <xf numFmtId="0" fontId="57" fillId="0" borderId="153" xfId="0" applyFont="1" applyBorder="1" applyAlignment="1">
      <alignment vertical="center" textRotation="90"/>
    </xf>
    <xf numFmtId="0" fontId="57" fillId="0" borderId="154" xfId="0" applyFont="1" applyBorder="1" applyAlignment="1">
      <alignment vertical="center" textRotation="90"/>
    </xf>
    <xf numFmtId="0" fontId="57" fillId="0" borderId="155" xfId="0" applyFont="1" applyBorder="1" applyAlignment="1">
      <alignment vertical="center" textRotation="90"/>
    </xf>
    <xf numFmtId="0" fontId="51" fillId="0" borderId="50" xfId="0" applyFont="1" applyBorder="1" applyAlignment="1">
      <alignment horizontal="center"/>
    </xf>
    <xf numFmtId="0" fontId="51" fillId="0" borderId="57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7" borderId="57" xfId="0" applyFont="1" applyFill="1" applyBorder="1" applyAlignment="1">
      <alignment horizontal="center"/>
    </xf>
    <xf numFmtId="0" fontId="51" fillId="7" borderId="10" xfId="0" applyFont="1" applyFill="1" applyBorder="1" applyAlignment="1">
      <alignment horizontal="center"/>
    </xf>
    <xf numFmtId="0" fontId="51" fillId="7" borderId="50" xfId="0" applyFont="1" applyFill="1" applyBorder="1" applyAlignment="1">
      <alignment horizontal="center"/>
    </xf>
    <xf numFmtId="3" fontId="29" fillId="0" borderId="156" xfId="48" applyNumberFormat="1" applyFont="1" applyBorder="1" applyAlignment="1" applyProtection="1">
      <alignment horizontal="center" vertical="center"/>
      <protection locked="0"/>
    </xf>
    <xf numFmtId="3" fontId="29" fillId="0" borderId="157" xfId="48" applyNumberFormat="1" applyFont="1" applyBorder="1" applyAlignment="1" applyProtection="1">
      <alignment horizontal="center" vertical="center"/>
      <protection locked="0"/>
    </xf>
    <xf numFmtId="0" fontId="3" fillId="0" borderId="50" xfId="48" applyFont="1" applyBorder="1" applyAlignment="1">
      <alignment horizontal="center"/>
      <protection/>
    </xf>
    <xf numFmtId="0" fontId="3" fillId="0" borderId="57" xfId="48" applyFont="1" applyBorder="1" applyAlignment="1">
      <alignment horizontal="center"/>
      <protection/>
    </xf>
    <xf numFmtId="0" fontId="3" fillId="0" borderId="10" xfId="48" applyFont="1" applyBorder="1" applyAlignment="1">
      <alignment horizontal="center"/>
      <protection/>
    </xf>
    <xf numFmtId="3" fontId="29" fillId="0" borderId="158" xfId="48" applyNumberFormat="1" applyFont="1" applyBorder="1" applyAlignment="1" applyProtection="1">
      <alignment horizontal="center" vertical="center"/>
      <protection locked="0"/>
    </xf>
    <xf numFmtId="3" fontId="29" fillId="0" borderId="159" xfId="48" applyNumberFormat="1" applyFont="1" applyBorder="1" applyAlignment="1" applyProtection="1">
      <alignment horizontal="center" vertical="center"/>
      <protection locked="0"/>
    </xf>
    <xf numFmtId="0" fontId="30" fillId="0" borderId="160" xfId="48" applyFont="1" applyBorder="1" applyAlignment="1">
      <alignment horizontal="center" vertical="center"/>
      <protection/>
    </xf>
    <xf numFmtId="0" fontId="30" fillId="0" borderId="161" xfId="48" applyFont="1" applyBorder="1" applyAlignment="1">
      <alignment horizontal="center" vertical="center"/>
      <protection/>
    </xf>
    <xf numFmtId="3" fontId="53" fillId="7" borderId="158" xfId="48" applyNumberFormat="1" applyFont="1" applyFill="1" applyBorder="1" applyAlignment="1">
      <alignment horizontal="center" vertical="center"/>
      <protection/>
    </xf>
    <xf numFmtId="3" fontId="53" fillId="7" borderId="162" xfId="48" applyNumberFormat="1" applyFont="1" applyFill="1" applyBorder="1" applyAlignment="1">
      <alignment horizontal="center" vertical="center"/>
      <protection/>
    </xf>
    <xf numFmtId="3" fontId="53" fillId="0" borderId="158" xfId="48" applyNumberFormat="1" applyFont="1" applyBorder="1" applyAlignment="1" applyProtection="1">
      <alignment horizontal="center" vertical="center"/>
      <protection locked="0"/>
    </xf>
    <xf numFmtId="3" fontId="53" fillId="0" borderId="162" xfId="48" applyNumberFormat="1" applyFont="1" applyBorder="1" applyAlignment="1" applyProtection="1">
      <alignment horizontal="center" vertical="center"/>
      <protection locked="0"/>
    </xf>
    <xf numFmtId="0" fontId="46" fillId="0" borderId="160" xfId="48" applyFont="1" applyBorder="1" applyAlignment="1">
      <alignment horizontal="center" vertical="center"/>
      <protection/>
    </xf>
    <xf numFmtId="0" fontId="46" fillId="0" borderId="161" xfId="48" applyFont="1" applyBorder="1" applyAlignment="1">
      <alignment horizontal="center" vertical="center"/>
      <protection/>
    </xf>
    <xf numFmtId="3" fontId="53" fillId="0" borderId="163" xfId="48" applyNumberFormat="1" applyFont="1" applyBorder="1" applyAlignment="1" applyProtection="1">
      <alignment horizontal="center" vertical="center"/>
      <protection locked="0"/>
    </xf>
    <xf numFmtId="3" fontId="53" fillId="0" borderId="164" xfId="48" applyNumberFormat="1" applyFont="1" applyBorder="1" applyAlignment="1" applyProtection="1">
      <alignment horizontal="center" vertical="center"/>
      <protection locked="0"/>
    </xf>
    <xf numFmtId="0" fontId="30" fillId="0" borderId="160" xfId="48" applyFont="1" applyBorder="1" applyAlignment="1">
      <alignment horizontal="center" vertical="center"/>
      <protection/>
    </xf>
    <xf numFmtId="0" fontId="30" fillId="0" borderId="161" xfId="48" applyFont="1" applyBorder="1" applyAlignment="1">
      <alignment horizontal="center" vertical="center"/>
      <protection/>
    </xf>
    <xf numFmtId="0" fontId="1" fillId="0" borderId="0" xfId="48" applyAlignment="1">
      <alignment horizontal="center"/>
      <protection/>
    </xf>
    <xf numFmtId="0" fontId="1" fillId="0" borderId="38" xfId="48" applyBorder="1" applyAlignment="1">
      <alignment horizontal="center"/>
      <protection/>
    </xf>
    <xf numFmtId="49" fontId="46" fillId="7" borderId="50" xfId="48" applyNumberFormat="1" applyFont="1" applyFill="1" applyBorder="1" applyAlignment="1">
      <alignment horizontal="left"/>
      <protection/>
    </xf>
    <xf numFmtId="49" fontId="46" fillId="7" borderId="57" xfId="48" applyNumberFormat="1" applyFont="1" applyFill="1" applyBorder="1" applyAlignment="1">
      <alignment horizontal="left"/>
      <protection/>
    </xf>
    <xf numFmtId="49" fontId="46" fillId="7" borderId="10" xfId="48" applyNumberFormat="1" applyFont="1" applyFill="1" applyBorder="1" applyAlignment="1">
      <alignment horizontal="left"/>
      <protection/>
    </xf>
    <xf numFmtId="0" fontId="1" fillId="0" borderId="72" xfId="48" applyBorder="1" applyAlignment="1">
      <alignment horizontal="center"/>
      <protection/>
    </xf>
    <xf numFmtId="0" fontId="3" fillId="0" borderId="165" xfId="48" applyFont="1" applyBorder="1" applyAlignment="1">
      <alignment horizontal="center"/>
      <protection/>
    </xf>
    <xf numFmtId="0" fontId="30" fillId="0" borderId="166" xfId="48" applyFont="1" applyBorder="1" applyAlignment="1">
      <alignment horizontal="center"/>
      <protection/>
    </xf>
    <xf numFmtId="0" fontId="46" fillId="0" borderId="166" xfId="48" applyFont="1" applyBorder="1" applyAlignment="1">
      <alignment horizontal="center"/>
      <protection/>
    </xf>
    <xf numFmtId="0" fontId="46" fillId="7" borderId="50" xfId="48" applyFont="1" applyFill="1" applyBorder="1" applyAlignment="1">
      <alignment horizontal="center"/>
      <protection/>
    </xf>
    <xf numFmtId="0" fontId="46" fillId="7" borderId="57" xfId="48" applyFont="1" applyFill="1" applyBorder="1" applyAlignment="1">
      <alignment horizontal="center"/>
      <protection/>
    </xf>
    <xf numFmtId="0" fontId="46" fillId="7" borderId="10" xfId="48" applyFont="1" applyFill="1" applyBorder="1" applyAlignment="1">
      <alignment horizontal="center"/>
      <protection/>
    </xf>
    <xf numFmtId="0" fontId="1" fillId="0" borderId="0" xfId="48" applyAlignment="1">
      <alignment horizontal="center" wrapText="1"/>
      <protection/>
    </xf>
    <xf numFmtId="0" fontId="46" fillId="7" borderId="167" xfId="48" applyFont="1" applyFill="1" applyBorder="1" applyAlignment="1">
      <alignment horizontal="center" vertical="center"/>
      <protection/>
    </xf>
    <xf numFmtId="0" fontId="46" fillId="7" borderId="168" xfId="48" applyFont="1" applyFill="1" applyBorder="1" applyAlignment="1">
      <alignment horizontal="center" vertical="center"/>
      <protection/>
    </xf>
    <xf numFmtId="3" fontId="53" fillId="7" borderId="167" xfId="48" applyNumberFormat="1" applyFont="1" applyFill="1" applyBorder="1" applyAlignment="1">
      <alignment horizontal="center" vertical="center"/>
      <protection/>
    </xf>
    <xf numFmtId="3" fontId="53" fillId="7" borderId="168" xfId="48" applyNumberFormat="1" applyFont="1" applyFill="1" applyBorder="1" applyAlignment="1">
      <alignment horizontal="center" vertical="center"/>
      <protection/>
    </xf>
    <xf numFmtId="0" fontId="46" fillId="7" borderId="160" xfId="48" applyFont="1" applyFill="1" applyBorder="1" applyAlignment="1">
      <alignment horizontal="center" vertical="center"/>
      <protection/>
    </xf>
    <xf numFmtId="0" fontId="46" fillId="7" borderId="161" xfId="48" applyFont="1" applyFill="1" applyBorder="1" applyAlignment="1">
      <alignment horizontal="center" vertical="center"/>
      <protection/>
    </xf>
    <xf numFmtId="0" fontId="46" fillId="7" borderId="50" xfId="48" applyFont="1" applyFill="1" applyBorder="1" applyAlignment="1">
      <alignment horizontal="left"/>
      <protection/>
    </xf>
    <xf numFmtId="0" fontId="46" fillId="7" borderId="57" xfId="48" applyFont="1" applyFill="1" applyBorder="1" applyAlignment="1">
      <alignment horizontal="left"/>
      <protection/>
    </xf>
    <xf numFmtId="0" fontId="46" fillId="7" borderId="10" xfId="48" applyFont="1" applyFill="1" applyBorder="1" applyAlignment="1">
      <alignment horizontal="left"/>
      <protection/>
    </xf>
    <xf numFmtId="0" fontId="1" fillId="0" borderId="153" xfId="48" applyBorder="1" applyAlignment="1">
      <alignment vertical="center"/>
      <protection/>
    </xf>
    <xf numFmtId="0" fontId="1" fillId="0" borderId="155" xfId="48" applyBorder="1" applyAlignment="1">
      <alignment vertical="center"/>
      <protection/>
    </xf>
    <xf numFmtId="3" fontId="29" fillId="0" borderId="167" xfId="48" applyNumberFormat="1" applyFont="1" applyBorder="1" applyAlignment="1" applyProtection="1">
      <alignment horizontal="center" vertical="center"/>
      <protection locked="0"/>
    </xf>
    <xf numFmtId="3" fontId="29" fillId="0" borderId="169" xfId="48" applyNumberFormat="1" applyFont="1" applyBorder="1" applyAlignment="1" applyProtection="1">
      <alignment horizontal="center" vertical="center"/>
      <protection locked="0"/>
    </xf>
    <xf numFmtId="3" fontId="29" fillId="0" borderId="167" xfId="48" applyNumberFormat="1" applyFont="1" applyBorder="1" applyAlignment="1" applyProtection="1">
      <alignment horizontal="center" vertical="center"/>
      <protection locked="0"/>
    </xf>
    <xf numFmtId="3" fontId="29" fillId="0" borderId="169" xfId="48" applyNumberFormat="1" applyFont="1" applyBorder="1" applyAlignment="1" applyProtection="1">
      <alignment horizontal="center" vertical="center"/>
      <protection locked="0"/>
    </xf>
    <xf numFmtId="3" fontId="46" fillId="7" borderId="158" xfId="48" applyNumberFormat="1" applyFont="1" applyFill="1" applyBorder="1" applyAlignment="1">
      <alignment horizontal="center" vertical="center"/>
      <protection/>
    </xf>
    <xf numFmtId="3" fontId="46" fillId="7" borderId="162" xfId="48" applyNumberFormat="1" applyFont="1" applyFill="1" applyBorder="1" applyAlignment="1">
      <alignment horizontal="center" vertical="center"/>
      <protection/>
    </xf>
    <xf numFmtId="3" fontId="1" fillId="0" borderId="156" xfId="48" applyNumberFormat="1" applyBorder="1" applyAlignment="1" applyProtection="1">
      <alignment horizontal="center" vertical="center"/>
      <protection locked="0"/>
    </xf>
    <xf numFmtId="3" fontId="1" fillId="0" borderId="157" xfId="48" applyNumberFormat="1" applyBorder="1" applyAlignment="1" applyProtection="1">
      <alignment horizontal="center" vertical="center"/>
      <protection locked="0"/>
    </xf>
    <xf numFmtId="0" fontId="3" fillId="0" borderId="160" xfId="48" applyFont="1" applyBorder="1" applyAlignment="1">
      <alignment horizontal="center" vertical="center"/>
      <protection/>
    </xf>
    <xf numFmtId="0" fontId="3" fillId="0" borderId="161" xfId="48" applyFont="1" applyBorder="1" applyAlignment="1">
      <alignment horizontal="center" vertical="center"/>
      <protection/>
    </xf>
    <xf numFmtId="3" fontId="1" fillId="0" borderId="167" xfId="48" applyNumberFormat="1" applyBorder="1" applyAlignment="1" applyProtection="1">
      <alignment horizontal="center" vertical="center"/>
      <protection locked="0"/>
    </xf>
    <xf numFmtId="3" fontId="1" fillId="0" borderId="169" xfId="48" applyNumberFormat="1" applyBorder="1" applyAlignment="1" applyProtection="1">
      <alignment horizontal="center" vertical="center"/>
      <protection locked="0"/>
    </xf>
    <xf numFmtId="3" fontId="1" fillId="0" borderId="158" xfId="48" applyNumberFormat="1" applyBorder="1" applyAlignment="1" applyProtection="1">
      <alignment horizontal="center" vertical="center"/>
      <protection locked="0"/>
    </xf>
    <xf numFmtId="3" fontId="1" fillId="0" borderId="159" xfId="48" applyNumberFormat="1" applyBorder="1" applyAlignment="1" applyProtection="1">
      <alignment horizontal="center" vertical="center"/>
      <protection locked="0"/>
    </xf>
    <xf numFmtId="3" fontId="1" fillId="0" borderId="163" xfId="48" applyNumberFormat="1" applyBorder="1" applyAlignment="1" applyProtection="1">
      <alignment horizontal="center" vertical="center"/>
      <protection locked="0"/>
    </xf>
    <xf numFmtId="3" fontId="1" fillId="0" borderId="164" xfId="48" applyNumberFormat="1" applyBorder="1" applyAlignment="1" applyProtection="1">
      <alignment horizontal="center" vertical="center"/>
      <protection locked="0"/>
    </xf>
    <xf numFmtId="3" fontId="53" fillId="0" borderId="167" xfId="48" applyNumberFormat="1" applyFont="1" applyBorder="1" applyAlignment="1" applyProtection="1">
      <alignment horizontal="center" vertical="center"/>
      <protection locked="0"/>
    </xf>
    <xf numFmtId="3" fontId="53" fillId="0" borderId="168" xfId="48" applyNumberFormat="1" applyFont="1" applyBorder="1" applyAlignment="1" applyProtection="1">
      <alignment horizontal="center" vertical="center"/>
      <protection locked="0"/>
    </xf>
    <xf numFmtId="3" fontId="53" fillId="0" borderId="170" xfId="48" applyNumberFormat="1" applyFont="1" applyBorder="1" applyAlignment="1" applyProtection="1">
      <alignment horizontal="center" vertical="center"/>
      <protection locked="0"/>
    </xf>
    <xf numFmtId="3" fontId="53" fillId="0" borderId="171" xfId="48" applyNumberFormat="1" applyFont="1" applyBorder="1" applyAlignment="1" applyProtection="1">
      <alignment horizontal="center" vertical="center"/>
      <protection locked="0"/>
    </xf>
    <xf numFmtId="3" fontId="53" fillId="0" borderId="159" xfId="48" applyNumberFormat="1" applyFont="1" applyBorder="1" applyAlignment="1" applyProtection="1">
      <alignment horizontal="center" vertical="center"/>
      <protection locked="0"/>
    </xf>
    <xf numFmtId="3" fontId="53" fillId="0" borderId="169" xfId="48" applyNumberFormat="1" applyFont="1" applyBorder="1" applyAlignment="1" applyProtection="1">
      <alignment horizontal="center" vertical="center"/>
      <protection locked="0"/>
    </xf>
    <xf numFmtId="3" fontId="53" fillId="0" borderId="156" xfId="48" applyNumberFormat="1" applyFont="1" applyBorder="1" applyAlignment="1" applyProtection="1">
      <alignment horizontal="center" vertical="center"/>
      <protection locked="0"/>
    </xf>
    <xf numFmtId="3" fontId="53" fillId="0" borderId="157" xfId="48" applyNumberFormat="1" applyFont="1" applyBorder="1" applyAlignment="1" applyProtection="1">
      <alignment horizontal="center" vertical="center"/>
      <protection locked="0"/>
    </xf>
    <xf numFmtId="3" fontId="29" fillId="7" borderId="158" xfId="48" applyNumberFormat="1" applyFont="1" applyFill="1" applyBorder="1" applyAlignment="1">
      <alignment horizontal="center" vertical="center"/>
      <protection/>
    </xf>
    <xf numFmtId="3" fontId="29" fillId="7" borderId="162" xfId="48" applyNumberFormat="1" applyFont="1" applyFill="1" applyBorder="1" applyAlignment="1">
      <alignment horizontal="center" vertical="center"/>
      <protection/>
    </xf>
    <xf numFmtId="3" fontId="29" fillId="0" borderId="158" xfId="48" applyNumberFormat="1" applyFont="1" applyBorder="1" applyAlignment="1" applyProtection="1">
      <alignment horizontal="center" vertical="center"/>
      <protection locked="0"/>
    </xf>
    <xf numFmtId="3" fontId="29" fillId="0" borderId="162" xfId="48" applyNumberFormat="1" applyFont="1" applyBorder="1" applyAlignment="1" applyProtection="1">
      <alignment horizontal="center" vertical="center"/>
      <protection locked="0"/>
    </xf>
    <xf numFmtId="3" fontId="29" fillId="0" borderId="163" xfId="48" applyNumberFormat="1" applyFont="1" applyBorder="1" applyAlignment="1" applyProtection="1">
      <alignment horizontal="center" vertical="center"/>
      <protection locked="0"/>
    </xf>
    <xf numFmtId="3" fontId="29" fillId="0" borderId="164" xfId="48" applyNumberFormat="1" applyFont="1" applyBorder="1" applyAlignment="1" applyProtection="1">
      <alignment horizontal="center" vertical="center"/>
      <protection locked="0"/>
    </xf>
    <xf numFmtId="0" fontId="30" fillId="7" borderId="167" xfId="48" applyFont="1" applyFill="1" applyBorder="1" applyAlignment="1">
      <alignment horizontal="center" vertical="center"/>
      <protection/>
    </xf>
    <xf numFmtId="0" fontId="30" fillId="7" borderId="168" xfId="48" applyFont="1" applyFill="1" applyBorder="1" applyAlignment="1">
      <alignment horizontal="center" vertical="center"/>
      <protection/>
    </xf>
    <xf numFmtId="0" fontId="30" fillId="7" borderId="160" xfId="48" applyFont="1" applyFill="1" applyBorder="1" applyAlignment="1">
      <alignment horizontal="center" vertical="center"/>
      <protection/>
    </xf>
    <xf numFmtId="0" fontId="30" fillId="7" borderId="161" xfId="48" applyFont="1" applyFill="1" applyBorder="1" applyAlignment="1">
      <alignment horizontal="center" vertical="center"/>
      <protection/>
    </xf>
    <xf numFmtId="3" fontId="29" fillId="7" borderId="167" xfId="48" applyNumberFormat="1" applyFont="1" applyFill="1" applyBorder="1" applyAlignment="1">
      <alignment horizontal="center" vertical="center"/>
      <protection/>
    </xf>
    <xf numFmtId="3" fontId="29" fillId="7" borderId="168" xfId="48" applyNumberFormat="1" applyFont="1" applyFill="1" applyBorder="1" applyAlignment="1">
      <alignment horizontal="center" vertical="center"/>
      <protection/>
    </xf>
    <xf numFmtId="3" fontId="30" fillId="7" borderId="158" xfId="48" applyNumberFormat="1" applyFont="1" applyFill="1" applyBorder="1" applyAlignment="1">
      <alignment horizontal="center" vertical="center"/>
      <protection/>
    </xf>
    <xf numFmtId="3" fontId="30" fillId="7" borderId="162" xfId="48" applyNumberFormat="1" applyFont="1" applyFill="1" applyBorder="1" applyAlignment="1">
      <alignment horizontal="center" vertical="center"/>
      <protection/>
    </xf>
    <xf numFmtId="3" fontId="1" fillId="0" borderId="170" xfId="48" applyNumberFormat="1" applyBorder="1" applyAlignment="1" applyProtection="1">
      <alignment horizontal="center" vertical="center"/>
      <protection locked="0"/>
    </xf>
    <xf numFmtId="3" fontId="1" fillId="0" borderId="171" xfId="48" applyNumberFormat="1" applyBorder="1" applyAlignment="1" applyProtection="1">
      <alignment horizontal="center" vertical="center"/>
      <protection locked="0"/>
    </xf>
    <xf numFmtId="3" fontId="1" fillId="0" borderId="168" xfId="48" applyNumberFormat="1" applyBorder="1" applyAlignment="1" applyProtection="1">
      <alignment horizontal="center" vertical="center"/>
      <protection locked="0"/>
    </xf>
    <xf numFmtId="3" fontId="1" fillId="0" borderId="162" xfId="48" applyNumberFormat="1" applyBorder="1" applyAlignment="1" applyProtection="1">
      <alignment horizontal="center" vertical="center"/>
      <protection locked="0"/>
    </xf>
    <xf numFmtId="3" fontId="29" fillId="0" borderId="170" xfId="48" applyNumberFormat="1" applyFont="1" applyBorder="1" applyAlignment="1" applyProtection="1">
      <alignment horizontal="center" vertical="center"/>
      <protection locked="0"/>
    </xf>
    <xf numFmtId="3" fontId="29" fillId="0" borderId="171" xfId="48" applyNumberFormat="1" applyFont="1" applyBorder="1" applyAlignment="1" applyProtection="1">
      <alignment horizontal="center" vertical="center"/>
      <protection locked="0"/>
    </xf>
    <xf numFmtId="3" fontId="29" fillId="0" borderId="168" xfId="48" applyNumberFormat="1" applyFont="1" applyBorder="1" applyAlignment="1" applyProtection="1">
      <alignment horizontal="center" vertical="center"/>
      <protection locked="0"/>
    </xf>
    <xf numFmtId="3" fontId="29" fillId="0" borderId="162" xfId="48" applyNumberFormat="1" applyFont="1" applyBorder="1" applyAlignment="1" applyProtection="1">
      <alignment horizontal="center" vertical="center"/>
      <protection locked="0"/>
    </xf>
    <xf numFmtId="3" fontId="29" fillId="0" borderId="168" xfId="48" applyNumberFormat="1" applyFont="1" applyBorder="1" applyAlignment="1" applyProtection="1">
      <alignment horizontal="center" vertical="center"/>
      <protection locked="0"/>
    </xf>
    <xf numFmtId="3" fontId="29" fillId="0" borderId="157" xfId="48" applyNumberFormat="1" applyFont="1" applyBorder="1" applyAlignment="1" applyProtection="1">
      <alignment horizontal="center" vertical="center"/>
      <protection locked="0"/>
    </xf>
    <xf numFmtId="3" fontId="29" fillId="0" borderId="159" xfId="48" applyNumberFormat="1" applyFont="1" applyBorder="1" applyAlignment="1" applyProtection="1">
      <alignment horizontal="center" vertical="center"/>
      <protection locked="0"/>
    </xf>
    <xf numFmtId="3" fontId="29" fillId="0" borderId="163" xfId="48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MPD 2009" xfId="48"/>
    <cellStyle name="Poznámka" xfId="49"/>
    <cellStyle name="Percent" xfId="50"/>
    <cellStyle name="procent 2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40">
    <dxf>
      <font>
        <b/>
        <i val="0"/>
        <color indexed="62"/>
      </font>
    </dxf>
    <dxf>
      <font>
        <b/>
        <i val="0"/>
        <color indexed="62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</dxf>
    <dxf>
      <font>
        <b/>
        <i val="0"/>
        <color indexed="62"/>
      </font>
    </dxf>
    <dxf>
      <font>
        <b/>
        <i val="0"/>
        <color indexed="62"/>
      </font>
    </dxf>
    <dxf>
      <font>
        <b/>
        <i val="0"/>
        <color indexed="62"/>
      </font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rgb="FF3333CC"/>
      </font>
    </dxf>
    <dxf>
      <font>
        <b/>
        <i val="0"/>
        <color rgb="FF3333CC"/>
      </font>
    </dxf>
    <dxf>
      <font>
        <b/>
        <i val="0"/>
        <color rgb="FF3333CC"/>
      </font>
    </dxf>
    <dxf>
      <font>
        <b/>
        <i val="0"/>
        <color rgb="FF3333CC"/>
      </font>
    </dxf>
    <dxf>
      <font>
        <b/>
        <i val="0"/>
        <color indexed="62"/>
      </font>
    </dxf>
    <dxf>
      <font>
        <b/>
        <i val="0"/>
        <color indexed="62"/>
      </font>
    </dxf>
    <dxf>
      <font>
        <b/>
        <i val="0"/>
        <color indexed="18"/>
      </font>
    </dxf>
    <dxf>
      <font>
        <b/>
        <i val="0"/>
        <color indexed="62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62"/>
      </font>
    </dxf>
    <dxf>
      <font>
        <b/>
        <i val="0"/>
        <color indexed="18"/>
      </font>
    </dxf>
    <dxf>
      <font>
        <b/>
        <i val="0"/>
        <color indexed="62"/>
      </font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43"/>
  <sheetViews>
    <sheetView tabSelected="1" zoomScalePageLayoutView="0" workbookViewId="0" topLeftCell="A1">
      <selection activeCell="L43" sqref="L43:U43"/>
    </sheetView>
  </sheetViews>
  <sheetFormatPr defaultColWidth="10.421875" defaultRowHeight="12.75"/>
  <cols>
    <col min="1" max="1" width="1.28515625" style="11" customWidth="1"/>
    <col min="2" max="2" width="20.28125" style="11" customWidth="1"/>
    <col min="3" max="3" width="5.421875" style="11" customWidth="1"/>
    <col min="4" max="4" width="2.00390625" style="11" customWidth="1"/>
    <col min="5" max="6" width="5.421875" style="11" customWidth="1"/>
    <col min="7" max="7" width="2.00390625" style="11" customWidth="1"/>
    <col min="8" max="9" width="5.421875" style="11" customWidth="1"/>
    <col min="10" max="10" width="2.00390625" style="11" customWidth="1"/>
    <col min="11" max="12" width="5.421875" style="11" customWidth="1"/>
    <col min="13" max="13" width="2.00390625" style="11" customWidth="1"/>
    <col min="14" max="15" width="5.421875" style="11" customWidth="1"/>
    <col min="16" max="16" width="2.00390625" style="11" customWidth="1"/>
    <col min="17" max="18" width="5.421875" style="11" customWidth="1"/>
    <col min="19" max="19" width="2.00390625" style="11" customWidth="1"/>
    <col min="20" max="21" width="5.421875" style="11" customWidth="1"/>
    <col min="22" max="22" width="2.00390625" style="11" customWidth="1"/>
    <col min="23" max="24" width="5.421875" style="11" customWidth="1"/>
    <col min="25" max="25" width="2.00390625" style="11" customWidth="1"/>
    <col min="26" max="26" width="5.421875" style="11" customWidth="1"/>
    <col min="27" max="27" width="8.28125" style="11" customWidth="1"/>
    <col min="28" max="28" width="5.57421875" style="11" customWidth="1"/>
    <col min="29" max="29" width="1.28515625" style="11" customWidth="1"/>
    <col min="30" max="30" width="6.421875" style="11" customWidth="1"/>
    <col min="31" max="31" width="5.7109375" style="11" customWidth="1"/>
    <col min="32" max="32" width="4.140625" style="11" customWidth="1"/>
    <col min="33" max="33" width="5.00390625" style="11" customWidth="1"/>
    <col min="34" max="34" width="3.421875" style="11" customWidth="1"/>
    <col min="35" max="35" width="2.140625" style="11" customWidth="1"/>
    <col min="36" max="36" width="2.8515625" style="11" customWidth="1"/>
    <col min="37" max="37" width="63.00390625" style="11" customWidth="1"/>
    <col min="38" max="40" width="10.421875" style="11" customWidth="1"/>
    <col min="41" max="42" width="5.00390625" style="11" customWidth="1"/>
    <col min="43" max="43" width="3.00390625" style="11" customWidth="1"/>
    <col min="44" max="45" width="4.28125" style="11" customWidth="1"/>
    <col min="46" max="16384" width="10.421875" style="11" customWidth="1"/>
  </cols>
  <sheetData>
    <row r="1" spans="7:28" ht="23.25">
      <c r="G1" s="39"/>
      <c r="H1" s="39"/>
      <c r="I1" s="39"/>
      <c r="M1" s="40"/>
      <c r="N1" s="40"/>
      <c r="O1" s="40"/>
      <c r="P1" s="40"/>
      <c r="Q1" s="40"/>
      <c r="R1" s="40"/>
      <c r="S1" s="40"/>
      <c r="T1" s="40"/>
      <c r="U1" s="40"/>
      <c r="V1" s="180" t="s">
        <v>79</v>
      </c>
      <c r="W1" s="527">
        <f>'Rozlosování-přehled'!N1</f>
        <v>2011</v>
      </c>
      <c r="X1" s="528"/>
      <c r="Y1" s="40"/>
      <c r="Z1" s="40"/>
      <c r="AA1" s="40"/>
      <c r="AB1" s="40"/>
    </row>
    <row r="2" ht="13.5" thickBot="1">
      <c r="AH2" s="453" t="s">
        <v>313</v>
      </c>
    </row>
    <row r="3" spans="2:41" ht="93" customHeight="1" thickBot="1">
      <c r="B3" s="41"/>
      <c r="C3" s="531" t="str">
        <f>B5</f>
        <v>Trnávka</v>
      </c>
      <c r="D3" s="532"/>
      <c r="E3" s="535"/>
      <c r="F3" s="534" t="str">
        <f>B7</f>
        <v>Kunčičky  A</v>
      </c>
      <c r="G3" s="532"/>
      <c r="H3" s="535"/>
      <c r="I3" s="537" t="str">
        <f>B9</f>
        <v>Stará Bělá  B</v>
      </c>
      <c r="J3" s="538"/>
      <c r="K3" s="539"/>
      <c r="L3" s="534" t="str">
        <f>B11</f>
        <v>Výškovice  B</v>
      </c>
      <c r="M3" s="532"/>
      <c r="N3" s="535"/>
      <c r="O3" s="534" t="str">
        <f>B13</f>
        <v>Proskovice A</v>
      </c>
      <c r="P3" s="532"/>
      <c r="Q3" s="535"/>
      <c r="R3" s="534" t="str">
        <f>B15</f>
        <v>Nová Bělá</v>
      </c>
      <c r="S3" s="532"/>
      <c r="T3" s="535"/>
      <c r="U3" s="537" t="str">
        <f>B17</f>
        <v>Stará Bělá  A</v>
      </c>
      <c r="V3" s="538"/>
      <c r="W3" s="539"/>
      <c r="X3" s="537" t="str">
        <f>B19</f>
        <v>Výškovice  A</v>
      </c>
      <c r="Y3" s="538"/>
      <c r="Z3" s="540"/>
      <c r="AA3" s="47" t="s">
        <v>31</v>
      </c>
      <c r="AB3" s="531" t="s">
        <v>32</v>
      </c>
      <c r="AC3" s="532"/>
      <c r="AD3" s="533"/>
      <c r="AE3" s="48" t="s">
        <v>33</v>
      </c>
      <c r="AG3" s="47" t="s">
        <v>31</v>
      </c>
      <c r="AI3" s="47" t="s">
        <v>312</v>
      </c>
      <c r="AO3" s="11" t="s">
        <v>38</v>
      </c>
    </row>
    <row r="4" spans="2:31" ht="9.75" customHeight="1">
      <c r="B4" s="43"/>
      <c r="C4" s="515" t="s">
        <v>81</v>
      </c>
      <c r="D4" s="516"/>
      <c r="E4" s="517"/>
      <c r="F4" s="536">
        <f>'Utkání-výsledky'!I15</f>
        <v>2</v>
      </c>
      <c r="G4" s="522"/>
      <c r="H4" s="523"/>
      <c r="I4" s="521">
        <f>'Utkání-výsledky'!J18</f>
        <v>1</v>
      </c>
      <c r="J4" s="522"/>
      <c r="K4" s="523"/>
      <c r="L4" s="521">
        <f>'Utkání-výsledky'!I24</f>
        <v>1</v>
      </c>
      <c r="M4" s="522"/>
      <c r="N4" s="523"/>
      <c r="O4" s="521">
        <f>'Utkání-výsledky'!J29</f>
        <v>2</v>
      </c>
      <c r="P4" s="522"/>
      <c r="Q4" s="523"/>
      <c r="R4" s="521">
        <f>'Utkání-výsledky'!I33</f>
        <v>1</v>
      </c>
      <c r="S4" s="522"/>
      <c r="T4" s="523"/>
      <c r="U4" s="521">
        <f>'Utkání-výsledky'!J40</f>
        <v>1</v>
      </c>
      <c r="V4" s="522"/>
      <c r="W4" s="523"/>
      <c r="X4" s="521">
        <f>'Utkání-výsledky'!I7</f>
        <v>1</v>
      </c>
      <c r="Y4" s="522"/>
      <c r="Z4" s="524"/>
      <c r="AA4" s="44"/>
      <c r="AB4" s="44"/>
      <c r="AC4" s="45"/>
      <c r="AD4" s="42"/>
      <c r="AE4" s="46"/>
    </row>
    <row r="5" spans="2:45" ht="30" customHeight="1" thickBot="1">
      <c r="B5" s="171" t="str">
        <f>'Utkání-výsledky'!N4</f>
        <v>Trnávka</v>
      </c>
      <c r="C5" s="518"/>
      <c r="D5" s="519"/>
      <c r="E5" s="519"/>
      <c r="F5" s="60">
        <f>'Utkání-výsledky'!F15</f>
        <v>2</v>
      </c>
      <c r="G5" s="61" t="s">
        <v>17</v>
      </c>
      <c r="H5" s="62">
        <f>'Utkání-výsledky'!H15</f>
        <v>1</v>
      </c>
      <c r="I5" s="63">
        <f>'Utkání-výsledky'!H18</f>
        <v>0</v>
      </c>
      <c r="J5" s="61" t="s">
        <v>17</v>
      </c>
      <c r="K5" s="62">
        <f>'Utkání-výsledky'!F18</f>
        <v>3</v>
      </c>
      <c r="L5" s="63">
        <f>'Utkání-výsledky'!F24</f>
        <v>0</v>
      </c>
      <c r="M5" s="61" t="s">
        <v>17</v>
      </c>
      <c r="N5" s="62">
        <f>'Utkání-výsledky'!H24</f>
        <v>3</v>
      </c>
      <c r="O5" s="63">
        <f>'Utkání-výsledky'!H29</f>
        <v>2</v>
      </c>
      <c r="P5" s="61" t="s">
        <v>17</v>
      </c>
      <c r="Q5" s="62">
        <f>'Utkání-výsledky'!F29</f>
        <v>1</v>
      </c>
      <c r="R5" s="63">
        <f>'Utkání-výsledky'!F33</f>
        <v>1</v>
      </c>
      <c r="S5" s="61" t="s">
        <v>17</v>
      </c>
      <c r="T5" s="62">
        <f>'Utkání-výsledky'!H33</f>
        <v>2</v>
      </c>
      <c r="U5" s="63">
        <f>'Utkání-výsledky'!H40</f>
        <v>0</v>
      </c>
      <c r="V5" s="61" t="s">
        <v>17</v>
      </c>
      <c r="W5" s="62">
        <f>'Utkání-výsledky'!F40</f>
        <v>3</v>
      </c>
      <c r="X5" s="63">
        <f>'Utkání-výsledky'!F7</f>
        <v>0</v>
      </c>
      <c r="Y5" s="61" t="s">
        <v>17</v>
      </c>
      <c r="Z5" s="62">
        <f>'Utkání-výsledky'!H7</f>
        <v>3</v>
      </c>
      <c r="AA5" s="67">
        <f aca="true" t="shared" si="0" ref="AA5:AA19">IF(AS5&gt;0,AO5," ")</f>
        <v>9</v>
      </c>
      <c r="AB5" s="277">
        <f>IF(AS5&gt;0,AP5," ")</f>
        <v>5</v>
      </c>
      <c r="AC5" s="68" t="s">
        <v>17</v>
      </c>
      <c r="AD5" s="278">
        <f aca="true" t="shared" si="1" ref="AD5:AD19">IF(AS5&gt;0,AR5," ")</f>
        <v>16</v>
      </c>
      <c r="AE5" s="169" t="s">
        <v>141</v>
      </c>
      <c r="AO5" s="51">
        <f>SUM(F4:Z4)</f>
        <v>9</v>
      </c>
      <c r="AP5" s="52">
        <f>SUM(F5,I5,L5,O5,R5,U5,X5)</f>
        <v>5</v>
      </c>
      <c r="AQ5" s="53" t="s">
        <v>17</v>
      </c>
      <c r="AR5" s="52">
        <f>SUM(H5,K5,N5,Q5,T5,W5,Z5)</f>
        <v>16</v>
      </c>
      <c r="AS5" s="52">
        <f>AP5+AR5</f>
        <v>21</v>
      </c>
    </row>
    <row r="6" spans="2:45" ht="9.75" customHeight="1">
      <c r="B6" s="172"/>
      <c r="C6" s="536">
        <f>'Utkání-výsledky'!J15</f>
        <v>1</v>
      </c>
      <c r="D6" s="522"/>
      <c r="E6" s="523"/>
      <c r="F6" s="515" t="s">
        <v>82</v>
      </c>
      <c r="G6" s="516"/>
      <c r="H6" s="517"/>
      <c r="I6" s="521">
        <f>'Utkání-výsledky'!I25</f>
        <v>1</v>
      </c>
      <c r="J6" s="522"/>
      <c r="K6" s="523"/>
      <c r="L6" s="521">
        <f>'Utkání-výsledky'!J28</f>
        <v>1</v>
      </c>
      <c r="M6" s="522"/>
      <c r="N6" s="523"/>
      <c r="O6" s="521">
        <f>'Utkání-výsledky'!I34</f>
        <v>1</v>
      </c>
      <c r="P6" s="522"/>
      <c r="Q6" s="523"/>
      <c r="R6" s="521">
        <f>'Utkání-výsledky'!J39</f>
        <v>1</v>
      </c>
      <c r="S6" s="522"/>
      <c r="T6" s="523"/>
      <c r="U6" s="521">
        <f>'Utkání-výsledky'!I8</f>
        <v>1</v>
      </c>
      <c r="V6" s="522"/>
      <c r="W6" s="523"/>
      <c r="X6" s="521">
        <f>'Utkání-výsledky'!I17</f>
        <v>1</v>
      </c>
      <c r="Y6" s="522"/>
      <c r="Z6" s="524"/>
      <c r="AA6" s="54" t="str">
        <f t="shared" si="0"/>
        <v> </v>
      </c>
      <c r="AB6" s="279" t="str">
        <f>IF(AS6&gt;0,AO6," ")</f>
        <v> </v>
      </c>
      <c r="AC6" s="55" t="s">
        <v>17</v>
      </c>
      <c r="AD6" s="280" t="str">
        <f t="shared" si="1"/>
        <v> </v>
      </c>
      <c r="AE6" s="46"/>
      <c r="AO6" s="56"/>
      <c r="AP6" s="57"/>
      <c r="AQ6" s="58"/>
      <c r="AR6" s="58"/>
      <c r="AS6" s="57"/>
    </row>
    <row r="7" spans="2:45" ht="30" customHeight="1" thickBot="1">
      <c r="B7" s="171" t="str">
        <f>'Utkání-výsledky'!N5</f>
        <v>Kunčičky  A</v>
      </c>
      <c r="C7" s="60">
        <f>H5</f>
        <v>1</v>
      </c>
      <c r="D7" s="61" t="s">
        <v>17</v>
      </c>
      <c r="E7" s="62">
        <f>F5</f>
        <v>2</v>
      </c>
      <c r="F7" s="518"/>
      <c r="G7" s="519" t="s">
        <v>34</v>
      </c>
      <c r="H7" s="520"/>
      <c r="I7" s="60">
        <f>'Utkání-výsledky'!F25</f>
        <v>0</v>
      </c>
      <c r="J7" s="61" t="s">
        <v>17</v>
      </c>
      <c r="K7" s="62">
        <f>'Utkání-výsledky'!H25</f>
        <v>3</v>
      </c>
      <c r="L7" s="63">
        <f>'Utkání-výsledky'!H28</f>
        <v>0</v>
      </c>
      <c r="M7" s="61" t="s">
        <v>17</v>
      </c>
      <c r="N7" s="62">
        <f>'Utkání-výsledky'!F28</f>
        <v>3</v>
      </c>
      <c r="O7" s="63">
        <f>'Utkání-výsledky'!F34</f>
        <v>0</v>
      </c>
      <c r="P7" s="61" t="s">
        <v>17</v>
      </c>
      <c r="Q7" s="62">
        <f>'Utkání-výsledky'!H34</f>
        <v>3</v>
      </c>
      <c r="R7" s="63">
        <f>'Utkání-výsledky'!H39</f>
        <v>0</v>
      </c>
      <c r="S7" s="61" t="s">
        <v>17</v>
      </c>
      <c r="T7" s="62">
        <f>'Utkání-výsledky'!F39</f>
        <v>3</v>
      </c>
      <c r="U7" s="63">
        <f>'Utkání-výsledky'!F8</f>
        <v>0</v>
      </c>
      <c r="V7" s="61" t="s">
        <v>17</v>
      </c>
      <c r="W7" s="62">
        <f>'Utkání-výsledky'!H8</f>
        <v>3</v>
      </c>
      <c r="X7" s="63">
        <f>'Utkání-výsledky'!F17</f>
        <v>0</v>
      </c>
      <c r="Y7" s="61" t="s">
        <v>17</v>
      </c>
      <c r="Z7" s="62">
        <f>'Utkání-výsledky'!H17</f>
        <v>3</v>
      </c>
      <c r="AA7" s="67">
        <f t="shared" si="0"/>
        <v>7</v>
      </c>
      <c r="AB7" s="277">
        <f>IF(AS7&gt;0,AP7," ")</f>
        <v>1</v>
      </c>
      <c r="AC7" s="68" t="s">
        <v>17</v>
      </c>
      <c r="AD7" s="278">
        <f t="shared" si="1"/>
        <v>20</v>
      </c>
      <c r="AE7" s="452" t="s">
        <v>138</v>
      </c>
      <c r="AF7" s="453" t="s">
        <v>302</v>
      </c>
      <c r="AO7" s="51">
        <f>SUM(C6:C6)+SUM(I6:Z6)</f>
        <v>7</v>
      </c>
      <c r="AP7" s="52">
        <f>SUM(C7,I7,L7,O7,R7,U7,X7)</f>
        <v>1</v>
      </c>
      <c r="AQ7" s="53" t="s">
        <v>17</v>
      </c>
      <c r="AR7" s="52">
        <f>SUM(E7,K7,N7,Q7,T7,W7,Z7)</f>
        <v>20</v>
      </c>
      <c r="AS7" s="52">
        <f>AP7+AR7</f>
        <v>21</v>
      </c>
    </row>
    <row r="8" spans="2:45" ht="9.75" customHeight="1">
      <c r="B8" s="172"/>
      <c r="C8" s="486">
        <f>'Utkání-výsledky'!I18</f>
        <v>2</v>
      </c>
      <c r="D8" s="525"/>
      <c r="E8" s="525"/>
      <c r="F8" s="525">
        <f>'Utkání-výsledky'!J25</f>
        <v>2</v>
      </c>
      <c r="G8" s="525"/>
      <c r="H8" s="526"/>
      <c r="I8" s="515" t="s">
        <v>83</v>
      </c>
      <c r="J8" s="516"/>
      <c r="K8" s="517"/>
      <c r="L8" s="521">
        <f>'Utkání-výsledky'!I35</f>
        <v>2</v>
      </c>
      <c r="M8" s="522"/>
      <c r="N8" s="523"/>
      <c r="O8" s="521">
        <f>'Utkání-výsledky'!J38</f>
        <v>2</v>
      </c>
      <c r="P8" s="522"/>
      <c r="Q8" s="523"/>
      <c r="R8" s="521">
        <f>'Utkání-výsledky'!I9</f>
        <v>1</v>
      </c>
      <c r="S8" s="522"/>
      <c r="T8" s="523"/>
      <c r="U8" s="521">
        <f>'Utkání-výsledky'!J14</f>
        <v>1</v>
      </c>
      <c r="V8" s="522"/>
      <c r="W8" s="523"/>
      <c r="X8" s="521">
        <f>'Utkání-výsledky'!I27</f>
        <v>2</v>
      </c>
      <c r="Y8" s="522"/>
      <c r="Z8" s="524"/>
      <c r="AA8" s="54" t="str">
        <f t="shared" si="0"/>
        <v> </v>
      </c>
      <c r="AB8" s="279" t="str">
        <f>IF(AS8&gt;0,AO8," ")</f>
        <v> </v>
      </c>
      <c r="AC8" s="55" t="s">
        <v>17</v>
      </c>
      <c r="AD8" s="280" t="str">
        <f t="shared" si="1"/>
        <v> </v>
      </c>
      <c r="AE8" s="46"/>
      <c r="AO8" s="56"/>
      <c r="AP8" s="57"/>
      <c r="AQ8" s="58"/>
      <c r="AR8" s="58"/>
      <c r="AS8" s="57"/>
    </row>
    <row r="9" spans="2:45" ht="30" customHeight="1" thickBot="1">
      <c r="B9" s="442" t="str">
        <f>'Utkání-výsledky'!N6</f>
        <v>Stará Bělá  B</v>
      </c>
      <c r="C9" s="130">
        <f>K5</f>
        <v>3</v>
      </c>
      <c r="D9" s="64" t="s">
        <v>17</v>
      </c>
      <c r="E9" s="131">
        <f>I5</f>
        <v>0</v>
      </c>
      <c r="F9" s="132">
        <f>K7</f>
        <v>3</v>
      </c>
      <c r="G9" s="64" t="s">
        <v>17</v>
      </c>
      <c r="H9" s="131">
        <f>I7</f>
        <v>0</v>
      </c>
      <c r="I9" s="518"/>
      <c r="J9" s="519" t="s">
        <v>35</v>
      </c>
      <c r="K9" s="520"/>
      <c r="L9" s="60">
        <f>'Utkání-výsledky'!F35</f>
        <v>2</v>
      </c>
      <c r="M9" s="61" t="s">
        <v>17</v>
      </c>
      <c r="N9" s="62">
        <f>'Utkání-výsledky'!H35</f>
        <v>1</v>
      </c>
      <c r="O9" s="63">
        <f>'Utkání-výsledky'!H38</f>
        <v>3</v>
      </c>
      <c r="P9" s="61" t="s">
        <v>17</v>
      </c>
      <c r="Q9" s="62">
        <f>'Utkání-výsledky'!F38</f>
        <v>0</v>
      </c>
      <c r="R9" s="63">
        <f>'Utkání-výsledky'!F9</f>
        <v>1</v>
      </c>
      <c r="S9" s="61" t="s">
        <v>17</v>
      </c>
      <c r="T9" s="62">
        <f>'Utkání-výsledky'!H9</f>
        <v>2</v>
      </c>
      <c r="U9" s="443">
        <f>'Utkání-výsledky'!H14</f>
        <v>1</v>
      </c>
      <c r="V9" s="444" t="s">
        <v>17</v>
      </c>
      <c r="W9" s="445">
        <f>'Utkání-výsledky'!F14</f>
        <v>2</v>
      </c>
      <c r="X9" s="443">
        <f>'Utkání-výsledky'!F27</f>
        <v>2</v>
      </c>
      <c r="Y9" s="444" t="s">
        <v>17</v>
      </c>
      <c r="Z9" s="445">
        <f>'Utkání-výsledky'!H27</f>
        <v>1</v>
      </c>
      <c r="AA9" s="67">
        <f t="shared" si="0"/>
        <v>12</v>
      </c>
      <c r="AB9" s="277">
        <f>IF(AS9&gt;0,AP9," ")</f>
        <v>15</v>
      </c>
      <c r="AC9" s="68" t="s">
        <v>17</v>
      </c>
      <c r="AD9" s="278">
        <f t="shared" si="1"/>
        <v>6</v>
      </c>
      <c r="AE9" s="169" t="s">
        <v>68</v>
      </c>
      <c r="AG9" s="170">
        <v>3</v>
      </c>
      <c r="AH9" s="170">
        <v>3</v>
      </c>
      <c r="AI9" s="61" t="s">
        <v>17</v>
      </c>
      <c r="AJ9" s="170">
        <v>3</v>
      </c>
      <c r="AO9" s="51">
        <f>SUM(C8:F8)+SUM(L8:Z8)</f>
        <v>12</v>
      </c>
      <c r="AP9" s="52">
        <f>SUM(F9,C9,L9,O9,R9,U9,X9)</f>
        <v>15</v>
      </c>
      <c r="AQ9" s="53" t="s">
        <v>17</v>
      </c>
      <c r="AR9" s="52">
        <f>SUM(H9,E9,N9,Q9,T9,W9,Z9)</f>
        <v>6</v>
      </c>
      <c r="AS9" s="52">
        <f>AP9+AR9</f>
        <v>21</v>
      </c>
    </row>
    <row r="10" spans="2:45" ht="9.75" customHeight="1">
      <c r="B10" s="172"/>
      <c r="C10" s="486">
        <f>'Utkání-výsledky'!J24</f>
        <v>2</v>
      </c>
      <c r="D10" s="525"/>
      <c r="E10" s="525"/>
      <c r="F10" s="525">
        <f>'Utkání-výsledky'!I28</f>
        <v>2</v>
      </c>
      <c r="G10" s="525"/>
      <c r="H10" s="525"/>
      <c r="I10" s="525">
        <f>'Utkání-výsledky'!J35</f>
        <v>1</v>
      </c>
      <c r="J10" s="525"/>
      <c r="K10" s="526"/>
      <c r="L10" s="515" t="s">
        <v>36</v>
      </c>
      <c r="M10" s="516"/>
      <c r="N10" s="517"/>
      <c r="O10" s="521">
        <f>'Utkání-výsledky'!I10</f>
        <v>2</v>
      </c>
      <c r="P10" s="522"/>
      <c r="Q10" s="523"/>
      <c r="R10" s="521">
        <f>'Utkání-výsledky'!J13</f>
        <v>1</v>
      </c>
      <c r="S10" s="522"/>
      <c r="T10" s="523"/>
      <c r="U10" s="521">
        <f>'Utkání-výsledky'!I19</f>
        <v>2</v>
      </c>
      <c r="V10" s="522"/>
      <c r="W10" s="523"/>
      <c r="X10" s="521">
        <f>'Utkání-výsledky'!I37</f>
        <v>1</v>
      </c>
      <c r="Y10" s="522"/>
      <c r="Z10" s="524"/>
      <c r="AA10" s="54" t="str">
        <f t="shared" si="0"/>
        <v> </v>
      </c>
      <c r="AB10" s="279" t="str">
        <f>IF(AS10&gt;0,AO10," ")</f>
        <v> </v>
      </c>
      <c r="AC10" s="55" t="s">
        <v>17</v>
      </c>
      <c r="AD10" s="280" t="str">
        <f t="shared" si="1"/>
        <v> </v>
      </c>
      <c r="AE10" s="46"/>
      <c r="AO10" s="56"/>
      <c r="AP10" s="57"/>
      <c r="AQ10" s="58"/>
      <c r="AR10" s="58"/>
      <c r="AS10" s="57"/>
    </row>
    <row r="11" spans="2:45" ht="30" customHeight="1" thickBot="1">
      <c r="B11" s="321" t="str">
        <f>'Utkání-výsledky'!N7</f>
        <v>Výškovice  B</v>
      </c>
      <c r="C11" s="130">
        <f>N5</f>
        <v>3</v>
      </c>
      <c r="D11" s="64" t="s">
        <v>17</v>
      </c>
      <c r="E11" s="131">
        <f>L5</f>
        <v>0</v>
      </c>
      <c r="F11" s="132">
        <f>N7</f>
        <v>3</v>
      </c>
      <c r="G11" s="64" t="s">
        <v>17</v>
      </c>
      <c r="H11" s="131">
        <f>L7</f>
        <v>0</v>
      </c>
      <c r="I11" s="66">
        <f>N9</f>
        <v>1</v>
      </c>
      <c r="J11" s="64" t="s">
        <v>17</v>
      </c>
      <c r="K11" s="65">
        <f>L9</f>
        <v>2</v>
      </c>
      <c r="L11" s="518"/>
      <c r="M11" s="519" t="s">
        <v>36</v>
      </c>
      <c r="N11" s="520"/>
      <c r="O11" s="60">
        <f>'Utkání-výsledky'!F10</f>
        <v>3</v>
      </c>
      <c r="P11" s="61" t="s">
        <v>17</v>
      </c>
      <c r="Q11" s="62">
        <f>'Utkání-výsledky'!H10</f>
        <v>0</v>
      </c>
      <c r="R11" s="63">
        <f>'Utkání-výsledky'!H13</f>
        <v>1</v>
      </c>
      <c r="S11" s="61" t="s">
        <v>17</v>
      </c>
      <c r="T11" s="62">
        <f>'Utkání-výsledky'!F13</f>
        <v>2</v>
      </c>
      <c r="U11" s="63">
        <f>'Utkání-výsledky'!F19</f>
        <v>2</v>
      </c>
      <c r="V11" s="61" t="s">
        <v>17</v>
      </c>
      <c r="W11" s="62">
        <f>'Utkání-výsledky'!H19</f>
        <v>1</v>
      </c>
      <c r="X11" s="63">
        <f>'Utkání-výsledky'!F37</f>
        <v>0</v>
      </c>
      <c r="Y11" s="61" t="s">
        <v>17</v>
      </c>
      <c r="Z11" s="62">
        <f>'Utkání-výsledky'!H37</f>
        <v>3</v>
      </c>
      <c r="AA11" s="67">
        <f t="shared" si="0"/>
        <v>11</v>
      </c>
      <c r="AB11" s="277">
        <f>IF(AS11&gt;0,AP11," ")</f>
        <v>13</v>
      </c>
      <c r="AC11" s="68" t="s">
        <v>17</v>
      </c>
      <c r="AD11" s="278">
        <f t="shared" si="1"/>
        <v>8</v>
      </c>
      <c r="AE11" s="320" t="s">
        <v>140</v>
      </c>
      <c r="AF11" s="170"/>
      <c r="AO11" s="51">
        <f>SUM(C10:I10)+SUM(O10:Z10)</f>
        <v>11</v>
      </c>
      <c r="AP11" s="52">
        <f>SUM(F11,I11,C11,O11,R11,U11,X11)</f>
        <v>13</v>
      </c>
      <c r="AQ11" s="53" t="s">
        <v>17</v>
      </c>
      <c r="AR11" s="52">
        <f>SUM(H11,K11,E11,Q11,T11,W11,Z11)</f>
        <v>8</v>
      </c>
      <c r="AS11" s="52">
        <f>AP11+AR11</f>
        <v>21</v>
      </c>
    </row>
    <row r="12" spans="2:45" ht="9.75" customHeight="1">
      <c r="B12" s="172"/>
      <c r="C12" s="486">
        <f>'Utkání-výsledky'!I29</f>
        <v>1</v>
      </c>
      <c r="D12" s="525"/>
      <c r="E12" s="525"/>
      <c r="F12" s="525">
        <f>'Utkání-výsledky'!J34</f>
        <v>2</v>
      </c>
      <c r="G12" s="525"/>
      <c r="H12" s="525"/>
      <c r="I12" s="525">
        <f>'Utkání-výsledky'!I38</f>
        <v>1</v>
      </c>
      <c r="J12" s="525"/>
      <c r="K12" s="525"/>
      <c r="L12" s="525">
        <f>'Utkání-výsledky'!J10</f>
        <v>1</v>
      </c>
      <c r="M12" s="525"/>
      <c r="N12" s="526"/>
      <c r="O12" s="515">
        <v>2</v>
      </c>
      <c r="P12" s="516"/>
      <c r="Q12" s="517"/>
      <c r="R12" s="521">
        <f>'Utkání-výsledky'!I20</f>
        <v>1</v>
      </c>
      <c r="S12" s="522"/>
      <c r="T12" s="523"/>
      <c r="U12" s="521">
        <f>'Utkání-výsledky'!J23</f>
        <v>0</v>
      </c>
      <c r="V12" s="522"/>
      <c r="W12" s="523"/>
      <c r="X12" s="521">
        <f>'Utkání-výsledky'!J12</f>
        <v>1</v>
      </c>
      <c r="Y12" s="522"/>
      <c r="Z12" s="524"/>
      <c r="AA12" s="54" t="str">
        <f t="shared" si="0"/>
        <v> </v>
      </c>
      <c r="AB12" s="279" t="str">
        <f>IF(AS12&gt;0,AO12," ")</f>
        <v> </v>
      </c>
      <c r="AC12" s="55" t="s">
        <v>17</v>
      </c>
      <c r="AD12" s="280" t="str">
        <f t="shared" si="1"/>
        <v> </v>
      </c>
      <c r="AE12" s="46"/>
      <c r="AO12" s="56"/>
      <c r="AP12" s="57"/>
      <c r="AQ12" s="58"/>
      <c r="AR12" s="58"/>
      <c r="AS12" s="57"/>
    </row>
    <row r="13" spans="2:45" ht="30" customHeight="1" thickBot="1">
      <c r="B13" s="171" t="str">
        <f>'Utkání-výsledky'!N8</f>
        <v>Proskovice A</v>
      </c>
      <c r="C13" s="130">
        <f>Q5</f>
        <v>1</v>
      </c>
      <c r="D13" s="64" t="s">
        <v>17</v>
      </c>
      <c r="E13" s="131">
        <f>O5</f>
        <v>2</v>
      </c>
      <c r="F13" s="132">
        <f>Q7</f>
        <v>3</v>
      </c>
      <c r="G13" s="64" t="s">
        <v>17</v>
      </c>
      <c r="H13" s="131">
        <f>O7</f>
        <v>0</v>
      </c>
      <c r="I13" s="132">
        <f>Q9</f>
        <v>0</v>
      </c>
      <c r="J13" s="64" t="s">
        <v>17</v>
      </c>
      <c r="K13" s="131">
        <f>O9</f>
        <v>3</v>
      </c>
      <c r="L13" s="66">
        <f>Q11</f>
        <v>0</v>
      </c>
      <c r="M13" s="64" t="s">
        <v>17</v>
      </c>
      <c r="N13" s="65">
        <f>O11</f>
        <v>3</v>
      </c>
      <c r="O13" s="518"/>
      <c r="P13" s="519">
        <v>2</v>
      </c>
      <c r="Q13" s="520"/>
      <c r="R13" s="60">
        <f>'Utkání-výsledky'!F20</f>
        <v>1</v>
      </c>
      <c r="S13" s="61" t="s">
        <v>17</v>
      </c>
      <c r="T13" s="62">
        <f>'Utkání-výsledky'!H20</f>
        <v>2</v>
      </c>
      <c r="U13" s="63">
        <f>'Utkání-výsledky'!H23</f>
        <v>0</v>
      </c>
      <c r="V13" s="61" t="s">
        <v>17</v>
      </c>
      <c r="W13" s="62">
        <f>'Utkání-výsledky'!F23</f>
        <v>3</v>
      </c>
      <c r="X13" s="63">
        <f>'Utkání-výsledky'!H12</f>
        <v>0</v>
      </c>
      <c r="Y13" s="61" t="s">
        <v>17</v>
      </c>
      <c r="Z13" s="62">
        <f>'Utkání-výsledky'!F12</f>
        <v>3</v>
      </c>
      <c r="AA13" s="67">
        <f t="shared" si="0"/>
        <v>7</v>
      </c>
      <c r="AB13" s="277">
        <f>IF(AS13&gt;0,AP13," ")</f>
        <v>5</v>
      </c>
      <c r="AC13" s="68" t="s">
        <v>17</v>
      </c>
      <c r="AD13" s="278">
        <f t="shared" si="1"/>
        <v>16</v>
      </c>
      <c r="AE13" s="452" t="s">
        <v>139</v>
      </c>
      <c r="AF13" s="453" t="s">
        <v>302</v>
      </c>
      <c r="AO13" s="51">
        <f>SUM(C12:L12)+SUM(R12:Z12)</f>
        <v>7</v>
      </c>
      <c r="AP13" s="52">
        <f>SUM(F13,I13,L13,C13,R13,U13,X13)</f>
        <v>5</v>
      </c>
      <c r="AQ13" s="53" t="s">
        <v>17</v>
      </c>
      <c r="AR13" s="52">
        <f>SUM(H13,K13,N13,E13,T13,W13,Z13)</f>
        <v>16</v>
      </c>
      <c r="AS13" s="52">
        <f>AP13+AR13</f>
        <v>21</v>
      </c>
    </row>
    <row r="14" spans="2:45" ht="9.75" customHeight="1">
      <c r="B14" s="172"/>
      <c r="C14" s="486">
        <f>'Utkání-výsledky'!J33</f>
        <v>2</v>
      </c>
      <c r="D14" s="525"/>
      <c r="E14" s="525"/>
      <c r="F14" s="525">
        <f>'Utkání-výsledky'!I39</f>
        <v>2</v>
      </c>
      <c r="G14" s="525"/>
      <c r="H14" s="525"/>
      <c r="I14" s="525">
        <f>'Utkání-výsledky'!J9</f>
        <v>2</v>
      </c>
      <c r="J14" s="525"/>
      <c r="K14" s="525"/>
      <c r="L14" s="525">
        <f>'Utkání-výsledky'!I13</f>
        <v>2</v>
      </c>
      <c r="M14" s="525"/>
      <c r="N14" s="525"/>
      <c r="O14" s="525">
        <f>'Utkání-výsledky'!J20</f>
        <v>2</v>
      </c>
      <c r="P14" s="525"/>
      <c r="Q14" s="526"/>
      <c r="R14" s="515">
        <v>0</v>
      </c>
      <c r="S14" s="516"/>
      <c r="T14" s="517"/>
      <c r="U14" s="521">
        <f>'Utkání-výsledky'!I30</f>
        <v>2</v>
      </c>
      <c r="V14" s="522"/>
      <c r="W14" s="523"/>
      <c r="X14" s="521">
        <f>'Utkání-výsledky'!J22</f>
        <v>1</v>
      </c>
      <c r="Y14" s="522"/>
      <c r="Z14" s="524"/>
      <c r="AA14" s="54" t="str">
        <f t="shared" si="0"/>
        <v> </v>
      </c>
      <c r="AB14" s="279" t="str">
        <f>IF(AS14&gt;0,AO14," ")</f>
        <v> </v>
      </c>
      <c r="AC14" s="55" t="s">
        <v>17</v>
      </c>
      <c r="AD14" s="280" t="str">
        <f t="shared" si="1"/>
        <v> </v>
      </c>
      <c r="AE14" s="46"/>
      <c r="AO14" s="56"/>
      <c r="AP14" s="57"/>
      <c r="AQ14" s="58"/>
      <c r="AR14" s="58"/>
      <c r="AS14" s="57"/>
    </row>
    <row r="15" spans="2:45" ht="30" customHeight="1" thickBot="1">
      <c r="B15" s="321" t="str">
        <f>'Utkání-výsledky'!N9</f>
        <v>Nová Bělá</v>
      </c>
      <c r="C15" s="130">
        <f>T5</f>
        <v>2</v>
      </c>
      <c r="D15" s="64" t="s">
        <v>17</v>
      </c>
      <c r="E15" s="131">
        <f>R5</f>
        <v>1</v>
      </c>
      <c r="F15" s="132">
        <f>T7</f>
        <v>3</v>
      </c>
      <c r="G15" s="64" t="s">
        <v>17</v>
      </c>
      <c r="H15" s="131">
        <f>R7</f>
        <v>0</v>
      </c>
      <c r="I15" s="132">
        <f>T9</f>
        <v>2</v>
      </c>
      <c r="J15" s="64" t="s">
        <v>17</v>
      </c>
      <c r="K15" s="131">
        <f>R9</f>
        <v>1</v>
      </c>
      <c r="L15" s="132">
        <f>T11</f>
        <v>2</v>
      </c>
      <c r="M15" s="64" t="s">
        <v>17</v>
      </c>
      <c r="N15" s="131">
        <f>R11</f>
        <v>1</v>
      </c>
      <c r="O15" s="66">
        <f>T13</f>
        <v>2</v>
      </c>
      <c r="P15" s="64" t="s">
        <v>17</v>
      </c>
      <c r="Q15" s="65">
        <f>R13</f>
        <v>1</v>
      </c>
      <c r="R15" s="518"/>
      <c r="S15" s="519">
        <v>0</v>
      </c>
      <c r="T15" s="520"/>
      <c r="U15" s="60">
        <f>'Utkání-výsledky'!F30</f>
        <v>2</v>
      </c>
      <c r="V15" s="61" t="s">
        <v>17</v>
      </c>
      <c r="W15" s="62">
        <f>'Utkání-výsledky'!H30</f>
        <v>1</v>
      </c>
      <c r="X15" s="63">
        <f>'Utkání-výsledky'!H22</f>
        <v>0</v>
      </c>
      <c r="Y15" s="61" t="s">
        <v>17</v>
      </c>
      <c r="Z15" s="62">
        <f>'Utkání-výsledky'!F22</f>
        <v>3</v>
      </c>
      <c r="AA15" s="67">
        <f t="shared" si="0"/>
        <v>13</v>
      </c>
      <c r="AB15" s="277">
        <f>IF(AS15&gt;0,AP15," ")</f>
        <v>13</v>
      </c>
      <c r="AC15" s="68" t="s">
        <v>17</v>
      </c>
      <c r="AD15" s="278">
        <f t="shared" si="1"/>
        <v>8</v>
      </c>
      <c r="AE15" s="440" t="s">
        <v>66</v>
      </c>
      <c r="AF15" s="170"/>
      <c r="AO15" s="51">
        <f>SUM(C14:O14)+SUM(U14:Z14)</f>
        <v>13</v>
      </c>
      <c r="AP15" s="52">
        <f>SUM(F15,I15,L15,O15,C15,U15,X15)</f>
        <v>13</v>
      </c>
      <c r="AQ15" s="53" t="s">
        <v>17</v>
      </c>
      <c r="AR15" s="52">
        <f>SUM(H15,K15,N15,Q15,E15,W15,Z15)</f>
        <v>8</v>
      </c>
      <c r="AS15" s="52">
        <f>AP15+AR15</f>
        <v>21</v>
      </c>
    </row>
    <row r="16" spans="2:45" ht="9.75" customHeight="1">
      <c r="B16" s="172"/>
      <c r="C16" s="486">
        <f>'Utkání-výsledky'!I40</f>
        <v>2</v>
      </c>
      <c r="D16" s="525"/>
      <c r="E16" s="525"/>
      <c r="F16" s="525">
        <f>'Utkání-výsledky'!J8</f>
        <v>2</v>
      </c>
      <c r="G16" s="525"/>
      <c r="H16" s="525"/>
      <c r="I16" s="525">
        <f>'Utkání-výsledky'!I14</f>
        <v>2</v>
      </c>
      <c r="J16" s="525"/>
      <c r="K16" s="525"/>
      <c r="L16" s="525">
        <f>'Utkání-výsledky'!J19</f>
        <v>1</v>
      </c>
      <c r="M16" s="525"/>
      <c r="N16" s="525"/>
      <c r="O16" s="525">
        <f>'Utkání-výsledky'!I23</f>
        <v>2</v>
      </c>
      <c r="P16" s="525"/>
      <c r="Q16" s="525"/>
      <c r="R16" s="525">
        <f>'Utkání-výsledky'!J30</f>
        <v>1</v>
      </c>
      <c r="S16" s="525"/>
      <c r="T16" s="526"/>
      <c r="U16" s="515">
        <v>1</v>
      </c>
      <c r="V16" s="516"/>
      <c r="W16" s="517"/>
      <c r="X16" s="521">
        <f>'Utkání-výsledky'!J32</f>
        <v>2</v>
      </c>
      <c r="Y16" s="522"/>
      <c r="Z16" s="524"/>
      <c r="AA16" s="54" t="str">
        <f t="shared" si="0"/>
        <v> </v>
      </c>
      <c r="AB16" s="279" t="str">
        <f>IF(AS16&gt;0,AO16," ")</f>
        <v> </v>
      </c>
      <c r="AC16" s="55" t="s">
        <v>17</v>
      </c>
      <c r="AD16" s="280" t="str">
        <f t="shared" si="1"/>
        <v> </v>
      </c>
      <c r="AE16" s="46"/>
      <c r="AO16" s="56"/>
      <c r="AP16" s="57"/>
      <c r="AQ16" s="58"/>
      <c r="AR16" s="58"/>
      <c r="AS16" s="57"/>
    </row>
    <row r="17" spans="2:45" ht="30" customHeight="1" thickBot="1">
      <c r="B17" s="442" t="str">
        <f>'Utkání-výsledky'!N10</f>
        <v>Stará Bělá  A</v>
      </c>
      <c r="C17" s="130">
        <f>W5</f>
        <v>3</v>
      </c>
      <c r="D17" s="64" t="s">
        <v>17</v>
      </c>
      <c r="E17" s="131">
        <f>U5</f>
        <v>0</v>
      </c>
      <c r="F17" s="132">
        <f>W7</f>
        <v>3</v>
      </c>
      <c r="G17" s="64" t="s">
        <v>17</v>
      </c>
      <c r="H17" s="131">
        <f>U7</f>
        <v>0</v>
      </c>
      <c r="I17" s="446">
        <f>W9</f>
        <v>2</v>
      </c>
      <c r="J17" s="447" t="s">
        <v>17</v>
      </c>
      <c r="K17" s="448">
        <f>U9</f>
        <v>1</v>
      </c>
      <c r="L17" s="132">
        <f>W11</f>
        <v>1</v>
      </c>
      <c r="M17" s="64" t="s">
        <v>17</v>
      </c>
      <c r="N17" s="131">
        <f>U11</f>
        <v>2</v>
      </c>
      <c r="O17" s="132">
        <f>W13</f>
        <v>3</v>
      </c>
      <c r="P17" s="64" t="s">
        <v>17</v>
      </c>
      <c r="Q17" s="131">
        <f>U13</f>
        <v>0</v>
      </c>
      <c r="R17" s="132">
        <f>W15</f>
        <v>1</v>
      </c>
      <c r="S17" s="64" t="s">
        <v>17</v>
      </c>
      <c r="T17" s="131">
        <f>U15</f>
        <v>2</v>
      </c>
      <c r="U17" s="518"/>
      <c r="V17" s="519">
        <v>0</v>
      </c>
      <c r="W17" s="520"/>
      <c r="X17" s="451">
        <f>'Utkání-výsledky'!H32</f>
        <v>2</v>
      </c>
      <c r="Y17" s="444" t="s">
        <v>17</v>
      </c>
      <c r="Z17" s="445">
        <f>'Utkání-výsledky'!F32</f>
        <v>1</v>
      </c>
      <c r="AA17" s="67">
        <f t="shared" si="0"/>
        <v>12</v>
      </c>
      <c r="AB17" s="277">
        <f>IF(AS17&gt;0,AP17," ")</f>
        <v>15</v>
      </c>
      <c r="AC17" s="68" t="s">
        <v>17</v>
      </c>
      <c r="AD17" s="278">
        <f t="shared" si="1"/>
        <v>6</v>
      </c>
      <c r="AE17" s="169" t="s">
        <v>67</v>
      </c>
      <c r="AG17" s="170">
        <v>4</v>
      </c>
      <c r="AH17" s="170">
        <v>4</v>
      </c>
      <c r="AI17" s="61" t="s">
        <v>17</v>
      </c>
      <c r="AJ17" s="170">
        <v>2</v>
      </c>
      <c r="AO17" s="51">
        <f>SUM(C16:R16)+SUM(X16:Z16)</f>
        <v>12</v>
      </c>
      <c r="AP17" s="52">
        <f>SUM(F17,I17,L17,O17,R17,C17,X17)</f>
        <v>15</v>
      </c>
      <c r="AQ17" s="53" t="s">
        <v>17</v>
      </c>
      <c r="AR17" s="52">
        <f>SUM(H17,K17,N17,Q17,T17,E17,Z17)</f>
        <v>6</v>
      </c>
      <c r="AS17" s="52">
        <f>AP17+AR17</f>
        <v>21</v>
      </c>
    </row>
    <row r="18" spans="2:45" ht="9.75" customHeight="1">
      <c r="B18" s="172"/>
      <c r="C18" s="486">
        <f>'Utkání-výsledky'!J7</f>
        <v>2</v>
      </c>
      <c r="D18" s="525"/>
      <c r="E18" s="525"/>
      <c r="F18" s="525">
        <f>'Utkání-výsledky'!J17</f>
        <v>2</v>
      </c>
      <c r="G18" s="525"/>
      <c r="H18" s="525"/>
      <c r="I18" s="521">
        <f>'Utkání-výsledky'!J27</f>
        <v>1</v>
      </c>
      <c r="J18" s="522"/>
      <c r="K18" s="523"/>
      <c r="L18" s="521">
        <f>'Utkání-výsledky'!J37</f>
        <v>2</v>
      </c>
      <c r="M18" s="522"/>
      <c r="N18" s="523"/>
      <c r="O18" s="521">
        <f>'Utkání-výsledky'!I12</f>
        <v>2</v>
      </c>
      <c r="P18" s="522"/>
      <c r="Q18" s="523"/>
      <c r="R18" s="525">
        <f>'Utkání-výsledky'!I22</f>
        <v>2</v>
      </c>
      <c r="S18" s="525"/>
      <c r="T18" s="525"/>
      <c r="U18" s="525">
        <f>'Utkání-výsledky'!I32</f>
        <v>1</v>
      </c>
      <c r="V18" s="525"/>
      <c r="W18" s="526"/>
      <c r="X18" s="515">
        <v>1</v>
      </c>
      <c r="Y18" s="516"/>
      <c r="Z18" s="517"/>
      <c r="AA18" s="54" t="str">
        <f t="shared" si="0"/>
        <v> </v>
      </c>
      <c r="AB18" s="279" t="str">
        <f>IF(AS18&gt;0,AO18," ")</f>
        <v> </v>
      </c>
      <c r="AC18" s="55" t="s">
        <v>17</v>
      </c>
      <c r="AD18" s="280" t="str">
        <f t="shared" si="1"/>
        <v> </v>
      </c>
      <c r="AE18" s="46"/>
      <c r="AO18" s="56"/>
      <c r="AP18" s="57"/>
      <c r="AQ18" s="58"/>
      <c r="AR18" s="58"/>
      <c r="AS18" s="57"/>
    </row>
    <row r="19" spans="2:45" ht="30" customHeight="1" thickBot="1">
      <c r="B19" s="442" t="str">
        <f>'Utkání-výsledky'!N11</f>
        <v>Výškovice  A</v>
      </c>
      <c r="C19" s="174">
        <f>Z5</f>
        <v>3</v>
      </c>
      <c r="D19" s="175" t="s">
        <v>17</v>
      </c>
      <c r="E19" s="176">
        <f>X5</f>
        <v>0</v>
      </c>
      <c r="F19" s="174">
        <f>Z7</f>
        <v>3</v>
      </c>
      <c r="G19" s="175" t="s">
        <v>17</v>
      </c>
      <c r="H19" s="176">
        <f>X7</f>
        <v>0</v>
      </c>
      <c r="I19" s="449">
        <f>Z9</f>
        <v>1</v>
      </c>
      <c r="J19" s="447" t="s">
        <v>17</v>
      </c>
      <c r="K19" s="450">
        <f>X9</f>
        <v>2</v>
      </c>
      <c r="L19" s="66">
        <f>Z11</f>
        <v>3</v>
      </c>
      <c r="M19" s="64" t="s">
        <v>17</v>
      </c>
      <c r="N19" s="65">
        <f>X11</f>
        <v>0</v>
      </c>
      <c r="O19" s="66">
        <f>Z13</f>
        <v>3</v>
      </c>
      <c r="P19" s="64" t="s">
        <v>17</v>
      </c>
      <c r="Q19" s="65">
        <f>X13</f>
        <v>0</v>
      </c>
      <c r="R19" s="174">
        <f>Z15</f>
        <v>3</v>
      </c>
      <c r="S19" s="175" t="s">
        <v>17</v>
      </c>
      <c r="T19" s="176">
        <f>X15</f>
        <v>0</v>
      </c>
      <c r="U19" s="449">
        <f>Z17</f>
        <v>1</v>
      </c>
      <c r="V19" s="447" t="s">
        <v>17</v>
      </c>
      <c r="W19" s="450">
        <f>X17</f>
        <v>2</v>
      </c>
      <c r="X19" s="518"/>
      <c r="Y19" s="519"/>
      <c r="Z19" s="520"/>
      <c r="AA19" s="177">
        <f t="shared" si="0"/>
        <v>12</v>
      </c>
      <c r="AB19" s="281">
        <f>IF(AS19&gt;0,AP19," ")</f>
        <v>17</v>
      </c>
      <c r="AC19" s="178" t="s">
        <v>17</v>
      </c>
      <c r="AD19" s="282">
        <f t="shared" si="1"/>
        <v>4</v>
      </c>
      <c r="AE19" s="169" t="s">
        <v>137</v>
      </c>
      <c r="AG19" s="170">
        <v>2</v>
      </c>
      <c r="AH19" s="170">
        <v>2</v>
      </c>
      <c r="AI19" s="61" t="s">
        <v>17</v>
      </c>
      <c r="AJ19" s="170">
        <v>4</v>
      </c>
      <c r="AL19" s="59" t="s">
        <v>37</v>
      </c>
      <c r="AO19" s="51">
        <f>SUM(C18:U18)</f>
        <v>12</v>
      </c>
      <c r="AP19" s="52">
        <f>SUM(F19,I19,L19,O19,R19,U19,C19)</f>
        <v>17</v>
      </c>
      <c r="AQ19" s="53" t="s">
        <v>17</v>
      </c>
      <c r="AR19" s="52">
        <f>SUM(H19,K19,N19,Q19,T19,W19,E19)</f>
        <v>4</v>
      </c>
      <c r="AS19" s="52">
        <f>AP19+AR19</f>
        <v>21</v>
      </c>
    </row>
    <row r="21" spans="2:26" ht="23.25">
      <c r="B21" s="292" t="s">
        <v>136</v>
      </c>
      <c r="C21" s="292"/>
      <c r="D21" s="292"/>
      <c r="E21" s="292"/>
      <c r="F21" s="292" t="s">
        <v>181</v>
      </c>
      <c r="G21" s="181"/>
      <c r="H21" s="181"/>
      <c r="I21" s="181"/>
      <c r="L21" s="170" t="s">
        <v>300</v>
      </c>
      <c r="Z21" s="453" t="s">
        <v>314</v>
      </c>
    </row>
    <row r="22" spans="12:26" ht="19.5" customHeight="1">
      <c r="L22" s="170"/>
      <c r="Z22" s="453" t="s">
        <v>315</v>
      </c>
    </row>
    <row r="23" spans="7:28" ht="23.25">
      <c r="G23" s="39"/>
      <c r="H23" s="39"/>
      <c r="I23" s="39"/>
      <c r="M23" s="40"/>
      <c r="N23" s="40"/>
      <c r="O23" s="40"/>
      <c r="P23" s="40"/>
      <c r="Q23" s="40"/>
      <c r="R23" s="40"/>
      <c r="S23" s="40"/>
      <c r="T23" s="40"/>
      <c r="U23" s="40"/>
      <c r="V23" s="180" t="s">
        <v>80</v>
      </c>
      <c r="W23" s="527">
        <f>'Rozlosování-přehled'!N1</f>
        <v>2011</v>
      </c>
      <c r="X23" s="528"/>
      <c r="Y23" s="40"/>
      <c r="Z23" s="40"/>
      <c r="AA23" s="40"/>
      <c r="AB23" s="40"/>
    </row>
    <row r="24" spans="9:21" ht="22.5" customHeight="1" thickBot="1">
      <c r="I24" s="49"/>
      <c r="U24" s="49"/>
    </row>
    <row r="25" spans="2:31" ht="110.25" customHeight="1" thickBot="1">
      <c r="B25" s="41"/>
      <c r="C25" s="487" t="str">
        <f>B27</f>
        <v>VOLNÝ  LOS</v>
      </c>
      <c r="D25" s="484"/>
      <c r="E25" s="485"/>
      <c r="F25" s="534" t="str">
        <f>B29</f>
        <v>Krmelín</v>
      </c>
      <c r="G25" s="532"/>
      <c r="H25" s="535"/>
      <c r="I25" s="534" t="str">
        <f>B31</f>
        <v>Výškovice  C</v>
      </c>
      <c r="J25" s="532"/>
      <c r="K25" s="535"/>
      <c r="L25" s="534" t="str">
        <f>B33</f>
        <v>Kunčičky  B</v>
      </c>
      <c r="M25" s="532"/>
      <c r="N25" s="535"/>
      <c r="O25" s="534" t="str">
        <f>B35</f>
        <v>Poruba</v>
      </c>
      <c r="P25" s="532"/>
      <c r="Q25" s="535"/>
      <c r="R25" s="534" t="str">
        <f>B37</f>
        <v>Proskovice B</v>
      </c>
      <c r="S25" s="532"/>
      <c r="T25" s="535"/>
      <c r="U25" s="534" t="str">
        <f>B39</f>
        <v>Vratimov</v>
      </c>
      <c r="V25" s="532"/>
      <c r="W25" s="535"/>
      <c r="X25" s="534" t="str">
        <f>B41</f>
        <v>Příbor</v>
      </c>
      <c r="Y25" s="532"/>
      <c r="Z25" s="533"/>
      <c r="AA25" s="47" t="s">
        <v>31</v>
      </c>
      <c r="AB25" s="531" t="s">
        <v>32</v>
      </c>
      <c r="AC25" s="532"/>
      <c r="AD25" s="533"/>
      <c r="AE25" s="48" t="s">
        <v>33</v>
      </c>
    </row>
    <row r="26" spans="2:31" ht="15.75" customHeight="1">
      <c r="B26" s="43"/>
      <c r="C26" s="515" t="s">
        <v>81</v>
      </c>
      <c r="D26" s="516"/>
      <c r="E26" s="517"/>
      <c r="F26" s="536">
        <f>'Utkání-výsledky'!I57</f>
        <v>0</v>
      </c>
      <c r="G26" s="522"/>
      <c r="H26" s="523"/>
      <c r="I26" s="521">
        <f>'Utkání-výsledky'!J60</f>
        <v>0</v>
      </c>
      <c r="J26" s="522"/>
      <c r="K26" s="523"/>
      <c r="L26" s="521">
        <f>'Utkání-výsledky'!I66</f>
        <v>0</v>
      </c>
      <c r="M26" s="522"/>
      <c r="N26" s="523"/>
      <c r="O26" s="521">
        <f>'Utkání-výsledky'!J71</f>
        <v>0</v>
      </c>
      <c r="P26" s="522"/>
      <c r="Q26" s="523"/>
      <c r="R26" s="521">
        <f>'Utkání-výsledky'!I75</f>
        <v>0</v>
      </c>
      <c r="S26" s="522"/>
      <c r="T26" s="523"/>
      <c r="U26" s="521">
        <f>'Utkání-výsledky'!J82</f>
        <v>0</v>
      </c>
      <c r="V26" s="522"/>
      <c r="W26" s="523"/>
      <c r="X26" s="521">
        <f>'Utkání-výsledky'!I49</f>
        <v>0</v>
      </c>
      <c r="Y26" s="522"/>
      <c r="Z26" s="524"/>
      <c r="AA26" s="44"/>
      <c r="AB26" s="44"/>
      <c r="AC26" s="45"/>
      <c r="AD26" s="42"/>
      <c r="AE26" s="46"/>
    </row>
    <row r="27" spans="2:45" ht="30" customHeight="1" thickBot="1">
      <c r="B27" s="439" t="str">
        <f>'Utkání-výsledky'!N46</f>
        <v>VOLNÝ  LOS</v>
      </c>
      <c r="C27" s="518"/>
      <c r="D27" s="519"/>
      <c r="E27" s="519"/>
      <c r="F27" s="425" t="str">
        <f>'Utkání-výsledky'!F57</f>
        <v> </v>
      </c>
      <c r="G27" s="426" t="s">
        <v>17</v>
      </c>
      <c r="H27" s="427" t="str">
        <f>'Utkání-výsledky'!H57</f>
        <v> </v>
      </c>
      <c r="I27" s="433" t="str">
        <f>'Utkání-výsledky'!H60</f>
        <v> </v>
      </c>
      <c r="J27" s="426" t="s">
        <v>17</v>
      </c>
      <c r="K27" s="427" t="str">
        <f>'Utkání-výsledky'!F60</f>
        <v> </v>
      </c>
      <c r="L27" s="433" t="str">
        <f>'Utkání-výsledky'!F66</f>
        <v> </v>
      </c>
      <c r="M27" s="426" t="s">
        <v>17</v>
      </c>
      <c r="N27" s="427" t="str">
        <f>'Utkání-výsledky'!H66</f>
        <v> </v>
      </c>
      <c r="O27" s="433" t="str">
        <f>'Utkání-výsledky'!H71</f>
        <v> </v>
      </c>
      <c r="P27" s="426" t="s">
        <v>17</v>
      </c>
      <c r="Q27" s="427" t="str">
        <f>'Utkání-výsledky'!F71</f>
        <v> </v>
      </c>
      <c r="R27" s="433" t="str">
        <f>'Utkání-výsledky'!F75</f>
        <v> </v>
      </c>
      <c r="S27" s="426" t="s">
        <v>17</v>
      </c>
      <c r="T27" s="427" t="str">
        <f>'Utkání-výsledky'!H75</f>
        <v> </v>
      </c>
      <c r="U27" s="433" t="str">
        <f>'Utkání-výsledky'!H82</f>
        <v> </v>
      </c>
      <c r="V27" s="426" t="s">
        <v>17</v>
      </c>
      <c r="W27" s="427" t="str">
        <f>'Utkání-výsledky'!F82</f>
        <v> </v>
      </c>
      <c r="X27" s="433" t="str">
        <f>'Utkání-výsledky'!F49</f>
        <v> </v>
      </c>
      <c r="Y27" s="426" t="s">
        <v>17</v>
      </c>
      <c r="Z27" s="427" t="str">
        <f>'Utkání-výsledky'!H49</f>
        <v> </v>
      </c>
      <c r="AA27" s="434" t="str">
        <f aca="true" t="shared" si="2" ref="AA27:AA41">IF(AS27&gt;0,AO27," ")</f>
        <v> </v>
      </c>
      <c r="AB27" s="435" t="str">
        <f>IF(AS27&gt;0,AP27," ")</f>
        <v> </v>
      </c>
      <c r="AC27" s="436" t="s">
        <v>17</v>
      </c>
      <c r="AD27" s="437" t="str">
        <f aca="true" t="shared" si="3" ref="AD27:AD41">IF(AS27&gt;0,AR27," ")</f>
        <v> </v>
      </c>
      <c r="AE27" s="438"/>
      <c r="AO27" s="51">
        <f>SUM(F26:Z26)</f>
        <v>0</v>
      </c>
      <c r="AP27" s="52">
        <f>SUM(F27,I27,L27,O27,R27,U27,X27)</f>
        <v>0</v>
      </c>
      <c r="AQ27" s="53" t="s">
        <v>17</v>
      </c>
      <c r="AR27" s="52">
        <f>SUM(H27,K27,N27,Q27,T27,W27,Z27)</f>
        <v>0</v>
      </c>
      <c r="AS27" s="52">
        <f>AP27+AR27</f>
        <v>0</v>
      </c>
    </row>
    <row r="28" spans="2:45" ht="15.75" customHeight="1">
      <c r="B28" s="172"/>
      <c r="C28" s="536">
        <f>'Utkání-výsledky'!J57</f>
        <v>0</v>
      </c>
      <c r="D28" s="522"/>
      <c r="E28" s="523"/>
      <c r="F28" s="515" t="s">
        <v>82</v>
      </c>
      <c r="G28" s="516"/>
      <c r="H28" s="517"/>
      <c r="I28" s="521">
        <f>'Utkání-výsledky'!I67</f>
        <v>2</v>
      </c>
      <c r="J28" s="522"/>
      <c r="K28" s="523"/>
      <c r="L28" s="521">
        <f>'Utkání-výsledky'!J70</f>
        <v>2</v>
      </c>
      <c r="M28" s="522"/>
      <c r="N28" s="523"/>
      <c r="O28" s="521">
        <f>'Utkání-výsledky'!I76</f>
        <v>2</v>
      </c>
      <c r="P28" s="522"/>
      <c r="Q28" s="523"/>
      <c r="R28" s="521">
        <f>'Utkání-výsledky'!J81</f>
        <v>2</v>
      </c>
      <c r="S28" s="522"/>
      <c r="T28" s="523"/>
      <c r="U28" s="521">
        <f>'Utkání-výsledky'!I50</f>
        <v>2</v>
      </c>
      <c r="V28" s="522"/>
      <c r="W28" s="523"/>
      <c r="X28" s="521">
        <f>'Utkání-výsledky'!I59</f>
        <v>2</v>
      </c>
      <c r="Y28" s="522"/>
      <c r="Z28" s="524"/>
      <c r="AA28" s="54" t="str">
        <f t="shared" si="2"/>
        <v> </v>
      </c>
      <c r="AB28" s="279" t="str">
        <f>IF(AS28&gt;0,AO28," ")</f>
        <v> </v>
      </c>
      <c r="AC28" s="55" t="s">
        <v>17</v>
      </c>
      <c r="AD28" s="280" t="str">
        <f t="shared" si="3"/>
        <v> </v>
      </c>
      <c r="AE28" s="46"/>
      <c r="AO28" s="56"/>
      <c r="AP28" s="57"/>
      <c r="AQ28" s="58"/>
      <c r="AR28" s="58"/>
      <c r="AS28" s="57"/>
    </row>
    <row r="29" spans="2:45" ht="30" customHeight="1" thickBot="1">
      <c r="B29" s="171" t="str">
        <f>'Utkání-výsledky'!N47</f>
        <v>Krmelín</v>
      </c>
      <c r="C29" s="425" t="str">
        <f>H27</f>
        <v> </v>
      </c>
      <c r="D29" s="426" t="s">
        <v>17</v>
      </c>
      <c r="E29" s="427" t="str">
        <f>F27</f>
        <v> </v>
      </c>
      <c r="F29" s="518"/>
      <c r="G29" s="519" t="s">
        <v>34</v>
      </c>
      <c r="H29" s="520"/>
      <c r="I29" s="60">
        <f>'Utkání-výsledky'!F67</f>
        <v>2</v>
      </c>
      <c r="J29" s="61" t="s">
        <v>17</v>
      </c>
      <c r="K29" s="62">
        <f>'Utkání-výsledky'!H67</f>
        <v>1</v>
      </c>
      <c r="L29" s="63">
        <f>'Utkání-výsledky'!H70</f>
        <v>3</v>
      </c>
      <c r="M29" s="61" t="s">
        <v>17</v>
      </c>
      <c r="N29" s="62">
        <f>'Utkání-výsledky'!F70</f>
        <v>0</v>
      </c>
      <c r="O29" s="63">
        <f>'Utkání-výsledky'!F76</f>
        <v>2</v>
      </c>
      <c r="P29" s="61" t="s">
        <v>17</v>
      </c>
      <c r="Q29" s="62">
        <f>'Utkání-výsledky'!H76</f>
        <v>1</v>
      </c>
      <c r="R29" s="63">
        <f>'Utkání-výsledky'!H81</f>
        <v>3</v>
      </c>
      <c r="S29" s="61" t="s">
        <v>17</v>
      </c>
      <c r="T29" s="62">
        <f>'Utkání-výsledky'!F81</f>
        <v>0</v>
      </c>
      <c r="U29" s="63">
        <f>'Utkání-výsledky'!F50</f>
        <v>2</v>
      </c>
      <c r="V29" s="61" t="s">
        <v>17</v>
      </c>
      <c r="W29" s="62">
        <f>'Utkání-výsledky'!H50</f>
        <v>1</v>
      </c>
      <c r="X29" s="63">
        <f>'Utkání-výsledky'!F59</f>
        <v>2</v>
      </c>
      <c r="Y29" s="61" t="s">
        <v>17</v>
      </c>
      <c r="Z29" s="62">
        <f>'Utkání-výsledky'!H59</f>
        <v>1</v>
      </c>
      <c r="AA29" s="67">
        <f t="shared" si="2"/>
        <v>12</v>
      </c>
      <c r="AB29" s="277">
        <f>IF(AS29&gt;0,AP29," ")</f>
        <v>14</v>
      </c>
      <c r="AC29" s="68" t="s">
        <v>17</v>
      </c>
      <c r="AD29" s="278">
        <f t="shared" si="3"/>
        <v>4</v>
      </c>
      <c r="AE29" s="440" t="s">
        <v>66</v>
      </c>
      <c r="AF29" s="170" t="s">
        <v>303</v>
      </c>
      <c r="AO29" s="51">
        <f>SUM(C28:C28)+SUM(I28:Z28)</f>
        <v>12</v>
      </c>
      <c r="AP29" s="52">
        <f>SUM(C29,I29,L29,O29,R29,U29,X29)</f>
        <v>14</v>
      </c>
      <c r="AQ29" s="53" t="s">
        <v>17</v>
      </c>
      <c r="AR29" s="52">
        <f>SUM(E29,K29,N29,Q29,T29,W29,Z29)</f>
        <v>4</v>
      </c>
      <c r="AS29" s="52">
        <f>AP29+AR29</f>
        <v>18</v>
      </c>
    </row>
    <row r="30" spans="2:45" ht="17.25" customHeight="1">
      <c r="B30" s="172"/>
      <c r="C30" s="529">
        <f>'Utkání-výsledky'!I60</f>
        <v>0</v>
      </c>
      <c r="D30" s="530"/>
      <c r="E30" s="530"/>
      <c r="F30" s="525">
        <f>'Utkání-výsledky'!J67</f>
        <v>1</v>
      </c>
      <c r="G30" s="525"/>
      <c r="H30" s="526"/>
      <c r="I30" s="515" t="s">
        <v>83</v>
      </c>
      <c r="J30" s="516"/>
      <c r="K30" s="517"/>
      <c r="L30" s="521">
        <f>'Utkání-výsledky'!I77</f>
        <v>2</v>
      </c>
      <c r="M30" s="522"/>
      <c r="N30" s="523"/>
      <c r="O30" s="521">
        <f>'Utkání-výsledky'!J80</f>
        <v>2</v>
      </c>
      <c r="P30" s="522"/>
      <c r="Q30" s="523"/>
      <c r="R30" s="521">
        <f>'Utkání-výsledky'!I51</f>
        <v>2</v>
      </c>
      <c r="S30" s="522"/>
      <c r="T30" s="523"/>
      <c r="U30" s="521">
        <f>'Utkání-výsledky'!J56</f>
        <v>2</v>
      </c>
      <c r="V30" s="522"/>
      <c r="W30" s="523"/>
      <c r="X30" s="521">
        <f>'Utkání-výsledky'!I69</f>
        <v>2</v>
      </c>
      <c r="Y30" s="522"/>
      <c r="Z30" s="524"/>
      <c r="AA30" s="54" t="str">
        <f t="shared" si="2"/>
        <v> </v>
      </c>
      <c r="AB30" s="279" t="str">
        <f>IF(AS30&gt;0,AO30," ")</f>
        <v> </v>
      </c>
      <c r="AC30" s="55" t="s">
        <v>17</v>
      </c>
      <c r="AD30" s="280" t="str">
        <f t="shared" si="3"/>
        <v> </v>
      </c>
      <c r="AE30" s="46"/>
      <c r="AO30" s="56"/>
      <c r="AP30" s="57"/>
      <c r="AQ30" s="58"/>
      <c r="AR30" s="58"/>
      <c r="AS30" s="57"/>
    </row>
    <row r="31" spans="2:45" ht="30" customHeight="1" thickBot="1">
      <c r="B31" s="171" t="str">
        <f>'Utkání-výsledky'!N48</f>
        <v>Výškovice  C</v>
      </c>
      <c r="C31" s="428" t="str">
        <f>K27</f>
        <v> </v>
      </c>
      <c r="D31" s="429" t="s">
        <v>17</v>
      </c>
      <c r="E31" s="430" t="str">
        <f>I27</f>
        <v> </v>
      </c>
      <c r="F31" s="132">
        <f>K29</f>
        <v>1</v>
      </c>
      <c r="G31" s="64" t="s">
        <v>17</v>
      </c>
      <c r="H31" s="131">
        <f>I29</f>
        <v>2</v>
      </c>
      <c r="I31" s="518"/>
      <c r="J31" s="519" t="s">
        <v>35</v>
      </c>
      <c r="K31" s="520"/>
      <c r="L31" s="60">
        <f>'Utkání-výsledky'!F77</f>
        <v>3</v>
      </c>
      <c r="M31" s="61" t="s">
        <v>17</v>
      </c>
      <c r="N31" s="62">
        <f>'Utkání-výsledky'!H77</f>
        <v>0</v>
      </c>
      <c r="O31" s="63">
        <f>'Utkání-výsledky'!H80</f>
        <v>2</v>
      </c>
      <c r="P31" s="61" t="s">
        <v>17</v>
      </c>
      <c r="Q31" s="62">
        <f>'Utkání-výsledky'!F80</f>
        <v>1</v>
      </c>
      <c r="R31" s="63">
        <f>'Utkání-výsledky'!F51</f>
        <v>3</v>
      </c>
      <c r="S31" s="61" t="s">
        <v>17</v>
      </c>
      <c r="T31" s="62">
        <f>'Utkání-výsledky'!H51</f>
        <v>0</v>
      </c>
      <c r="U31" s="63">
        <f>'Utkání-výsledky'!H56</f>
        <v>2</v>
      </c>
      <c r="V31" s="61" t="s">
        <v>17</v>
      </c>
      <c r="W31" s="62">
        <f>'Utkání-výsledky'!F56</f>
        <v>1</v>
      </c>
      <c r="X31" s="63">
        <f>'Utkání-výsledky'!F69</f>
        <v>3</v>
      </c>
      <c r="Y31" s="61" t="s">
        <v>17</v>
      </c>
      <c r="Z31" s="62">
        <f>'Utkání-výsledky'!H69</f>
        <v>0</v>
      </c>
      <c r="AA31" s="67">
        <f t="shared" si="2"/>
        <v>11</v>
      </c>
      <c r="AB31" s="277">
        <f>IF(AS31&gt;0,AP31," ")</f>
        <v>14</v>
      </c>
      <c r="AC31" s="68" t="s">
        <v>17</v>
      </c>
      <c r="AD31" s="278">
        <f t="shared" si="3"/>
        <v>4</v>
      </c>
      <c r="AE31" s="440" t="s">
        <v>67</v>
      </c>
      <c r="AF31" s="170" t="s">
        <v>303</v>
      </c>
      <c r="AO31" s="51">
        <f>SUM(C30:F30)+SUM(L30:Z30)</f>
        <v>11</v>
      </c>
      <c r="AP31" s="52">
        <f>SUM(F31,C31,L31,O31,R31,U31,X31)</f>
        <v>14</v>
      </c>
      <c r="AQ31" s="53" t="s">
        <v>17</v>
      </c>
      <c r="AR31" s="52">
        <f>SUM(H31,E31,N31,Q31,T31,W31,Z31)</f>
        <v>4</v>
      </c>
      <c r="AS31" s="52">
        <f>AP31+AR31</f>
        <v>18</v>
      </c>
    </row>
    <row r="32" spans="2:45" ht="14.25" customHeight="1">
      <c r="B32" s="172"/>
      <c r="C32" s="529">
        <f>'Utkání-výsledky'!J66</f>
        <v>0</v>
      </c>
      <c r="D32" s="530"/>
      <c r="E32" s="530"/>
      <c r="F32" s="525">
        <f>'Utkání-výsledky'!I70</f>
        <v>1</v>
      </c>
      <c r="G32" s="525"/>
      <c r="H32" s="525"/>
      <c r="I32" s="525">
        <f>'Utkání-výsledky'!J77</f>
        <v>1</v>
      </c>
      <c r="J32" s="525"/>
      <c r="K32" s="526"/>
      <c r="L32" s="515" t="s">
        <v>182</v>
      </c>
      <c r="M32" s="516"/>
      <c r="N32" s="517"/>
      <c r="O32" s="521">
        <f>'Utkání-výsledky'!I52</f>
        <v>1</v>
      </c>
      <c r="P32" s="522"/>
      <c r="Q32" s="523"/>
      <c r="R32" s="521">
        <f>'Utkání-výsledky'!J55</f>
        <v>1</v>
      </c>
      <c r="S32" s="522"/>
      <c r="T32" s="523"/>
      <c r="U32" s="521">
        <f>'Utkání-výsledky'!I61</f>
        <v>1</v>
      </c>
      <c r="V32" s="522"/>
      <c r="W32" s="523"/>
      <c r="X32" s="521">
        <f>'Utkání-výsledky'!I79</f>
        <v>1</v>
      </c>
      <c r="Y32" s="522"/>
      <c r="Z32" s="524"/>
      <c r="AA32" s="54" t="str">
        <f t="shared" si="2"/>
        <v> </v>
      </c>
      <c r="AB32" s="279" t="str">
        <f>IF(AS32&gt;0,AO32," ")</f>
        <v> </v>
      </c>
      <c r="AC32" s="55" t="s">
        <v>17</v>
      </c>
      <c r="AD32" s="280" t="str">
        <f t="shared" si="3"/>
        <v> </v>
      </c>
      <c r="AE32" s="46"/>
      <c r="AO32" s="56"/>
      <c r="AP32" s="57"/>
      <c r="AQ32" s="58"/>
      <c r="AR32" s="58"/>
      <c r="AS32" s="57"/>
    </row>
    <row r="33" spans="2:45" ht="30" customHeight="1" thickBot="1">
      <c r="B33" s="321" t="str">
        <f>'Utkání-výsledky'!N49</f>
        <v>Kunčičky  B</v>
      </c>
      <c r="C33" s="428" t="str">
        <f>N27</f>
        <v> </v>
      </c>
      <c r="D33" s="429" t="s">
        <v>17</v>
      </c>
      <c r="E33" s="430" t="str">
        <f>L27</f>
        <v> </v>
      </c>
      <c r="F33" s="132">
        <f>N29</f>
        <v>0</v>
      </c>
      <c r="G33" s="64" t="s">
        <v>17</v>
      </c>
      <c r="H33" s="131">
        <f>L29</f>
        <v>3</v>
      </c>
      <c r="I33" s="66">
        <f>N31</f>
        <v>0</v>
      </c>
      <c r="J33" s="64" t="s">
        <v>17</v>
      </c>
      <c r="K33" s="65">
        <f>L31</f>
        <v>3</v>
      </c>
      <c r="L33" s="518"/>
      <c r="M33" s="519" t="s">
        <v>36</v>
      </c>
      <c r="N33" s="520"/>
      <c r="O33" s="60">
        <f>'Utkání-výsledky'!F52</f>
        <v>0</v>
      </c>
      <c r="P33" s="61" t="s">
        <v>17</v>
      </c>
      <c r="Q33" s="62">
        <f>'Utkání-výsledky'!H52</f>
        <v>3</v>
      </c>
      <c r="R33" s="63">
        <f>'Utkání-výsledky'!H55</f>
        <v>1</v>
      </c>
      <c r="S33" s="61" t="s">
        <v>17</v>
      </c>
      <c r="T33" s="62">
        <f>'Utkání-výsledky'!F55</f>
        <v>2</v>
      </c>
      <c r="U33" s="63">
        <f>'Utkání-výsledky'!F61</f>
        <v>0</v>
      </c>
      <c r="V33" s="61" t="s">
        <v>17</v>
      </c>
      <c r="W33" s="62">
        <f>'Utkání-výsledky'!H61</f>
        <v>3</v>
      </c>
      <c r="X33" s="63">
        <f>'Utkání-výsledky'!F79</f>
        <v>0</v>
      </c>
      <c r="Y33" s="61" t="s">
        <v>17</v>
      </c>
      <c r="Z33" s="62">
        <f>'Utkání-výsledky'!H79</f>
        <v>3</v>
      </c>
      <c r="AA33" s="67">
        <f t="shared" si="2"/>
        <v>6</v>
      </c>
      <c r="AB33" s="277">
        <f>IF(AS33&gt;0,AP33," ")</f>
        <v>1</v>
      </c>
      <c r="AC33" s="68" t="s">
        <v>17</v>
      </c>
      <c r="AD33" s="278">
        <f t="shared" si="3"/>
        <v>17</v>
      </c>
      <c r="AE33" s="320" t="s">
        <v>139</v>
      </c>
      <c r="AO33" s="51">
        <f>SUM(C32:I32)+SUM(O32:Z32)</f>
        <v>6</v>
      </c>
      <c r="AP33" s="52">
        <f>SUM(F33,I33,C33,O33,R33,U33,X33)</f>
        <v>1</v>
      </c>
      <c r="AQ33" s="53" t="s">
        <v>17</v>
      </c>
      <c r="AR33" s="52">
        <f>SUM(H33,K33,E33,Q33,T33,W33,Z33)</f>
        <v>17</v>
      </c>
      <c r="AS33" s="52">
        <f>AP33+AR33</f>
        <v>18</v>
      </c>
    </row>
    <row r="34" spans="2:45" ht="9.75" customHeight="1">
      <c r="B34" s="172"/>
      <c r="C34" s="529">
        <f>'Utkání-výsledky'!I71</f>
        <v>0</v>
      </c>
      <c r="D34" s="530"/>
      <c r="E34" s="530"/>
      <c r="F34" s="525">
        <f>'Utkání-výsledky'!J76</f>
        <v>1</v>
      </c>
      <c r="G34" s="525"/>
      <c r="H34" s="525"/>
      <c r="I34" s="525">
        <f>'Utkání-výsledky'!I80</f>
        <v>1</v>
      </c>
      <c r="J34" s="525"/>
      <c r="K34" s="525"/>
      <c r="L34" s="525">
        <f>'Utkání-výsledky'!J52</f>
        <v>2</v>
      </c>
      <c r="M34" s="525"/>
      <c r="N34" s="526"/>
      <c r="O34" s="515">
        <v>2</v>
      </c>
      <c r="P34" s="516"/>
      <c r="Q34" s="517"/>
      <c r="R34" s="521">
        <f>'Utkání-výsledky'!I62</f>
        <v>2</v>
      </c>
      <c r="S34" s="522"/>
      <c r="T34" s="523"/>
      <c r="U34" s="521">
        <f>'Utkání-výsledky'!J65</f>
        <v>2</v>
      </c>
      <c r="V34" s="522"/>
      <c r="W34" s="523"/>
      <c r="X34" s="521">
        <f>'Utkání-výsledky'!J54</f>
        <v>1</v>
      </c>
      <c r="Y34" s="522"/>
      <c r="Z34" s="524"/>
      <c r="AA34" s="54" t="str">
        <f t="shared" si="2"/>
        <v> </v>
      </c>
      <c r="AB34" s="279" t="str">
        <f>IF(AS34&gt;0,AO34," ")</f>
        <v> </v>
      </c>
      <c r="AC34" s="55" t="s">
        <v>17</v>
      </c>
      <c r="AD34" s="280" t="str">
        <f t="shared" si="3"/>
        <v> </v>
      </c>
      <c r="AE34" s="46"/>
      <c r="AO34" s="56"/>
      <c r="AP34" s="57"/>
      <c r="AQ34" s="58"/>
      <c r="AR34" s="58"/>
      <c r="AS34" s="57"/>
    </row>
    <row r="35" spans="2:45" ht="30" customHeight="1" thickBot="1">
      <c r="B35" s="171" t="str">
        <f>'Utkání-výsledky'!N50</f>
        <v>Poruba</v>
      </c>
      <c r="C35" s="428" t="str">
        <f>Q27</f>
        <v> </v>
      </c>
      <c r="D35" s="429" t="s">
        <v>17</v>
      </c>
      <c r="E35" s="430" t="str">
        <f>O27</f>
        <v> </v>
      </c>
      <c r="F35" s="132">
        <f>Q29</f>
        <v>1</v>
      </c>
      <c r="G35" s="64" t="s">
        <v>17</v>
      </c>
      <c r="H35" s="131">
        <f>O29</f>
        <v>2</v>
      </c>
      <c r="I35" s="132">
        <f>Q31</f>
        <v>1</v>
      </c>
      <c r="J35" s="64" t="s">
        <v>17</v>
      </c>
      <c r="K35" s="131">
        <f>O31</f>
        <v>2</v>
      </c>
      <c r="L35" s="66">
        <f>Q33</f>
        <v>3</v>
      </c>
      <c r="M35" s="64" t="s">
        <v>17</v>
      </c>
      <c r="N35" s="65">
        <f>O33</f>
        <v>0</v>
      </c>
      <c r="O35" s="518"/>
      <c r="P35" s="519">
        <v>2</v>
      </c>
      <c r="Q35" s="520"/>
      <c r="R35" s="60">
        <f>'Utkání-výsledky'!F62</f>
        <v>3</v>
      </c>
      <c r="S35" s="61" t="s">
        <v>17</v>
      </c>
      <c r="T35" s="62">
        <f>'Utkání-výsledky'!H62</f>
        <v>0</v>
      </c>
      <c r="U35" s="63">
        <f>'Utkání-výsledky'!H65</f>
        <v>3</v>
      </c>
      <c r="V35" s="61" t="s">
        <v>17</v>
      </c>
      <c r="W35" s="62">
        <f>'Utkání-výsledky'!F65</f>
        <v>0</v>
      </c>
      <c r="X35" s="63">
        <f>'Utkání-výsledky'!H54</f>
        <v>1</v>
      </c>
      <c r="Y35" s="61" t="s">
        <v>17</v>
      </c>
      <c r="Z35" s="62">
        <f>'Utkání-výsledky'!F54</f>
        <v>2</v>
      </c>
      <c r="AA35" s="67">
        <f t="shared" si="2"/>
        <v>9</v>
      </c>
      <c r="AB35" s="277">
        <f>IF(AS35&gt;0,AP35," ")</f>
        <v>12</v>
      </c>
      <c r="AC35" s="68" t="s">
        <v>17</v>
      </c>
      <c r="AD35" s="278">
        <f t="shared" si="3"/>
        <v>6</v>
      </c>
      <c r="AE35" s="169" t="s">
        <v>137</v>
      </c>
      <c r="AO35" s="51">
        <f>SUM(C34:L34)+SUM(R34:Z34)</f>
        <v>9</v>
      </c>
      <c r="AP35" s="52">
        <f>SUM(F35,I35,L35,C35,R35,U35,X35)</f>
        <v>12</v>
      </c>
      <c r="AQ35" s="53" t="s">
        <v>17</v>
      </c>
      <c r="AR35" s="52">
        <f>SUM(H35,K35,N35,E35,T35,W35,Z35)</f>
        <v>6</v>
      </c>
      <c r="AS35" s="52">
        <f>AP35+AR35</f>
        <v>18</v>
      </c>
    </row>
    <row r="36" spans="2:45" ht="9.75" customHeight="1">
      <c r="B36" s="172"/>
      <c r="C36" s="529">
        <f>'Utkání-výsledky'!J75</f>
        <v>0</v>
      </c>
      <c r="D36" s="530"/>
      <c r="E36" s="530"/>
      <c r="F36" s="525">
        <f>'Utkání-výsledky'!I81</f>
        <v>1</v>
      </c>
      <c r="G36" s="525"/>
      <c r="H36" s="525"/>
      <c r="I36" s="525">
        <f>'Utkání-výsledky'!J51</f>
        <v>1</v>
      </c>
      <c r="J36" s="525"/>
      <c r="K36" s="525"/>
      <c r="L36" s="525">
        <f>'Utkání-výsledky'!I55</f>
        <v>2</v>
      </c>
      <c r="M36" s="525"/>
      <c r="N36" s="525"/>
      <c r="O36" s="525">
        <f>'Utkání-výsledky'!J62</f>
        <v>1</v>
      </c>
      <c r="P36" s="525"/>
      <c r="Q36" s="526"/>
      <c r="R36" s="515">
        <v>0</v>
      </c>
      <c r="S36" s="516"/>
      <c r="T36" s="517"/>
      <c r="U36" s="521">
        <f>'Utkání-výsledky'!I72</f>
        <v>2</v>
      </c>
      <c r="V36" s="522"/>
      <c r="W36" s="523"/>
      <c r="X36" s="521">
        <f>'Utkání-výsledky'!J64</f>
        <v>1</v>
      </c>
      <c r="Y36" s="522"/>
      <c r="Z36" s="524"/>
      <c r="AA36" s="54" t="str">
        <f t="shared" si="2"/>
        <v> </v>
      </c>
      <c r="AB36" s="279" t="str">
        <f>IF(AS36&gt;0,AO36," ")</f>
        <v> </v>
      </c>
      <c r="AC36" s="55" t="s">
        <v>17</v>
      </c>
      <c r="AD36" s="280" t="str">
        <f t="shared" si="3"/>
        <v> </v>
      </c>
      <c r="AE36" s="46"/>
      <c r="AO36" s="56"/>
      <c r="AP36" s="57"/>
      <c r="AQ36" s="58"/>
      <c r="AR36" s="58"/>
      <c r="AS36" s="57"/>
    </row>
    <row r="37" spans="2:45" ht="30" customHeight="1" thickBot="1">
      <c r="B37" s="321" t="str">
        <f>'Utkání-výsledky'!N51</f>
        <v>Proskovice B</v>
      </c>
      <c r="C37" s="428" t="str">
        <f>T27</f>
        <v> </v>
      </c>
      <c r="D37" s="429" t="s">
        <v>17</v>
      </c>
      <c r="E37" s="430" t="str">
        <f>R27</f>
        <v> </v>
      </c>
      <c r="F37" s="132">
        <f>T29</f>
        <v>0</v>
      </c>
      <c r="G37" s="64" t="s">
        <v>17</v>
      </c>
      <c r="H37" s="131">
        <f>R29</f>
        <v>3</v>
      </c>
      <c r="I37" s="132">
        <f>T31</f>
        <v>0</v>
      </c>
      <c r="J37" s="64" t="s">
        <v>17</v>
      </c>
      <c r="K37" s="131">
        <f>R31</f>
        <v>3</v>
      </c>
      <c r="L37" s="132">
        <f>T33</f>
        <v>2</v>
      </c>
      <c r="M37" s="64" t="s">
        <v>17</v>
      </c>
      <c r="N37" s="131">
        <f>R33</f>
        <v>1</v>
      </c>
      <c r="O37" s="66">
        <f>T35</f>
        <v>0</v>
      </c>
      <c r="P37" s="64" t="s">
        <v>17</v>
      </c>
      <c r="Q37" s="65">
        <f>R35</f>
        <v>3</v>
      </c>
      <c r="R37" s="518"/>
      <c r="S37" s="519">
        <v>0</v>
      </c>
      <c r="T37" s="520"/>
      <c r="U37" s="60">
        <f>'Utkání-výsledky'!F72</f>
        <v>2</v>
      </c>
      <c r="V37" s="61" t="s">
        <v>17</v>
      </c>
      <c r="W37" s="62">
        <f>'Utkání-výsledky'!H72</f>
        <v>1</v>
      </c>
      <c r="X37" s="63">
        <f>'Utkání-výsledky'!H64</f>
        <v>0</v>
      </c>
      <c r="Y37" s="61" t="s">
        <v>17</v>
      </c>
      <c r="Z37" s="62">
        <f>'Utkání-výsledky'!F64</f>
        <v>3</v>
      </c>
      <c r="AA37" s="67">
        <f t="shared" si="2"/>
        <v>8</v>
      </c>
      <c r="AB37" s="277">
        <f>IF(AS37&gt;0,AP37," ")</f>
        <v>4</v>
      </c>
      <c r="AC37" s="68" t="s">
        <v>17</v>
      </c>
      <c r="AD37" s="278">
        <f t="shared" si="3"/>
        <v>14</v>
      </c>
      <c r="AE37" s="320" t="s">
        <v>140</v>
      </c>
      <c r="AO37" s="51">
        <f>SUM(C36:O36)+SUM(U36:Z36)</f>
        <v>8</v>
      </c>
      <c r="AP37" s="52">
        <f>SUM(F37,I37,L37,O37,C37,U37,X37)</f>
        <v>4</v>
      </c>
      <c r="AQ37" s="53" t="s">
        <v>17</v>
      </c>
      <c r="AR37" s="52">
        <f>SUM(H37,K37,N37,Q37,E37,W37,Z37)</f>
        <v>14</v>
      </c>
      <c r="AS37" s="52">
        <f>AP37+AR37</f>
        <v>18</v>
      </c>
    </row>
    <row r="38" spans="2:45" ht="9.75" customHeight="1">
      <c r="B38" s="172"/>
      <c r="C38" s="529">
        <f>'Utkání-výsledky'!I82</f>
        <v>0</v>
      </c>
      <c r="D38" s="530"/>
      <c r="E38" s="530"/>
      <c r="F38" s="525">
        <f>'Utkání-výsledky'!J50</f>
        <v>1</v>
      </c>
      <c r="G38" s="525"/>
      <c r="H38" s="525"/>
      <c r="I38" s="525">
        <f>'Utkání-výsledky'!I56</f>
        <v>1</v>
      </c>
      <c r="J38" s="525"/>
      <c r="K38" s="525"/>
      <c r="L38" s="525">
        <f>'Utkání-výsledky'!J61</f>
        <v>2</v>
      </c>
      <c r="M38" s="525"/>
      <c r="N38" s="525"/>
      <c r="O38" s="525">
        <f>'Utkání-výsledky'!I65</f>
        <v>1</v>
      </c>
      <c r="P38" s="525"/>
      <c r="Q38" s="525"/>
      <c r="R38" s="525">
        <f>'Utkání-výsledky'!J72</f>
        <v>1</v>
      </c>
      <c r="S38" s="525"/>
      <c r="T38" s="526"/>
      <c r="U38" s="515">
        <v>1</v>
      </c>
      <c r="V38" s="516"/>
      <c r="W38" s="517"/>
      <c r="X38" s="521">
        <f>'Utkání-výsledky'!J74</f>
        <v>1</v>
      </c>
      <c r="Y38" s="522"/>
      <c r="Z38" s="524"/>
      <c r="AA38" s="54" t="str">
        <f t="shared" si="2"/>
        <v> </v>
      </c>
      <c r="AB38" s="279" t="str">
        <f>IF(AS38&gt;0,AO38," ")</f>
        <v> </v>
      </c>
      <c r="AC38" s="55" t="s">
        <v>17</v>
      </c>
      <c r="AD38" s="280" t="str">
        <f t="shared" si="3"/>
        <v> </v>
      </c>
      <c r="AE38" s="46"/>
      <c r="AO38" s="56"/>
      <c r="AP38" s="57"/>
      <c r="AQ38" s="58"/>
      <c r="AR38" s="58"/>
      <c r="AS38" s="57"/>
    </row>
    <row r="39" spans="2:45" ht="30" customHeight="1" thickBot="1">
      <c r="B39" s="171" t="str">
        <f>'Utkání-výsledky'!N52</f>
        <v>Vratimov</v>
      </c>
      <c r="C39" s="428" t="str">
        <f>W27</f>
        <v> </v>
      </c>
      <c r="D39" s="429" t="s">
        <v>17</v>
      </c>
      <c r="E39" s="430" t="str">
        <f>U27</f>
        <v> </v>
      </c>
      <c r="F39" s="132">
        <f>W29</f>
        <v>1</v>
      </c>
      <c r="G39" s="64" t="s">
        <v>17</v>
      </c>
      <c r="H39" s="131">
        <f>U29</f>
        <v>2</v>
      </c>
      <c r="I39" s="132">
        <f>W31</f>
        <v>1</v>
      </c>
      <c r="J39" s="64" t="s">
        <v>17</v>
      </c>
      <c r="K39" s="131">
        <f>U31</f>
        <v>2</v>
      </c>
      <c r="L39" s="132">
        <f>W33</f>
        <v>3</v>
      </c>
      <c r="M39" s="64" t="s">
        <v>17</v>
      </c>
      <c r="N39" s="131">
        <f>U33</f>
        <v>0</v>
      </c>
      <c r="O39" s="132">
        <f>W35</f>
        <v>0</v>
      </c>
      <c r="P39" s="64" t="s">
        <v>17</v>
      </c>
      <c r="Q39" s="131">
        <f>U35</f>
        <v>3</v>
      </c>
      <c r="R39" s="132">
        <f>W37</f>
        <v>1</v>
      </c>
      <c r="S39" s="64" t="s">
        <v>17</v>
      </c>
      <c r="T39" s="131">
        <f>U37</f>
        <v>2</v>
      </c>
      <c r="U39" s="518"/>
      <c r="V39" s="519">
        <v>0</v>
      </c>
      <c r="W39" s="520"/>
      <c r="X39" s="60">
        <f>'Utkání-výsledky'!H74</f>
        <v>0</v>
      </c>
      <c r="Y39" s="61" t="s">
        <v>17</v>
      </c>
      <c r="Z39" s="62">
        <f>'Utkání-výsledky'!F74</f>
        <v>3</v>
      </c>
      <c r="AA39" s="67">
        <f t="shared" si="2"/>
        <v>7</v>
      </c>
      <c r="AB39" s="277">
        <f>IF(AS39&gt;0,AP39," ")</f>
        <v>6</v>
      </c>
      <c r="AC39" s="68" t="s">
        <v>17</v>
      </c>
      <c r="AD39" s="278">
        <f t="shared" si="3"/>
        <v>12</v>
      </c>
      <c r="AE39" s="169" t="s">
        <v>141</v>
      </c>
      <c r="AO39" s="51">
        <f>SUM(C38:R38)+SUM(X38:Z38)</f>
        <v>7</v>
      </c>
      <c r="AP39" s="52">
        <f>SUM(F39,I39,L39,O39,R39,C39,X39)</f>
        <v>6</v>
      </c>
      <c r="AQ39" s="53" t="s">
        <v>17</v>
      </c>
      <c r="AR39" s="52">
        <f>SUM(H39,K39,N39,Q39,T39,E39,Z39)</f>
        <v>12</v>
      </c>
      <c r="AS39" s="52">
        <f>AP39+AR39</f>
        <v>18</v>
      </c>
    </row>
    <row r="40" spans="2:45" ht="9.75" customHeight="1">
      <c r="B40" s="172"/>
      <c r="C40" s="529">
        <f>'Utkání-výsledky'!J49</f>
        <v>0</v>
      </c>
      <c r="D40" s="530"/>
      <c r="E40" s="530"/>
      <c r="F40" s="525">
        <f>'Utkání-výsledky'!J59</f>
        <v>1</v>
      </c>
      <c r="G40" s="525"/>
      <c r="H40" s="525"/>
      <c r="I40" s="521">
        <f>'Utkání-výsledky'!J69</f>
        <v>1</v>
      </c>
      <c r="J40" s="522"/>
      <c r="K40" s="523"/>
      <c r="L40" s="521">
        <f>'Utkání-výsledky'!J79</f>
        <v>2</v>
      </c>
      <c r="M40" s="522"/>
      <c r="N40" s="523"/>
      <c r="O40" s="521">
        <f>'Utkání-výsledky'!I54</f>
        <v>2</v>
      </c>
      <c r="P40" s="522"/>
      <c r="Q40" s="523"/>
      <c r="R40" s="525">
        <f>'Utkání-výsledky'!I64</f>
        <v>2</v>
      </c>
      <c r="S40" s="525"/>
      <c r="T40" s="525"/>
      <c r="U40" s="525">
        <f>'Utkání-výsledky'!I74</f>
        <v>2</v>
      </c>
      <c r="V40" s="525"/>
      <c r="W40" s="526"/>
      <c r="X40" s="515">
        <v>1</v>
      </c>
      <c r="Y40" s="516"/>
      <c r="Z40" s="517"/>
      <c r="AA40" s="54" t="str">
        <f t="shared" si="2"/>
        <v> </v>
      </c>
      <c r="AB40" s="279" t="str">
        <f>IF(AS40&gt;0,AO40," ")</f>
        <v> </v>
      </c>
      <c r="AC40" s="55" t="s">
        <v>17</v>
      </c>
      <c r="AD40" s="280" t="str">
        <f t="shared" si="3"/>
        <v> </v>
      </c>
      <c r="AE40" s="46"/>
      <c r="AO40" s="56"/>
      <c r="AP40" s="57"/>
      <c r="AQ40" s="58"/>
      <c r="AR40" s="58"/>
      <c r="AS40" s="57"/>
    </row>
    <row r="41" spans="2:45" ht="30" customHeight="1" thickBot="1">
      <c r="B41" s="173" t="str">
        <f>'Utkání-výsledky'!N53</f>
        <v>Příbor</v>
      </c>
      <c r="C41" s="431" t="str">
        <f>Z27</f>
        <v> </v>
      </c>
      <c r="D41" s="429" t="s">
        <v>17</v>
      </c>
      <c r="E41" s="432" t="str">
        <f>X27</f>
        <v> </v>
      </c>
      <c r="F41" s="174">
        <f>Z29</f>
        <v>1</v>
      </c>
      <c r="G41" s="175" t="s">
        <v>17</v>
      </c>
      <c r="H41" s="176">
        <f>X29</f>
        <v>2</v>
      </c>
      <c r="I41" s="66">
        <f>Z31</f>
        <v>0</v>
      </c>
      <c r="J41" s="64" t="s">
        <v>17</v>
      </c>
      <c r="K41" s="65">
        <f>X31</f>
        <v>3</v>
      </c>
      <c r="L41" s="66">
        <f>Z33</f>
        <v>3</v>
      </c>
      <c r="M41" s="64" t="s">
        <v>17</v>
      </c>
      <c r="N41" s="65">
        <f>X33</f>
        <v>0</v>
      </c>
      <c r="O41" s="66">
        <f>Z35</f>
        <v>2</v>
      </c>
      <c r="P41" s="64" t="s">
        <v>17</v>
      </c>
      <c r="Q41" s="65">
        <f>X35</f>
        <v>1</v>
      </c>
      <c r="R41" s="174">
        <f>Z37</f>
        <v>3</v>
      </c>
      <c r="S41" s="175" t="s">
        <v>17</v>
      </c>
      <c r="T41" s="176">
        <f>X37</f>
        <v>0</v>
      </c>
      <c r="U41" s="174">
        <f>Z39</f>
        <v>3</v>
      </c>
      <c r="V41" s="175" t="s">
        <v>17</v>
      </c>
      <c r="W41" s="176">
        <f>X39</f>
        <v>0</v>
      </c>
      <c r="X41" s="518"/>
      <c r="Y41" s="519"/>
      <c r="Z41" s="520"/>
      <c r="AA41" s="67">
        <f t="shared" si="2"/>
        <v>10</v>
      </c>
      <c r="AB41" s="281">
        <f>IF(AS41&gt;0,AP41," ")</f>
        <v>12</v>
      </c>
      <c r="AC41" s="178" t="s">
        <v>17</v>
      </c>
      <c r="AD41" s="282">
        <f t="shared" si="3"/>
        <v>6</v>
      </c>
      <c r="AE41" s="169" t="s">
        <v>68</v>
      </c>
      <c r="AO41" s="51">
        <f>SUM(C40:U40)</f>
        <v>10</v>
      </c>
      <c r="AP41" s="52">
        <f>SUM(F41,I41,L41,O41,R41,U41,C41)</f>
        <v>12</v>
      </c>
      <c r="AQ41" s="53" t="s">
        <v>17</v>
      </c>
      <c r="AR41" s="52">
        <f>SUM(H41,K41,N41,Q41,T41,W41,E41)</f>
        <v>6</v>
      </c>
      <c r="AS41" s="52">
        <f>AP41+AR41</f>
        <v>18</v>
      </c>
    </row>
    <row r="43" spans="2:21" ht="23.25">
      <c r="B43" s="292" t="s">
        <v>135</v>
      </c>
      <c r="C43" s="292"/>
      <c r="D43" s="292"/>
      <c r="E43" s="292"/>
      <c r="F43" s="292" t="s">
        <v>181</v>
      </c>
      <c r="G43" s="181"/>
      <c r="H43" s="181"/>
      <c r="I43" s="181"/>
      <c r="L43" s="49" t="s">
        <v>301</v>
      </c>
      <c r="M43" s="49"/>
      <c r="N43" s="49"/>
      <c r="O43" s="49"/>
      <c r="P43" s="49"/>
      <c r="Q43" s="49" t="s">
        <v>178</v>
      </c>
      <c r="R43" s="49"/>
      <c r="S43" s="49"/>
      <c r="T43" s="49"/>
      <c r="U43" s="49"/>
    </row>
  </sheetData>
  <sheetProtection/>
  <mergeCells count="148">
    <mergeCell ref="O6:Q6"/>
    <mergeCell ref="R6:T6"/>
    <mergeCell ref="X4:Z4"/>
    <mergeCell ref="AB3:AD3"/>
    <mergeCell ref="U4:W4"/>
    <mergeCell ref="U6:W6"/>
    <mergeCell ref="X6:Z6"/>
    <mergeCell ref="R3:T3"/>
    <mergeCell ref="U3:W3"/>
    <mergeCell ref="X3:Z3"/>
    <mergeCell ref="R4:T4"/>
    <mergeCell ref="O4:Q4"/>
    <mergeCell ref="C3:E3"/>
    <mergeCell ref="F3:H3"/>
    <mergeCell ref="I3:K3"/>
    <mergeCell ref="L3:N3"/>
    <mergeCell ref="O3:Q3"/>
    <mergeCell ref="C4:E5"/>
    <mergeCell ref="F4:H4"/>
    <mergeCell ref="I4:K4"/>
    <mergeCell ref="L4:N4"/>
    <mergeCell ref="C6:E6"/>
    <mergeCell ref="F6:H7"/>
    <mergeCell ref="I6:K6"/>
    <mergeCell ref="L6:N6"/>
    <mergeCell ref="I8:K9"/>
    <mergeCell ref="L8:N8"/>
    <mergeCell ref="O8:Q8"/>
    <mergeCell ref="R8:T8"/>
    <mergeCell ref="U8:W8"/>
    <mergeCell ref="X8:Z8"/>
    <mergeCell ref="C10:E10"/>
    <mergeCell ref="F10:H10"/>
    <mergeCell ref="I10:K10"/>
    <mergeCell ref="L10:N11"/>
    <mergeCell ref="U10:W10"/>
    <mergeCell ref="X10:Z10"/>
    <mergeCell ref="C8:E8"/>
    <mergeCell ref="F8:H8"/>
    <mergeCell ref="U14:W14"/>
    <mergeCell ref="X14:Z14"/>
    <mergeCell ref="C12:E12"/>
    <mergeCell ref="F12:H12"/>
    <mergeCell ref="I12:K12"/>
    <mergeCell ref="L12:N12"/>
    <mergeCell ref="O14:Q14"/>
    <mergeCell ref="R14:T15"/>
    <mergeCell ref="O12:Q13"/>
    <mergeCell ref="R12:T12"/>
    <mergeCell ref="C14:E14"/>
    <mergeCell ref="F14:H14"/>
    <mergeCell ref="I14:K14"/>
    <mergeCell ref="L14:N14"/>
    <mergeCell ref="U12:W12"/>
    <mergeCell ref="X12:Z12"/>
    <mergeCell ref="O10:Q10"/>
    <mergeCell ref="R10:T10"/>
    <mergeCell ref="U16:W17"/>
    <mergeCell ref="X18:Z19"/>
    <mergeCell ref="U18:W18"/>
    <mergeCell ref="O18:Q18"/>
    <mergeCell ref="X16:Z16"/>
    <mergeCell ref="R18:T18"/>
    <mergeCell ref="L25:N25"/>
    <mergeCell ref="F25:H25"/>
    <mergeCell ref="O16:Q16"/>
    <mergeCell ref="R16:T16"/>
    <mergeCell ref="L16:N16"/>
    <mergeCell ref="L18:N18"/>
    <mergeCell ref="C25:E25"/>
    <mergeCell ref="C16:E16"/>
    <mergeCell ref="F16:H16"/>
    <mergeCell ref="I16:K16"/>
    <mergeCell ref="C18:E18"/>
    <mergeCell ref="F18:H18"/>
    <mergeCell ref="I18:K18"/>
    <mergeCell ref="I25:K25"/>
    <mergeCell ref="C28:E28"/>
    <mergeCell ref="U28:W28"/>
    <mergeCell ref="U26:W26"/>
    <mergeCell ref="C26:E27"/>
    <mergeCell ref="F26:H26"/>
    <mergeCell ref="I26:K26"/>
    <mergeCell ref="L26:N26"/>
    <mergeCell ref="F28:H29"/>
    <mergeCell ref="X30:Z30"/>
    <mergeCell ref="I28:K28"/>
    <mergeCell ref="L28:N28"/>
    <mergeCell ref="L30:N30"/>
    <mergeCell ref="O30:Q30"/>
    <mergeCell ref="X28:Z28"/>
    <mergeCell ref="R30:T30"/>
    <mergeCell ref="O28:Q28"/>
    <mergeCell ref="AB25:AD25"/>
    <mergeCell ref="R26:T26"/>
    <mergeCell ref="R25:T25"/>
    <mergeCell ref="O25:Q25"/>
    <mergeCell ref="X25:Z25"/>
    <mergeCell ref="U25:W25"/>
    <mergeCell ref="X26:Z26"/>
    <mergeCell ref="R32:T32"/>
    <mergeCell ref="U32:W32"/>
    <mergeCell ref="C30:E30"/>
    <mergeCell ref="F30:H30"/>
    <mergeCell ref="C32:E32"/>
    <mergeCell ref="F32:H32"/>
    <mergeCell ref="I32:K32"/>
    <mergeCell ref="I30:K31"/>
    <mergeCell ref="L32:N33"/>
    <mergeCell ref="C36:E36"/>
    <mergeCell ref="R34:T34"/>
    <mergeCell ref="C38:E38"/>
    <mergeCell ref="F38:H38"/>
    <mergeCell ref="I38:K38"/>
    <mergeCell ref="L38:N38"/>
    <mergeCell ref="F36:H36"/>
    <mergeCell ref="I36:K36"/>
    <mergeCell ref="L36:N36"/>
    <mergeCell ref="L34:N34"/>
    <mergeCell ref="C40:E40"/>
    <mergeCell ref="F40:H40"/>
    <mergeCell ref="I40:K40"/>
    <mergeCell ref="L40:N40"/>
    <mergeCell ref="X34:Z34"/>
    <mergeCell ref="C34:E34"/>
    <mergeCell ref="F34:H34"/>
    <mergeCell ref="I34:K34"/>
    <mergeCell ref="U34:W34"/>
    <mergeCell ref="O38:Q38"/>
    <mergeCell ref="W1:X1"/>
    <mergeCell ref="W23:X23"/>
    <mergeCell ref="X38:Z38"/>
    <mergeCell ref="O36:Q36"/>
    <mergeCell ref="R36:T37"/>
    <mergeCell ref="U36:W36"/>
    <mergeCell ref="X36:Z36"/>
    <mergeCell ref="O32:Q32"/>
    <mergeCell ref="U38:W39"/>
    <mergeCell ref="X40:Z41"/>
    <mergeCell ref="O26:Q26"/>
    <mergeCell ref="R28:T28"/>
    <mergeCell ref="U30:W30"/>
    <mergeCell ref="X32:Z32"/>
    <mergeCell ref="U40:W40"/>
    <mergeCell ref="R40:T40"/>
    <mergeCell ref="O40:Q40"/>
    <mergeCell ref="R38:T38"/>
    <mergeCell ref="O34:Q35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  <rowBreaks count="2" manualBreakCount="2">
    <brk id="22" max="30" man="1"/>
    <brk id="43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1">
      <selection activeCell="C64" sqref="C64:M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582" t="s">
        <v>42</v>
      </c>
      <c r="Q3" s="582"/>
      <c r="R3" s="73"/>
      <c r="S3" s="73"/>
      <c r="T3" s="583">
        <f>'Rozlosování-přehled'!$N$1</f>
        <v>2011</v>
      </c>
      <c r="U3" s="583"/>
      <c r="X3" s="74" t="s">
        <v>0</v>
      </c>
    </row>
    <row r="4" spans="3:31" ht="18.75">
      <c r="C4" s="75" t="s">
        <v>43</v>
      </c>
      <c r="D4" s="76"/>
      <c r="N4" s="77">
        <v>3</v>
      </c>
      <c r="P4" s="584" t="str">
        <f>IF(N4=1,P6,IF(N4=2,P7,IF(N4=3,P8,IF(N4=4,P9,IF(N4=5,P10," ")))))</f>
        <v>VETERÁNI   I.</v>
      </c>
      <c r="Q4" s="585"/>
      <c r="R4" s="585"/>
      <c r="S4" s="585"/>
      <c r="T4" s="585"/>
      <c r="U4" s="586"/>
      <c r="W4" s="78" t="s">
        <v>1</v>
      </c>
      <c r="X4" s="79" t="s">
        <v>2</v>
      </c>
      <c r="AA4" s="1" t="s">
        <v>44</v>
      </c>
      <c r="AB4" s="1" t="s">
        <v>45</v>
      </c>
      <c r="AC4" s="1" t="s">
        <v>46</v>
      </c>
      <c r="AD4" s="1" t="s">
        <v>47</v>
      </c>
      <c r="AE4" s="1" t="s">
        <v>48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1" ht="14.25" customHeight="1">
      <c r="C6" s="75" t="s">
        <v>49</v>
      </c>
      <c r="D6" s="126" t="s">
        <v>62</v>
      </c>
      <c r="E6" s="83"/>
      <c r="F6" s="83"/>
      <c r="N6" s="84">
        <v>1</v>
      </c>
      <c r="P6" s="587" t="s">
        <v>50</v>
      </c>
      <c r="Q6" s="587"/>
      <c r="R6" s="587"/>
      <c r="S6" s="587"/>
      <c r="T6" s="587"/>
      <c r="U6" s="587"/>
      <c r="W6" s="85">
        <v>1</v>
      </c>
      <c r="X6" s="86" t="str">
        <f aca="true" t="shared" si="0" ref="X6:X13">IF($N$4=1,AA6,IF($N$4=2,AB6,IF($N$4=3,AC6,IF($N$4=4,AD6,IF($N$4=5,AE6," ")))))</f>
        <v>Trnávka</v>
      </c>
      <c r="AA6" s="1">
        <f>'1.V1'!AA81</f>
        <v>0</v>
      </c>
      <c r="AB6" s="1">
        <f>'1.V1'!AB81</f>
        <v>0</v>
      </c>
      <c r="AC6" s="1" t="str">
        <f>'Utkání-výsledky'!N4</f>
        <v>Trnávka</v>
      </c>
      <c r="AE6" s="1">
        <f>'1.V1'!AE81</f>
        <v>0</v>
      </c>
    </row>
    <row r="7" spans="3:31" ht="16.5" customHeight="1">
      <c r="C7" s="75" t="s">
        <v>52</v>
      </c>
      <c r="D7" s="247">
        <v>40709</v>
      </c>
      <c r="E7" s="88"/>
      <c r="F7" s="88"/>
      <c r="N7" s="84">
        <v>2</v>
      </c>
      <c r="P7" s="587" t="s">
        <v>53</v>
      </c>
      <c r="Q7" s="587"/>
      <c r="R7" s="587"/>
      <c r="S7" s="587"/>
      <c r="T7" s="587"/>
      <c r="U7" s="587"/>
      <c r="W7" s="85">
        <v>2</v>
      </c>
      <c r="X7" s="86" t="str">
        <f t="shared" si="0"/>
        <v>Kunčičky  A</v>
      </c>
      <c r="AA7" s="1">
        <f>'1.V1'!AA82</f>
        <v>0</v>
      </c>
      <c r="AB7" s="1">
        <f>'1.V1'!AB82</f>
        <v>0</v>
      </c>
      <c r="AC7" s="1" t="str">
        <f>'Utkání-výsledky'!N5</f>
        <v>Kunčičky  A</v>
      </c>
      <c r="AE7" s="1">
        <f>'1.V1'!AE82</f>
        <v>0</v>
      </c>
    </row>
    <row r="8" spans="3:31" ht="15" customHeight="1">
      <c r="C8" s="75"/>
      <c r="N8" s="84">
        <v>3</v>
      </c>
      <c r="P8" s="575" t="s">
        <v>54</v>
      </c>
      <c r="Q8" s="575"/>
      <c r="R8" s="575"/>
      <c r="S8" s="575"/>
      <c r="T8" s="575"/>
      <c r="U8" s="575"/>
      <c r="W8" s="85">
        <v>3</v>
      </c>
      <c r="X8" s="86" t="str">
        <f t="shared" si="0"/>
        <v>Stará Bělá  B</v>
      </c>
      <c r="AA8" s="1">
        <f>'1.V1'!AA83</f>
        <v>0</v>
      </c>
      <c r="AB8" s="1">
        <f>'1.V1'!AB83</f>
        <v>0</v>
      </c>
      <c r="AC8" s="1" t="str">
        <f>'Utkání-výsledky'!N6</f>
        <v>Stará Bělá  B</v>
      </c>
      <c r="AE8" s="1">
        <f>'1.V1'!AE83</f>
        <v>0</v>
      </c>
    </row>
    <row r="9" spans="2:31" ht="18.75">
      <c r="B9" s="89">
        <v>8</v>
      </c>
      <c r="C9" s="71" t="s">
        <v>56</v>
      </c>
      <c r="D9" s="577" t="str">
        <f>IF(B9=1,X6,IF(B9=2,X7,IF(B9=3,X8,IF(B9=4,X9,IF(B9=5,X10,IF(B9=6,X11,IF(B9=7,X12,IF(B9=8,X13," "))))))))</f>
        <v>Výškovice  A</v>
      </c>
      <c r="E9" s="578"/>
      <c r="F9" s="578"/>
      <c r="G9" s="578"/>
      <c r="H9" s="578"/>
      <c r="I9" s="579"/>
      <c r="N9" s="84">
        <v>4</v>
      </c>
      <c r="P9" s="575" t="s">
        <v>57</v>
      </c>
      <c r="Q9" s="575"/>
      <c r="R9" s="575"/>
      <c r="S9" s="575"/>
      <c r="T9" s="575"/>
      <c r="U9" s="575"/>
      <c r="W9" s="85">
        <v>4</v>
      </c>
      <c r="X9" s="86" t="str">
        <f t="shared" si="0"/>
        <v>Výškovice  B</v>
      </c>
      <c r="AA9" s="1">
        <f>'1.V1'!AA84</f>
        <v>0</v>
      </c>
      <c r="AB9" s="1">
        <f>'1.V1'!AB84</f>
        <v>0</v>
      </c>
      <c r="AC9" s="1" t="str">
        <f>'Utkání-výsledky'!N7</f>
        <v>Výškovice  B</v>
      </c>
      <c r="AE9" s="1">
        <f>'1.V1'!AE84</f>
        <v>0</v>
      </c>
    </row>
    <row r="10" spans="2:31" ht="19.5" customHeight="1">
      <c r="B10" s="89">
        <v>7</v>
      </c>
      <c r="C10" s="71" t="s">
        <v>59</v>
      </c>
      <c r="D10" s="577" t="str">
        <f>IF(B10=1,X6,IF(B10=2,X7,IF(B10=3,X8,IF(B10=4,X9,IF(B10=5,X10,IF(B10=6,X11,IF(B10=7,X12,IF(B10=8,X13," "))))))))</f>
        <v>Stará Bělá  A</v>
      </c>
      <c r="E10" s="578"/>
      <c r="F10" s="578"/>
      <c r="G10" s="578"/>
      <c r="H10" s="578"/>
      <c r="I10" s="579"/>
      <c r="N10" s="84">
        <v>5</v>
      </c>
      <c r="P10" s="575" t="s">
        <v>60</v>
      </c>
      <c r="Q10" s="575"/>
      <c r="R10" s="575"/>
      <c r="S10" s="575"/>
      <c r="T10" s="575"/>
      <c r="U10" s="575"/>
      <c r="W10" s="85">
        <v>5</v>
      </c>
      <c r="X10" s="86" t="str">
        <f t="shared" si="0"/>
        <v>Proskovice A</v>
      </c>
      <c r="AA10" s="1">
        <f>'1.V1'!AA85</f>
        <v>0</v>
      </c>
      <c r="AB10" s="1">
        <f>'1.V1'!AB85</f>
        <v>0</v>
      </c>
      <c r="AC10" s="1" t="str">
        <f>'Utkání-výsledky'!N8</f>
        <v>Proskovice A</v>
      </c>
      <c r="AE10" s="1">
        <f>'1.V1'!AE85</f>
        <v>0</v>
      </c>
    </row>
    <row r="11" spans="23:31" ht="15.75" customHeight="1">
      <c r="W11" s="85">
        <v>6</v>
      </c>
      <c r="X11" s="86" t="str">
        <f t="shared" si="0"/>
        <v>Nová Bělá</v>
      </c>
      <c r="AA11" s="1">
        <f>'1.V1'!AA86</f>
        <v>0</v>
      </c>
      <c r="AB11" s="1">
        <f>'1.V1'!AB86</f>
        <v>0</v>
      </c>
      <c r="AC11" s="1" t="str">
        <f>'Utkání-výsledky'!N9</f>
        <v>Nová Bělá</v>
      </c>
      <c r="AE11" s="1">
        <f>'1.V1'!AE86</f>
        <v>0</v>
      </c>
    </row>
    <row r="12" spans="3:37" ht="15">
      <c r="C12" s="90" t="s">
        <v>63</v>
      </c>
      <c r="D12" s="91"/>
      <c r="E12" s="580" t="s">
        <v>64</v>
      </c>
      <c r="F12" s="576"/>
      <c r="G12" s="576"/>
      <c r="H12" s="576"/>
      <c r="I12" s="576"/>
      <c r="J12" s="576"/>
      <c r="K12" s="576"/>
      <c r="L12" s="576"/>
      <c r="M12" s="576"/>
      <c r="N12" s="576" t="s">
        <v>65</v>
      </c>
      <c r="O12" s="576"/>
      <c r="P12" s="576"/>
      <c r="Q12" s="576"/>
      <c r="R12" s="576"/>
      <c r="S12" s="576"/>
      <c r="T12" s="576"/>
      <c r="U12" s="576"/>
      <c r="V12" s="92"/>
      <c r="W12" s="85">
        <v>7</v>
      </c>
      <c r="X12" s="86" t="str">
        <f t="shared" si="0"/>
        <v>Stará Bělá  A</v>
      </c>
      <c r="AA12" s="1">
        <f>'1.V1'!AA87</f>
        <v>0</v>
      </c>
      <c r="AB12" s="1">
        <f>'1.V1'!AB87</f>
        <v>0</v>
      </c>
      <c r="AC12" s="1" t="str">
        <f>'Utkání-výsledky'!N10</f>
        <v>Stará Bělá  A</v>
      </c>
      <c r="AE12" s="1">
        <f>'1.V1'!AE87</f>
        <v>0</v>
      </c>
      <c r="AF12" s="75"/>
      <c r="AG12" s="93"/>
      <c r="AH12" s="93"/>
      <c r="AI12" s="74" t="s">
        <v>0</v>
      </c>
      <c r="AJ12" s="93"/>
      <c r="AK12" s="93"/>
    </row>
    <row r="13" spans="2:37" ht="21" customHeight="1">
      <c r="B13" s="94"/>
      <c r="C13" s="95" t="s">
        <v>7</v>
      </c>
      <c r="D13" s="96" t="s">
        <v>8</v>
      </c>
      <c r="E13" s="581" t="s">
        <v>66</v>
      </c>
      <c r="F13" s="559"/>
      <c r="G13" s="560"/>
      <c r="H13" s="558" t="s">
        <v>67</v>
      </c>
      <c r="I13" s="559"/>
      <c r="J13" s="560" t="s">
        <v>67</v>
      </c>
      <c r="K13" s="558" t="s">
        <v>68</v>
      </c>
      <c r="L13" s="559"/>
      <c r="M13" s="559" t="s">
        <v>68</v>
      </c>
      <c r="N13" s="558" t="s">
        <v>69</v>
      </c>
      <c r="O13" s="559"/>
      <c r="P13" s="560"/>
      <c r="Q13" s="558" t="s">
        <v>70</v>
      </c>
      <c r="R13" s="559"/>
      <c r="S13" s="560"/>
      <c r="T13" s="97" t="s">
        <v>71</v>
      </c>
      <c r="U13" s="98"/>
      <c r="V13" s="99"/>
      <c r="W13" s="85">
        <v>8</v>
      </c>
      <c r="X13" s="86" t="str">
        <f t="shared" si="0"/>
        <v>Výškovice  A</v>
      </c>
      <c r="AA13" s="1">
        <f>'1.V1'!AA88</f>
        <v>0</v>
      </c>
      <c r="AB13" s="1">
        <f>'1.V1'!AB88</f>
        <v>0</v>
      </c>
      <c r="AC13" s="1" t="str">
        <f>'Utkání-výsledky'!N11</f>
        <v>Výškovice  A</v>
      </c>
      <c r="AE13" s="1">
        <f>'1.V1'!AE88</f>
        <v>0</v>
      </c>
      <c r="AF13" s="4" t="s">
        <v>66</v>
      </c>
      <c r="AG13" s="4" t="s">
        <v>67</v>
      </c>
      <c r="AH13" s="4" t="s">
        <v>68</v>
      </c>
      <c r="AI13" s="4" t="s">
        <v>66</v>
      </c>
      <c r="AJ13" s="4" t="s">
        <v>67</v>
      </c>
      <c r="AK13" s="4" t="s">
        <v>68</v>
      </c>
    </row>
    <row r="14" spans="2:37" ht="24.75" customHeight="1">
      <c r="B14" s="100" t="s">
        <v>66</v>
      </c>
      <c r="C14" s="418" t="s">
        <v>229</v>
      </c>
      <c r="D14" s="418" t="s">
        <v>110</v>
      </c>
      <c r="E14" s="102">
        <v>2</v>
      </c>
      <c r="F14" s="103" t="s">
        <v>17</v>
      </c>
      <c r="G14" s="104">
        <v>6</v>
      </c>
      <c r="H14" s="105">
        <v>6</v>
      </c>
      <c r="I14" s="103" t="s">
        <v>17</v>
      </c>
      <c r="J14" s="104">
        <v>3</v>
      </c>
      <c r="K14" s="105">
        <v>6</v>
      </c>
      <c r="L14" s="103" t="s">
        <v>17</v>
      </c>
      <c r="M14" s="411">
        <v>3</v>
      </c>
      <c r="N14" s="140">
        <f>E14+H14+K14</f>
        <v>14</v>
      </c>
      <c r="O14" s="141" t="s">
        <v>17</v>
      </c>
      <c r="P14" s="142">
        <f>G14+J14+M14</f>
        <v>12</v>
      </c>
      <c r="Q14" s="140">
        <f>SUM(AF14:AH14)</f>
        <v>2</v>
      </c>
      <c r="R14" s="141" t="s">
        <v>17</v>
      </c>
      <c r="S14" s="142">
        <f>SUM(AI14:AK14)</f>
        <v>1</v>
      </c>
      <c r="T14" s="106">
        <f>IF(Q14&gt;S14,1,0)</f>
        <v>1</v>
      </c>
      <c r="U14" s="107">
        <f>IF(S14&gt;Q14,1,0)</f>
        <v>0</v>
      </c>
      <c r="V14" s="92"/>
      <c r="X14" s="108"/>
      <c r="AF14" s="109">
        <f>IF(E14&gt;G14,1,0)</f>
        <v>0</v>
      </c>
      <c r="AG14" s="109">
        <f>IF(H14&gt;J14,1,0)</f>
        <v>1</v>
      </c>
      <c r="AH14" s="109">
        <f>IF(K14+M14&gt;0,IF(K14&gt;M14,1,0),0)</f>
        <v>1</v>
      </c>
      <c r="AI14" s="109">
        <f>IF(G14&gt;E14,1,0)</f>
        <v>1</v>
      </c>
      <c r="AJ14" s="109">
        <f>IF(J14&gt;H14,1,0)</f>
        <v>0</v>
      </c>
      <c r="AK14" s="109">
        <f>IF(K14+M14&gt;0,IF(M14&gt;K14,1,0),0)</f>
        <v>0</v>
      </c>
    </row>
    <row r="15" spans="2:37" ht="24" customHeight="1">
      <c r="B15" s="100" t="s">
        <v>67</v>
      </c>
      <c r="C15" s="418" t="s">
        <v>212</v>
      </c>
      <c r="D15" s="418" t="s">
        <v>242</v>
      </c>
      <c r="E15" s="102">
        <v>5</v>
      </c>
      <c r="F15" s="103" t="s">
        <v>17</v>
      </c>
      <c r="G15" s="104">
        <v>7</v>
      </c>
      <c r="H15" s="105">
        <v>1</v>
      </c>
      <c r="I15" s="103" t="s">
        <v>17</v>
      </c>
      <c r="J15" s="104">
        <v>6</v>
      </c>
      <c r="K15" s="424"/>
      <c r="L15" s="103" t="s">
        <v>17</v>
      </c>
      <c r="M15" s="411"/>
      <c r="N15" s="140">
        <f>E15+H15+K15</f>
        <v>6</v>
      </c>
      <c r="O15" s="141" t="s">
        <v>17</v>
      </c>
      <c r="P15" s="142">
        <f>G15+J15+M15</f>
        <v>13</v>
      </c>
      <c r="Q15" s="140">
        <f>SUM(AF15:AH15)</f>
        <v>0</v>
      </c>
      <c r="R15" s="141" t="s">
        <v>17</v>
      </c>
      <c r="S15" s="142">
        <f>SUM(AI15:AK15)</f>
        <v>2</v>
      </c>
      <c r="T15" s="106">
        <f>IF(Q15&gt;S15,1,0)</f>
        <v>0</v>
      </c>
      <c r="U15" s="107">
        <f>IF(S15&gt;Q15,1,0)</f>
        <v>1</v>
      </c>
      <c r="V15" s="92"/>
      <c r="AF15" s="109">
        <f>IF(E15&gt;G15,1,0)</f>
        <v>0</v>
      </c>
      <c r="AG15" s="109">
        <f>IF(H15&gt;J15,1,0)</f>
        <v>0</v>
      </c>
      <c r="AH15" s="109">
        <f>IF(K15+M15&gt;0,IF(K15&gt;M15,1,0),0)</f>
        <v>0</v>
      </c>
      <c r="AI15" s="109">
        <f>IF(G15&gt;E15,1,0)</f>
        <v>1</v>
      </c>
      <c r="AJ15" s="109">
        <f>IF(J15&gt;H15,1,0)</f>
        <v>1</v>
      </c>
      <c r="AK15" s="109">
        <f>IF(K15+M15&gt;0,IF(M15&gt;K15,1,0),0)</f>
        <v>0</v>
      </c>
    </row>
    <row r="16" spans="2:37" ht="20.25" customHeight="1">
      <c r="B16" s="597" t="s">
        <v>68</v>
      </c>
      <c r="C16" s="101" t="s">
        <v>211</v>
      </c>
      <c r="D16" s="418" t="s">
        <v>110</v>
      </c>
      <c r="E16" s="605">
        <v>6</v>
      </c>
      <c r="F16" s="607" t="s">
        <v>17</v>
      </c>
      <c r="G16" s="609">
        <v>3</v>
      </c>
      <c r="H16" s="611">
        <v>3</v>
      </c>
      <c r="I16" s="607" t="s">
        <v>17</v>
      </c>
      <c r="J16" s="609">
        <v>6</v>
      </c>
      <c r="K16" s="611">
        <v>3</v>
      </c>
      <c r="L16" s="607" t="s">
        <v>17</v>
      </c>
      <c r="M16" s="613">
        <v>6</v>
      </c>
      <c r="N16" s="623">
        <f>E16+H16+K16</f>
        <v>12</v>
      </c>
      <c r="O16" s="631" t="s">
        <v>17</v>
      </c>
      <c r="P16" s="633">
        <f>G16+J16+M16</f>
        <v>15</v>
      </c>
      <c r="Q16" s="623">
        <f>SUM(AF16:AH16)</f>
        <v>1</v>
      </c>
      <c r="R16" s="631" t="s">
        <v>17</v>
      </c>
      <c r="S16" s="633">
        <f>SUM(AI16:AK16)</f>
        <v>2</v>
      </c>
      <c r="T16" s="635">
        <f>IF(Q16&gt;S16,1,0)</f>
        <v>0</v>
      </c>
      <c r="U16" s="629">
        <f>IF(S16&gt;Q16,1,0)</f>
        <v>1</v>
      </c>
      <c r="V16" s="112"/>
      <c r="AF16" s="109">
        <f>IF(E16&gt;G16,1,0)</f>
        <v>1</v>
      </c>
      <c r="AG16" s="109">
        <f>IF(H16&gt;J16,1,0)</f>
        <v>0</v>
      </c>
      <c r="AH16" s="109">
        <f>IF(K16+M16&gt;0,IF(K16&gt;M16,1,0),0)</f>
        <v>0</v>
      </c>
      <c r="AI16" s="109">
        <f>IF(G16&gt;E16,1,0)</f>
        <v>0</v>
      </c>
      <c r="AJ16" s="109">
        <f>IF(J16&gt;H16,1,0)</f>
        <v>1</v>
      </c>
      <c r="AK16" s="109">
        <f>IF(K16+M16&gt;0,IF(M16&gt;K16,1,0),0)</f>
        <v>1</v>
      </c>
    </row>
    <row r="17" spans="2:22" ht="21" customHeight="1">
      <c r="B17" s="598"/>
      <c r="C17" s="418" t="s">
        <v>229</v>
      </c>
      <c r="D17" s="418" t="s">
        <v>242</v>
      </c>
      <c r="E17" s="606"/>
      <c r="F17" s="608"/>
      <c r="G17" s="610"/>
      <c r="H17" s="612"/>
      <c r="I17" s="608"/>
      <c r="J17" s="610"/>
      <c r="K17" s="612"/>
      <c r="L17" s="608"/>
      <c r="M17" s="614"/>
      <c r="N17" s="624"/>
      <c r="O17" s="632"/>
      <c r="P17" s="634"/>
      <c r="Q17" s="624"/>
      <c r="R17" s="632"/>
      <c r="S17" s="634"/>
      <c r="T17" s="636"/>
      <c r="U17" s="630"/>
      <c r="V17" s="112"/>
    </row>
    <row r="18" spans="2:22" ht="23.25" customHeight="1">
      <c r="B18" s="115"/>
      <c r="C18" s="147" t="s">
        <v>72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>
        <f>SUM(N14:N17)</f>
        <v>32</v>
      </c>
      <c r="O18" s="141" t="s">
        <v>17</v>
      </c>
      <c r="P18" s="150">
        <f>SUM(P14:P17)</f>
        <v>40</v>
      </c>
      <c r="Q18" s="149">
        <f>SUM(Q14:Q17)</f>
        <v>3</v>
      </c>
      <c r="R18" s="151" t="s">
        <v>17</v>
      </c>
      <c r="S18" s="150">
        <f>SUM(S14:S17)</f>
        <v>5</v>
      </c>
      <c r="T18" s="106">
        <f>SUM(T14:T17)</f>
        <v>1</v>
      </c>
      <c r="U18" s="107">
        <f>SUM(U14:U17)</f>
        <v>2</v>
      </c>
      <c r="V18" s="92"/>
    </row>
    <row r="19" spans="2:27" ht="21" customHeight="1">
      <c r="B19" s="115"/>
      <c r="C19" s="3" t="s">
        <v>73</v>
      </c>
      <c r="D19" s="118" t="str">
        <f>IF(T18&gt;U18,D9,IF(U18&gt;T18,D10,IF(U18+T18=0," ","CHYBA ZADÁNÍ")))</f>
        <v>Stará Bělá  A</v>
      </c>
      <c r="E19" s="116"/>
      <c r="F19" s="116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3"/>
      <c r="V19" s="119"/>
      <c r="AA19" s="120"/>
    </row>
    <row r="20" spans="2:22" ht="19.5" customHeight="1">
      <c r="B20" s="115"/>
      <c r="C20" s="3" t="s">
        <v>74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2" t="s">
        <v>56</v>
      </c>
      <c r="K21" s="2"/>
      <c r="L21" s="2"/>
      <c r="T21" s="2" t="s">
        <v>59</v>
      </c>
    </row>
    <row r="22" spans="3:21" ht="15">
      <c r="C22" s="75" t="s">
        <v>75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1"/>
      <c r="C26" s="91"/>
      <c r="D26" s="91"/>
      <c r="E26" s="91"/>
      <c r="F26" s="123" t="s">
        <v>39</v>
      </c>
      <c r="G26" s="91"/>
      <c r="H26" s="124"/>
      <c r="I26" s="124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582" t="s">
        <v>42</v>
      </c>
      <c r="Q28" s="582"/>
      <c r="R28" s="73"/>
      <c r="S28" s="73"/>
      <c r="T28" s="583">
        <f>'Rozlosování-přehled'!$N$1</f>
        <v>2011</v>
      </c>
      <c r="U28" s="583"/>
      <c r="X28" s="74" t="s">
        <v>0</v>
      </c>
    </row>
    <row r="29" spans="3:31" ht="18.75">
      <c r="C29" s="75" t="s">
        <v>43</v>
      </c>
      <c r="D29" s="125"/>
      <c r="N29" s="77">
        <v>3</v>
      </c>
      <c r="P29" s="584" t="str">
        <f>IF(N29=1,P31,IF(N29=2,P32,IF(N29=3,P33,IF(N29=4,P34,IF(N29=5,P35," ")))))</f>
        <v>VETERÁNI   I.</v>
      </c>
      <c r="Q29" s="585"/>
      <c r="R29" s="585"/>
      <c r="S29" s="585"/>
      <c r="T29" s="585"/>
      <c r="U29" s="586"/>
      <c r="W29" s="78" t="s">
        <v>1</v>
      </c>
      <c r="X29" s="75" t="s">
        <v>2</v>
      </c>
      <c r="AA29" s="1" t="s">
        <v>44</v>
      </c>
      <c r="AB29" s="1" t="s">
        <v>45</v>
      </c>
      <c r="AC29" s="1" t="s">
        <v>46</v>
      </c>
      <c r="AD29" s="1" t="s">
        <v>47</v>
      </c>
      <c r="AE29" s="1" t="s">
        <v>48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1" ht="15.75">
      <c r="C31" s="75" t="s">
        <v>49</v>
      </c>
      <c r="D31" s="126" t="s">
        <v>207</v>
      </c>
      <c r="E31" s="83"/>
      <c r="F31" s="83"/>
      <c r="N31" s="1">
        <v>1</v>
      </c>
      <c r="P31" s="587" t="s">
        <v>50</v>
      </c>
      <c r="Q31" s="587"/>
      <c r="R31" s="587"/>
      <c r="S31" s="587"/>
      <c r="T31" s="587"/>
      <c r="U31" s="587"/>
      <c r="W31" s="85">
        <v>1</v>
      </c>
      <c r="X31" s="86" t="str">
        <f aca="true" t="shared" si="1" ref="X31:X38">IF($N$29=1,AA31,IF($N$29=2,AB31,IF($N$29=3,AC31,IF($N$29=4,AD31,IF($N$29=5,AE31," ")))))</f>
        <v>Trnávka</v>
      </c>
      <c r="AA31" s="1">
        <f aca="true" t="shared" si="2" ref="AA31:AE38">AA6</f>
        <v>0</v>
      </c>
      <c r="AB31" s="1">
        <f t="shared" si="2"/>
        <v>0</v>
      </c>
      <c r="AC31" s="1" t="str">
        <f>AC6</f>
        <v>Trnávka</v>
      </c>
      <c r="AD31" s="1">
        <f t="shared" si="2"/>
        <v>0</v>
      </c>
      <c r="AE31" s="1">
        <f t="shared" si="2"/>
        <v>0</v>
      </c>
    </row>
    <row r="32" spans="3:31" ht="15">
      <c r="C32" s="75" t="s">
        <v>52</v>
      </c>
      <c r="D32" s="247">
        <v>40709</v>
      </c>
      <c r="E32" s="88"/>
      <c r="F32" s="88"/>
      <c r="N32" s="1">
        <v>2</v>
      </c>
      <c r="P32" s="587" t="s">
        <v>53</v>
      </c>
      <c r="Q32" s="587"/>
      <c r="R32" s="587"/>
      <c r="S32" s="587"/>
      <c r="T32" s="587"/>
      <c r="U32" s="587"/>
      <c r="W32" s="85">
        <v>2</v>
      </c>
      <c r="X32" s="86" t="str">
        <f t="shared" si="1"/>
        <v>Kunčičky  A</v>
      </c>
      <c r="AA32" s="1">
        <f t="shared" si="2"/>
        <v>0</v>
      </c>
      <c r="AB32" s="1">
        <f t="shared" si="2"/>
        <v>0</v>
      </c>
      <c r="AC32" s="1" t="str">
        <f t="shared" si="2"/>
        <v>Kunčičky  A</v>
      </c>
      <c r="AD32" s="1">
        <f t="shared" si="2"/>
        <v>0</v>
      </c>
      <c r="AE32" s="1">
        <f t="shared" si="2"/>
        <v>0</v>
      </c>
    </row>
    <row r="33" spans="3:31" ht="15">
      <c r="C33" s="75"/>
      <c r="N33" s="1">
        <v>3</v>
      </c>
      <c r="P33" s="575" t="s">
        <v>54</v>
      </c>
      <c r="Q33" s="575"/>
      <c r="R33" s="575"/>
      <c r="S33" s="575"/>
      <c r="T33" s="575"/>
      <c r="U33" s="575"/>
      <c r="W33" s="85">
        <v>3</v>
      </c>
      <c r="X33" s="86" t="str">
        <f t="shared" si="1"/>
        <v>Stará Bělá  B</v>
      </c>
      <c r="AA33" s="1">
        <f t="shared" si="2"/>
        <v>0</v>
      </c>
      <c r="AB33" s="1">
        <f t="shared" si="2"/>
        <v>0</v>
      </c>
      <c r="AC33" s="1" t="str">
        <f t="shared" si="2"/>
        <v>Stará Bělá  B</v>
      </c>
      <c r="AD33" s="1">
        <f t="shared" si="2"/>
        <v>0</v>
      </c>
      <c r="AE33" s="1">
        <f t="shared" si="2"/>
        <v>0</v>
      </c>
    </row>
    <row r="34" spans="2:31" ht="18.75">
      <c r="B34" s="89">
        <v>1</v>
      </c>
      <c r="C34" s="71" t="s">
        <v>56</v>
      </c>
      <c r="D34" s="594" t="str">
        <f>IF(B34=1,X31,IF(B34=2,X32,IF(B34=3,X33,IF(B34=4,X34,IF(B34=5,X35,IF(B34=6,X36,IF(B34=7,X37,IF(B34=8,X38," "))))))))</f>
        <v>Trnávka</v>
      </c>
      <c r="E34" s="595"/>
      <c r="F34" s="595"/>
      <c r="G34" s="595"/>
      <c r="H34" s="595"/>
      <c r="I34" s="596"/>
      <c r="N34" s="1">
        <v>4</v>
      </c>
      <c r="P34" s="575" t="s">
        <v>57</v>
      </c>
      <c r="Q34" s="575"/>
      <c r="R34" s="575"/>
      <c r="S34" s="575"/>
      <c r="T34" s="575"/>
      <c r="U34" s="575"/>
      <c r="W34" s="85">
        <v>4</v>
      </c>
      <c r="X34" s="86" t="str">
        <f t="shared" si="1"/>
        <v>Výškovice  B</v>
      </c>
      <c r="AA34" s="1">
        <f t="shared" si="2"/>
        <v>0</v>
      </c>
      <c r="AB34" s="1">
        <f t="shared" si="2"/>
        <v>0</v>
      </c>
      <c r="AC34" s="1" t="str">
        <f t="shared" si="2"/>
        <v>Výškovice  B</v>
      </c>
      <c r="AD34" s="1">
        <f t="shared" si="2"/>
        <v>0</v>
      </c>
      <c r="AE34" s="1">
        <f t="shared" si="2"/>
        <v>0</v>
      </c>
    </row>
    <row r="35" spans="2:31" ht="18.75">
      <c r="B35" s="89">
        <v>6</v>
      </c>
      <c r="C35" s="71" t="s">
        <v>59</v>
      </c>
      <c r="D35" s="594" t="str">
        <f>IF(B35=1,X31,IF(B35=2,X32,IF(B35=3,X33,IF(B35=4,X34,IF(B35=5,X35,IF(B35=6,X36,IF(B35=7,X37,IF(B35=8,X38," "))))))))</f>
        <v>Nová Bělá</v>
      </c>
      <c r="E35" s="595"/>
      <c r="F35" s="595"/>
      <c r="G35" s="595"/>
      <c r="H35" s="595"/>
      <c r="I35" s="596"/>
      <c r="N35" s="1">
        <v>5</v>
      </c>
      <c r="P35" s="575" t="s">
        <v>60</v>
      </c>
      <c r="Q35" s="575"/>
      <c r="R35" s="575"/>
      <c r="S35" s="575"/>
      <c r="T35" s="575"/>
      <c r="U35" s="575"/>
      <c r="W35" s="85">
        <v>5</v>
      </c>
      <c r="X35" s="86" t="str">
        <f t="shared" si="1"/>
        <v>Proskovice A</v>
      </c>
      <c r="AA35" s="1">
        <f t="shared" si="2"/>
        <v>0</v>
      </c>
      <c r="AB35" s="1">
        <f t="shared" si="2"/>
        <v>0</v>
      </c>
      <c r="AC35" s="1" t="str">
        <f t="shared" si="2"/>
        <v>Proskovice A</v>
      </c>
      <c r="AD35" s="1">
        <f t="shared" si="2"/>
        <v>0</v>
      </c>
      <c r="AE35" s="1">
        <f t="shared" si="2"/>
        <v>0</v>
      </c>
    </row>
    <row r="36" spans="23:31" ht="15">
      <c r="W36" s="85">
        <v>6</v>
      </c>
      <c r="X36" s="86" t="str">
        <f t="shared" si="1"/>
        <v>Nová Bělá</v>
      </c>
      <c r="AA36" s="1">
        <f t="shared" si="2"/>
        <v>0</v>
      </c>
      <c r="AB36" s="1">
        <f t="shared" si="2"/>
        <v>0</v>
      </c>
      <c r="AC36" s="1" t="str">
        <f t="shared" si="2"/>
        <v>Nová Bělá</v>
      </c>
      <c r="AD36" s="1">
        <f t="shared" si="2"/>
        <v>0</v>
      </c>
      <c r="AE36" s="1">
        <f t="shared" si="2"/>
        <v>0</v>
      </c>
    </row>
    <row r="37" spans="3:31" ht="15">
      <c r="C37" s="90" t="s">
        <v>63</v>
      </c>
      <c r="D37" s="91"/>
      <c r="E37" s="580" t="s">
        <v>64</v>
      </c>
      <c r="F37" s="576"/>
      <c r="G37" s="576"/>
      <c r="H37" s="576"/>
      <c r="I37" s="576"/>
      <c r="J37" s="576"/>
      <c r="K37" s="576"/>
      <c r="L37" s="576"/>
      <c r="M37" s="576"/>
      <c r="N37" s="576" t="s">
        <v>65</v>
      </c>
      <c r="O37" s="576"/>
      <c r="P37" s="576"/>
      <c r="Q37" s="576"/>
      <c r="R37" s="576"/>
      <c r="S37" s="576"/>
      <c r="T37" s="576"/>
      <c r="U37" s="576"/>
      <c r="V37" s="92"/>
      <c r="W37" s="85">
        <v>7</v>
      </c>
      <c r="X37" s="86" t="str">
        <f t="shared" si="1"/>
        <v>Stará Bělá  A</v>
      </c>
      <c r="AA37" s="1">
        <f t="shared" si="2"/>
        <v>0</v>
      </c>
      <c r="AB37" s="1">
        <f t="shared" si="2"/>
        <v>0</v>
      </c>
      <c r="AC37" s="1" t="str">
        <f t="shared" si="2"/>
        <v>Stará Bělá  A</v>
      </c>
      <c r="AD37" s="1">
        <f t="shared" si="2"/>
        <v>0</v>
      </c>
      <c r="AE37" s="1">
        <f t="shared" si="2"/>
        <v>0</v>
      </c>
    </row>
    <row r="38" spans="2:37" ht="15">
      <c r="B38" s="94"/>
      <c r="C38" s="95" t="s">
        <v>7</v>
      </c>
      <c r="D38" s="96" t="s">
        <v>8</v>
      </c>
      <c r="E38" s="581" t="s">
        <v>66</v>
      </c>
      <c r="F38" s="559"/>
      <c r="G38" s="560"/>
      <c r="H38" s="558" t="s">
        <v>67</v>
      </c>
      <c r="I38" s="559"/>
      <c r="J38" s="560" t="s">
        <v>67</v>
      </c>
      <c r="K38" s="558" t="s">
        <v>68</v>
      </c>
      <c r="L38" s="559"/>
      <c r="M38" s="559" t="s">
        <v>68</v>
      </c>
      <c r="N38" s="558" t="s">
        <v>69</v>
      </c>
      <c r="O38" s="559"/>
      <c r="P38" s="560"/>
      <c r="Q38" s="558" t="s">
        <v>70</v>
      </c>
      <c r="R38" s="559"/>
      <c r="S38" s="560"/>
      <c r="T38" s="97" t="s">
        <v>71</v>
      </c>
      <c r="U38" s="98"/>
      <c r="V38" s="99"/>
      <c r="W38" s="85">
        <v>8</v>
      </c>
      <c r="X38" s="86" t="str">
        <f t="shared" si="1"/>
        <v>Výškovice  A</v>
      </c>
      <c r="AA38" s="1">
        <f t="shared" si="2"/>
        <v>0</v>
      </c>
      <c r="AB38" s="1">
        <f t="shared" si="2"/>
        <v>0</v>
      </c>
      <c r="AC38" s="1" t="str">
        <f t="shared" si="2"/>
        <v>Výškovice  A</v>
      </c>
      <c r="AD38" s="1">
        <f t="shared" si="2"/>
        <v>0</v>
      </c>
      <c r="AE38" s="1">
        <f t="shared" si="2"/>
        <v>0</v>
      </c>
      <c r="AF38" s="4" t="s">
        <v>66</v>
      </c>
      <c r="AG38" s="4" t="s">
        <v>67</v>
      </c>
      <c r="AH38" s="4" t="s">
        <v>68</v>
      </c>
      <c r="AI38" s="4" t="s">
        <v>66</v>
      </c>
      <c r="AJ38" s="4" t="s">
        <v>67</v>
      </c>
      <c r="AK38" s="4" t="s">
        <v>68</v>
      </c>
    </row>
    <row r="39" spans="2:37" ht="24.75" customHeight="1">
      <c r="B39" s="100" t="s">
        <v>66</v>
      </c>
      <c r="C39" s="101" t="s">
        <v>267</v>
      </c>
      <c r="D39" s="110" t="s">
        <v>268</v>
      </c>
      <c r="E39" s="102">
        <v>0</v>
      </c>
      <c r="F39" s="103" t="s">
        <v>17</v>
      </c>
      <c r="G39" s="104">
        <v>6</v>
      </c>
      <c r="H39" s="105">
        <v>0</v>
      </c>
      <c r="I39" s="103" t="s">
        <v>17</v>
      </c>
      <c r="J39" s="104">
        <v>6</v>
      </c>
      <c r="K39" s="105"/>
      <c r="L39" s="103" t="s">
        <v>17</v>
      </c>
      <c r="M39" s="411"/>
      <c r="N39" s="140">
        <f>E39+H39+K39</f>
        <v>0</v>
      </c>
      <c r="O39" s="141" t="s">
        <v>17</v>
      </c>
      <c r="P39" s="142">
        <f>G39+J39+M39</f>
        <v>12</v>
      </c>
      <c r="Q39" s="140">
        <f>SUM(AF39:AH39)</f>
        <v>0</v>
      </c>
      <c r="R39" s="141" t="s">
        <v>17</v>
      </c>
      <c r="S39" s="142">
        <f>SUM(AI39:AK39)</f>
        <v>2</v>
      </c>
      <c r="T39" s="106">
        <f>IF(Q39&gt;S39,1,0)</f>
        <v>0</v>
      </c>
      <c r="U39" s="107">
        <f>IF(S39&gt;Q39,1,0)</f>
        <v>1</v>
      </c>
      <c r="V39" s="92"/>
      <c r="X39" s="108"/>
      <c r="AF39" s="109">
        <f>IF(E39&gt;G39,1,0)</f>
        <v>0</v>
      </c>
      <c r="AG39" s="109">
        <f>IF(H39&gt;J39,1,0)</f>
        <v>0</v>
      </c>
      <c r="AH39" s="109">
        <f>IF(K39+M39&gt;0,IF(K39&gt;M39,1,0),0)</f>
        <v>0</v>
      </c>
      <c r="AI39" s="109">
        <f>IF(G39&gt;E39,1,0)</f>
        <v>1</v>
      </c>
      <c r="AJ39" s="109">
        <f>IF(J39&gt;H39,1,0)</f>
        <v>1</v>
      </c>
      <c r="AK39" s="109">
        <f>IF(K39+M39&gt;0,IF(M39&gt;K39,1,0),0)</f>
        <v>0</v>
      </c>
    </row>
    <row r="40" spans="2:37" ht="24.75" customHeight="1">
      <c r="B40" s="100" t="s">
        <v>67</v>
      </c>
      <c r="C40" s="111" t="s">
        <v>192</v>
      </c>
      <c r="D40" s="101" t="s">
        <v>269</v>
      </c>
      <c r="E40" s="102">
        <v>4</v>
      </c>
      <c r="F40" s="103" t="s">
        <v>17</v>
      </c>
      <c r="G40" s="104">
        <v>6</v>
      </c>
      <c r="H40" s="105">
        <v>6</v>
      </c>
      <c r="I40" s="103" t="s">
        <v>17</v>
      </c>
      <c r="J40" s="104">
        <v>2</v>
      </c>
      <c r="K40" s="105">
        <v>6</v>
      </c>
      <c r="L40" s="103" t="s">
        <v>17</v>
      </c>
      <c r="M40" s="411">
        <v>1</v>
      </c>
      <c r="N40" s="140">
        <f>E40+H40+K40</f>
        <v>16</v>
      </c>
      <c r="O40" s="141" t="s">
        <v>17</v>
      </c>
      <c r="P40" s="142">
        <f>G40+J40+M40</f>
        <v>9</v>
      </c>
      <c r="Q40" s="140">
        <f>SUM(AF40:AH40)</f>
        <v>2</v>
      </c>
      <c r="R40" s="141" t="s">
        <v>17</v>
      </c>
      <c r="S40" s="142">
        <f>SUM(AI40:AK40)</f>
        <v>1</v>
      </c>
      <c r="T40" s="106">
        <f>IF(Q40&gt;S40,1,0)</f>
        <v>1</v>
      </c>
      <c r="U40" s="107">
        <f>IF(S40&gt;Q40,1,0)</f>
        <v>0</v>
      </c>
      <c r="V40" s="92"/>
      <c r="AF40" s="109">
        <f>IF(E40&gt;G40,1,0)</f>
        <v>0</v>
      </c>
      <c r="AG40" s="109">
        <f>IF(H40&gt;J40,1,0)</f>
        <v>1</v>
      </c>
      <c r="AH40" s="109">
        <f>IF(K40+M40&gt;0,IF(K40&gt;M40,1,0),0)</f>
        <v>1</v>
      </c>
      <c r="AI40" s="109">
        <f>IF(G40&gt;E40,1,0)</f>
        <v>1</v>
      </c>
      <c r="AJ40" s="109">
        <f>IF(J40&gt;H40,1,0)</f>
        <v>0</v>
      </c>
      <c r="AK40" s="109">
        <f>IF(K40+M40&gt;0,IF(M40&gt;K40,1,0),0)</f>
        <v>0</v>
      </c>
    </row>
    <row r="41" spans="2:37" ht="24.75" customHeight="1">
      <c r="B41" s="597" t="s">
        <v>68</v>
      </c>
      <c r="C41" s="101" t="s">
        <v>270</v>
      </c>
      <c r="D41" s="110" t="s">
        <v>271</v>
      </c>
      <c r="E41" s="605">
        <v>1</v>
      </c>
      <c r="F41" s="607" t="s">
        <v>17</v>
      </c>
      <c r="G41" s="609">
        <v>6</v>
      </c>
      <c r="H41" s="611">
        <v>1</v>
      </c>
      <c r="I41" s="607" t="s">
        <v>17</v>
      </c>
      <c r="J41" s="609">
        <v>6</v>
      </c>
      <c r="K41" s="611"/>
      <c r="L41" s="607" t="s">
        <v>17</v>
      </c>
      <c r="M41" s="613"/>
      <c r="N41" s="623">
        <f>E41+H41+K41</f>
        <v>2</v>
      </c>
      <c r="O41" s="631" t="s">
        <v>17</v>
      </c>
      <c r="P41" s="633">
        <f>G41+J41+M41</f>
        <v>12</v>
      </c>
      <c r="Q41" s="623">
        <f>SUM(AF41:AH41)</f>
        <v>0</v>
      </c>
      <c r="R41" s="631" t="s">
        <v>17</v>
      </c>
      <c r="S41" s="633">
        <f>SUM(AI41:AK41)</f>
        <v>2</v>
      </c>
      <c r="T41" s="635">
        <f>IF(Q41&gt;S41,1,0)</f>
        <v>0</v>
      </c>
      <c r="U41" s="629">
        <f>IF(S41&gt;Q41,1,0)</f>
        <v>1</v>
      </c>
      <c r="V41" s="112"/>
      <c r="AF41" s="109">
        <f>IF(E41&gt;G41,1,0)</f>
        <v>0</v>
      </c>
      <c r="AG41" s="109">
        <f>IF(H41&gt;J41,1,0)</f>
        <v>0</v>
      </c>
      <c r="AH41" s="109">
        <f>IF(K41+M41&gt;0,IF(K41&gt;M41,1,0),0)</f>
        <v>0</v>
      </c>
      <c r="AI41" s="109">
        <f>IF(G41&gt;E41,1,0)</f>
        <v>1</v>
      </c>
      <c r="AJ41" s="109">
        <f>IF(J41&gt;H41,1,0)</f>
        <v>1</v>
      </c>
      <c r="AK41" s="109">
        <f>IF(K41+M41&gt;0,IF(M41&gt;K41,1,0),0)</f>
        <v>0</v>
      </c>
    </row>
    <row r="42" spans="2:22" ht="24.75" customHeight="1">
      <c r="B42" s="598"/>
      <c r="C42" s="111" t="s">
        <v>272</v>
      </c>
      <c r="D42" s="101" t="s">
        <v>273</v>
      </c>
      <c r="E42" s="606"/>
      <c r="F42" s="608"/>
      <c r="G42" s="610"/>
      <c r="H42" s="612"/>
      <c r="I42" s="608"/>
      <c r="J42" s="610"/>
      <c r="K42" s="612"/>
      <c r="L42" s="608"/>
      <c r="M42" s="614"/>
      <c r="N42" s="624"/>
      <c r="O42" s="632"/>
      <c r="P42" s="634"/>
      <c r="Q42" s="624"/>
      <c r="R42" s="632"/>
      <c r="S42" s="634"/>
      <c r="T42" s="636"/>
      <c r="U42" s="630"/>
      <c r="V42" s="112"/>
    </row>
    <row r="43" spans="2:22" ht="24.75" customHeight="1">
      <c r="B43" s="115"/>
      <c r="C43" s="147" t="s">
        <v>72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9">
        <f>SUM(N39:N42)</f>
        <v>18</v>
      </c>
      <c r="O43" s="141" t="s">
        <v>17</v>
      </c>
      <c r="P43" s="150">
        <f>SUM(P39:P42)</f>
        <v>33</v>
      </c>
      <c r="Q43" s="149">
        <f>SUM(Q39:Q42)</f>
        <v>2</v>
      </c>
      <c r="R43" s="151" t="s">
        <v>17</v>
      </c>
      <c r="S43" s="150">
        <f>SUM(S39:S42)</f>
        <v>5</v>
      </c>
      <c r="T43" s="106">
        <f>SUM(T39:T42)</f>
        <v>1</v>
      </c>
      <c r="U43" s="107">
        <f>SUM(U39:U42)</f>
        <v>2</v>
      </c>
      <c r="V43" s="92"/>
    </row>
    <row r="44" spans="2:22" ht="24.75" customHeight="1">
      <c r="B44" s="115"/>
      <c r="C44" s="168" t="s">
        <v>73</v>
      </c>
      <c r="D44" s="167" t="str">
        <f>IF(T43&gt;U43,D34,IF(U43&gt;T43,D35,IF(U43+T43=0," ","CHYBA ZADÁNÍ")))</f>
        <v>Nová Bělá</v>
      </c>
      <c r="E44" s="147"/>
      <c r="F44" s="147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68"/>
      <c r="V44" s="119"/>
    </row>
    <row r="45" spans="2:22" ht="15">
      <c r="B45" s="115"/>
      <c r="C45" s="3" t="s">
        <v>74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56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59</v>
      </c>
      <c r="U46" s="122"/>
    </row>
    <row r="47" spans="3:21" ht="15">
      <c r="C47" s="128" t="s">
        <v>75</v>
      </c>
      <c r="D47" s="129" t="s">
        <v>76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9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0" spans="3:21" ht="15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582" t="s">
        <v>42</v>
      </c>
      <c r="Q53" s="582"/>
      <c r="R53" s="73"/>
      <c r="S53" s="73"/>
      <c r="T53" s="583">
        <f>'Rozlosování-přehled'!$N$1</f>
        <v>2011</v>
      </c>
      <c r="U53" s="583"/>
      <c r="X53" s="74" t="s">
        <v>0</v>
      </c>
    </row>
    <row r="54" spans="3:31" ht="18.75">
      <c r="C54" s="75" t="s">
        <v>43</v>
      </c>
      <c r="D54" s="76"/>
      <c r="N54" s="77">
        <v>3</v>
      </c>
      <c r="P54" s="584" t="str">
        <f>IF(N54=1,P56,IF(N54=2,P57,IF(N54=3,P58,IF(N54=4,P59,IF(N54=5,P60," ")))))</f>
        <v>VETERÁNI   I.</v>
      </c>
      <c r="Q54" s="585"/>
      <c r="R54" s="585"/>
      <c r="S54" s="585"/>
      <c r="T54" s="585"/>
      <c r="U54" s="586"/>
      <c r="W54" s="78" t="s">
        <v>1</v>
      </c>
      <c r="X54" s="79" t="s">
        <v>2</v>
      </c>
      <c r="AA54" s="1" t="s">
        <v>44</v>
      </c>
      <c r="AB54" s="1" t="s">
        <v>45</v>
      </c>
      <c r="AC54" s="1" t="s">
        <v>46</v>
      </c>
      <c r="AD54" s="1" t="s">
        <v>47</v>
      </c>
      <c r="AE54" s="1" t="s">
        <v>48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1" ht="15.75">
      <c r="C56" s="75" t="s">
        <v>49</v>
      </c>
      <c r="D56" s="126" t="s">
        <v>201</v>
      </c>
      <c r="E56" s="83"/>
      <c r="F56" s="83"/>
      <c r="N56" s="84">
        <v>1</v>
      </c>
      <c r="P56" s="587" t="s">
        <v>50</v>
      </c>
      <c r="Q56" s="587"/>
      <c r="R56" s="587"/>
      <c r="S56" s="587"/>
      <c r="T56" s="587"/>
      <c r="U56" s="587"/>
      <c r="W56" s="85">
        <v>1</v>
      </c>
      <c r="X56" s="86" t="str">
        <f aca="true" t="shared" si="3" ref="X56:X63">IF($N$4=1,AA56,IF($N$4=2,AB56,IF($N$4=3,AC56,IF($N$4=4,AD56,IF($N$4=5,AE56," ")))))</f>
        <v>Trnávka</v>
      </c>
      <c r="AA56" s="1">
        <f aca="true" t="shared" si="4" ref="AA56:AE63">AA6</f>
        <v>0</v>
      </c>
      <c r="AB56" s="1">
        <f t="shared" si="4"/>
        <v>0</v>
      </c>
      <c r="AC56" s="1" t="str">
        <f>AC6</f>
        <v>Trnávka</v>
      </c>
      <c r="AD56" s="1">
        <f t="shared" si="4"/>
        <v>0</v>
      </c>
      <c r="AE56" s="1">
        <f t="shared" si="4"/>
        <v>0</v>
      </c>
    </row>
    <row r="57" spans="3:31" ht="15">
      <c r="C57" s="75" t="s">
        <v>52</v>
      </c>
      <c r="D57" s="247">
        <v>40785</v>
      </c>
      <c r="E57" s="88"/>
      <c r="F57" s="88"/>
      <c r="N57" s="84">
        <v>2</v>
      </c>
      <c r="P57" s="587" t="s">
        <v>53</v>
      </c>
      <c r="Q57" s="587"/>
      <c r="R57" s="587"/>
      <c r="S57" s="587"/>
      <c r="T57" s="587"/>
      <c r="U57" s="587"/>
      <c r="W57" s="85">
        <v>2</v>
      </c>
      <c r="X57" s="86" t="str">
        <f t="shared" si="3"/>
        <v>Kunčičky  A</v>
      </c>
      <c r="AA57" s="1">
        <f t="shared" si="4"/>
        <v>0</v>
      </c>
      <c r="AB57" s="1">
        <f t="shared" si="4"/>
        <v>0</v>
      </c>
      <c r="AC57" s="1" t="str">
        <f t="shared" si="4"/>
        <v>Kunčičky  A</v>
      </c>
      <c r="AD57" s="1">
        <f t="shared" si="4"/>
        <v>0</v>
      </c>
      <c r="AE57" s="1">
        <f t="shared" si="4"/>
        <v>0</v>
      </c>
    </row>
    <row r="58" spans="3:31" ht="15">
      <c r="C58" s="75"/>
      <c r="N58" s="84">
        <v>3</v>
      </c>
      <c r="P58" s="575" t="s">
        <v>54</v>
      </c>
      <c r="Q58" s="575"/>
      <c r="R58" s="575"/>
      <c r="S58" s="575"/>
      <c r="T58" s="575"/>
      <c r="U58" s="575"/>
      <c r="W58" s="85">
        <v>3</v>
      </c>
      <c r="X58" s="86" t="str">
        <f t="shared" si="3"/>
        <v>Stará Bělá  B</v>
      </c>
      <c r="AA58" s="1">
        <f t="shared" si="4"/>
        <v>0</v>
      </c>
      <c r="AB58" s="1">
        <f t="shared" si="4"/>
        <v>0</v>
      </c>
      <c r="AC58" s="1" t="str">
        <f t="shared" si="4"/>
        <v>Stará Bělá  B</v>
      </c>
      <c r="AD58" s="1">
        <f t="shared" si="4"/>
        <v>0</v>
      </c>
      <c r="AE58" s="1">
        <f t="shared" si="4"/>
        <v>0</v>
      </c>
    </row>
    <row r="59" spans="2:31" ht="18.75">
      <c r="B59" s="89">
        <v>2</v>
      </c>
      <c r="C59" s="71" t="s">
        <v>56</v>
      </c>
      <c r="D59" s="577" t="str">
        <f>IF(B59=1,X56,IF(B59=2,X57,IF(B59=3,X58,IF(B59=4,X59,IF(B59=5,X60,IF(B59=6,X61,IF(B59=7,X62,IF(B59=8,X63," "))))))))</f>
        <v>Kunčičky  A</v>
      </c>
      <c r="E59" s="578"/>
      <c r="F59" s="578"/>
      <c r="G59" s="578"/>
      <c r="H59" s="578"/>
      <c r="I59" s="579"/>
      <c r="N59" s="84">
        <v>4</v>
      </c>
      <c r="P59" s="575" t="s">
        <v>57</v>
      </c>
      <c r="Q59" s="575"/>
      <c r="R59" s="575"/>
      <c r="S59" s="575"/>
      <c r="T59" s="575"/>
      <c r="U59" s="575"/>
      <c r="W59" s="85">
        <v>4</v>
      </c>
      <c r="X59" s="86" t="str">
        <f t="shared" si="3"/>
        <v>Výškovice  B</v>
      </c>
      <c r="AA59" s="1">
        <f t="shared" si="4"/>
        <v>0</v>
      </c>
      <c r="AB59" s="1">
        <f t="shared" si="4"/>
        <v>0</v>
      </c>
      <c r="AC59" s="1" t="str">
        <f t="shared" si="4"/>
        <v>Výškovice  B</v>
      </c>
      <c r="AD59" s="1">
        <f t="shared" si="4"/>
        <v>0</v>
      </c>
      <c r="AE59" s="1">
        <f t="shared" si="4"/>
        <v>0</v>
      </c>
    </row>
    <row r="60" spans="2:31" ht="18.75">
      <c r="B60" s="89">
        <v>5</v>
      </c>
      <c r="C60" s="71" t="s">
        <v>59</v>
      </c>
      <c r="D60" s="577" t="str">
        <f>IF(B60=1,X56,IF(B60=2,X57,IF(B60=3,X58,IF(B60=4,X59,IF(B60=5,X60,IF(B60=6,X61,IF(B60=7,X62,IF(B60=8,X63," "))))))))</f>
        <v>Proskovice A</v>
      </c>
      <c r="E60" s="578"/>
      <c r="F60" s="578"/>
      <c r="G60" s="578"/>
      <c r="H60" s="578"/>
      <c r="I60" s="579"/>
      <c r="N60" s="84">
        <v>5</v>
      </c>
      <c r="P60" s="575" t="s">
        <v>60</v>
      </c>
      <c r="Q60" s="575"/>
      <c r="R60" s="575"/>
      <c r="S60" s="575"/>
      <c r="T60" s="575"/>
      <c r="U60" s="575"/>
      <c r="W60" s="85">
        <v>5</v>
      </c>
      <c r="X60" s="86" t="str">
        <f t="shared" si="3"/>
        <v>Proskovice A</v>
      </c>
      <c r="AA60" s="1">
        <f t="shared" si="4"/>
        <v>0</v>
      </c>
      <c r="AB60" s="1">
        <f t="shared" si="4"/>
        <v>0</v>
      </c>
      <c r="AC60" s="1" t="str">
        <f t="shared" si="4"/>
        <v>Proskovice A</v>
      </c>
      <c r="AD60" s="1">
        <f t="shared" si="4"/>
        <v>0</v>
      </c>
      <c r="AE60" s="1">
        <f t="shared" si="4"/>
        <v>0</v>
      </c>
    </row>
    <row r="61" spans="23:31" ht="15">
      <c r="W61" s="85">
        <v>6</v>
      </c>
      <c r="X61" s="86" t="str">
        <f t="shared" si="3"/>
        <v>Nová Bělá</v>
      </c>
      <c r="AA61" s="1">
        <f t="shared" si="4"/>
        <v>0</v>
      </c>
      <c r="AB61" s="1">
        <f t="shared" si="4"/>
        <v>0</v>
      </c>
      <c r="AC61" s="1" t="str">
        <f t="shared" si="4"/>
        <v>Nová Bělá</v>
      </c>
      <c r="AD61" s="1">
        <f t="shared" si="4"/>
        <v>0</v>
      </c>
      <c r="AE61" s="1">
        <f t="shared" si="4"/>
        <v>0</v>
      </c>
    </row>
    <row r="62" spans="3:37" ht="15">
      <c r="C62" s="90" t="s">
        <v>63</v>
      </c>
      <c r="D62" s="91"/>
      <c r="E62" s="580" t="s">
        <v>64</v>
      </c>
      <c r="F62" s="576"/>
      <c r="G62" s="576"/>
      <c r="H62" s="576"/>
      <c r="I62" s="576"/>
      <c r="J62" s="576"/>
      <c r="K62" s="576"/>
      <c r="L62" s="576"/>
      <c r="M62" s="576"/>
      <c r="N62" s="576" t="s">
        <v>65</v>
      </c>
      <c r="O62" s="576"/>
      <c r="P62" s="576"/>
      <c r="Q62" s="576"/>
      <c r="R62" s="576"/>
      <c r="S62" s="576"/>
      <c r="T62" s="576"/>
      <c r="U62" s="576"/>
      <c r="V62" s="92"/>
      <c r="W62" s="85">
        <v>7</v>
      </c>
      <c r="X62" s="86" t="str">
        <f t="shared" si="3"/>
        <v>Stará Bělá  A</v>
      </c>
      <c r="AA62" s="1">
        <f t="shared" si="4"/>
        <v>0</v>
      </c>
      <c r="AB62" s="1">
        <f t="shared" si="4"/>
        <v>0</v>
      </c>
      <c r="AC62" s="1" t="str">
        <f t="shared" si="4"/>
        <v>Stará Bělá  A</v>
      </c>
      <c r="AD62" s="1">
        <f t="shared" si="4"/>
        <v>0</v>
      </c>
      <c r="AE62" s="1">
        <f t="shared" si="4"/>
        <v>0</v>
      </c>
      <c r="AF62" s="75"/>
      <c r="AG62" s="93"/>
      <c r="AH62" s="93"/>
      <c r="AI62" s="74" t="s">
        <v>0</v>
      </c>
      <c r="AJ62" s="93"/>
      <c r="AK62" s="93"/>
    </row>
    <row r="63" spans="2:37" ht="15">
      <c r="B63" s="94"/>
      <c r="C63" s="95" t="s">
        <v>7</v>
      </c>
      <c r="D63" s="96" t="s">
        <v>8</v>
      </c>
      <c r="E63" s="581" t="s">
        <v>66</v>
      </c>
      <c r="F63" s="559"/>
      <c r="G63" s="560"/>
      <c r="H63" s="558" t="s">
        <v>67</v>
      </c>
      <c r="I63" s="559"/>
      <c r="J63" s="560" t="s">
        <v>67</v>
      </c>
      <c r="K63" s="558" t="s">
        <v>68</v>
      </c>
      <c r="L63" s="559"/>
      <c r="M63" s="559" t="s">
        <v>68</v>
      </c>
      <c r="N63" s="558" t="s">
        <v>69</v>
      </c>
      <c r="O63" s="559"/>
      <c r="P63" s="560"/>
      <c r="Q63" s="558" t="s">
        <v>70</v>
      </c>
      <c r="R63" s="559"/>
      <c r="S63" s="560"/>
      <c r="T63" s="97" t="s">
        <v>71</v>
      </c>
      <c r="U63" s="98"/>
      <c r="V63" s="99"/>
      <c r="W63" s="85">
        <v>8</v>
      </c>
      <c r="X63" s="86" t="str">
        <f t="shared" si="3"/>
        <v>Výškovice  A</v>
      </c>
      <c r="AA63" s="1">
        <f t="shared" si="4"/>
        <v>0</v>
      </c>
      <c r="AB63" s="1">
        <f t="shared" si="4"/>
        <v>0</v>
      </c>
      <c r="AC63" s="1" t="str">
        <f t="shared" si="4"/>
        <v>Výškovice  A</v>
      </c>
      <c r="AD63" s="1">
        <f t="shared" si="4"/>
        <v>0</v>
      </c>
      <c r="AE63" s="1">
        <f t="shared" si="4"/>
        <v>0</v>
      </c>
      <c r="AF63" s="4" t="s">
        <v>66</v>
      </c>
      <c r="AG63" s="4" t="s">
        <v>67</v>
      </c>
      <c r="AH63" s="4" t="s">
        <v>68</v>
      </c>
      <c r="AI63" s="4" t="s">
        <v>66</v>
      </c>
      <c r="AJ63" s="4" t="s">
        <v>67</v>
      </c>
      <c r="AK63" s="4" t="s">
        <v>68</v>
      </c>
    </row>
    <row r="64" spans="2:37" ht="24.75" customHeight="1">
      <c r="B64" s="100" t="s">
        <v>66</v>
      </c>
      <c r="C64" s="101" t="s">
        <v>117</v>
      </c>
      <c r="D64" s="110" t="s">
        <v>288</v>
      </c>
      <c r="E64" s="102">
        <v>2</v>
      </c>
      <c r="F64" s="103" t="s">
        <v>17</v>
      </c>
      <c r="G64" s="104">
        <v>6</v>
      </c>
      <c r="H64" s="105">
        <v>3</v>
      </c>
      <c r="I64" s="103" t="s">
        <v>17</v>
      </c>
      <c r="J64" s="104">
        <v>6</v>
      </c>
      <c r="K64" s="105"/>
      <c r="L64" s="103" t="s">
        <v>17</v>
      </c>
      <c r="M64" s="411"/>
      <c r="N64" s="140">
        <f>E64+H64+K64</f>
        <v>5</v>
      </c>
      <c r="O64" s="141" t="s">
        <v>17</v>
      </c>
      <c r="P64" s="142">
        <f>G64+J64+M64</f>
        <v>12</v>
      </c>
      <c r="Q64" s="140">
        <f>SUM(AF64:AH64)</f>
        <v>0</v>
      </c>
      <c r="R64" s="141" t="s">
        <v>17</v>
      </c>
      <c r="S64" s="142">
        <f>SUM(AI64:AK64)</f>
        <v>2</v>
      </c>
      <c r="T64" s="106">
        <f>IF(Q64&gt;S64,1,0)</f>
        <v>0</v>
      </c>
      <c r="U64" s="107">
        <f>IF(S64&gt;Q64,1,0)</f>
        <v>1</v>
      </c>
      <c r="V64" s="92"/>
      <c r="X64" s="108"/>
      <c r="AF64" s="109">
        <f>IF(E64&gt;G64,1,0)</f>
        <v>0</v>
      </c>
      <c r="AG64" s="109">
        <f>IF(H64&gt;J64,1,0)</f>
        <v>0</v>
      </c>
      <c r="AH64" s="109">
        <f>IF(K64+M64&gt;0,IF(K64&gt;M64,1,0),0)</f>
        <v>0</v>
      </c>
      <c r="AI64" s="109">
        <f>IF(G64&gt;E64,1,0)</f>
        <v>1</v>
      </c>
      <c r="AJ64" s="109">
        <f>IF(J64&gt;H64,1,0)</f>
        <v>1</v>
      </c>
      <c r="AK64" s="109">
        <f>IF(K64+M64&gt;0,IF(M64&gt;K64,1,0),0)</f>
        <v>0</v>
      </c>
    </row>
    <row r="65" spans="2:37" ht="24.75" customHeight="1">
      <c r="B65" s="100" t="s">
        <v>67</v>
      </c>
      <c r="C65" s="111" t="s">
        <v>127</v>
      </c>
      <c r="D65" s="101" t="s">
        <v>189</v>
      </c>
      <c r="E65" s="102">
        <v>3</v>
      </c>
      <c r="F65" s="103" t="s">
        <v>17</v>
      </c>
      <c r="G65" s="104">
        <v>6</v>
      </c>
      <c r="H65" s="105">
        <v>2</v>
      </c>
      <c r="I65" s="103" t="s">
        <v>17</v>
      </c>
      <c r="J65" s="104">
        <v>6</v>
      </c>
      <c r="K65" s="105"/>
      <c r="L65" s="103" t="s">
        <v>17</v>
      </c>
      <c r="M65" s="411"/>
      <c r="N65" s="140">
        <f>E65+H65+K65</f>
        <v>5</v>
      </c>
      <c r="O65" s="141" t="s">
        <v>17</v>
      </c>
      <c r="P65" s="142">
        <f>G65+J65+M65</f>
        <v>12</v>
      </c>
      <c r="Q65" s="140">
        <f>SUM(AF65:AH65)</f>
        <v>0</v>
      </c>
      <c r="R65" s="141" t="s">
        <v>17</v>
      </c>
      <c r="S65" s="142">
        <f>SUM(AI65:AK65)</f>
        <v>2</v>
      </c>
      <c r="T65" s="106">
        <f>IF(Q65&gt;S65,1,0)</f>
        <v>0</v>
      </c>
      <c r="U65" s="107">
        <f>IF(S65&gt;Q65,1,0)</f>
        <v>1</v>
      </c>
      <c r="V65" s="92"/>
      <c r="AF65" s="109">
        <f>IF(E65&gt;G65,1,0)</f>
        <v>0</v>
      </c>
      <c r="AG65" s="109">
        <f>IF(H65&gt;J65,1,0)</f>
        <v>0</v>
      </c>
      <c r="AH65" s="109">
        <f>IF(K65+M65&gt;0,IF(K65&gt;M65,1,0),0)</f>
        <v>0</v>
      </c>
      <c r="AI65" s="109">
        <f>IF(G65&gt;E65,1,0)</f>
        <v>1</v>
      </c>
      <c r="AJ65" s="109">
        <f>IF(J65&gt;H65,1,0)</f>
        <v>1</v>
      </c>
      <c r="AK65" s="109">
        <f>IF(K65+M65&gt;0,IF(M65&gt;K65,1,0),0)</f>
        <v>0</v>
      </c>
    </row>
    <row r="66" spans="2:37" ht="24.75" customHeight="1">
      <c r="B66" s="597" t="s">
        <v>68</v>
      </c>
      <c r="C66" s="111" t="s">
        <v>117</v>
      </c>
      <c r="D66" s="110" t="s">
        <v>288</v>
      </c>
      <c r="E66" s="605">
        <v>6</v>
      </c>
      <c r="F66" s="607" t="s">
        <v>17</v>
      </c>
      <c r="G66" s="609">
        <v>1</v>
      </c>
      <c r="H66" s="611">
        <v>1</v>
      </c>
      <c r="I66" s="607" t="s">
        <v>17</v>
      </c>
      <c r="J66" s="609">
        <v>6</v>
      </c>
      <c r="K66" s="611">
        <v>4</v>
      </c>
      <c r="L66" s="607" t="s">
        <v>17</v>
      </c>
      <c r="M66" s="613">
        <v>6</v>
      </c>
      <c r="N66" s="623">
        <f>E66+H66+K66</f>
        <v>11</v>
      </c>
      <c r="O66" s="631" t="s">
        <v>17</v>
      </c>
      <c r="P66" s="633">
        <f>G66+J66+M66</f>
        <v>13</v>
      </c>
      <c r="Q66" s="623">
        <f>SUM(AF66:AH66)</f>
        <v>1</v>
      </c>
      <c r="R66" s="631" t="s">
        <v>17</v>
      </c>
      <c r="S66" s="633">
        <f>SUM(AI66:AK66)</f>
        <v>2</v>
      </c>
      <c r="T66" s="635">
        <f>IF(Q66&gt;S66,1,0)</f>
        <v>0</v>
      </c>
      <c r="U66" s="629">
        <f>IF(S66&gt;Q66,1,0)</f>
        <v>1</v>
      </c>
      <c r="V66" s="112"/>
      <c r="AF66" s="109">
        <f>IF(E66&gt;G66,1,0)</f>
        <v>1</v>
      </c>
      <c r="AG66" s="109">
        <f>IF(H66&gt;J66,1,0)</f>
        <v>0</v>
      </c>
      <c r="AH66" s="109">
        <f>IF(K66+M66&gt;0,IF(K66&gt;M66,1,0),0)</f>
        <v>0</v>
      </c>
      <c r="AI66" s="109">
        <f>IF(G66&gt;E66,1,0)</f>
        <v>0</v>
      </c>
      <c r="AJ66" s="109">
        <f>IF(J66&gt;H66,1,0)</f>
        <v>1</v>
      </c>
      <c r="AK66" s="109">
        <f>IF(K66+M66&gt;0,IF(M66&gt;K66,1,0),0)</f>
        <v>1</v>
      </c>
    </row>
    <row r="67" spans="2:22" ht="24.75" customHeight="1">
      <c r="B67" s="598"/>
      <c r="C67" s="113" t="s">
        <v>127</v>
      </c>
      <c r="D67" s="114" t="s">
        <v>189</v>
      </c>
      <c r="E67" s="606"/>
      <c r="F67" s="608"/>
      <c r="G67" s="610"/>
      <c r="H67" s="612"/>
      <c r="I67" s="608"/>
      <c r="J67" s="610"/>
      <c r="K67" s="612"/>
      <c r="L67" s="608"/>
      <c r="M67" s="614"/>
      <c r="N67" s="624"/>
      <c r="O67" s="632"/>
      <c r="P67" s="634"/>
      <c r="Q67" s="624"/>
      <c r="R67" s="632"/>
      <c r="S67" s="634"/>
      <c r="T67" s="636"/>
      <c r="U67" s="630"/>
      <c r="V67" s="112"/>
    </row>
    <row r="68" spans="2:22" ht="24.75" customHeight="1">
      <c r="B68" s="115"/>
      <c r="C68" s="147" t="s">
        <v>72</v>
      </c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9">
        <f>SUM(N64:N67)</f>
        <v>21</v>
      </c>
      <c r="O68" s="141" t="s">
        <v>17</v>
      </c>
      <c r="P68" s="150">
        <f>SUM(P64:P67)</f>
        <v>37</v>
      </c>
      <c r="Q68" s="149">
        <f>SUM(Q64:Q67)</f>
        <v>1</v>
      </c>
      <c r="R68" s="151" t="s">
        <v>17</v>
      </c>
      <c r="S68" s="150">
        <f>SUM(S64:S67)</f>
        <v>6</v>
      </c>
      <c r="T68" s="106">
        <f>SUM(T64:T67)</f>
        <v>0</v>
      </c>
      <c r="U68" s="107">
        <f>SUM(U64:U67)</f>
        <v>3</v>
      </c>
      <c r="V68" s="92"/>
    </row>
    <row r="69" spans="2:27" ht="24.75" customHeight="1">
      <c r="B69" s="115"/>
      <c r="C69" s="3" t="s">
        <v>73</v>
      </c>
      <c r="D69" s="118" t="str">
        <f>IF(T68&gt;U68,D59,IF(U68&gt;T68,D60,IF(U68+T68=0," ","CHYBA ZADÁNÍ")))</f>
        <v>Proskovice A</v>
      </c>
      <c r="E69" s="116"/>
      <c r="F69" s="116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3"/>
      <c r="V69" s="119"/>
      <c r="AA69" s="120"/>
    </row>
    <row r="70" spans="2:22" ht="15">
      <c r="B70" s="115"/>
      <c r="C70" s="3" t="s">
        <v>74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10:20" ht="15">
      <c r="J71" s="2" t="s">
        <v>56</v>
      </c>
      <c r="K71" s="2"/>
      <c r="L71" s="2"/>
      <c r="T71" s="2" t="s">
        <v>59</v>
      </c>
    </row>
    <row r="72" spans="3:21" ht="15">
      <c r="C72" s="75" t="s">
        <v>75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3" spans="3:21" ht="15"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</row>
    <row r="74" spans="3:21" ht="15"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5" spans="3:21" ht="15"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</row>
    <row r="76" spans="2:21" ht="26.25">
      <c r="B76" s="91"/>
      <c r="C76" s="91"/>
      <c r="D76" s="91"/>
      <c r="E76" s="91"/>
      <c r="F76" s="123" t="s">
        <v>39</v>
      </c>
      <c r="G76" s="91"/>
      <c r="H76" s="124"/>
      <c r="I76" s="124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582" t="s">
        <v>42</v>
      </c>
      <c r="Q78" s="582"/>
      <c r="R78" s="73"/>
      <c r="S78" s="73"/>
      <c r="T78" s="583">
        <f>'Rozlosování-přehled'!$N$1</f>
        <v>2011</v>
      </c>
      <c r="U78" s="583"/>
      <c r="X78" s="74" t="s">
        <v>0</v>
      </c>
    </row>
    <row r="79" spans="3:31" ht="18.75">
      <c r="C79" s="75" t="s">
        <v>43</v>
      </c>
      <c r="D79" s="125"/>
      <c r="N79" s="77">
        <v>3</v>
      </c>
      <c r="P79" s="584" t="str">
        <f>IF(N79=1,P81,IF(N79=2,P82,IF(N79=3,P83,IF(N79=4,P84,IF(N79=5,P85," ")))))</f>
        <v>VETERÁNI   I.</v>
      </c>
      <c r="Q79" s="585"/>
      <c r="R79" s="585"/>
      <c r="S79" s="585"/>
      <c r="T79" s="585"/>
      <c r="U79" s="586"/>
      <c r="W79" s="78" t="s">
        <v>1</v>
      </c>
      <c r="X79" s="75" t="s">
        <v>2</v>
      </c>
      <c r="AA79" s="1" t="s">
        <v>44</v>
      </c>
      <c r="AB79" s="1" t="s">
        <v>45</v>
      </c>
      <c r="AC79" s="1" t="s">
        <v>46</v>
      </c>
      <c r="AD79" s="1" t="s">
        <v>47</v>
      </c>
      <c r="AE79" s="1" t="s">
        <v>48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1" ht="15.75">
      <c r="C81" s="75" t="s">
        <v>49</v>
      </c>
      <c r="D81" s="126" t="s">
        <v>111</v>
      </c>
      <c r="E81" s="83"/>
      <c r="F81" s="83"/>
      <c r="N81" s="1">
        <v>1</v>
      </c>
      <c r="P81" s="587" t="s">
        <v>50</v>
      </c>
      <c r="Q81" s="587"/>
      <c r="R81" s="587"/>
      <c r="S81" s="587"/>
      <c r="T81" s="587"/>
      <c r="U81" s="587"/>
      <c r="W81" s="85">
        <v>1</v>
      </c>
      <c r="X81" s="86" t="str">
        <f aca="true" t="shared" si="5" ref="X81:X88">IF($N$29=1,AA81,IF($N$29=2,AB81,IF($N$29=3,AC81,IF($N$29=4,AD81,IF($N$29=5,AE81," ")))))</f>
        <v>Trnávka</v>
      </c>
      <c r="AA81" s="1">
        <f aca="true" t="shared" si="6" ref="AA81:AE88">AA6</f>
        <v>0</v>
      </c>
      <c r="AB81" s="1">
        <f t="shared" si="6"/>
        <v>0</v>
      </c>
      <c r="AC81" s="1" t="str">
        <f>AC6</f>
        <v>Trnávka</v>
      </c>
      <c r="AD81" s="1">
        <f t="shared" si="6"/>
        <v>0</v>
      </c>
      <c r="AE81" s="1">
        <f t="shared" si="6"/>
        <v>0</v>
      </c>
    </row>
    <row r="82" spans="3:31" ht="15">
      <c r="C82" s="75" t="s">
        <v>52</v>
      </c>
      <c r="D82" s="87">
        <v>40709</v>
      </c>
      <c r="E82" s="88"/>
      <c r="F82" s="88"/>
      <c r="N82" s="1">
        <v>2</v>
      </c>
      <c r="P82" s="587" t="s">
        <v>53</v>
      </c>
      <c r="Q82" s="587"/>
      <c r="R82" s="587"/>
      <c r="S82" s="587"/>
      <c r="T82" s="587"/>
      <c r="U82" s="587"/>
      <c r="W82" s="85">
        <v>2</v>
      </c>
      <c r="X82" s="86" t="str">
        <f t="shared" si="5"/>
        <v>Kunčičky  A</v>
      </c>
      <c r="AA82" s="1">
        <f t="shared" si="6"/>
        <v>0</v>
      </c>
      <c r="AB82" s="1">
        <f t="shared" si="6"/>
        <v>0</v>
      </c>
      <c r="AC82" s="1" t="str">
        <f t="shared" si="6"/>
        <v>Kunčičky  A</v>
      </c>
      <c r="AD82" s="1">
        <f t="shared" si="6"/>
        <v>0</v>
      </c>
      <c r="AE82" s="1">
        <f t="shared" si="6"/>
        <v>0</v>
      </c>
    </row>
    <row r="83" spans="3:31" ht="15">
      <c r="C83" s="75"/>
      <c r="N83" s="1">
        <v>3</v>
      </c>
      <c r="P83" s="575" t="s">
        <v>54</v>
      </c>
      <c r="Q83" s="575"/>
      <c r="R83" s="575"/>
      <c r="S83" s="575"/>
      <c r="T83" s="575"/>
      <c r="U83" s="575"/>
      <c r="W83" s="85">
        <v>3</v>
      </c>
      <c r="X83" s="86" t="str">
        <f t="shared" si="5"/>
        <v>Stará Bělá  B</v>
      </c>
      <c r="AA83" s="1">
        <f t="shared" si="6"/>
        <v>0</v>
      </c>
      <c r="AB83" s="1">
        <f t="shared" si="6"/>
        <v>0</v>
      </c>
      <c r="AC83" s="1" t="str">
        <f t="shared" si="6"/>
        <v>Stará Bělá  B</v>
      </c>
      <c r="AD83" s="1">
        <f t="shared" si="6"/>
        <v>0</v>
      </c>
      <c r="AE83" s="1">
        <f t="shared" si="6"/>
        <v>0</v>
      </c>
    </row>
    <row r="84" spans="2:31" ht="18">
      <c r="B84" s="89">
        <v>3</v>
      </c>
      <c r="C84" s="71" t="s">
        <v>56</v>
      </c>
      <c r="D84" s="594" t="str">
        <f>IF(B84=1,X81,IF(B84=2,X82,IF(B84=3,X83,IF(B84=4,X84,IF(B84=5,X85,IF(B84=6,X86,IF(B84=7,X87,IF(B84=8,X88," "))))))))</f>
        <v>Stará Bělá  B</v>
      </c>
      <c r="E84" s="595"/>
      <c r="F84" s="595"/>
      <c r="G84" s="595"/>
      <c r="H84" s="595"/>
      <c r="I84" s="596"/>
      <c r="N84" s="1">
        <v>4</v>
      </c>
      <c r="P84" s="575" t="s">
        <v>57</v>
      </c>
      <c r="Q84" s="575"/>
      <c r="R84" s="575"/>
      <c r="S84" s="575"/>
      <c r="T84" s="575"/>
      <c r="U84" s="575"/>
      <c r="W84" s="85">
        <v>4</v>
      </c>
      <c r="X84" s="86" t="str">
        <f t="shared" si="5"/>
        <v>Výškovice  B</v>
      </c>
      <c r="AA84" s="1">
        <f t="shared" si="6"/>
        <v>0</v>
      </c>
      <c r="AB84" s="1">
        <f t="shared" si="6"/>
        <v>0</v>
      </c>
      <c r="AC84" s="1" t="str">
        <f t="shared" si="6"/>
        <v>Výškovice  B</v>
      </c>
      <c r="AD84" s="1">
        <f t="shared" si="6"/>
        <v>0</v>
      </c>
      <c r="AE84" s="1">
        <f t="shared" si="6"/>
        <v>0</v>
      </c>
    </row>
    <row r="85" spans="2:31" ht="18">
      <c r="B85" s="89">
        <v>4</v>
      </c>
      <c r="C85" s="71" t="s">
        <v>59</v>
      </c>
      <c r="D85" s="594" t="str">
        <f>IF(B85=1,X81,IF(B85=2,X82,IF(B85=3,X83,IF(B85=4,X84,IF(B85=5,X85,IF(B85=6,X86,IF(B85=7,X87,IF(B85=8,X88," "))))))))</f>
        <v>Výškovice  B</v>
      </c>
      <c r="E85" s="595"/>
      <c r="F85" s="595"/>
      <c r="G85" s="595"/>
      <c r="H85" s="595"/>
      <c r="I85" s="596"/>
      <c r="N85" s="1">
        <v>5</v>
      </c>
      <c r="P85" s="575" t="s">
        <v>60</v>
      </c>
      <c r="Q85" s="575"/>
      <c r="R85" s="575"/>
      <c r="S85" s="575"/>
      <c r="T85" s="575"/>
      <c r="U85" s="575"/>
      <c r="W85" s="85">
        <v>5</v>
      </c>
      <c r="X85" s="86" t="str">
        <f t="shared" si="5"/>
        <v>Proskovice A</v>
      </c>
      <c r="AA85" s="1">
        <f t="shared" si="6"/>
        <v>0</v>
      </c>
      <c r="AB85" s="1">
        <f t="shared" si="6"/>
        <v>0</v>
      </c>
      <c r="AC85" s="1" t="str">
        <f t="shared" si="6"/>
        <v>Proskovice A</v>
      </c>
      <c r="AD85" s="1">
        <f t="shared" si="6"/>
        <v>0</v>
      </c>
      <c r="AE85" s="1">
        <f t="shared" si="6"/>
        <v>0</v>
      </c>
    </row>
    <row r="86" spans="23:31" ht="14.25">
      <c r="W86" s="85">
        <v>6</v>
      </c>
      <c r="X86" s="86" t="str">
        <f t="shared" si="5"/>
        <v>Nová Bělá</v>
      </c>
      <c r="AA86" s="1">
        <f t="shared" si="6"/>
        <v>0</v>
      </c>
      <c r="AB86" s="1">
        <f t="shared" si="6"/>
        <v>0</v>
      </c>
      <c r="AC86" s="1" t="str">
        <f t="shared" si="6"/>
        <v>Nová Bělá</v>
      </c>
      <c r="AD86" s="1">
        <f t="shared" si="6"/>
        <v>0</v>
      </c>
      <c r="AE86" s="1">
        <f t="shared" si="6"/>
        <v>0</v>
      </c>
    </row>
    <row r="87" spans="3:31" ht="14.25">
      <c r="C87" s="90" t="s">
        <v>63</v>
      </c>
      <c r="D87" s="91"/>
      <c r="E87" s="580" t="s">
        <v>64</v>
      </c>
      <c r="F87" s="576"/>
      <c r="G87" s="576"/>
      <c r="H87" s="576"/>
      <c r="I87" s="576"/>
      <c r="J87" s="576"/>
      <c r="K87" s="576"/>
      <c r="L87" s="576"/>
      <c r="M87" s="576"/>
      <c r="N87" s="576" t="s">
        <v>65</v>
      </c>
      <c r="O87" s="576"/>
      <c r="P87" s="576"/>
      <c r="Q87" s="576"/>
      <c r="R87" s="576"/>
      <c r="S87" s="576"/>
      <c r="T87" s="576"/>
      <c r="U87" s="576"/>
      <c r="V87" s="92"/>
      <c r="W87" s="85">
        <v>7</v>
      </c>
      <c r="X87" s="86" t="str">
        <f t="shared" si="5"/>
        <v>Stará Bělá  A</v>
      </c>
      <c r="AA87" s="1">
        <f t="shared" si="6"/>
        <v>0</v>
      </c>
      <c r="AB87" s="1">
        <f t="shared" si="6"/>
        <v>0</v>
      </c>
      <c r="AC87" s="1" t="str">
        <f t="shared" si="6"/>
        <v>Stará Bělá  A</v>
      </c>
      <c r="AD87" s="1">
        <f t="shared" si="6"/>
        <v>0</v>
      </c>
      <c r="AE87" s="1">
        <f t="shared" si="6"/>
        <v>0</v>
      </c>
    </row>
    <row r="88" spans="2:37" ht="15">
      <c r="B88" s="94"/>
      <c r="C88" s="95" t="s">
        <v>7</v>
      </c>
      <c r="D88" s="96" t="s">
        <v>8</v>
      </c>
      <c r="E88" s="581" t="s">
        <v>66</v>
      </c>
      <c r="F88" s="559"/>
      <c r="G88" s="560"/>
      <c r="H88" s="558" t="s">
        <v>67</v>
      </c>
      <c r="I88" s="559"/>
      <c r="J88" s="560" t="s">
        <v>67</v>
      </c>
      <c r="K88" s="558" t="s">
        <v>68</v>
      </c>
      <c r="L88" s="559"/>
      <c r="M88" s="559" t="s">
        <v>68</v>
      </c>
      <c r="N88" s="558" t="s">
        <v>69</v>
      </c>
      <c r="O88" s="559"/>
      <c r="P88" s="560"/>
      <c r="Q88" s="558" t="s">
        <v>70</v>
      </c>
      <c r="R88" s="559"/>
      <c r="S88" s="560"/>
      <c r="T88" s="97" t="s">
        <v>71</v>
      </c>
      <c r="U88" s="98"/>
      <c r="V88" s="99"/>
      <c r="W88" s="85">
        <v>8</v>
      </c>
      <c r="X88" s="86" t="str">
        <f t="shared" si="5"/>
        <v>Výškovice  A</v>
      </c>
      <c r="AA88" s="1">
        <f t="shared" si="6"/>
        <v>0</v>
      </c>
      <c r="AB88" s="1">
        <f t="shared" si="6"/>
        <v>0</v>
      </c>
      <c r="AC88" s="1" t="str">
        <f t="shared" si="6"/>
        <v>Výškovice  A</v>
      </c>
      <c r="AD88" s="1">
        <f t="shared" si="6"/>
        <v>0</v>
      </c>
      <c r="AE88" s="1">
        <f t="shared" si="6"/>
        <v>0</v>
      </c>
      <c r="AF88" s="4" t="s">
        <v>66</v>
      </c>
      <c r="AG88" s="4" t="s">
        <v>67</v>
      </c>
      <c r="AH88" s="4" t="s">
        <v>68</v>
      </c>
      <c r="AI88" s="4" t="s">
        <v>66</v>
      </c>
      <c r="AJ88" s="4" t="s">
        <v>67</v>
      </c>
      <c r="AK88" s="4" t="s">
        <v>68</v>
      </c>
    </row>
    <row r="89" spans="2:37" ht="24.75" customHeight="1">
      <c r="B89" s="100" t="s">
        <v>66</v>
      </c>
      <c r="C89" s="133" t="s">
        <v>128</v>
      </c>
      <c r="D89" s="143" t="s">
        <v>254</v>
      </c>
      <c r="E89" s="102">
        <v>7</v>
      </c>
      <c r="F89" s="103" t="s">
        <v>17</v>
      </c>
      <c r="G89" s="104">
        <v>5</v>
      </c>
      <c r="H89" s="105">
        <v>6</v>
      </c>
      <c r="I89" s="103" t="s">
        <v>17</v>
      </c>
      <c r="J89" s="104">
        <v>4</v>
      </c>
      <c r="K89" s="138"/>
      <c r="L89" s="136" t="s">
        <v>17</v>
      </c>
      <c r="M89" s="139"/>
      <c r="N89" s="140">
        <f>E89+H89+K89</f>
        <v>13</v>
      </c>
      <c r="O89" s="141" t="s">
        <v>17</v>
      </c>
      <c r="P89" s="142">
        <f>G89+J89+M89</f>
        <v>9</v>
      </c>
      <c r="Q89" s="140">
        <f>SUM(AF89:AH89)</f>
        <v>2</v>
      </c>
      <c r="R89" s="141" t="s">
        <v>17</v>
      </c>
      <c r="S89" s="142">
        <f>SUM(AI89:AK89)</f>
        <v>0</v>
      </c>
      <c r="T89" s="106">
        <f>IF(Q89&gt;S89,1,0)</f>
        <v>1</v>
      </c>
      <c r="U89" s="107">
        <f>IF(S89&gt;Q89,1,0)</f>
        <v>0</v>
      </c>
      <c r="V89" s="92"/>
      <c r="X89" s="108"/>
      <c r="AF89" s="109">
        <f>IF(E89&gt;G89,1,0)</f>
        <v>1</v>
      </c>
      <c r="AG89" s="109">
        <f>IF(H89&gt;J89,1,0)</f>
        <v>1</v>
      </c>
      <c r="AH89" s="109">
        <f>IF(K89+M89&gt;0,IF(K89&gt;M89,1,0),0)</f>
        <v>0</v>
      </c>
      <c r="AI89" s="109">
        <f>IF(G89&gt;E89,1,0)</f>
        <v>0</v>
      </c>
      <c r="AJ89" s="109">
        <f>IF(J89&gt;H89,1,0)</f>
        <v>0</v>
      </c>
      <c r="AK89" s="109">
        <f>IF(K89+M89&gt;0,IF(M89&gt;K89,1,0),0)</f>
        <v>0</v>
      </c>
    </row>
    <row r="90" spans="2:37" ht="24.75" customHeight="1">
      <c r="B90" s="100" t="s">
        <v>67</v>
      </c>
      <c r="C90" s="145" t="s">
        <v>233</v>
      </c>
      <c r="D90" s="143" t="s">
        <v>217</v>
      </c>
      <c r="E90" s="102">
        <v>4</v>
      </c>
      <c r="F90" s="103" t="s">
        <v>17</v>
      </c>
      <c r="G90" s="104">
        <v>6</v>
      </c>
      <c r="H90" s="105">
        <v>5</v>
      </c>
      <c r="I90" s="103" t="s">
        <v>17</v>
      </c>
      <c r="J90" s="104">
        <v>7</v>
      </c>
      <c r="K90" s="138"/>
      <c r="L90" s="136" t="s">
        <v>17</v>
      </c>
      <c r="M90" s="139"/>
      <c r="N90" s="140">
        <f>E90+H90+K90</f>
        <v>9</v>
      </c>
      <c r="O90" s="141" t="s">
        <v>17</v>
      </c>
      <c r="P90" s="142">
        <f>G90+J90+M90</f>
        <v>13</v>
      </c>
      <c r="Q90" s="140">
        <f>SUM(AF90:AH90)</f>
        <v>0</v>
      </c>
      <c r="R90" s="141" t="s">
        <v>17</v>
      </c>
      <c r="S90" s="142">
        <f>SUM(AI90:AK90)</f>
        <v>2</v>
      </c>
      <c r="T90" s="106">
        <f>IF(Q90&gt;S90,1,0)</f>
        <v>0</v>
      </c>
      <c r="U90" s="107">
        <f>IF(S90&gt;Q90,1,0)</f>
        <v>1</v>
      </c>
      <c r="V90" s="92"/>
      <c r="AF90" s="109">
        <f>IF(E90&gt;G90,1,0)</f>
        <v>0</v>
      </c>
      <c r="AG90" s="109">
        <f>IF(H90&gt;J90,1,0)</f>
        <v>0</v>
      </c>
      <c r="AH90" s="109">
        <f>IF(K90+M90&gt;0,IF(K90&gt;M90,1,0),0)</f>
        <v>0</v>
      </c>
      <c r="AI90" s="109">
        <f>IF(G90&gt;E90,1,0)</f>
        <v>1</v>
      </c>
      <c r="AJ90" s="109">
        <f>IF(J90&gt;H90,1,0)</f>
        <v>1</v>
      </c>
      <c r="AK90" s="109">
        <f>IF(K90+M90&gt;0,IF(M90&gt;K90,1,0),0)</f>
        <v>0</v>
      </c>
    </row>
    <row r="91" spans="2:37" ht="24.75" customHeight="1">
      <c r="B91" s="597" t="s">
        <v>68</v>
      </c>
      <c r="C91" s="144" t="s">
        <v>128</v>
      </c>
      <c r="D91" s="143" t="s">
        <v>216</v>
      </c>
      <c r="E91" s="637">
        <v>7</v>
      </c>
      <c r="F91" s="607" t="s">
        <v>17</v>
      </c>
      <c r="G91" s="609">
        <v>5</v>
      </c>
      <c r="H91" s="611">
        <v>7</v>
      </c>
      <c r="I91" s="607" t="s">
        <v>17</v>
      </c>
      <c r="J91" s="609">
        <v>5</v>
      </c>
      <c r="K91" s="625"/>
      <c r="L91" s="573" t="s">
        <v>17</v>
      </c>
      <c r="M91" s="627"/>
      <c r="N91" s="623">
        <f>E91+H91+K91</f>
        <v>14</v>
      </c>
      <c r="O91" s="631" t="s">
        <v>17</v>
      </c>
      <c r="P91" s="633">
        <f>G91+J91+M91</f>
        <v>10</v>
      </c>
      <c r="Q91" s="623">
        <f>SUM(AF91:AH91)</f>
        <v>2</v>
      </c>
      <c r="R91" s="631" t="s">
        <v>17</v>
      </c>
      <c r="S91" s="633">
        <f>SUM(AI91:AK91)</f>
        <v>0</v>
      </c>
      <c r="T91" s="635">
        <f>IF(Q91&gt;S91,1,0)</f>
        <v>1</v>
      </c>
      <c r="U91" s="629">
        <f>IF(S91&gt;Q91,1,0)</f>
        <v>0</v>
      </c>
      <c r="V91" s="112"/>
      <c r="AF91" s="109">
        <f>IF(E91&gt;G91,1,0)</f>
        <v>1</v>
      </c>
      <c r="AG91" s="109">
        <f>IF(H91&gt;J91,1,0)</f>
        <v>1</v>
      </c>
      <c r="AH91" s="109">
        <f>IF(K91+M91&gt;0,IF(K91&gt;M91,1,0),0)</f>
        <v>0</v>
      </c>
      <c r="AI91" s="109">
        <f>IF(G91&gt;E91,1,0)</f>
        <v>0</v>
      </c>
      <c r="AJ91" s="109">
        <f>IF(J91&gt;H91,1,0)</f>
        <v>0</v>
      </c>
      <c r="AK91" s="109">
        <f>IF(K91+M91&gt;0,IF(M91&gt;K91,1,0),0)</f>
        <v>0</v>
      </c>
    </row>
    <row r="92" spans="2:22" ht="24.75" customHeight="1">
      <c r="B92" s="598"/>
      <c r="C92" s="145" t="s">
        <v>125</v>
      </c>
      <c r="D92" s="146" t="s">
        <v>217</v>
      </c>
      <c r="E92" s="638"/>
      <c r="F92" s="608"/>
      <c r="G92" s="639"/>
      <c r="H92" s="640"/>
      <c r="I92" s="608"/>
      <c r="J92" s="639"/>
      <c r="K92" s="626"/>
      <c r="L92" s="574"/>
      <c r="M92" s="628"/>
      <c r="N92" s="624"/>
      <c r="O92" s="632"/>
      <c r="P92" s="634"/>
      <c r="Q92" s="624"/>
      <c r="R92" s="632"/>
      <c r="S92" s="634"/>
      <c r="T92" s="636"/>
      <c r="U92" s="630"/>
      <c r="V92" s="112"/>
    </row>
    <row r="93" spans="2:22" ht="24.75" customHeight="1">
      <c r="B93" s="115"/>
      <c r="C93" s="147" t="s">
        <v>72</v>
      </c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9">
        <f>SUM(N89:N92)</f>
        <v>36</v>
      </c>
      <c r="O93" s="141" t="s">
        <v>17</v>
      </c>
      <c r="P93" s="150">
        <f>SUM(P89:P92)</f>
        <v>32</v>
      </c>
      <c r="Q93" s="149">
        <f>SUM(Q89:Q92)</f>
        <v>4</v>
      </c>
      <c r="R93" s="151" t="s">
        <v>17</v>
      </c>
      <c r="S93" s="150">
        <f>SUM(S89:S92)</f>
        <v>2</v>
      </c>
      <c r="T93" s="106">
        <f>SUM(T89:T92)</f>
        <v>2</v>
      </c>
      <c r="U93" s="107">
        <f>SUM(U89:U92)</f>
        <v>1</v>
      </c>
      <c r="V93" s="92"/>
    </row>
    <row r="94" spans="2:22" ht="24.75" customHeight="1">
      <c r="B94" s="115"/>
      <c r="C94" s="168" t="s">
        <v>73</v>
      </c>
      <c r="D94" s="167" t="str">
        <f>IF(T93&gt;U93,D84,IF(U93&gt;T93,D85,IF(U93+T93=0," ","CHYBA ZADÁNÍ")))</f>
        <v>Stará Bělá  B</v>
      </c>
      <c r="E94" s="147"/>
      <c r="F94" s="147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68"/>
      <c r="V94" s="119"/>
    </row>
    <row r="95" spans="2:22" ht="24.75" customHeight="1">
      <c r="B95" s="115"/>
      <c r="C95" s="3" t="s">
        <v>74</v>
      </c>
      <c r="G95" s="121"/>
      <c r="H95" s="121"/>
      <c r="I95" s="121"/>
      <c r="J95" s="121"/>
      <c r="K95" s="121"/>
      <c r="L95" s="121"/>
      <c r="M95" s="121"/>
      <c r="N95" s="119"/>
      <c r="O95" s="119"/>
      <c r="Q95" s="122"/>
      <c r="R95" s="122"/>
      <c r="S95" s="121"/>
      <c r="T95" s="121"/>
      <c r="U95" s="121"/>
      <c r="V95" s="119"/>
    </row>
    <row r="96" spans="3:21" ht="14.25">
      <c r="C96" s="122"/>
      <c r="D96" s="122"/>
      <c r="E96" s="122"/>
      <c r="F96" s="122"/>
      <c r="G96" s="122"/>
      <c r="H96" s="122"/>
      <c r="I96" s="122"/>
      <c r="J96" s="127" t="s">
        <v>56</v>
      </c>
      <c r="K96" s="127"/>
      <c r="L96" s="127"/>
      <c r="M96" s="122"/>
      <c r="N96" s="122"/>
      <c r="O96" s="122"/>
      <c r="P96" s="122"/>
      <c r="Q96" s="122"/>
      <c r="R96" s="122"/>
      <c r="S96" s="122"/>
      <c r="T96" s="127" t="s">
        <v>59</v>
      </c>
      <c r="U96" s="122"/>
    </row>
    <row r="97" spans="3:21" ht="15">
      <c r="C97" s="128" t="s">
        <v>75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</row>
  </sheetData>
  <sheetProtection selectLockedCells="1"/>
  <mergeCells count="140">
    <mergeCell ref="N91:N92"/>
    <mergeCell ref="O91:O92"/>
    <mergeCell ref="U91:U92"/>
    <mergeCell ref="Q91:Q92"/>
    <mergeCell ref="R91:R92"/>
    <mergeCell ref="S91:S92"/>
    <mergeCell ref="T91:T92"/>
    <mergeCell ref="Q88:S88"/>
    <mergeCell ref="L91:L92"/>
    <mergeCell ref="B91:B92"/>
    <mergeCell ref="E91:E92"/>
    <mergeCell ref="F91:F92"/>
    <mergeCell ref="G91:G92"/>
    <mergeCell ref="H91:H92"/>
    <mergeCell ref="I91:I92"/>
    <mergeCell ref="M91:M92"/>
    <mergeCell ref="P91:P92"/>
    <mergeCell ref="D85:I85"/>
    <mergeCell ref="P85:U85"/>
    <mergeCell ref="J91:J92"/>
    <mergeCell ref="K91:K92"/>
    <mergeCell ref="E87:M87"/>
    <mergeCell ref="N87:U87"/>
    <mergeCell ref="E88:G88"/>
    <mergeCell ref="H88:J88"/>
    <mergeCell ref="K88:M88"/>
    <mergeCell ref="N88:P88"/>
    <mergeCell ref="U66:U67"/>
    <mergeCell ref="R66:R67"/>
    <mergeCell ref="S66:S67"/>
    <mergeCell ref="T66:T67"/>
    <mergeCell ref="Q66:Q67"/>
    <mergeCell ref="P82:U82"/>
    <mergeCell ref="P83:U83"/>
    <mergeCell ref="D84:I84"/>
    <mergeCell ref="P84:U84"/>
    <mergeCell ref="M66:M67"/>
    <mergeCell ref="N66:N67"/>
    <mergeCell ref="O66:O67"/>
    <mergeCell ref="P66:P67"/>
    <mergeCell ref="J66:J67"/>
    <mergeCell ref="P81:U81"/>
    <mergeCell ref="P78:Q78"/>
    <mergeCell ref="T78:U78"/>
    <mergeCell ref="P79:U79"/>
    <mergeCell ref="N62:U62"/>
    <mergeCell ref="K63:M63"/>
    <mergeCell ref="N63:P63"/>
    <mergeCell ref="E63:G63"/>
    <mergeCell ref="H63:J63"/>
    <mergeCell ref="P57:U57"/>
    <mergeCell ref="P58:U58"/>
    <mergeCell ref="B66:B67"/>
    <mergeCell ref="E66:E67"/>
    <mergeCell ref="F66:F67"/>
    <mergeCell ref="G66:G67"/>
    <mergeCell ref="H66:H67"/>
    <mergeCell ref="P60:U60"/>
    <mergeCell ref="Q63:S63"/>
    <mergeCell ref="E62:M62"/>
    <mergeCell ref="I66:I67"/>
    <mergeCell ref="P53:Q53"/>
    <mergeCell ref="T53:U53"/>
    <mergeCell ref="P54:U54"/>
    <mergeCell ref="P56:U56"/>
    <mergeCell ref="D59:I59"/>
    <mergeCell ref="P59:U59"/>
    <mergeCell ref="K66:K67"/>
    <mergeCell ref="L66:L67"/>
    <mergeCell ref="D60:I60"/>
    <mergeCell ref="K41:K42"/>
    <mergeCell ref="L41:L42"/>
    <mergeCell ref="U41:U42"/>
    <mergeCell ref="N41:N42"/>
    <mergeCell ref="O41:O42"/>
    <mergeCell ref="P41:P42"/>
    <mergeCell ref="Q41:Q42"/>
    <mergeCell ref="R41:R42"/>
    <mergeCell ref="S41:S42"/>
    <mergeCell ref="T41:T42"/>
    <mergeCell ref="E37:M37"/>
    <mergeCell ref="N37:U37"/>
    <mergeCell ref="M41:M42"/>
    <mergeCell ref="B41:B42"/>
    <mergeCell ref="E41:E42"/>
    <mergeCell ref="F41:F42"/>
    <mergeCell ref="G41:G42"/>
    <mergeCell ref="H41:H42"/>
    <mergeCell ref="I41:I42"/>
    <mergeCell ref="J41:J42"/>
    <mergeCell ref="Q38:S38"/>
    <mergeCell ref="P31:U31"/>
    <mergeCell ref="P32:U32"/>
    <mergeCell ref="P33:U33"/>
    <mergeCell ref="P35:U35"/>
    <mergeCell ref="E38:G38"/>
    <mergeCell ref="H38:J38"/>
    <mergeCell ref="K38:M38"/>
    <mergeCell ref="N38:P38"/>
    <mergeCell ref="D34:I34"/>
    <mergeCell ref="D35:I35"/>
    <mergeCell ref="P29:U29"/>
    <mergeCell ref="B16:B17"/>
    <mergeCell ref="P34:U34"/>
    <mergeCell ref="O16:O17"/>
    <mergeCell ref="G16:G17"/>
    <mergeCell ref="J16:J17"/>
    <mergeCell ref="P16:P17"/>
    <mergeCell ref="T16:T17"/>
    <mergeCell ref="U16:U17"/>
    <mergeCell ref="Q16:Q17"/>
    <mergeCell ref="S16:S17"/>
    <mergeCell ref="R16:R17"/>
    <mergeCell ref="P28:Q28"/>
    <mergeCell ref="T3:U3"/>
    <mergeCell ref="P3:Q3"/>
    <mergeCell ref="P4:U4"/>
    <mergeCell ref="P6:U6"/>
    <mergeCell ref="P8:U8"/>
    <mergeCell ref="Q13:S13"/>
    <mergeCell ref="T28:U28"/>
    <mergeCell ref="P7:U7"/>
    <mergeCell ref="P10:U10"/>
    <mergeCell ref="P9:U9"/>
    <mergeCell ref="N12:U12"/>
    <mergeCell ref="K13:M13"/>
    <mergeCell ref="D9:I9"/>
    <mergeCell ref="D10:I10"/>
    <mergeCell ref="E12:M12"/>
    <mergeCell ref="E13:G13"/>
    <mergeCell ref="E16:E17"/>
    <mergeCell ref="N13:P13"/>
    <mergeCell ref="H16:H17"/>
    <mergeCell ref="I16:I17"/>
    <mergeCell ref="N16:N17"/>
    <mergeCell ref="K16:K17"/>
    <mergeCell ref="L16:L17"/>
    <mergeCell ref="M16:M17"/>
    <mergeCell ref="H13:J13"/>
    <mergeCell ref="F16:F17"/>
  </mergeCells>
  <conditionalFormatting sqref="X6:X13 X31:X38 X56:X63 X81:X88">
    <cfRule type="cellIs" priority="1" dxfId="1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53">
      <selection activeCell="Y91" sqref="Y91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582" t="s">
        <v>42</v>
      </c>
      <c r="Q3" s="582"/>
      <c r="R3" s="73"/>
      <c r="S3" s="73"/>
      <c r="T3" s="583">
        <f>'Rozlosování-přehled'!$N$1</f>
        <v>2011</v>
      </c>
      <c r="U3" s="583"/>
      <c r="X3" s="74" t="s">
        <v>0</v>
      </c>
    </row>
    <row r="4" spans="3:31" ht="18.75">
      <c r="C4" s="75" t="s">
        <v>43</v>
      </c>
      <c r="D4" s="76"/>
      <c r="N4" s="77">
        <v>3</v>
      </c>
      <c r="P4" s="584" t="str">
        <f>IF(N4=1,P6,IF(N4=2,P7,IF(N4=3,P8,IF(N4=4,P9,IF(N4=5,P10," ")))))</f>
        <v>VETERÁNI   I.</v>
      </c>
      <c r="Q4" s="585"/>
      <c r="R4" s="585"/>
      <c r="S4" s="585"/>
      <c r="T4" s="585"/>
      <c r="U4" s="586"/>
      <c r="W4" s="78" t="s">
        <v>1</v>
      </c>
      <c r="X4" s="79" t="s">
        <v>2</v>
      </c>
      <c r="AA4" s="1" t="s">
        <v>44</v>
      </c>
      <c r="AB4" s="1" t="s">
        <v>45</v>
      </c>
      <c r="AC4" s="1" t="s">
        <v>46</v>
      </c>
      <c r="AD4" s="1" t="s">
        <v>47</v>
      </c>
      <c r="AE4" s="1" t="s">
        <v>48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1" ht="14.25" customHeight="1">
      <c r="C6" s="75" t="s">
        <v>49</v>
      </c>
      <c r="D6" s="126" t="s">
        <v>62</v>
      </c>
      <c r="E6" s="83"/>
      <c r="F6" s="83"/>
      <c r="N6" s="84">
        <v>1</v>
      </c>
      <c r="P6" s="587" t="s">
        <v>50</v>
      </c>
      <c r="Q6" s="587"/>
      <c r="R6" s="587"/>
      <c r="S6" s="587"/>
      <c r="T6" s="587"/>
      <c r="U6" s="587"/>
      <c r="W6" s="85">
        <v>1</v>
      </c>
      <c r="X6" s="86" t="str">
        <f aca="true" t="shared" si="0" ref="X6:X13">IF($N$4=1,AA6,IF($N$4=2,AB6,IF($N$4=3,AC6,IF($N$4=4,AD6,IF($N$4=5,AE6," ")))))</f>
        <v>Trnávka</v>
      </c>
      <c r="AA6" s="1">
        <f>'1.V1'!AA81</f>
        <v>0</v>
      </c>
      <c r="AB6" s="1">
        <f>'1.V1'!AB81</f>
        <v>0</v>
      </c>
      <c r="AC6" s="1" t="str">
        <f>'Utkání-výsledky'!N4</f>
        <v>Trnávka</v>
      </c>
      <c r="AE6" s="1">
        <f>'1.V1'!AE81</f>
        <v>0</v>
      </c>
    </row>
    <row r="7" spans="3:31" ht="16.5" customHeight="1">
      <c r="C7" s="75" t="s">
        <v>52</v>
      </c>
      <c r="D7" s="247">
        <v>40716</v>
      </c>
      <c r="E7" s="88"/>
      <c r="F7" s="88"/>
      <c r="N7" s="84">
        <v>2</v>
      </c>
      <c r="P7" s="587" t="s">
        <v>53</v>
      </c>
      <c r="Q7" s="587"/>
      <c r="R7" s="587"/>
      <c r="S7" s="587"/>
      <c r="T7" s="587"/>
      <c r="U7" s="587"/>
      <c r="W7" s="85">
        <v>2</v>
      </c>
      <c r="X7" s="86" t="str">
        <f t="shared" si="0"/>
        <v>Kunčičky  A</v>
      </c>
      <c r="AA7" s="1">
        <f>'1.V1'!AA82</f>
        <v>0</v>
      </c>
      <c r="AB7" s="1">
        <f>'1.V1'!AB82</f>
        <v>0</v>
      </c>
      <c r="AC7" s="1" t="str">
        <f>'Utkání-výsledky'!N5</f>
        <v>Kunčičky  A</v>
      </c>
      <c r="AE7" s="1">
        <f>'1.V1'!AE82</f>
        <v>0</v>
      </c>
    </row>
    <row r="8" spans="3:31" ht="15" customHeight="1">
      <c r="C8" s="75"/>
      <c r="N8" s="84">
        <v>3</v>
      </c>
      <c r="P8" s="575" t="s">
        <v>54</v>
      </c>
      <c r="Q8" s="575"/>
      <c r="R8" s="575"/>
      <c r="S8" s="575"/>
      <c r="T8" s="575"/>
      <c r="U8" s="575"/>
      <c r="W8" s="85">
        <v>3</v>
      </c>
      <c r="X8" s="86" t="str">
        <f t="shared" si="0"/>
        <v>Stará Bělá  B</v>
      </c>
      <c r="AA8" s="1">
        <f>'1.V1'!AA83</f>
        <v>0</v>
      </c>
      <c r="AB8" s="1">
        <f>'1.V1'!AB83</f>
        <v>0</v>
      </c>
      <c r="AC8" s="1" t="str">
        <f>'Utkání-výsledky'!N6</f>
        <v>Stará Bělá  B</v>
      </c>
      <c r="AE8" s="1">
        <f>'1.V1'!AE83</f>
        <v>0</v>
      </c>
    </row>
    <row r="9" spans="2:31" ht="18.75">
      <c r="B9" s="89">
        <v>4</v>
      </c>
      <c r="C9" s="71" t="s">
        <v>56</v>
      </c>
      <c r="D9" s="577" t="str">
        <f>IF(B9=1,X6,IF(B9=2,X7,IF(B9=3,X8,IF(B9=4,X9,IF(B9=5,X10,IF(B9=6,X11,IF(B9=7,X12,IF(B9=8,X13," "))))))))</f>
        <v>Výškovice  B</v>
      </c>
      <c r="E9" s="578"/>
      <c r="F9" s="578"/>
      <c r="G9" s="578"/>
      <c r="H9" s="578"/>
      <c r="I9" s="579"/>
      <c r="N9" s="84">
        <v>4</v>
      </c>
      <c r="P9" s="575" t="s">
        <v>57</v>
      </c>
      <c r="Q9" s="575"/>
      <c r="R9" s="575"/>
      <c r="S9" s="575"/>
      <c r="T9" s="575"/>
      <c r="U9" s="575"/>
      <c r="W9" s="85">
        <v>4</v>
      </c>
      <c r="X9" s="86" t="str">
        <f t="shared" si="0"/>
        <v>Výškovice  B</v>
      </c>
      <c r="AA9" s="1">
        <f>'1.V1'!AA84</f>
        <v>0</v>
      </c>
      <c r="AB9" s="1">
        <f>'1.V1'!AB84</f>
        <v>0</v>
      </c>
      <c r="AC9" s="1" t="str">
        <f>'Utkání-výsledky'!N7</f>
        <v>Výškovice  B</v>
      </c>
      <c r="AE9" s="1">
        <f>'1.V1'!AE84</f>
        <v>0</v>
      </c>
    </row>
    <row r="10" spans="2:31" ht="19.5" customHeight="1">
      <c r="B10" s="89">
        <v>8</v>
      </c>
      <c r="C10" s="71" t="s">
        <v>59</v>
      </c>
      <c r="D10" s="577" t="str">
        <f>IF(B10=1,X6,IF(B10=2,X7,IF(B10=3,X8,IF(B10=4,X9,IF(B10=5,X10,IF(B10=6,X11,IF(B10=7,X12,IF(B10=8,X13," "))))))))</f>
        <v>Výškovice  A</v>
      </c>
      <c r="E10" s="578"/>
      <c r="F10" s="578"/>
      <c r="G10" s="578"/>
      <c r="H10" s="578"/>
      <c r="I10" s="579"/>
      <c r="N10" s="84">
        <v>5</v>
      </c>
      <c r="P10" s="575" t="s">
        <v>60</v>
      </c>
      <c r="Q10" s="575"/>
      <c r="R10" s="575"/>
      <c r="S10" s="575"/>
      <c r="T10" s="575"/>
      <c r="U10" s="575"/>
      <c r="W10" s="85">
        <v>5</v>
      </c>
      <c r="X10" s="86" t="str">
        <f t="shared" si="0"/>
        <v>Proskovice A</v>
      </c>
      <c r="AA10" s="1">
        <f>'1.V1'!AA85</f>
        <v>0</v>
      </c>
      <c r="AB10" s="1">
        <f>'1.V1'!AB85</f>
        <v>0</v>
      </c>
      <c r="AC10" s="1" t="str">
        <f>'Utkání-výsledky'!N8</f>
        <v>Proskovice A</v>
      </c>
      <c r="AE10" s="1">
        <f>'1.V1'!AE85</f>
        <v>0</v>
      </c>
    </row>
    <row r="11" spans="23:31" ht="15.75" customHeight="1">
      <c r="W11" s="85">
        <v>6</v>
      </c>
      <c r="X11" s="86" t="str">
        <f t="shared" si="0"/>
        <v>Nová Bělá</v>
      </c>
      <c r="AA11" s="1">
        <f>'1.V1'!AA86</f>
        <v>0</v>
      </c>
      <c r="AB11" s="1">
        <f>'1.V1'!AB86</f>
        <v>0</v>
      </c>
      <c r="AC11" s="1" t="str">
        <f>'Utkání-výsledky'!N9</f>
        <v>Nová Bělá</v>
      </c>
      <c r="AE11" s="1">
        <f>'1.V1'!AE86</f>
        <v>0</v>
      </c>
    </row>
    <row r="12" spans="3:37" ht="15">
      <c r="C12" s="90" t="s">
        <v>63</v>
      </c>
      <c r="D12" s="91"/>
      <c r="E12" s="580" t="s">
        <v>64</v>
      </c>
      <c r="F12" s="576"/>
      <c r="G12" s="576"/>
      <c r="H12" s="576"/>
      <c r="I12" s="576"/>
      <c r="J12" s="576"/>
      <c r="K12" s="576"/>
      <c r="L12" s="576"/>
      <c r="M12" s="576"/>
      <c r="N12" s="576" t="s">
        <v>65</v>
      </c>
      <c r="O12" s="576"/>
      <c r="P12" s="576"/>
      <c r="Q12" s="576"/>
      <c r="R12" s="576"/>
      <c r="S12" s="576"/>
      <c r="T12" s="576"/>
      <c r="U12" s="576"/>
      <c r="V12" s="92"/>
      <c r="W12" s="85">
        <v>7</v>
      </c>
      <c r="X12" s="86" t="str">
        <f t="shared" si="0"/>
        <v>Stará Bělá  A</v>
      </c>
      <c r="AA12" s="1">
        <f>'1.V1'!AA87</f>
        <v>0</v>
      </c>
      <c r="AB12" s="1">
        <f>'1.V1'!AB87</f>
        <v>0</v>
      </c>
      <c r="AC12" s="1" t="str">
        <f>'Utkání-výsledky'!N10</f>
        <v>Stará Bělá  A</v>
      </c>
      <c r="AE12" s="1">
        <f>'1.V1'!AE87</f>
        <v>0</v>
      </c>
      <c r="AF12" s="75"/>
      <c r="AG12" s="93"/>
      <c r="AH12" s="93"/>
      <c r="AI12" s="74" t="s">
        <v>0</v>
      </c>
      <c r="AJ12" s="93"/>
      <c r="AK12" s="93"/>
    </row>
    <row r="13" spans="2:37" ht="21" customHeight="1">
      <c r="B13" s="94"/>
      <c r="C13" s="95" t="s">
        <v>7</v>
      </c>
      <c r="D13" s="96" t="s">
        <v>8</v>
      </c>
      <c r="E13" s="581" t="s">
        <v>66</v>
      </c>
      <c r="F13" s="559"/>
      <c r="G13" s="560"/>
      <c r="H13" s="558" t="s">
        <v>67</v>
      </c>
      <c r="I13" s="559"/>
      <c r="J13" s="560" t="s">
        <v>67</v>
      </c>
      <c r="K13" s="558" t="s">
        <v>68</v>
      </c>
      <c r="L13" s="559"/>
      <c r="M13" s="559" t="s">
        <v>68</v>
      </c>
      <c r="N13" s="558" t="s">
        <v>69</v>
      </c>
      <c r="O13" s="559"/>
      <c r="P13" s="560"/>
      <c r="Q13" s="558" t="s">
        <v>70</v>
      </c>
      <c r="R13" s="559"/>
      <c r="S13" s="560"/>
      <c r="T13" s="97" t="s">
        <v>71</v>
      </c>
      <c r="U13" s="98"/>
      <c r="V13" s="99"/>
      <c r="W13" s="85">
        <v>8</v>
      </c>
      <c r="X13" s="86" t="str">
        <f t="shared" si="0"/>
        <v>Výškovice  A</v>
      </c>
      <c r="AA13" s="1">
        <f>'1.V1'!AA88</f>
        <v>0</v>
      </c>
      <c r="AB13" s="1">
        <f>'1.V1'!AB88</f>
        <v>0</v>
      </c>
      <c r="AC13" s="1" t="str">
        <f>'Utkání-výsledky'!N11</f>
        <v>Výškovice  A</v>
      </c>
      <c r="AE13" s="1">
        <f>'1.V1'!AE88</f>
        <v>0</v>
      </c>
      <c r="AF13" s="4" t="s">
        <v>66</v>
      </c>
      <c r="AG13" s="4" t="s">
        <v>67</v>
      </c>
      <c r="AH13" s="4" t="s">
        <v>68</v>
      </c>
      <c r="AI13" s="4" t="s">
        <v>66</v>
      </c>
      <c r="AJ13" s="4" t="s">
        <v>67</v>
      </c>
      <c r="AK13" s="4" t="s">
        <v>68</v>
      </c>
    </row>
    <row r="14" spans="2:37" ht="24.75" customHeight="1">
      <c r="B14" s="100" t="s">
        <v>66</v>
      </c>
      <c r="C14" s="133" t="s">
        <v>95</v>
      </c>
      <c r="D14" s="134" t="s">
        <v>108</v>
      </c>
      <c r="E14" s="135">
        <v>6</v>
      </c>
      <c r="F14" s="136" t="s">
        <v>17</v>
      </c>
      <c r="G14" s="137">
        <v>7</v>
      </c>
      <c r="H14" s="138">
        <v>3</v>
      </c>
      <c r="I14" s="136" t="s">
        <v>17</v>
      </c>
      <c r="J14" s="137">
        <v>6</v>
      </c>
      <c r="K14" s="138"/>
      <c r="L14" s="136" t="s">
        <v>17</v>
      </c>
      <c r="M14" s="139"/>
      <c r="N14" s="140">
        <f>E14+H14+K14</f>
        <v>9</v>
      </c>
      <c r="O14" s="141" t="s">
        <v>17</v>
      </c>
      <c r="P14" s="142">
        <f>G14+J14+M14</f>
        <v>13</v>
      </c>
      <c r="Q14" s="140">
        <f>SUM(AF14:AH14)</f>
        <v>0</v>
      </c>
      <c r="R14" s="141" t="s">
        <v>17</v>
      </c>
      <c r="S14" s="142">
        <f>SUM(AI14:AK14)</f>
        <v>2</v>
      </c>
      <c r="T14" s="106">
        <f>IF(Q14&gt;S14,1,0)</f>
        <v>0</v>
      </c>
      <c r="U14" s="107">
        <f>IF(S14&gt;Q14,1,0)</f>
        <v>1</v>
      </c>
      <c r="V14" s="92"/>
      <c r="X14" s="108"/>
      <c r="AF14" s="109">
        <f>IF(E14&gt;G14,1,0)</f>
        <v>0</v>
      </c>
      <c r="AG14" s="109">
        <f>IF(H14&gt;J14,1,0)</f>
        <v>0</v>
      </c>
      <c r="AH14" s="109">
        <f>IF(K14+M14&gt;0,IF(K14&gt;M14,1,0),0)</f>
        <v>0</v>
      </c>
      <c r="AI14" s="109">
        <f>IF(G14&gt;E14,1,0)</f>
        <v>1</v>
      </c>
      <c r="AJ14" s="109">
        <f>IF(J14&gt;H14,1,0)</f>
        <v>1</v>
      </c>
      <c r="AK14" s="109">
        <f>IF(K14+M14&gt;0,IF(M14&gt;K14,1,0),0)</f>
        <v>0</v>
      </c>
    </row>
    <row r="15" spans="2:37" ht="24" customHeight="1">
      <c r="B15" s="100" t="s">
        <v>67</v>
      </c>
      <c r="C15" s="144" t="s">
        <v>97</v>
      </c>
      <c r="D15" s="143" t="s">
        <v>109</v>
      </c>
      <c r="E15" s="135">
        <v>6</v>
      </c>
      <c r="F15" s="136" t="s">
        <v>17</v>
      </c>
      <c r="G15" s="137">
        <v>7</v>
      </c>
      <c r="H15" s="138">
        <v>3</v>
      </c>
      <c r="I15" s="136" t="s">
        <v>17</v>
      </c>
      <c r="J15" s="137">
        <v>6</v>
      </c>
      <c r="K15" s="138"/>
      <c r="L15" s="136" t="s">
        <v>17</v>
      </c>
      <c r="M15" s="139"/>
      <c r="N15" s="140">
        <f>E15+H15+K15</f>
        <v>9</v>
      </c>
      <c r="O15" s="141" t="s">
        <v>17</v>
      </c>
      <c r="P15" s="142">
        <f>G15+J15+M15</f>
        <v>13</v>
      </c>
      <c r="Q15" s="140">
        <f>SUM(AF15:AH15)</f>
        <v>0</v>
      </c>
      <c r="R15" s="141" t="s">
        <v>17</v>
      </c>
      <c r="S15" s="142">
        <f>SUM(AI15:AK15)</f>
        <v>2</v>
      </c>
      <c r="T15" s="106">
        <f>IF(Q15&gt;S15,1,0)</f>
        <v>0</v>
      </c>
      <c r="U15" s="107">
        <f>IF(S15&gt;Q15,1,0)</f>
        <v>1</v>
      </c>
      <c r="V15" s="92"/>
      <c r="AF15" s="109">
        <f>IF(E15&gt;G15,1,0)</f>
        <v>0</v>
      </c>
      <c r="AG15" s="109">
        <f>IF(H15&gt;J15,1,0)</f>
        <v>0</v>
      </c>
      <c r="AH15" s="109">
        <f>IF(K15+M15&gt;0,IF(K15&gt;M15,1,0),0)</f>
        <v>0</v>
      </c>
      <c r="AI15" s="109">
        <f>IF(G15&gt;E15,1,0)</f>
        <v>1</v>
      </c>
      <c r="AJ15" s="109">
        <f>IF(J15&gt;H15,1,0)</f>
        <v>1</v>
      </c>
      <c r="AK15" s="109">
        <f>IF(K15+M15&gt;0,IF(M15&gt;K15,1,0),0)</f>
        <v>0</v>
      </c>
    </row>
    <row r="16" spans="2:37" ht="20.25" customHeight="1">
      <c r="B16" s="597" t="s">
        <v>68</v>
      </c>
      <c r="C16" s="133" t="s">
        <v>95</v>
      </c>
      <c r="D16" s="143" t="s">
        <v>108</v>
      </c>
      <c r="E16" s="641">
        <v>7</v>
      </c>
      <c r="F16" s="573" t="s">
        <v>17</v>
      </c>
      <c r="G16" s="601">
        <v>6</v>
      </c>
      <c r="H16" s="625">
        <v>4</v>
      </c>
      <c r="I16" s="573" t="s">
        <v>17</v>
      </c>
      <c r="J16" s="601">
        <v>6</v>
      </c>
      <c r="K16" s="625">
        <v>4</v>
      </c>
      <c r="L16" s="573" t="s">
        <v>17</v>
      </c>
      <c r="M16" s="627">
        <v>6</v>
      </c>
      <c r="N16" s="623">
        <f>E16+H16+K16</f>
        <v>15</v>
      </c>
      <c r="O16" s="631" t="s">
        <v>17</v>
      </c>
      <c r="P16" s="633">
        <f>G16+J16+M16</f>
        <v>18</v>
      </c>
      <c r="Q16" s="623">
        <f>SUM(AF16:AH16)</f>
        <v>1</v>
      </c>
      <c r="R16" s="631" t="s">
        <v>17</v>
      </c>
      <c r="S16" s="633">
        <f>SUM(AI16:AK16)</f>
        <v>2</v>
      </c>
      <c r="T16" s="635">
        <f>IF(Q16&gt;S16,1,0)</f>
        <v>0</v>
      </c>
      <c r="U16" s="629">
        <f>IF(S16&gt;Q16,1,0)</f>
        <v>1</v>
      </c>
      <c r="V16" s="112"/>
      <c r="AF16" s="109">
        <f>IF(E16&gt;G16,1,0)</f>
        <v>1</v>
      </c>
      <c r="AG16" s="109">
        <f>IF(H16&gt;J16,1,0)</f>
        <v>0</v>
      </c>
      <c r="AH16" s="109">
        <f>IF(K16+M16&gt;0,IF(K16&gt;M16,1,0),0)</f>
        <v>0</v>
      </c>
      <c r="AI16" s="109">
        <f>IF(G16&gt;E16,1,0)</f>
        <v>0</v>
      </c>
      <c r="AJ16" s="109">
        <f>IF(J16&gt;H16,1,0)</f>
        <v>1</v>
      </c>
      <c r="AK16" s="109">
        <f>IF(K16+M16&gt;0,IF(M16&gt;K16,1,0),0)</f>
        <v>1</v>
      </c>
    </row>
    <row r="17" spans="2:22" ht="21" customHeight="1">
      <c r="B17" s="598"/>
      <c r="C17" s="144" t="s">
        <v>96</v>
      </c>
      <c r="D17" s="146" t="s">
        <v>107</v>
      </c>
      <c r="E17" s="642"/>
      <c r="F17" s="574"/>
      <c r="G17" s="645"/>
      <c r="H17" s="626"/>
      <c r="I17" s="574"/>
      <c r="J17" s="645"/>
      <c r="K17" s="626"/>
      <c r="L17" s="574"/>
      <c r="M17" s="628"/>
      <c r="N17" s="624"/>
      <c r="O17" s="632"/>
      <c r="P17" s="634"/>
      <c r="Q17" s="624"/>
      <c r="R17" s="632"/>
      <c r="S17" s="634"/>
      <c r="T17" s="636"/>
      <c r="U17" s="630"/>
      <c r="V17" s="112"/>
    </row>
    <row r="18" spans="2:22" ht="23.25" customHeight="1">
      <c r="B18" s="115"/>
      <c r="C18" s="147" t="s">
        <v>72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>
        <f>SUM(N14:N17)</f>
        <v>33</v>
      </c>
      <c r="O18" s="141" t="s">
        <v>17</v>
      </c>
      <c r="P18" s="150">
        <f>SUM(P14:P17)</f>
        <v>44</v>
      </c>
      <c r="Q18" s="149">
        <f>SUM(Q14:Q17)</f>
        <v>1</v>
      </c>
      <c r="R18" s="151" t="s">
        <v>17</v>
      </c>
      <c r="S18" s="150">
        <f>SUM(S14:S17)</f>
        <v>6</v>
      </c>
      <c r="T18" s="106">
        <f>SUM(T14:T17)</f>
        <v>0</v>
      </c>
      <c r="U18" s="107">
        <f>SUM(U14:U17)</f>
        <v>3</v>
      </c>
      <c r="V18" s="92"/>
    </row>
    <row r="19" spans="2:27" ht="21" customHeight="1">
      <c r="B19" s="115"/>
      <c r="C19" s="3" t="s">
        <v>73</v>
      </c>
      <c r="D19" s="118" t="str">
        <f>IF(T18&gt;U18,D9,IF(U18&gt;T18,D10,IF(U18+T18=0," ","CHYBA ZADÁNÍ")))</f>
        <v>Výškovice  A</v>
      </c>
      <c r="E19" s="116"/>
      <c r="F19" s="116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3"/>
      <c r="V19" s="119"/>
      <c r="AA19" s="120"/>
    </row>
    <row r="20" spans="2:22" ht="19.5" customHeight="1">
      <c r="B20" s="115"/>
      <c r="C20" s="3" t="s">
        <v>74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2" t="s">
        <v>56</v>
      </c>
      <c r="K21" s="2"/>
      <c r="L21" s="2"/>
      <c r="T21" s="2" t="s">
        <v>59</v>
      </c>
    </row>
    <row r="22" spans="3:21" ht="15">
      <c r="C22" s="75" t="s">
        <v>75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1"/>
      <c r="C26" s="91"/>
      <c r="D26" s="91"/>
      <c r="E26" s="91"/>
      <c r="F26" s="123" t="s">
        <v>39</v>
      </c>
      <c r="G26" s="91"/>
      <c r="H26" s="124"/>
      <c r="I26" s="124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582" t="s">
        <v>42</v>
      </c>
      <c r="Q28" s="582"/>
      <c r="R28" s="73"/>
      <c r="S28" s="73"/>
      <c r="T28" s="583">
        <f>'Rozlosování-přehled'!$N$1</f>
        <v>2011</v>
      </c>
      <c r="U28" s="583"/>
      <c r="X28" s="74" t="s">
        <v>0</v>
      </c>
    </row>
    <row r="29" spans="3:31" ht="18.75">
      <c r="C29" s="75" t="s">
        <v>43</v>
      </c>
      <c r="D29" s="125"/>
      <c r="N29" s="77">
        <v>3</v>
      </c>
      <c r="P29" s="584" t="str">
        <f>IF(N29=1,P31,IF(N29=2,P32,IF(N29=3,P33,IF(N29=4,P34,IF(N29=5,P35," ")))))</f>
        <v>VETERÁNI   I.</v>
      </c>
      <c r="Q29" s="585"/>
      <c r="R29" s="585"/>
      <c r="S29" s="585"/>
      <c r="T29" s="585"/>
      <c r="U29" s="586"/>
      <c r="W29" s="78" t="s">
        <v>1</v>
      </c>
      <c r="X29" s="75" t="s">
        <v>2</v>
      </c>
      <c r="AA29" s="1" t="s">
        <v>44</v>
      </c>
      <c r="AB29" s="1" t="s">
        <v>45</v>
      </c>
      <c r="AC29" s="1" t="s">
        <v>46</v>
      </c>
      <c r="AD29" s="1" t="s">
        <v>47</v>
      </c>
      <c r="AE29" s="1" t="s">
        <v>48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1" ht="15.75">
      <c r="C31" s="75" t="s">
        <v>49</v>
      </c>
      <c r="D31" s="126" t="s">
        <v>111</v>
      </c>
      <c r="E31" s="83"/>
      <c r="F31" s="83"/>
      <c r="N31" s="1">
        <v>1</v>
      </c>
      <c r="P31" s="587" t="s">
        <v>50</v>
      </c>
      <c r="Q31" s="587"/>
      <c r="R31" s="587"/>
      <c r="S31" s="587"/>
      <c r="T31" s="587"/>
      <c r="U31" s="587"/>
      <c r="W31" s="85">
        <v>1</v>
      </c>
      <c r="X31" s="86" t="str">
        <f aca="true" t="shared" si="1" ref="X31:X38">IF($N$29=1,AA31,IF($N$29=2,AB31,IF($N$29=3,AC31,IF($N$29=4,AD31,IF($N$29=5,AE31," ")))))</f>
        <v>Trnávka</v>
      </c>
      <c r="AA31" s="1">
        <f aca="true" t="shared" si="2" ref="AA31:AE38">AA6</f>
        <v>0</v>
      </c>
      <c r="AB31" s="1">
        <f t="shared" si="2"/>
        <v>0</v>
      </c>
      <c r="AC31" s="1" t="str">
        <f>AC6</f>
        <v>Trnávka</v>
      </c>
      <c r="AD31" s="1">
        <f t="shared" si="2"/>
        <v>0</v>
      </c>
      <c r="AE31" s="1">
        <f t="shared" si="2"/>
        <v>0</v>
      </c>
    </row>
    <row r="32" spans="3:31" ht="15">
      <c r="C32" s="75" t="s">
        <v>52</v>
      </c>
      <c r="D32" s="247">
        <v>40717</v>
      </c>
      <c r="E32" s="88"/>
      <c r="F32" s="88"/>
      <c r="N32" s="1">
        <v>2</v>
      </c>
      <c r="P32" s="587" t="s">
        <v>53</v>
      </c>
      <c r="Q32" s="587"/>
      <c r="R32" s="587"/>
      <c r="S32" s="587"/>
      <c r="T32" s="587"/>
      <c r="U32" s="587"/>
      <c r="W32" s="85">
        <v>2</v>
      </c>
      <c r="X32" s="86" t="str">
        <f t="shared" si="1"/>
        <v>Kunčičky  A</v>
      </c>
      <c r="AA32" s="1">
        <f t="shared" si="2"/>
        <v>0</v>
      </c>
      <c r="AB32" s="1">
        <f t="shared" si="2"/>
        <v>0</v>
      </c>
      <c r="AC32" s="1" t="str">
        <f t="shared" si="2"/>
        <v>Kunčičky  A</v>
      </c>
      <c r="AD32" s="1">
        <f t="shared" si="2"/>
        <v>0</v>
      </c>
      <c r="AE32" s="1">
        <f t="shared" si="2"/>
        <v>0</v>
      </c>
    </row>
    <row r="33" spans="3:31" ht="15">
      <c r="C33" s="75"/>
      <c r="N33" s="1">
        <v>3</v>
      </c>
      <c r="P33" s="575" t="s">
        <v>54</v>
      </c>
      <c r="Q33" s="575"/>
      <c r="R33" s="575"/>
      <c r="S33" s="575"/>
      <c r="T33" s="575"/>
      <c r="U33" s="575"/>
      <c r="W33" s="85">
        <v>3</v>
      </c>
      <c r="X33" s="86" t="str">
        <f t="shared" si="1"/>
        <v>Stará Bělá  B</v>
      </c>
      <c r="AA33" s="1">
        <f t="shared" si="2"/>
        <v>0</v>
      </c>
      <c r="AB33" s="1">
        <f t="shared" si="2"/>
        <v>0</v>
      </c>
      <c r="AC33" s="1" t="str">
        <f t="shared" si="2"/>
        <v>Stará Bělá  B</v>
      </c>
      <c r="AD33" s="1">
        <f t="shared" si="2"/>
        <v>0</v>
      </c>
      <c r="AE33" s="1">
        <f t="shared" si="2"/>
        <v>0</v>
      </c>
    </row>
    <row r="34" spans="2:31" ht="18.75">
      <c r="B34" s="89">
        <v>5</v>
      </c>
      <c r="C34" s="71" t="s">
        <v>56</v>
      </c>
      <c r="D34" s="594" t="str">
        <f>IF(B34=1,X31,IF(B34=2,X32,IF(B34=3,X33,IF(B34=4,X34,IF(B34=5,X35,IF(B34=6,X36,IF(B34=7,X37,IF(B34=8,X38," "))))))))</f>
        <v>Proskovice A</v>
      </c>
      <c r="E34" s="595"/>
      <c r="F34" s="595"/>
      <c r="G34" s="595"/>
      <c r="H34" s="595"/>
      <c r="I34" s="596"/>
      <c r="N34" s="1">
        <v>4</v>
      </c>
      <c r="P34" s="575" t="s">
        <v>57</v>
      </c>
      <c r="Q34" s="575"/>
      <c r="R34" s="575"/>
      <c r="S34" s="575"/>
      <c r="T34" s="575"/>
      <c r="U34" s="575"/>
      <c r="W34" s="85">
        <v>4</v>
      </c>
      <c r="X34" s="86" t="str">
        <f t="shared" si="1"/>
        <v>Výškovice  B</v>
      </c>
      <c r="AA34" s="1">
        <f t="shared" si="2"/>
        <v>0</v>
      </c>
      <c r="AB34" s="1">
        <f t="shared" si="2"/>
        <v>0</v>
      </c>
      <c r="AC34" s="1" t="str">
        <f t="shared" si="2"/>
        <v>Výškovice  B</v>
      </c>
      <c r="AD34" s="1">
        <f t="shared" si="2"/>
        <v>0</v>
      </c>
      <c r="AE34" s="1">
        <f t="shared" si="2"/>
        <v>0</v>
      </c>
    </row>
    <row r="35" spans="2:31" ht="18.75">
      <c r="B35" s="89">
        <v>3</v>
      </c>
      <c r="C35" s="71" t="s">
        <v>59</v>
      </c>
      <c r="D35" s="594" t="str">
        <f>IF(B35=1,X31,IF(B35=2,X32,IF(B35=3,X33,IF(B35=4,X34,IF(B35=5,X35,IF(B35=6,X36,IF(B35=7,X37,IF(B35=8,X38," "))))))))</f>
        <v>Stará Bělá  B</v>
      </c>
      <c r="E35" s="595"/>
      <c r="F35" s="595"/>
      <c r="G35" s="595"/>
      <c r="H35" s="595"/>
      <c r="I35" s="596"/>
      <c r="N35" s="1">
        <v>5</v>
      </c>
      <c r="P35" s="575" t="s">
        <v>60</v>
      </c>
      <c r="Q35" s="575"/>
      <c r="R35" s="575"/>
      <c r="S35" s="575"/>
      <c r="T35" s="575"/>
      <c r="U35" s="575"/>
      <c r="W35" s="85">
        <v>5</v>
      </c>
      <c r="X35" s="86" t="str">
        <f t="shared" si="1"/>
        <v>Proskovice A</v>
      </c>
      <c r="AA35" s="1">
        <f t="shared" si="2"/>
        <v>0</v>
      </c>
      <c r="AB35" s="1">
        <f t="shared" si="2"/>
        <v>0</v>
      </c>
      <c r="AC35" s="1" t="str">
        <f t="shared" si="2"/>
        <v>Proskovice A</v>
      </c>
      <c r="AD35" s="1">
        <f t="shared" si="2"/>
        <v>0</v>
      </c>
      <c r="AE35" s="1">
        <f t="shared" si="2"/>
        <v>0</v>
      </c>
    </row>
    <row r="36" spans="23:31" ht="15">
      <c r="W36" s="85">
        <v>6</v>
      </c>
      <c r="X36" s="86" t="str">
        <f t="shared" si="1"/>
        <v>Nová Bělá</v>
      </c>
      <c r="AA36" s="1">
        <f t="shared" si="2"/>
        <v>0</v>
      </c>
      <c r="AB36" s="1">
        <f t="shared" si="2"/>
        <v>0</v>
      </c>
      <c r="AC36" s="1" t="str">
        <f t="shared" si="2"/>
        <v>Nová Bělá</v>
      </c>
      <c r="AD36" s="1">
        <f t="shared" si="2"/>
        <v>0</v>
      </c>
      <c r="AE36" s="1">
        <f t="shared" si="2"/>
        <v>0</v>
      </c>
    </row>
    <row r="37" spans="3:31" ht="15">
      <c r="C37" s="90" t="s">
        <v>63</v>
      </c>
      <c r="D37" s="91"/>
      <c r="E37" s="580" t="s">
        <v>64</v>
      </c>
      <c r="F37" s="576"/>
      <c r="G37" s="576"/>
      <c r="H37" s="576"/>
      <c r="I37" s="576"/>
      <c r="J37" s="576"/>
      <c r="K37" s="576"/>
      <c r="L37" s="576"/>
      <c r="M37" s="576"/>
      <c r="N37" s="576" t="s">
        <v>65</v>
      </c>
      <c r="O37" s="576"/>
      <c r="P37" s="576"/>
      <c r="Q37" s="576"/>
      <c r="R37" s="576"/>
      <c r="S37" s="576"/>
      <c r="T37" s="576"/>
      <c r="U37" s="576"/>
      <c r="V37" s="92"/>
      <c r="W37" s="85">
        <v>7</v>
      </c>
      <c r="X37" s="86" t="str">
        <f t="shared" si="1"/>
        <v>Stará Bělá  A</v>
      </c>
      <c r="AA37" s="1">
        <f t="shared" si="2"/>
        <v>0</v>
      </c>
      <c r="AB37" s="1">
        <f t="shared" si="2"/>
        <v>0</v>
      </c>
      <c r="AC37" s="1" t="str">
        <f t="shared" si="2"/>
        <v>Stará Bělá  A</v>
      </c>
      <c r="AD37" s="1">
        <f t="shared" si="2"/>
        <v>0</v>
      </c>
      <c r="AE37" s="1">
        <f t="shared" si="2"/>
        <v>0</v>
      </c>
    </row>
    <row r="38" spans="2:37" ht="15">
      <c r="B38" s="94"/>
      <c r="C38" s="95" t="s">
        <v>7</v>
      </c>
      <c r="D38" s="96" t="s">
        <v>8</v>
      </c>
      <c r="E38" s="581" t="s">
        <v>66</v>
      </c>
      <c r="F38" s="559"/>
      <c r="G38" s="560"/>
      <c r="H38" s="558" t="s">
        <v>67</v>
      </c>
      <c r="I38" s="559"/>
      <c r="J38" s="560" t="s">
        <v>67</v>
      </c>
      <c r="K38" s="558" t="s">
        <v>68</v>
      </c>
      <c r="L38" s="559"/>
      <c r="M38" s="559" t="s">
        <v>68</v>
      </c>
      <c r="N38" s="558" t="s">
        <v>69</v>
      </c>
      <c r="O38" s="559"/>
      <c r="P38" s="560"/>
      <c r="Q38" s="558" t="s">
        <v>70</v>
      </c>
      <c r="R38" s="559"/>
      <c r="S38" s="560"/>
      <c r="T38" s="97" t="s">
        <v>71</v>
      </c>
      <c r="U38" s="98"/>
      <c r="V38" s="99"/>
      <c r="W38" s="85">
        <v>8</v>
      </c>
      <c r="X38" s="86" t="str">
        <f t="shared" si="1"/>
        <v>Výškovice  A</v>
      </c>
      <c r="AA38" s="1">
        <f t="shared" si="2"/>
        <v>0</v>
      </c>
      <c r="AB38" s="1">
        <f t="shared" si="2"/>
        <v>0</v>
      </c>
      <c r="AC38" s="1" t="str">
        <f t="shared" si="2"/>
        <v>Výškovice  A</v>
      </c>
      <c r="AD38" s="1">
        <f t="shared" si="2"/>
        <v>0</v>
      </c>
      <c r="AE38" s="1">
        <f t="shared" si="2"/>
        <v>0</v>
      </c>
      <c r="AF38" s="4" t="s">
        <v>66</v>
      </c>
      <c r="AG38" s="4" t="s">
        <v>67</v>
      </c>
      <c r="AH38" s="4" t="s">
        <v>68</v>
      </c>
      <c r="AI38" s="4" t="s">
        <v>66</v>
      </c>
      <c r="AJ38" s="4" t="s">
        <v>67</v>
      </c>
      <c r="AK38" s="4" t="s">
        <v>68</v>
      </c>
    </row>
    <row r="39" spans="2:37" ht="24.75" customHeight="1">
      <c r="B39" s="100" t="s">
        <v>66</v>
      </c>
      <c r="C39" s="101" t="s">
        <v>120</v>
      </c>
      <c r="D39" s="110" t="s">
        <v>128</v>
      </c>
      <c r="E39" s="102">
        <v>2</v>
      </c>
      <c r="F39" s="103" t="s">
        <v>17</v>
      </c>
      <c r="G39" s="104">
        <v>6</v>
      </c>
      <c r="H39" s="105">
        <v>1</v>
      </c>
      <c r="I39" s="103" t="s">
        <v>17</v>
      </c>
      <c r="J39" s="104">
        <v>6</v>
      </c>
      <c r="K39" s="138"/>
      <c r="L39" s="136" t="s">
        <v>17</v>
      </c>
      <c r="M39" s="139"/>
      <c r="N39" s="140">
        <f>E39+H39+K39</f>
        <v>3</v>
      </c>
      <c r="O39" s="141" t="s">
        <v>17</v>
      </c>
      <c r="P39" s="142">
        <f>G39+J39+M39</f>
        <v>12</v>
      </c>
      <c r="Q39" s="140">
        <f>SUM(AF39:AH39)</f>
        <v>0</v>
      </c>
      <c r="R39" s="141" t="s">
        <v>17</v>
      </c>
      <c r="S39" s="142">
        <f>SUM(AI39:AK39)</f>
        <v>2</v>
      </c>
      <c r="T39" s="106">
        <f>IF(Q39&gt;S39,1,0)</f>
        <v>0</v>
      </c>
      <c r="U39" s="107">
        <f>IF(S39&gt;Q39,1,0)</f>
        <v>1</v>
      </c>
      <c r="V39" s="92"/>
      <c r="X39" s="108"/>
      <c r="AF39" s="109">
        <f>IF(E39&gt;G39,1,0)</f>
        <v>0</v>
      </c>
      <c r="AG39" s="109">
        <f>IF(H39&gt;J39,1,0)</f>
        <v>0</v>
      </c>
      <c r="AH39" s="109">
        <f>IF(K39+M39&gt;0,IF(K39&gt;M39,1,0),0)</f>
        <v>0</v>
      </c>
      <c r="AI39" s="109">
        <f>IF(G39&gt;E39,1,0)</f>
        <v>1</v>
      </c>
      <c r="AJ39" s="109">
        <f>IF(J39&gt;H39,1,0)</f>
        <v>1</v>
      </c>
      <c r="AK39" s="109">
        <f>IF(K39+M39&gt;0,IF(M39&gt;K39,1,0),0)</f>
        <v>0</v>
      </c>
    </row>
    <row r="40" spans="2:37" ht="24.75" customHeight="1">
      <c r="B40" s="100" t="s">
        <v>67</v>
      </c>
      <c r="C40" s="111" t="s">
        <v>194</v>
      </c>
      <c r="D40" s="101" t="s">
        <v>263</v>
      </c>
      <c r="E40" s="102">
        <v>2</v>
      </c>
      <c r="F40" s="103" t="s">
        <v>17</v>
      </c>
      <c r="G40" s="104">
        <v>6</v>
      </c>
      <c r="H40" s="105">
        <v>2</v>
      </c>
      <c r="I40" s="103" t="s">
        <v>17</v>
      </c>
      <c r="J40" s="104">
        <v>6</v>
      </c>
      <c r="K40" s="138"/>
      <c r="L40" s="136" t="s">
        <v>17</v>
      </c>
      <c r="M40" s="139"/>
      <c r="N40" s="140">
        <f>E40+H40+K40</f>
        <v>4</v>
      </c>
      <c r="O40" s="141" t="s">
        <v>17</v>
      </c>
      <c r="P40" s="142">
        <f>G40+J40+M40</f>
        <v>12</v>
      </c>
      <c r="Q40" s="140">
        <f>SUM(AF40:AH40)</f>
        <v>0</v>
      </c>
      <c r="R40" s="141" t="s">
        <v>17</v>
      </c>
      <c r="S40" s="142">
        <f>SUM(AI40:AK40)</f>
        <v>2</v>
      </c>
      <c r="T40" s="106">
        <f>IF(Q40&gt;S40,1,0)</f>
        <v>0</v>
      </c>
      <c r="U40" s="107">
        <f>IF(S40&gt;Q40,1,0)</f>
        <v>1</v>
      </c>
      <c r="V40" s="92"/>
      <c r="AF40" s="109">
        <f>IF(E40&gt;G40,1,0)</f>
        <v>0</v>
      </c>
      <c r="AG40" s="109">
        <f>IF(H40&gt;J40,1,0)</f>
        <v>0</v>
      </c>
      <c r="AH40" s="109">
        <f>IF(K40+M40&gt;0,IF(K40&gt;M40,1,0),0)</f>
        <v>0</v>
      </c>
      <c r="AI40" s="109">
        <f>IF(G40&gt;E40,1,0)</f>
        <v>1</v>
      </c>
      <c r="AJ40" s="109">
        <f>IF(J40&gt;H40,1,0)</f>
        <v>1</v>
      </c>
      <c r="AK40" s="109">
        <f>IF(K40+M40&gt;0,IF(M40&gt;K40,1,0),0)</f>
        <v>0</v>
      </c>
    </row>
    <row r="41" spans="2:37" ht="24.75" customHeight="1">
      <c r="B41" s="597" t="s">
        <v>68</v>
      </c>
      <c r="C41" s="111" t="s">
        <v>120</v>
      </c>
      <c r="D41" s="110" t="s">
        <v>128</v>
      </c>
      <c r="E41" s="605">
        <v>4</v>
      </c>
      <c r="F41" s="607" t="s">
        <v>17</v>
      </c>
      <c r="G41" s="609">
        <v>6</v>
      </c>
      <c r="H41" s="611">
        <v>0</v>
      </c>
      <c r="I41" s="607" t="s">
        <v>17</v>
      </c>
      <c r="J41" s="609">
        <v>6</v>
      </c>
      <c r="K41" s="625"/>
      <c r="L41" s="573" t="s">
        <v>17</v>
      </c>
      <c r="M41" s="627"/>
      <c r="N41" s="623">
        <f>E41+H41+K41</f>
        <v>4</v>
      </c>
      <c r="O41" s="631" t="s">
        <v>17</v>
      </c>
      <c r="P41" s="633">
        <f>G41+J41+M41</f>
        <v>12</v>
      </c>
      <c r="Q41" s="623">
        <f>SUM(AF41:AH41)</f>
        <v>0</v>
      </c>
      <c r="R41" s="631" t="s">
        <v>17</v>
      </c>
      <c r="S41" s="633">
        <f>SUM(AI41:AK41)</f>
        <v>2</v>
      </c>
      <c r="T41" s="635">
        <f>IF(Q41&gt;S41,1,0)</f>
        <v>0</v>
      </c>
      <c r="U41" s="629">
        <f>IF(S41&gt;Q41,1,0)</f>
        <v>1</v>
      </c>
      <c r="V41" s="112"/>
      <c r="AF41" s="109">
        <f>IF(E41&gt;G41,1,0)</f>
        <v>0</v>
      </c>
      <c r="AG41" s="109">
        <f>IF(H41&gt;J41,1,0)</f>
        <v>0</v>
      </c>
      <c r="AH41" s="109">
        <f>IF(K41+M41&gt;0,IF(K41&gt;M41,1,0),0)</f>
        <v>0</v>
      </c>
      <c r="AI41" s="109">
        <f>IF(G41&gt;E41,1,0)</f>
        <v>1</v>
      </c>
      <c r="AJ41" s="109">
        <f>IF(J41&gt;H41,1,0)</f>
        <v>1</v>
      </c>
      <c r="AK41" s="109">
        <f>IF(K41+M41&gt;0,IF(M41&gt;K41,1,0),0)</f>
        <v>0</v>
      </c>
    </row>
    <row r="42" spans="2:22" ht="24.75" customHeight="1">
      <c r="B42" s="598"/>
      <c r="C42" s="113" t="s">
        <v>194</v>
      </c>
      <c r="D42" s="114" t="s">
        <v>263</v>
      </c>
      <c r="E42" s="606"/>
      <c r="F42" s="608"/>
      <c r="G42" s="610"/>
      <c r="H42" s="612"/>
      <c r="I42" s="608"/>
      <c r="J42" s="610"/>
      <c r="K42" s="626"/>
      <c r="L42" s="574"/>
      <c r="M42" s="628"/>
      <c r="N42" s="624"/>
      <c r="O42" s="632"/>
      <c r="P42" s="634"/>
      <c r="Q42" s="624"/>
      <c r="R42" s="632"/>
      <c r="S42" s="634"/>
      <c r="T42" s="636"/>
      <c r="U42" s="630"/>
      <c r="V42" s="112"/>
    </row>
    <row r="43" spans="2:22" ht="24.75" customHeight="1">
      <c r="B43" s="115"/>
      <c r="C43" s="147" t="s">
        <v>72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9">
        <f>SUM(N39:N42)</f>
        <v>11</v>
      </c>
      <c r="O43" s="141" t="s">
        <v>17</v>
      </c>
      <c r="P43" s="150">
        <f>SUM(P39:P42)</f>
        <v>36</v>
      </c>
      <c r="Q43" s="149">
        <f>SUM(Q39:Q42)</f>
        <v>0</v>
      </c>
      <c r="R43" s="151" t="s">
        <v>17</v>
      </c>
      <c r="S43" s="150">
        <f>SUM(S39:S42)</f>
        <v>6</v>
      </c>
      <c r="T43" s="106">
        <f>SUM(T39:T42)</f>
        <v>0</v>
      </c>
      <c r="U43" s="107">
        <f>SUM(U39:U42)</f>
        <v>3</v>
      </c>
      <c r="V43" s="92"/>
    </row>
    <row r="44" spans="2:22" ht="24.75" customHeight="1">
      <c r="B44" s="115"/>
      <c r="C44" s="168" t="s">
        <v>73</v>
      </c>
      <c r="D44" s="167" t="str">
        <f>IF(T43&gt;U43,D34,IF(U43&gt;T43,D35,IF(U43+T43=0," ","CHYBA ZADÁNÍ")))</f>
        <v>Stará Bělá  B</v>
      </c>
      <c r="E44" s="147"/>
      <c r="F44" s="147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68"/>
      <c r="V44" s="119"/>
    </row>
    <row r="45" spans="2:22" ht="15">
      <c r="B45" s="115"/>
      <c r="C45" s="3" t="s">
        <v>74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56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59</v>
      </c>
      <c r="U46" s="122"/>
    </row>
    <row r="47" spans="3:21" ht="15">
      <c r="C47" s="128" t="s">
        <v>75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9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0" spans="3:21" ht="15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582" t="s">
        <v>42</v>
      </c>
      <c r="Q53" s="582"/>
      <c r="R53" s="73"/>
      <c r="S53" s="73"/>
      <c r="T53" s="583">
        <f>'Rozlosování-přehled'!$N$1</f>
        <v>2011</v>
      </c>
      <c r="U53" s="583"/>
      <c r="X53" s="74" t="s">
        <v>0</v>
      </c>
    </row>
    <row r="54" spans="3:31" ht="18.75">
      <c r="C54" s="75" t="s">
        <v>43</v>
      </c>
      <c r="D54" s="76"/>
      <c r="N54" s="77">
        <v>3</v>
      </c>
      <c r="P54" s="584" t="str">
        <f>IF(N54=1,P56,IF(N54=2,P57,IF(N54=3,P58,IF(N54=4,P59,IF(N54=5,P60," ")))))</f>
        <v>VETERÁNI   I.</v>
      </c>
      <c r="Q54" s="585"/>
      <c r="R54" s="585"/>
      <c r="S54" s="585"/>
      <c r="T54" s="585"/>
      <c r="U54" s="586"/>
      <c r="W54" s="78" t="s">
        <v>1</v>
      </c>
      <c r="X54" s="79" t="s">
        <v>2</v>
      </c>
      <c r="AA54" s="1" t="s">
        <v>44</v>
      </c>
      <c r="AB54" s="1" t="s">
        <v>45</v>
      </c>
      <c r="AC54" s="1" t="s">
        <v>46</v>
      </c>
      <c r="AD54" s="1" t="s">
        <v>47</v>
      </c>
      <c r="AE54" s="1" t="s">
        <v>48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1" ht="15.75">
      <c r="C56" s="75" t="s">
        <v>49</v>
      </c>
      <c r="D56" s="126" t="s">
        <v>62</v>
      </c>
      <c r="E56" s="83"/>
      <c r="F56" s="83"/>
      <c r="N56" s="84">
        <v>1</v>
      </c>
      <c r="P56" s="587" t="s">
        <v>50</v>
      </c>
      <c r="Q56" s="587"/>
      <c r="R56" s="587"/>
      <c r="S56" s="587"/>
      <c r="T56" s="587"/>
      <c r="U56" s="587"/>
      <c r="W56" s="85">
        <v>1</v>
      </c>
      <c r="X56" s="86" t="str">
        <f aca="true" t="shared" si="3" ref="X56:X63">IF($N$4=1,AA56,IF($N$4=2,AB56,IF($N$4=3,AC56,IF($N$4=4,AD56,IF($N$4=5,AE56," ")))))</f>
        <v>Trnávka</v>
      </c>
      <c r="AA56" s="1">
        <f>AA6</f>
        <v>0</v>
      </c>
      <c r="AB56" s="1">
        <f>AB6</f>
        <v>0</v>
      </c>
      <c r="AC56" s="1" t="str">
        <f>AC6</f>
        <v>Trnávka</v>
      </c>
      <c r="AD56" s="1">
        <f>AD6</f>
        <v>0</v>
      </c>
      <c r="AE56" s="1">
        <f>AE6</f>
        <v>0</v>
      </c>
    </row>
    <row r="57" spans="3:31" ht="15">
      <c r="C57" s="75" t="s">
        <v>52</v>
      </c>
      <c r="D57" s="87">
        <v>40352</v>
      </c>
      <c r="E57" s="88"/>
      <c r="F57" s="88"/>
      <c r="N57" s="84">
        <v>2</v>
      </c>
      <c r="P57" s="587" t="s">
        <v>53</v>
      </c>
      <c r="Q57" s="587"/>
      <c r="R57" s="587"/>
      <c r="S57" s="587"/>
      <c r="T57" s="587"/>
      <c r="U57" s="587"/>
      <c r="W57" s="85">
        <v>2</v>
      </c>
      <c r="X57" s="86" t="str">
        <f t="shared" si="3"/>
        <v>Kunčičky  A</v>
      </c>
      <c r="AA57" s="1">
        <f aca="true" t="shared" si="4" ref="AA57:AE63">AA7</f>
        <v>0</v>
      </c>
      <c r="AB57" s="1">
        <f t="shared" si="4"/>
        <v>0</v>
      </c>
      <c r="AC57" s="1" t="str">
        <f t="shared" si="4"/>
        <v>Kunčičky  A</v>
      </c>
      <c r="AD57" s="1">
        <f t="shared" si="4"/>
        <v>0</v>
      </c>
      <c r="AE57" s="1">
        <f t="shared" si="4"/>
        <v>0</v>
      </c>
    </row>
    <row r="58" spans="3:31" ht="15">
      <c r="C58" s="75"/>
      <c r="N58" s="84">
        <v>3</v>
      </c>
      <c r="P58" s="575" t="s">
        <v>54</v>
      </c>
      <c r="Q58" s="575"/>
      <c r="R58" s="575"/>
      <c r="S58" s="575"/>
      <c r="T58" s="575"/>
      <c r="U58" s="575"/>
      <c r="W58" s="85">
        <v>3</v>
      </c>
      <c r="X58" s="86" t="str">
        <f t="shared" si="3"/>
        <v>Stará Bělá  B</v>
      </c>
      <c r="AA58" s="1">
        <f t="shared" si="4"/>
        <v>0</v>
      </c>
      <c r="AB58" s="1">
        <f t="shared" si="4"/>
        <v>0</v>
      </c>
      <c r="AC58" s="1" t="str">
        <f t="shared" si="4"/>
        <v>Stará Bělá  B</v>
      </c>
      <c r="AD58" s="1">
        <f t="shared" si="4"/>
        <v>0</v>
      </c>
      <c r="AE58" s="1">
        <f t="shared" si="4"/>
        <v>0</v>
      </c>
    </row>
    <row r="59" spans="2:31" ht="18.75">
      <c r="B59" s="89">
        <v>6</v>
      </c>
      <c r="C59" s="71" t="s">
        <v>56</v>
      </c>
      <c r="D59" s="577" t="str">
        <f>IF(B59=1,X56,IF(B59=2,X57,IF(B59=3,X58,IF(B59=4,X59,IF(B59=5,X60,IF(B59=6,X61,IF(B59=7,X62,IF(B59=8,X63," "))))))))</f>
        <v>Nová Bělá</v>
      </c>
      <c r="E59" s="578"/>
      <c r="F59" s="578"/>
      <c r="G59" s="578"/>
      <c r="H59" s="578"/>
      <c r="I59" s="579"/>
      <c r="N59" s="84">
        <v>4</v>
      </c>
      <c r="P59" s="575" t="s">
        <v>57</v>
      </c>
      <c r="Q59" s="575"/>
      <c r="R59" s="575"/>
      <c r="S59" s="575"/>
      <c r="T59" s="575"/>
      <c r="U59" s="575"/>
      <c r="W59" s="85">
        <v>4</v>
      </c>
      <c r="X59" s="86" t="str">
        <f t="shared" si="3"/>
        <v>Výškovice  B</v>
      </c>
      <c r="AA59" s="1">
        <f t="shared" si="4"/>
        <v>0</v>
      </c>
      <c r="AB59" s="1">
        <f t="shared" si="4"/>
        <v>0</v>
      </c>
      <c r="AC59" s="1" t="str">
        <f t="shared" si="4"/>
        <v>Výškovice  B</v>
      </c>
      <c r="AD59" s="1">
        <f t="shared" si="4"/>
        <v>0</v>
      </c>
      <c r="AE59" s="1">
        <f t="shared" si="4"/>
        <v>0</v>
      </c>
    </row>
    <row r="60" spans="2:31" ht="18.75">
      <c r="B60" s="89">
        <v>2</v>
      </c>
      <c r="C60" s="71" t="s">
        <v>59</v>
      </c>
      <c r="D60" s="577" t="str">
        <f>IF(B60=1,X56,IF(B60=2,X57,IF(B60=3,X58,IF(B60=4,X59,IF(B60=5,X60,IF(B60=6,X61,IF(B60=7,X62,IF(B60=8,X63," "))))))))</f>
        <v>Kunčičky  A</v>
      </c>
      <c r="E60" s="578"/>
      <c r="F60" s="578"/>
      <c r="G60" s="578"/>
      <c r="H60" s="578"/>
      <c r="I60" s="579"/>
      <c r="N60" s="84">
        <v>5</v>
      </c>
      <c r="P60" s="575" t="s">
        <v>60</v>
      </c>
      <c r="Q60" s="575"/>
      <c r="R60" s="575"/>
      <c r="S60" s="575"/>
      <c r="T60" s="575"/>
      <c r="U60" s="575"/>
      <c r="W60" s="85">
        <v>5</v>
      </c>
      <c r="X60" s="86" t="str">
        <f t="shared" si="3"/>
        <v>Proskovice A</v>
      </c>
      <c r="AA60" s="1">
        <f t="shared" si="4"/>
        <v>0</v>
      </c>
      <c r="AB60" s="1">
        <f t="shared" si="4"/>
        <v>0</v>
      </c>
      <c r="AC60" s="1" t="str">
        <f t="shared" si="4"/>
        <v>Proskovice A</v>
      </c>
      <c r="AD60" s="1">
        <f t="shared" si="4"/>
        <v>0</v>
      </c>
      <c r="AE60" s="1">
        <f t="shared" si="4"/>
        <v>0</v>
      </c>
    </row>
    <row r="61" spans="23:31" ht="15">
      <c r="W61" s="85">
        <v>6</v>
      </c>
      <c r="X61" s="86" t="str">
        <f t="shared" si="3"/>
        <v>Nová Bělá</v>
      </c>
      <c r="AA61" s="1">
        <f t="shared" si="4"/>
        <v>0</v>
      </c>
      <c r="AB61" s="1">
        <f t="shared" si="4"/>
        <v>0</v>
      </c>
      <c r="AC61" s="1" t="str">
        <f t="shared" si="4"/>
        <v>Nová Bělá</v>
      </c>
      <c r="AD61" s="1">
        <f t="shared" si="4"/>
        <v>0</v>
      </c>
      <c r="AE61" s="1">
        <f t="shared" si="4"/>
        <v>0</v>
      </c>
    </row>
    <row r="62" spans="3:37" ht="15">
      <c r="C62" s="90" t="s">
        <v>63</v>
      </c>
      <c r="D62" s="91"/>
      <c r="E62" s="580" t="s">
        <v>64</v>
      </c>
      <c r="F62" s="576"/>
      <c r="G62" s="576"/>
      <c r="H62" s="576"/>
      <c r="I62" s="576"/>
      <c r="J62" s="576"/>
      <c r="K62" s="576"/>
      <c r="L62" s="576"/>
      <c r="M62" s="576"/>
      <c r="N62" s="576" t="s">
        <v>65</v>
      </c>
      <c r="O62" s="576"/>
      <c r="P62" s="576"/>
      <c r="Q62" s="576"/>
      <c r="R62" s="576"/>
      <c r="S62" s="576"/>
      <c r="T62" s="576"/>
      <c r="U62" s="576"/>
      <c r="V62" s="92"/>
      <c r="W62" s="85">
        <v>7</v>
      </c>
      <c r="X62" s="86" t="str">
        <f t="shared" si="3"/>
        <v>Stará Bělá  A</v>
      </c>
      <c r="AA62" s="1">
        <f t="shared" si="4"/>
        <v>0</v>
      </c>
      <c r="AB62" s="1">
        <f t="shared" si="4"/>
        <v>0</v>
      </c>
      <c r="AC62" s="1" t="str">
        <f t="shared" si="4"/>
        <v>Stará Bělá  A</v>
      </c>
      <c r="AD62" s="1">
        <f t="shared" si="4"/>
        <v>0</v>
      </c>
      <c r="AE62" s="1">
        <f t="shared" si="4"/>
        <v>0</v>
      </c>
      <c r="AF62" s="75"/>
      <c r="AG62" s="93"/>
      <c r="AH62" s="93"/>
      <c r="AI62" s="74" t="s">
        <v>0</v>
      </c>
      <c r="AJ62" s="93"/>
      <c r="AK62" s="93"/>
    </row>
    <row r="63" spans="2:37" ht="15">
      <c r="B63" s="94"/>
      <c r="C63" s="95" t="s">
        <v>7</v>
      </c>
      <c r="D63" s="96" t="s">
        <v>8</v>
      </c>
      <c r="E63" s="581" t="s">
        <v>66</v>
      </c>
      <c r="F63" s="559"/>
      <c r="G63" s="560"/>
      <c r="H63" s="558" t="s">
        <v>67</v>
      </c>
      <c r="I63" s="559"/>
      <c r="J63" s="560" t="s">
        <v>67</v>
      </c>
      <c r="K63" s="558" t="s">
        <v>68</v>
      </c>
      <c r="L63" s="559"/>
      <c r="M63" s="559" t="s">
        <v>68</v>
      </c>
      <c r="N63" s="558" t="s">
        <v>69</v>
      </c>
      <c r="O63" s="559"/>
      <c r="P63" s="560"/>
      <c r="Q63" s="558" t="s">
        <v>70</v>
      </c>
      <c r="R63" s="559"/>
      <c r="S63" s="560"/>
      <c r="T63" s="97" t="s">
        <v>71</v>
      </c>
      <c r="U63" s="98"/>
      <c r="V63" s="99"/>
      <c r="W63" s="85">
        <v>8</v>
      </c>
      <c r="X63" s="86" t="str">
        <f t="shared" si="3"/>
        <v>Výškovice  A</v>
      </c>
      <c r="AA63" s="1">
        <f t="shared" si="4"/>
        <v>0</v>
      </c>
      <c r="AB63" s="1">
        <f t="shared" si="4"/>
        <v>0</v>
      </c>
      <c r="AC63" s="1" t="str">
        <f t="shared" si="4"/>
        <v>Výškovice  A</v>
      </c>
      <c r="AD63" s="1">
        <f t="shared" si="4"/>
        <v>0</v>
      </c>
      <c r="AE63" s="1">
        <f t="shared" si="4"/>
        <v>0</v>
      </c>
      <c r="AF63" s="4" t="s">
        <v>66</v>
      </c>
      <c r="AG63" s="4" t="s">
        <v>67</v>
      </c>
      <c r="AH63" s="4" t="s">
        <v>68</v>
      </c>
      <c r="AI63" s="4" t="s">
        <v>66</v>
      </c>
      <c r="AJ63" s="4" t="s">
        <v>67</v>
      </c>
      <c r="AK63" s="4" t="s">
        <v>68</v>
      </c>
    </row>
    <row r="64" spans="2:37" ht="24.75" customHeight="1">
      <c r="B64" s="100" t="s">
        <v>66</v>
      </c>
      <c r="C64" s="133" t="s">
        <v>283</v>
      </c>
      <c r="D64" s="134" t="s">
        <v>115</v>
      </c>
      <c r="E64" s="135">
        <v>6</v>
      </c>
      <c r="F64" s="136" t="s">
        <v>17</v>
      </c>
      <c r="G64" s="137">
        <v>2</v>
      </c>
      <c r="H64" s="138">
        <v>6</v>
      </c>
      <c r="I64" s="136" t="s">
        <v>17</v>
      </c>
      <c r="J64" s="137">
        <v>2</v>
      </c>
      <c r="K64" s="138"/>
      <c r="L64" s="136" t="s">
        <v>17</v>
      </c>
      <c r="M64" s="139"/>
      <c r="N64" s="140">
        <f>E64+H64+K64</f>
        <v>12</v>
      </c>
      <c r="O64" s="141" t="s">
        <v>17</v>
      </c>
      <c r="P64" s="142">
        <f>G64+J64+M64</f>
        <v>4</v>
      </c>
      <c r="Q64" s="140">
        <f>SUM(AF64:AH64)</f>
        <v>2</v>
      </c>
      <c r="R64" s="141" t="s">
        <v>17</v>
      </c>
      <c r="S64" s="142">
        <f>SUM(AI64:AK64)</f>
        <v>0</v>
      </c>
      <c r="T64" s="106">
        <f>IF(Q64&gt;S64,1,0)</f>
        <v>1</v>
      </c>
      <c r="U64" s="107">
        <f>IF(S64&gt;Q64,1,0)</f>
        <v>0</v>
      </c>
      <c r="V64" s="92"/>
      <c r="X64" s="108"/>
      <c r="AF64" s="109">
        <f>IF(E64&gt;G64,1,0)</f>
        <v>1</v>
      </c>
      <c r="AG64" s="109">
        <f>IF(H64&gt;J64,1,0)</f>
        <v>1</v>
      </c>
      <c r="AH64" s="109">
        <f>IF(K64+M64&gt;0,IF(K64&gt;M64,1,0),0)</f>
        <v>0</v>
      </c>
      <c r="AI64" s="109">
        <f>IF(G64&gt;E64,1,0)</f>
        <v>0</v>
      </c>
      <c r="AJ64" s="109">
        <f>IF(J64&gt;H64,1,0)</f>
        <v>0</v>
      </c>
      <c r="AK64" s="109">
        <f>IF(K64+M64&gt;0,IF(M64&gt;K64,1,0),0)</f>
        <v>0</v>
      </c>
    </row>
    <row r="65" spans="2:37" ht="24.75" customHeight="1">
      <c r="B65" s="100" t="s">
        <v>67</v>
      </c>
      <c r="C65" s="133" t="s">
        <v>284</v>
      </c>
      <c r="D65" s="143" t="s">
        <v>117</v>
      </c>
      <c r="E65" s="135">
        <v>6</v>
      </c>
      <c r="F65" s="136" t="s">
        <v>17</v>
      </c>
      <c r="G65" s="137">
        <v>2</v>
      </c>
      <c r="H65" s="138">
        <v>6</v>
      </c>
      <c r="I65" s="136" t="s">
        <v>17</v>
      </c>
      <c r="J65" s="137">
        <v>3</v>
      </c>
      <c r="K65" s="138"/>
      <c r="L65" s="136" t="s">
        <v>17</v>
      </c>
      <c r="M65" s="139"/>
      <c r="N65" s="140">
        <f>E65+H65+K65</f>
        <v>12</v>
      </c>
      <c r="O65" s="141" t="s">
        <v>17</v>
      </c>
      <c r="P65" s="142">
        <f>G65+J65+M65</f>
        <v>5</v>
      </c>
      <c r="Q65" s="140">
        <f>SUM(AF65:AH65)</f>
        <v>2</v>
      </c>
      <c r="R65" s="141" t="s">
        <v>17</v>
      </c>
      <c r="S65" s="142">
        <f>SUM(AI65:AK65)</f>
        <v>0</v>
      </c>
      <c r="T65" s="106">
        <f>IF(Q65&gt;S65,1,0)</f>
        <v>1</v>
      </c>
      <c r="U65" s="107">
        <f>IF(S65&gt;Q65,1,0)</f>
        <v>0</v>
      </c>
      <c r="V65" s="92"/>
      <c r="AF65" s="109">
        <f>IF(E65&gt;G65,1,0)</f>
        <v>1</v>
      </c>
      <c r="AG65" s="109">
        <f>IF(H65&gt;J65,1,0)</f>
        <v>1</v>
      </c>
      <c r="AH65" s="109">
        <f>IF(K65+M65&gt;0,IF(K65&gt;M65,1,0),0)</f>
        <v>0</v>
      </c>
      <c r="AI65" s="109">
        <f>IF(G65&gt;E65,1,0)</f>
        <v>0</v>
      </c>
      <c r="AJ65" s="109">
        <f>IF(J65&gt;H65,1,0)</f>
        <v>0</v>
      </c>
      <c r="AK65" s="109">
        <f>IF(K65+M65&gt;0,IF(M65&gt;K65,1,0),0)</f>
        <v>0</v>
      </c>
    </row>
    <row r="66" spans="2:37" ht="24.75" customHeight="1">
      <c r="B66" s="597" t="s">
        <v>68</v>
      </c>
      <c r="C66" s="144" t="s">
        <v>283</v>
      </c>
      <c r="D66" s="143" t="s">
        <v>115</v>
      </c>
      <c r="E66" s="641">
        <v>6</v>
      </c>
      <c r="F66" s="573" t="s">
        <v>17</v>
      </c>
      <c r="G66" s="601">
        <v>2</v>
      </c>
      <c r="H66" s="625">
        <v>6</v>
      </c>
      <c r="I66" s="573" t="s">
        <v>17</v>
      </c>
      <c r="J66" s="601">
        <v>2</v>
      </c>
      <c r="K66" s="625"/>
      <c r="L66" s="573" t="s">
        <v>17</v>
      </c>
      <c r="M66" s="627"/>
      <c r="N66" s="623">
        <f>E66+H66+K66</f>
        <v>12</v>
      </c>
      <c r="O66" s="631" t="s">
        <v>17</v>
      </c>
      <c r="P66" s="633">
        <f>G66+J66+M66</f>
        <v>4</v>
      </c>
      <c r="Q66" s="623">
        <f>SUM(AF66:AH66)</f>
        <v>2</v>
      </c>
      <c r="R66" s="631" t="s">
        <v>17</v>
      </c>
      <c r="S66" s="633">
        <f>SUM(AI66:AK66)</f>
        <v>0</v>
      </c>
      <c r="T66" s="635">
        <f>IF(Q66&gt;S66,1,0)</f>
        <v>1</v>
      </c>
      <c r="U66" s="629">
        <f>IF(S66&gt;Q66,1,0)</f>
        <v>0</v>
      </c>
      <c r="V66" s="112"/>
      <c r="AF66" s="109">
        <f>IF(E66&gt;G66,1,0)</f>
        <v>1</v>
      </c>
      <c r="AG66" s="109">
        <f>IF(H66&gt;J66,1,0)</f>
        <v>1</v>
      </c>
      <c r="AH66" s="109">
        <f>IF(K66+M66&gt;0,IF(K66&gt;M66,1,0),0)</f>
        <v>0</v>
      </c>
      <c r="AI66" s="109">
        <f>IF(G66&gt;E66,1,0)</f>
        <v>0</v>
      </c>
      <c r="AJ66" s="109">
        <f>IF(J66&gt;H66,1,0)</f>
        <v>0</v>
      </c>
      <c r="AK66" s="109">
        <f>IF(K66+M66&gt;0,IF(M66&gt;K66,1,0),0)</f>
        <v>0</v>
      </c>
    </row>
    <row r="67" spans="2:22" ht="24.75" customHeight="1">
      <c r="B67" s="598"/>
      <c r="C67" s="145" t="s">
        <v>284</v>
      </c>
      <c r="D67" s="146" t="s">
        <v>117</v>
      </c>
      <c r="E67" s="642"/>
      <c r="F67" s="574"/>
      <c r="G67" s="645"/>
      <c r="H67" s="626"/>
      <c r="I67" s="574"/>
      <c r="J67" s="645"/>
      <c r="K67" s="626"/>
      <c r="L67" s="574"/>
      <c r="M67" s="628"/>
      <c r="N67" s="624"/>
      <c r="O67" s="632"/>
      <c r="P67" s="634"/>
      <c r="Q67" s="624"/>
      <c r="R67" s="632"/>
      <c r="S67" s="634"/>
      <c r="T67" s="636"/>
      <c r="U67" s="630"/>
      <c r="V67" s="112"/>
    </row>
    <row r="68" spans="2:22" ht="24.75" customHeight="1">
      <c r="B68" s="115"/>
      <c r="C68" s="147" t="s">
        <v>72</v>
      </c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9">
        <f>SUM(N64:N67)</f>
        <v>36</v>
      </c>
      <c r="O68" s="141" t="s">
        <v>17</v>
      </c>
      <c r="P68" s="150">
        <f>SUM(P64:P67)</f>
        <v>13</v>
      </c>
      <c r="Q68" s="149">
        <f>SUM(Q64:Q67)</f>
        <v>6</v>
      </c>
      <c r="R68" s="151" t="s">
        <v>17</v>
      </c>
      <c r="S68" s="150">
        <f>SUM(S64:S67)</f>
        <v>0</v>
      </c>
      <c r="T68" s="106">
        <f>SUM(T64:T67)</f>
        <v>3</v>
      </c>
      <c r="U68" s="107">
        <f>SUM(U64:U67)</f>
        <v>0</v>
      </c>
      <c r="V68" s="92"/>
    </row>
    <row r="69" spans="2:27" ht="24.75" customHeight="1">
      <c r="B69" s="115"/>
      <c r="C69" s="3" t="s">
        <v>73</v>
      </c>
      <c r="D69" s="118" t="str">
        <f>IF(T68&gt;U68,D59,IF(U68&gt;T68,D60,IF(U68+T68=0," ","CHYBA ZADÁNÍ")))</f>
        <v>Nová Bělá</v>
      </c>
      <c r="E69" s="116"/>
      <c r="F69" s="116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3"/>
      <c r="V69" s="119"/>
      <c r="AA69" s="120"/>
    </row>
    <row r="70" spans="2:22" ht="15">
      <c r="B70" s="115"/>
      <c r="C70" s="3" t="s">
        <v>74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10:20" ht="15">
      <c r="J71" s="2" t="s">
        <v>56</v>
      </c>
      <c r="K71" s="2"/>
      <c r="L71" s="2"/>
      <c r="T71" s="2" t="s">
        <v>59</v>
      </c>
    </row>
    <row r="72" spans="3:21" ht="15">
      <c r="C72" s="75" t="s">
        <v>75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3" spans="3:21" ht="15"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</row>
    <row r="74" spans="3:21" ht="15"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5" spans="3:21" ht="15"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</row>
    <row r="76" spans="2:21" ht="26.25">
      <c r="B76" s="91"/>
      <c r="C76" s="91"/>
      <c r="D76" s="91"/>
      <c r="E76" s="91"/>
      <c r="F76" s="123" t="s">
        <v>39</v>
      </c>
      <c r="G76" s="91"/>
      <c r="H76" s="124"/>
      <c r="I76" s="124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582" t="s">
        <v>42</v>
      </c>
      <c r="Q78" s="582"/>
      <c r="R78" s="73"/>
      <c r="S78" s="73"/>
      <c r="T78" s="583">
        <f>'Rozlosování-přehled'!$N$1</f>
        <v>2011</v>
      </c>
      <c r="U78" s="583"/>
      <c r="X78" s="74" t="s">
        <v>0</v>
      </c>
    </row>
    <row r="79" spans="3:31" ht="18.75">
      <c r="C79" s="75" t="s">
        <v>43</v>
      </c>
      <c r="D79" s="125"/>
      <c r="N79" s="77">
        <v>3</v>
      </c>
      <c r="P79" s="584" t="str">
        <f>IF(N79=1,P81,IF(N79=2,P82,IF(N79=3,P83,IF(N79=4,P84,IF(N79=5,P85," ")))))</f>
        <v>VETERÁNI   I.</v>
      </c>
      <c r="Q79" s="585"/>
      <c r="R79" s="585"/>
      <c r="S79" s="585"/>
      <c r="T79" s="585"/>
      <c r="U79" s="586"/>
      <c r="W79" s="78" t="s">
        <v>1</v>
      </c>
      <c r="X79" s="75" t="s">
        <v>2</v>
      </c>
      <c r="AA79" s="1" t="s">
        <v>44</v>
      </c>
      <c r="AB79" s="1" t="s">
        <v>45</v>
      </c>
      <c r="AC79" s="1" t="s">
        <v>46</v>
      </c>
      <c r="AD79" s="1" t="s">
        <v>47</v>
      </c>
      <c r="AE79" s="1" t="s">
        <v>48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1" ht="15.75">
      <c r="C81" s="75" t="s">
        <v>49</v>
      </c>
      <c r="D81" s="126"/>
      <c r="E81" s="83"/>
      <c r="F81" s="83"/>
      <c r="N81" s="1">
        <v>1</v>
      </c>
      <c r="P81" s="587" t="s">
        <v>50</v>
      </c>
      <c r="Q81" s="587"/>
      <c r="R81" s="587"/>
      <c r="S81" s="587"/>
      <c r="T81" s="587"/>
      <c r="U81" s="587"/>
      <c r="W81" s="85">
        <v>1</v>
      </c>
      <c r="X81" s="86" t="str">
        <f aca="true" t="shared" si="5" ref="X81:X88">IF($N$29=1,AA81,IF($N$29=2,AB81,IF($N$29=3,AC81,IF($N$29=4,AD81,IF($N$29=5,AE81," ")))))</f>
        <v>Trnávka</v>
      </c>
      <c r="AA81" s="1">
        <f aca="true" t="shared" si="6" ref="AA81:AE88">AA6</f>
        <v>0</v>
      </c>
      <c r="AB81" s="1">
        <f t="shared" si="6"/>
        <v>0</v>
      </c>
      <c r="AC81" s="1" t="str">
        <f>AC6</f>
        <v>Trnávka</v>
      </c>
      <c r="AD81" s="1">
        <f t="shared" si="6"/>
        <v>0</v>
      </c>
      <c r="AE81" s="1">
        <f t="shared" si="6"/>
        <v>0</v>
      </c>
    </row>
    <row r="82" spans="3:31" ht="15">
      <c r="C82" s="75" t="s">
        <v>52</v>
      </c>
      <c r="D82" s="87"/>
      <c r="E82" s="88"/>
      <c r="F82" s="88"/>
      <c r="N82" s="1">
        <v>2</v>
      </c>
      <c r="P82" s="587" t="s">
        <v>53</v>
      </c>
      <c r="Q82" s="587"/>
      <c r="R82" s="587"/>
      <c r="S82" s="587"/>
      <c r="T82" s="587"/>
      <c r="U82" s="587"/>
      <c r="W82" s="85">
        <v>2</v>
      </c>
      <c r="X82" s="86" t="str">
        <f t="shared" si="5"/>
        <v>Kunčičky  A</v>
      </c>
      <c r="AA82" s="1">
        <f t="shared" si="6"/>
        <v>0</v>
      </c>
      <c r="AB82" s="1">
        <f t="shared" si="6"/>
        <v>0</v>
      </c>
      <c r="AC82" s="1" t="str">
        <f t="shared" si="6"/>
        <v>Kunčičky  A</v>
      </c>
      <c r="AD82" s="1">
        <f t="shared" si="6"/>
        <v>0</v>
      </c>
      <c r="AE82" s="1">
        <f t="shared" si="6"/>
        <v>0</v>
      </c>
    </row>
    <row r="83" spans="3:31" ht="15">
      <c r="C83" s="75"/>
      <c r="N83" s="1">
        <v>3</v>
      </c>
      <c r="P83" s="575" t="s">
        <v>54</v>
      </c>
      <c r="Q83" s="575"/>
      <c r="R83" s="575"/>
      <c r="S83" s="575"/>
      <c r="T83" s="575"/>
      <c r="U83" s="575"/>
      <c r="W83" s="85">
        <v>3</v>
      </c>
      <c r="X83" s="86" t="str">
        <f t="shared" si="5"/>
        <v>Stará Bělá  B</v>
      </c>
      <c r="AA83" s="1">
        <f t="shared" si="6"/>
        <v>0</v>
      </c>
      <c r="AB83" s="1">
        <f t="shared" si="6"/>
        <v>0</v>
      </c>
      <c r="AC83" s="1" t="str">
        <f t="shared" si="6"/>
        <v>Stará Bělá  B</v>
      </c>
      <c r="AD83" s="1">
        <f t="shared" si="6"/>
        <v>0</v>
      </c>
      <c r="AE83" s="1">
        <f t="shared" si="6"/>
        <v>0</v>
      </c>
    </row>
    <row r="84" spans="2:31" ht="18">
      <c r="B84" s="89">
        <v>7</v>
      </c>
      <c r="C84" s="71" t="s">
        <v>56</v>
      </c>
      <c r="D84" s="594" t="str">
        <f>IF(B84=1,X81,IF(B84=2,X82,IF(B84=3,X83,IF(B84=4,X84,IF(B84=5,X85,IF(B84=6,X86,IF(B84=7,X87,IF(B84=8,X88," "))))))))</f>
        <v>Stará Bělá  A</v>
      </c>
      <c r="E84" s="595"/>
      <c r="F84" s="595"/>
      <c r="G84" s="595"/>
      <c r="H84" s="595"/>
      <c r="I84" s="596"/>
      <c r="N84" s="1">
        <v>4</v>
      </c>
      <c r="P84" s="575" t="s">
        <v>57</v>
      </c>
      <c r="Q84" s="575"/>
      <c r="R84" s="575"/>
      <c r="S84" s="575"/>
      <c r="T84" s="575"/>
      <c r="U84" s="575"/>
      <c r="W84" s="85">
        <v>4</v>
      </c>
      <c r="X84" s="86" t="str">
        <f t="shared" si="5"/>
        <v>Výškovice  B</v>
      </c>
      <c r="AA84" s="1">
        <f t="shared" si="6"/>
        <v>0</v>
      </c>
      <c r="AB84" s="1">
        <f t="shared" si="6"/>
        <v>0</v>
      </c>
      <c r="AC84" s="1" t="str">
        <f t="shared" si="6"/>
        <v>Výškovice  B</v>
      </c>
      <c r="AD84" s="1">
        <f t="shared" si="6"/>
        <v>0</v>
      </c>
      <c r="AE84" s="1">
        <f t="shared" si="6"/>
        <v>0</v>
      </c>
    </row>
    <row r="85" spans="2:31" ht="18">
      <c r="B85" s="89">
        <v>1</v>
      </c>
      <c r="C85" s="71" t="s">
        <v>59</v>
      </c>
      <c r="D85" s="594" t="str">
        <f>IF(B85=1,X81,IF(B85=2,X82,IF(B85=3,X83,IF(B85=4,X84,IF(B85=5,X85,IF(B85=6,X86,IF(B85=7,X87,IF(B85=8,X88," "))))))))</f>
        <v>Trnávka</v>
      </c>
      <c r="E85" s="595"/>
      <c r="F85" s="595"/>
      <c r="G85" s="595"/>
      <c r="H85" s="595"/>
      <c r="I85" s="596"/>
      <c r="N85" s="1">
        <v>5</v>
      </c>
      <c r="P85" s="575" t="s">
        <v>60</v>
      </c>
      <c r="Q85" s="575"/>
      <c r="R85" s="575"/>
      <c r="S85" s="575"/>
      <c r="T85" s="575"/>
      <c r="U85" s="575"/>
      <c r="W85" s="85">
        <v>5</v>
      </c>
      <c r="X85" s="86" t="str">
        <f t="shared" si="5"/>
        <v>Proskovice A</v>
      </c>
      <c r="AA85" s="1">
        <f t="shared" si="6"/>
        <v>0</v>
      </c>
      <c r="AB85" s="1">
        <f t="shared" si="6"/>
        <v>0</v>
      </c>
      <c r="AC85" s="1" t="str">
        <f t="shared" si="6"/>
        <v>Proskovice A</v>
      </c>
      <c r="AD85" s="1">
        <f t="shared" si="6"/>
        <v>0</v>
      </c>
      <c r="AE85" s="1">
        <f t="shared" si="6"/>
        <v>0</v>
      </c>
    </row>
    <row r="86" spans="23:31" ht="14.25">
      <c r="W86" s="85">
        <v>6</v>
      </c>
      <c r="X86" s="86" t="str">
        <f t="shared" si="5"/>
        <v>Nová Bělá</v>
      </c>
      <c r="AA86" s="1">
        <f t="shared" si="6"/>
        <v>0</v>
      </c>
      <c r="AB86" s="1">
        <f t="shared" si="6"/>
        <v>0</v>
      </c>
      <c r="AC86" s="1" t="str">
        <f t="shared" si="6"/>
        <v>Nová Bělá</v>
      </c>
      <c r="AD86" s="1">
        <f t="shared" si="6"/>
        <v>0</v>
      </c>
      <c r="AE86" s="1">
        <f t="shared" si="6"/>
        <v>0</v>
      </c>
    </row>
    <row r="87" spans="3:31" ht="14.25">
      <c r="C87" s="90" t="s">
        <v>63</v>
      </c>
      <c r="D87" s="91"/>
      <c r="E87" s="580" t="s">
        <v>64</v>
      </c>
      <c r="F87" s="576"/>
      <c r="G87" s="576"/>
      <c r="H87" s="576"/>
      <c r="I87" s="576"/>
      <c r="J87" s="576"/>
      <c r="K87" s="576"/>
      <c r="L87" s="576"/>
      <c r="M87" s="576"/>
      <c r="N87" s="576" t="s">
        <v>65</v>
      </c>
      <c r="O87" s="576"/>
      <c r="P87" s="576"/>
      <c r="Q87" s="576"/>
      <c r="R87" s="576"/>
      <c r="S87" s="576"/>
      <c r="T87" s="576"/>
      <c r="U87" s="576"/>
      <c r="V87" s="92"/>
      <c r="W87" s="85">
        <v>7</v>
      </c>
      <c r="X87" s="86" t="str">
        <f t="shared" si="5"/>
        <v>Stará Bělá  A</v>
      </c>
      <c r="AA87" s="1">
        <f t="shared" si="6"/>
        <v>0</v>
      </c>
      <c r="AB87" s="1">
        <f t="shared" si="6"/>
        <v>0</v>
      </c>
      <c r="AC87" s="1" t="str">
        <f t="shared" si="6"/>
        <v>Stará Bělá  A</v>
      </c>
      <c r="AD87" s="1">
        <f t="shared" si="6"/>
        <v>0</v>
      </c>
      <c r="AE87" s="1">
        <f t="shared" si="6"/>
        <v>0</v>
      </c>
    </row>
    <row r="88" spans="2:37" ht="15">
      <c r="B88" s="94"/>
      <c r="C88" s="95" t="s">
        <v>7</v>
      </c>
      <c r="D88" s="96" t="s">
        <v>8</v>
      </c>
      <c r="E88" s="581" t="s">
        <v>66</v>
      </c>
      <c r="F88" s="559"/>
      <c r="G88" s="560"/>
      <c r="H88" s="558" t="s">
        <v>67</v>
      </c>
      <c r="I88" s="559"/>
      <c r="J88" s="560" t="s">
        <v>67</v>
      </c>
      <c r="K88" s="558" t="s">
        <v>68</v>
      </c>
      <c r="L88" s="559"/>
      <c r="M88" s="559" t="s">
        <v>68</v>
      </c>
      <c r="N88" s="558" t="s">
        <v>69</v>
      </c>
      <c r="O88" s="559"/>
      <c r="P88" s="560"/>
      <c r="Q88" s="558" t="s">
        <v>70</v>
      </c>
      <c r="R88" s="559"/>
      <c r="S88" s="560"/>
      <c r="T88" s="97" t="s">
        <v>71</v>
      </c>
      <c r="U88" s="98"/>
      <c r="V88" s="99"/>
      <c r="W88" s="85">
        <v>8</v>
      </c>
      <c r="X88" s="86" t="str">
        <f t="shared" si="5"/>
        <v>Výškovice  A</v>
      </c>
      <c r="AA88" s="1">
        <f t="shared" si="6"/>
        <v>0</v>
      </c>
      <c r="AB88" s="1">
        <f t="shared" si="6"/>
        <v>0</v>
      </c>
      <c r="AC88" s="1" t="str">
        <f t="shared" si="6"/>
        <v>Výškovice  A</v>
      </c>
      <c r="AD88" s="1">
        <f t="shared" si="6"/>
        <v>0</v>
      </c>
      <c r="AE88" s="1">
        <f t="shared" si="6"/>
        <v>0</v>
      </c>
      <c r="AF88" s="4" t="s">
        <v>66</v>
      </c>
      <c r="AG88" s="4" t="s">
        <v>67</v>
      </c>
      <c r="AH88" s="4" t="s">
        <v>68</v>
      </c>
      <c r="AI88" s="4" t="s">
        <v>66</v>
      </c>
      <c r="AJ88" s="4" t="s">
        <v>67</v>
      </c>
      <c r="AK88" s="4" t="s">
        <v>68</v>
      </c>
    </row>
    <row r="89" spans="2:37" ht="24.75" customHeight="1">
      <c r="B89" s="100" t="s">
        <v>66</v>
      </c>
      <c r="C89" s="133" t="s">
        <v>110</v>
      </c>
      <c r="D89" s="134" t="s">
        <v>285</v>
      </c>
      <c r="E89" s="135">
        <v>6</v>
      </c>
      <c r="F89" s="136" t="s">
        <v>17</v>
      </c>
      <c r="G89" s="137">
        <v>1</v>
      </c>
      <c r="H89" s="138">
        <v>6</v>
      </c>
      <c r="I89" s="136" t="s">
        <v>17</v>
      </c>
      <c r="J89" s="137">
        <v>2</v>
      </c>
      <c r="K89" s="138"/>
      <c r="L89" s="136" t="s">
        <v>17</v>
      </c>
      <c r="M89" s="139"/>
      <c r="N89" s="140">
        <f>E89+H89+K89</f>
        <v>12</v>
      </c>
      <c r="O89" s="141" t="s">
        <v>17</v>
      </c>
      <c r="P89" s="142">
        <f>G89+J89+M89</f>
        <v>3</v>
      </c>
      <c r="Q89" s="140">
        <f>SUM(AF89:AH89)</f>
        <v>2</v>
      </c>
      <c r="R89" s="141" t="s">
        <v>17</v>
      </c>
      <c r="S89" s="142">
        <f>SUM(AI89:AK89)</f>
        <v>0</v>
      </c>
      <c r="T89" s="106">
        <f>IF(Q89&gt;S89,1,0)</f>
        <v>1</v>
      </c>
      <c r="U89" s="107">
        <f>IF(S89&gt;Q89,1,0)</f>
        <v>0</v>
      </c>
      <c r="V89" s="92"/>
      <c r="X89" s="108"/>
      <c r="AF89" s="109">
        <f>IF(E89&gt;G89,1,0)</f>
        <v>1</v>
      </c>
      <c r="AG89" s="109">
        <f>IF(H89&gt;J89,1,0)</f>
        <v>1</v>
      </c>
      <c r="AH89" s="109">
        <f>IF(K89+M89&gt;0,IF(K89&gt;M89,1,0),0)</f>
        <v>0</v>
      </c>
      <c r="AI89" s="109">
        <f>IF(G89&gt;E89,1,0)</f>
        <v>0</v>
      </c>
      <c r="AJ89" s="109">
        <f>IF(J89&gt;H89,1,0)</f>
        <v>0</v>
      </c>
      <c r="AK89" s="109">
        <f>IF(K89+M89&gt;0,IF(M89&gt;K89,1,0),0)</f>
        <v>0</v>
      </c>
    </row>
    <row r="90" spans="2:37" ht="24.75" customHeight="1">
      <c r="B90" s="100" t="s">
        <v>67</v>
      </c>
      <c r="C90" s="133" t="s">
        <v>243</v>
      </c>
      <c r="D90" s="143" t="s">
        <v>286</v>
      </c>
      <c r="E90" s="135">
        <v>7</v>
      </c>
      <c r="F90" s="136" t="s">
        <v>17</v>
      </c>
      <c r="G90" s="137">
        <v>5</v>
      </c>
      <c r="H90" s="138">
        <v>7</v>
      </c>
      <c r="I90" s="136" t="s">
        <v>17</v>
      </c>
      <c r="J90" s="137">
        <v>5</v>
      </c>
      <c r="K90" s="138"/>
      <c r="L90" s="136" t="s">
        <v>17</v>
      </c>
      <c r="M90" s="139"/>
      <c r="N90" s="140">
        <f>E90+H90+K90</f>
        <v>14</v>
      </c>
      <c r="O90" s="141" t="s">
        <v>17</v>
      </c>
      <c r="P90" s="142">
        <f>G90+J90+M90</f>
        <v>10</v>
      </c>
      <c r="Q90" s="140">
        <f>SUM(AF90:AH90)</f>
        <v>2</v>
      </c>
      <c r="R90" s="141" t="s">
        <v>17</v>
      </c>
      <c r="S90" s="142">
        <f>SUM(AI90:AK90)</f>
        <v>0</v>
      </c>
      <c r="T90" s="106">
        <f>IF(Q90&gt;S90,1,0)</f>
        <v>1</v>
      </c>
      <c r="U90" s="107">
        <f>IF(S90&gt;Q90,1,0)</f>
        <v>0</v>
      </c>
      <c r="V90" s="92"/>
      <c r="AF90" s="109">
        <f>IF(E90&gt;G90,1,0)</f>
        <v>1</v>
      </c>
      <c r="AG90" s="109">
        <f>IF(H90&gt;J90,1,0)</f>
        <v>1</v>
      </c>
      <c r="AH90" s="109">
        <f>IF(K90+M90&gt;0,IF(K90&gt;M90,1,0),0)</f>
        <v>0</v>
      </c>
      <c r="AI90" s="109">
        <f>IF(G90&gt;E90,1,0)</f>
        <v>0</v>
      </c>
      <c r="AJ90" s="109">
        <f>IF(J90&gt;H90,1,0)</f>
        <v>0</v>
      </c>
      <c r="AK90" s="109">
        <f>IF(K90+M90&gt;0,IF(M90&gt;K90,1,0),0)</f>
        <v>0</v>
      </c>
    </row>
    <row r="91" spans="2:37" ht="24.75" customHeight="1">
      <c r="B91" s="597" t="s">
        <v>68</v>
      </c>
      <c r="C91" s="144" t="s">
        <v>110</v>
      </c>
      <c r="D91" s="143" t="s">
        <v>235</v>
      </c>
      <c r="E91" s="641">
        <v>6</v>
      </c>
      <c r="F91" s="573" t="s">
        <v>17</v>
      </c>
      <c r="G91" s="601">
        <v>3</v>
      </c>
      <c r="H91" s="625">
        <v>4</v>
      </c>
      <c r="I91" s="573" t="s">
        <v>17</v>
      </c>
      <c r="J91" s="601">
        <v>6</v>
      </c>
      <c r="K91" s="625">
        <v>6</v>
      </c>
      <c r="L91" s="573" t="s">
        <v>17</v>
      </c>
      <c r="M91" s="627">
        <v>0</v>
      </c>
      <c r="N91" s="623">
        <f>E91+H91+K91</f>
        <v>16</v>
      </c>
      <c r="O91" s="631" t="s">
        <v>17</v>
      </c>
      <c r="P91" s="633">
        <f>G91+J91+M91</f>
        <v>9</v>
      </c>
      <c r="Q91" s="623">
        <f>SUM(AF91:AH91)</f>
        <v>2</v>
      </c>
      <c r="R91" s="631" t="s">
        <v>17</v>
      </c>
      <c r="S91" s="633">
        <f>SUM(AI91:AK91)</f>
        <v>1</v>
      </c>
      <c r="T91" s="635">
        <f>IF(Q91&gt;S91,1,0)</f>
        <v>1</v>
      </c>
      <c r="U91" s="629">
        <f>IF(S91&gt;Q91,1,0)</f>
        <v>0</v>
      </c>
      <c r="V91" s="112"/>
      <c r="AF91" s="109">
        <f>IF(E91&gt;G91,1,0)</f>
        <v>1</v>
      </c>
      <c r="AG91" s="109">
        <f>IF(H91&gt;J91,1,0)</f>
        <v>0</v>
      </c>
      <c r="AH91" s="109">
        <f>IF(K91+M91&gt;0,IF(K91&gt;M91,1,0),0)</f>
        <v>1</v>
      </c>
      <c r="AI91" s="109">
        <f>IF(G91&gt;E91,1,0)</f>
        <v>0</v>
      </c>
      <c r="AJ91" s="109">
        <f>IF(J91&gt;H91,1,0)</f>
        <v>1</v>
      </c>
      <c r="AK91" s="109">
        <f>IF(K91+M91&gt;0,IF(M91&gt;K91,1,0),0)</f>
        <v>0</v>
      </c>
    </row>
    <row r="92" spans="2:22" ht="24.75" customHeight="1">
      <c r="B92" s="598"/>
      <c r="C92" s="145" t="s">
        <v>242</v>
      </c>
      <c r="D92" s="146" t="s">
        <v>234</v>
      </c>
      <c r="E92" s="642"/>
      <c r="F92" s="574"/>
      <c r="G92" s="645"/>
      <c r="H92" s="626"/>
      <c r="I92" s="574"/>
      <c r="J92" s="645"/>
      <c r="K92" s="626"/>
      <c r="L92" s="574"/>
      <c r="M92" s="628"/>
      <c r="N92" s="624"/>
      <c r="O92" s="632"/>
      <c r="P92" s="634"/>
      <c r="Q92" s="624"/>
      <c r="R92" s="632"/>
      <c r="S92" s="634"/>
      <c r="T92" s="636"/>
      <c r="U92" s="630"/>
      <c r="V92" s="112"/>
    </row>
    <row r="93" spans="2:22" ht="24.75" customHeight="1">
      <c r="B93" s="115"/>
      <c r="C93" s="147" t="s">
        <v>72</v>
      </c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9">
        <f>SUM(N89:N92)</f>
        <v>42</v>
      </c>
      <c r="O93" s="141" t="s">
        <v>17</v>
      </c>
      <c r="P93" s="150">
        <f>SUM(P89:P92)</f>
        <v>22</v>
      </c>
      <c r="Q93" s="149">
        <f>SUM(Q89:Q92)</f>
        <v>6</v>
      </c>
      <c r="R93" s="151" t="s">
        <v>17</v>
      </c>
      <c r="S93" s="150">
        <f>SUM(S89:S92)</f>
        <v>1</v>
      </c>
      <c r="T93" s="106">
        <f>SUM(T89:T92)</f>
        <v>3</v>
      </c>
      <c r="U93" s="107">
        <f>SUM(U89:U92)</f>
        <v>0</v>
      </c>
      <c r="V93" s="92"/>
    </row>
    <row r="94" spans="2:22" ht="24.75" customHeight="1">
      <c r="B94" s="115"/>
      <c r="C94" s="168" t="s">
        <v>73</v>
      </c>
      <c r="D94" s="167" t="str">
        <f>IF(T93&gt;U93,D84,IF(U93&gt;T93,D85,IF(U93+T93=0," ","CHYBA ZADÁNÍ")))</f>
        <v>Stará Bělá  A</v>
      </c>
      <c r="E94" s="147"/>
      <c r="F94" s="147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68"/>
      <c r="V94" s="119"/>
    </row>
    <row r="95" spans="2:22" ht="24.75" customHeight="1">
      <c r="B95" s="115"/>
      <c r="C95" s="3" t="s">
        <v>74</v>
      </c>
      <c r="G95" s="121"/>
      <c r="H95" s="121"/>
      <c r="I95" s="121"/>
      <c r="J95" s="121"/>
      <c r="K95" s="121"/>
      <c r="L95" s="121"/>
      <c r="M95" s="121"/>
      <c r="N95" s="119"/>
      <c r="O95" s="119"/>
      <c r="Q95" s="122"/>
      <c r="R95" s="122"/>
      <c r="S95" s="121"/>
      <c r="T95" s="121"/>
      <c r="U95" s="121"/>
      <c r="V95" s="119"/>
    </row>
    <row r="96" spans="3:21" ht="14.25">
      <c r="C96" s="122"/>
      <c r="D96" s="122"/>
      <c r="E96" s="122"/>
      <c r="F96" s="122"/>
      <c r="G96" s="122"/>
      <c r="H96" s="122"/>
      <c r="I96" s="122"/>
      <c r="J96" s="127" t="s">
        <v>56</v>
      </c>
      <c r="K96" s="127"/>
      <c r="L96" s="127"/>
      <c r="M96" s="122"/>
      <c r="N96" s="122"/>
      <c r="O96" s="122"/>
      <c r="P96" s="122"/>
      <c r="Q96" s="122"/>
      <c r="R96" s="122"/>
      <c r="S96" s="122"/>
      <c r="T96" s="127" t="s">
        <v>59</v>
      </c>
      <c r="U96" s="122"/>
    </row>
    <row r="97" spans="3:21" ht="15">
      <c r="C97" s="128" t="s">
        <v>75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</row>
  </sheetData>
  <sheetProtection selectLockedCells="1"/>
  <mergeCells count="140">
    <mergeCell ref="P8:U8"/>
    <mergeCell ref="P7:U7"/>
    <mergeCell ref="D34:I34"/>
    <mergeCell ref="B16:B17"/>
    <mergeCell ref="M16:M17"/>
    <mergeCell ref="D9:I9"/>
    <mergeCell ref="K13:M13"/>
    <mergeCell ref="G16:G17"/>
    <mergeCell ref="J16:J17"/>
    <mergeCell ref="K16:K17"/>
    <mergeCell ref="T3:U3"/>
    <mergeCell ref="P3:Q3"/>
    <mergeCell ref="P4:U4"/>
    <mergeCell ref="T16:T17"/>
    <mergeCell ref="U16:U17"/>
    <mergeCell ref="N13:P13"/>
    <mergeCell ref="P16:P17"/>
    <mergeCell ref="P6:U6"/>
    <mergeCell ref="P10:U10"/>
    <mergeCell ref="P9:U9"/>
    <mergeCell ref="P29:U29"/>
    <mergeCell ref="F16:F17"/>
    <mergeCell ref="E16:E17"/>
    <mergeCell ref="E13:G13"/>
    <mergeCell ref="H13:J13"/>
    <mergeCell ref="H16:H17"/>
    <mergeCell ref="I16:I17"/>
    <mergeCell ref="Q13:S13"/>
    <mergeCell ref="N16:N17"/>
    <mergeCell ref="O16:O17"/>
    <mergeCell ref="E38:G38"/>
    <mergeCell ref="D10:I10"/>
    <mergeCell ref="P28:Q28"/>
    <mergeCell ref="T28:U28"/>
    <mergeCell ref="L16:L17"/>
    <mergeCell ref="S16:S17"/>
    <mergeCell ref="R16:R17"/>
    <mergeCell ref="Q16:Q17"/>
    <mergeCell ref="E12:M12"/>
    <mergeCell ref="N12:U12"/>
    <mergeCell ref="E37:M37"/>
    <mergeCell ref="N37:U37"/>
    <mergeCell ref="D35:I35"/>
    <mergeCell ref="P35:U35"/>
    <mergeCell ref="Q38:S38"/>
    <mergeCell ref="P31:U31"/>
    <mergeCell ref="P32:U32"/>
    <mergeCell ref="P33:U33"/>
    <mergeCell ref="P34:U34"/>
    <mergeCell ref="N38:P38"/>
    <mergeCell ref="H38:J38"/>
    <mergeCell ref="K38:M38"/>
    <mergeCell ref="M41:M42"/>
    <mergeCell ref="H41:H42"/>
    <mergeCell ref="I41:I42"/>
    <mergeCell ref="J41:J42"/>
    <mergeCell ref="K41:K42"/>
    <mergeCell ref="L41:L42"/>
    <mergeCell ref="B41:B42"/>
    <mergeCell ref="E41:E42"/>
    <mergeCell ref="F41:F42"/>
    <mergeCell ref="G41:G42"/>
    <mergeCell ref="U41:U42"/>
    <mergeCell ref="N41:N42"/>
    <mergeCell ref="O41:O42"/>
    <mergeCell ref="P41:P42"/>
    <mergeCell ref="Q41:Q42"/>
    <mergeCell ref="R41:R42"/>
    <mergeCell ref="S41:S42"/>
    <mergeCell ref="T41:T42"/>
    <mergeCell ref="P53:Q53"/>
    <mergeCell ref="T53:U53"/>
    <mergeCell ref="P54:U54"/>
    <mergeCell ref="P56:U56"/>
    <mergeCell ref="P57:U57"/>
    <mergeCell ref="P58:U58"/>
    <mergeCell ref="D59:I59"/>
    <mergeCell ref="P59:U59"/>
    <mergeCell ref="D60:I60"/>
    <mergeCell ref="P60:U60"/>
    <mergeCell ref="Q63:S63"/>
    <mergeCell ref="E63:G63"/>
    <mergeCell ref="H63:J63"/>
    <mergeCell ref="K63:M63"/>
    <mergeCell ref="J66:J67"/>
    <mergeCell ref="B66:B67"/>
    <mergeCell ref="E66:E67"/>
    <mergeCell ref="F66:F67"/>
    <mergeCell ref="G66:G67"/>
    <mergeCell ref="Q66:Q67"/>
    <mergeCell ref="N63:P63"/>
    <mergeCell ref="E62:M62"/>
    <mergeCell ref="N62:U62"/>
    <mergeCell ref="M66:M67"/>
    <mergeCell ref="N66:N67"/>
    <mergeCell ref="O66:O67"/>
    <mergeCell ref="P66:P67"/>
    <mergeCell ref="H66:H67"/>
    <mergeCell ref="I66:I67"/>
    <mergeCell ref="K66:K67"/>
    <mergeCell ref="L66:L67"/>
    <mergeCell ref="P83:U83"/>
    <mergeCell ref="E87:M87"/>
    <mergeCell ref="R66:R67"/>
    <mergeCell ref="S66:S67"/>
    <mergeCell ref="T66:T67"/>
    <mergeCell ref="P82:U82"/>
    <mergeCell ref="P81:U81"/>
    <mergeCell ref="U66:U67"/>
    <mergeCell ref="D84:I84"/>
    <mergeCell ref="P84:U84"/>
    <mergeCell ref="D85:I85"/>
    <mergeCell ref="P85:U85"/>
    <mergeCell ref="P78:Q78"/>
    <mergeCell ref="T78:U78"/>
    <mergeCell ref="P79:U79"/>
    <mergeCell ref="U91:U92"/>
    <mergeCell ref="Q91:Q92"/>
    <mergeCell ref="R91:R92"/>
    <mergeCell ref="S91:S92"/>
    <mergeCell ref="N87:U87"/>
    <mergeCell ref="Q88:S88"/>
    <mergeCell ref="T91:T92"/>
    <mergeCell ref="E88:G88"/>
    <mergeCell ref="H88:J88"/>
    <mergeCell ref="K88:M88"/>
    <mergeCell ref="N88:P88"/>
    <mergeCell ref="B91:B92"/>
    <mergeCell ref="E91:E92"/>
    <mergeCell ref="F91:F92"/>
    <mergeCell ref="G91:G92"/>
    <mergeCell ref="P91:P92"/>
    <mergeCell ref="H91:H92"/>
    <mergeCell ref="N91:N92"/>
    <mergeCell ref="O91:O92"/>
    <mergeCell ref="L91:L92"/>
    <mergeCell ref="J91:J92"/>
    <mergeCell ref="I91:I92"/>
    <mergeCell ref="K91:K92"/>
    <mergeCell ref="M91:M92"/>
  </mergeCells>
  <conditionalFormatting sqref="X6:X13 X31:X38 X56:X63 X81:X88">
    <cfRule type="cellIs" priority="1" dxfId="1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54">
      <selection activeCell="D39" sqref="D39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582" t="s">
        <v>42</v>
      </c>
      <c r="Q3" s="582"/>
      <c r="R3" s="73"/>
      <c r="S3" s="73"/>
      <c r="T3" s="583">
        <f>'Rozlosování-přehled'!$N$1</f>
        <v>2011</v>
      </c>
      <c r="U3" s="583"/>
      <c r="X3" s="74" t="s">
        <v>0</v>
      </c>
    </row>
    <row r="4" spans="3:31" ht="18.75">
      <c r="C4" s="75" t="s">
        <v>43</v>
      </c>
      <c r="D4" s="76"/>
      <c r="N4" s="77">
        <v>3</v>
      </c>
      <c r="P4" s="584" t="str">
        <f>IF(N4=1,P6,IF(N4=2,P7,IF(N4=3,P8,IF(N4=4,P9,IF(N4=5,P10," ")))))</f>
        <v>VETERÁNI   I.</v>
      </c>
      <c r="Q4" s="585"/>
      <c r="R4" s="585"/>
      <c r="S4" s="585"/>
      <c r="T4" s="585"/>
      <c r="U4" s="586"/>
      <c r="W4" s="78" t="s">
        <v>1</v>
      </c>
      <c r="X4" s="79" t="s">
        <v>2</v>
      </c>
      <c r="AA4" s="1" t="s">
        <v>44</v>
      </c>
      <c r="AB4" s="1" t="s">
        <v>45</v>
      </c>
      <c r="AC4" s="1" t="s">
        <v>46</v>
      </c>
      <c r="AD4" s="1" t="s">
        <v>47</v>
      </c>
      <c r="AE4" s="1" t="s">
        <v>48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29" ht="14.25" customHeight="1">
      <c r="C6" s="75" t="s">
        <v>49</v>
      </c>
      <c r="D6" s="126"/>
      <c r="E6" s="83"/>
      <c r="F6" s="83"/>
      <c r="N6" s="84">
        <v>1</v>
      </c>
      <c r="P6" s="587" t="s">
        <v>50</v>
      </c>
      <c r="Q6" s="587"/>
      <c r="R6" s="587"/>
      <c r="S6" s="587"/>
      <c r="T6" s="587"/>
      <c r="U6" s="587"/>
      <c r="W6" s="85">
        <v>1</v>
      </c>
      <c r="X6" s="86" t="str">
        <f aca="true" t="shared" si="0" ref="X6:X13">IF($N$4=1,AA6,IF($N$4=2,AB6,IF($N$4=3,AC6,IF($N$4=4,AD6,IF($N$4=5,AE6," ")))))</f>
        <v>VOLNÝ  LOS</v>
      </c>
      <c r="AC6" s="1" t="s">
        <v>180</v>
      </c>
    </row>
    <row r="7" spans="3:29" ht="16.5" customHeight="1">
      <c r="C7" s="75" t="s">
        <v>52</v>
      </c>
      <c r="D7" s="87"/>
      <c r="E7" s="88"/>
      <c r="F7" s="88"/>
      <c r="N7" s="84">
        <v>2</v>
      </c>
      <c r="P7" s="587" t="s">
        <v>53</v>
      </c>
      <c r="Q7" s="587"/>
      <c r="R7" s="587"/>
      <c r="S7" s="587"/>
      <c r="T7" s="587"/>
      <c r="U7" s="587"/>
      <c r="W7" s="85">
        <v>2</v>
      </c>
      <c r="X7" s="86" t="str">
        <f t="shared" si="0"/>
        <v>Krmelín</v>
      </c>
      <c r="AC7" s="1" t="s">
        <v>51</v>
      </c>
    </row>
    <row r="8" spans="3:29" ht="15" customHeight="1">
      <c r="C8" s="75"/>
      <c r="N8" s="84">
        <v>3</v>
      </c>
      <c r="P8" s="575" t="s">
        <v>54</v>
      </c>
      <c r="Q8" s="575"/>
      <c r="R8" s="575"/>
      <c r="S8" s="575"/>
      <c r="T8" s="575"/>
      <c r="U8" s="575"/>
      <c r="W8" s="85">
        <v>3</v>
      </c>
      <c r="X8" s="86" t="str">
        <f t="shared" si="0"/>
        <v>Výškovice  C</v>
      </c>
      <c r="AC8" s="1" t="s">
        <v>178</v>
      </c>
    </row>
    <row r="9" spans="2:29" ht="18.75">
      <c r="B9" s="89">
        <v>1</v>
      </c>
      <c r="C9" s="71" t="s">
        <v>56</v>
      </c>
      <c r="D9" s="577" t="str">
        <f>IF(B9=1,X6,IF(B9=2,X7,IF(B9=3,X8,IF(B9=4,X9,IF(B9=5,X10,IF(B9=6,X11,IF(B9=7,X12,IF(B9=8,X13," "))))))))</f>
        <v>VOLNÝ  LOS</v>
      </c>
      <c r="E9" s="578"/>
      <c r="F9" s="578"/>
      <c r="G9" s="578"/>
      <c r="H9" s="578"/>
      <c r="I9" s="579"/>
      <c r="N9" s="84">
        <v>4</v>
      </c>
      <c r="P9" s="575" t="s">
        <v>57</v>
      </c>
      <c r="Q9" s="575"/>
      <c r="R9" s="575"/>
      <c r="S9" s="575"/>
      <c r="T9" s="575"/>
      <c r="U9" s="575"/>
      <c r="W9" s="85">
        <v>4</v>
      </c>
      <c r="X9" s="86" t="str">
        <f t="shared" si="0"/>
        <v>Kunčičky  B</v>
      </c>
      <c r="AC9" s="1" t="s">
        <v>88</v>
      </c>
    </row>
    <row r="10" spans="2:29" ht="19.5" customHeight="1">
      <c r="B10" s="89">
        <v>8</v>
      </c>
      <c r="C10" s="71" t="s">
        <v>59</v>
      </c>
      <c r="D10" s="577" t="str">
        <f>IF(B10=1,X6,IF(B10=2,X7,IF(B10=3,X8,IF(B10=4,X9,IF(B10=5,X10,IF(B10=6,X11,IF(B10=7,X12,IF(B10=8,X13," "))))))))</f>
        <v>Příbor</v>
      </c>
      <c r="E10" s="578"/>
      <c r="F10" s="578"/>
      <c r="G10" s="578"/>
      <c r="H10" s="578"/>
      <c r="I10" s="579"/>
      <c r="N10" s="84">
        <v>5</v>
      </c>
      <c r="P10" s="575" t="s">
        <v>60</v>
      </c>
      <c r="Q10" s="575"/>
      <c r="R10" s="575"/>
      <c r="S10" s="575"/>
      <c r="T10" s="575"/>
      <c r="U10" s="575"/>
      <c r="W10" s="85">
        <v>5</v>
      </c>
      <c r="X10" s="86" t="str">
        <f t="shared" si="0"/>
        <v>Poruba</v>
      </c>
      <c r="AC10" s="1" t="s">
        <v>176</v>
      </c>
    </row>
    <row r="11" spans="23:29" ht="15.75" customHeight="1">
      <c r="W11" s="85">
        <v>6</v>
      </c>
      <c r="X11" s="86" t="str">
        <f t="shared" si="0"/>
        <v>Proskovice B</v>
      </c>
      <c r="AC11" s="1" t="s">
        <v>177</v>
      </c>
    </row>
    <row r="12" spans="3:37" ht="15">
      <c r="C12" s="90" t="s">
        <v>63</v>
      </c>
      <c r="D12" s="91"/>
      <c r="E12" s="580" t="s">
        <v>64</v>
      </c>
      <c r="F12" s="576"/>
      <c r="G12" s="576"/>
      <c r="H12" s="576"/>
      <c r="I12" s="576"/>
      <c r="J12" s="576"/>
      <c r="K12" s="576"/>
      <c r="L12" s="576"/>
      <c r="M12" s="576"/>
      <c r="N12" s="576" t="s">
        <v>65</v>
      </c>
      <c r="O12" s="576"/>
      <c r="P12" s="576"/>
      <c r="Q12" s="576"/>
      <c r="R12" s="576"/>
      <c r="S12" s="576"/>
      <c r="T12" s="576"/>
      <c r="U12" s="576"/>
      <c r="V12" s="92"/>
      <c r="W12" s="85">
        <v>7</v>
      </c>
      <c r="X12" s="86" t="str">
        <f t="shared" si="0"/>
        <v>Vratimov</v>
      </c>
      <c r="AC12" s="1" t="s">
        <v>179</v>
      </c>
      <c r="AF12" s="75"/>
      <c r="AG12" s="93"/>
      <c r="AH12" s="93"/>
      <c r="AI12" s="74" t="s">
        <v>0</v>
      </c>
      <c r="AJ12" s="93"/>
      <c r="AK12" s="93"/>
    </row>
    <row r="13" spans="2:37" ht="21" customHeight="1">
      <c r="B13" s="94"/>
      <c r="C13" s="95" t="s">
        <v>7</v>
      </c>
      <c r="D13" s="96" t="s">
        <v>8</v>
      </c>
      <c r="E13" s="581" t="s">
        <v>66</v>
      </c>
      <c r="F13" s="559"/>
      <c r="G13" s="560"/>
      <c r="H13" s="558" t="s">
        <v>67</v>
      </c>
      <c r="I13" s="559"/>
      <c r="J13" s="560" t="s">
        <v>67</v>
      </c>
      <c r="K13" s="558" t="s">
        <v>68</v>
      </c>
      <c r="L13" s="559"/>
      <c r="M13" s="559" t="s">
        <v>68</v>
      </c>
      <c r="N13" s="558" t="s">
        <v>69</v>
      </c>
      <c r="O13" s="559"/>
      <c r="P13" s="560"/>
      <c r="Q13" s="558" t="s">
        <v>70</v>
      </c>
      <c r="R13" s="559"/>
      <c r="S13" s="560"/>
      <c r="T13" s="97" t="s">
        <v>71</v>
      </c>
      <c r="U13" s="98"/>
      <c r="V13" s="99"/>
      <c r="W13" s="85">
        <v>8</v>
      </c>
      <c r="X13" s="86" t="str">
        <f t="shared" si="0"/>
        <v>Příbor</v>
      </c>
      <c r="AC13" s="1" t="s">
        <v>61</v>
      </c>
      <c r="AF13" s="4" t="s">
        <v>66</v>
      </c>
      <c r="AG13" s="4" t="s">
        <v>67</v>
      </c>
      <c r="AH13" s="4" t="s">
        <v>68</v>
      </c>
      <c r="AI13" s="4" t="s">
        <v>66</v>
      </c>
      <c r="AJ13" s="4" t="s">
        <v>67</v>
      </c>
      <c r="AK13" s="4" t="s">
        <v>68</v>
      </c>
    </row>
    <row r="14" spans="2:37" ht="24.75" customHeight="1">
      <c r="B14" s="100" t="s">
        <v>66</v>
      </c>
      <c r="C14" s="255"/>
      <c r="D14" s="261"/>
      <c r="E14" s="257"/>
      <c r="F14" s="258" t="s">
        <v>17</v>
      </c>
      <c r="G14" s="259"/>
      <c r="H14" s="260"/>
      <c r="I14" s="258" t="s">
        <v>17</v>
      </c>
      <c r="J14" s="259"/>
      <c r="K14" s="260"/>
      <c r="L14" s="258" t="s">
        <v>17</v>
      </c>
      <c r="M14" s="273"/>
      <c r="N14" s="155">
        <f>E14+H14+K14</f>
        <v>0</v>
      </c>
      <c r="O14" s="156" t="s">
        <v>17</v>
      </c>
      <c r="P14" s="157">
        <f>G14+J14+M14</f>
        <v>0</v>
      </c>
      <c r="Q14" s="155">
        <f>SUM(AF14:AH14)</f>
        <v>0</v>
      </c>
      <c r="R14" s="156" t="s">
        <v>17</v>
      </c>
      <c r="S14" s="157">
        <f>SUM(AI14:AK14)</f>
        <v>0</v>
      </c>
      <c r="T14" s="158">
        <f>IF(Q14&gt;S14,1,0)</f>
        <v>0</v>
      </c>
      <c r="U14" s="159">
        <f>IF(S14&gt;Q14,1,0)</f>
        <v>0</v>
      </c>
      <c r="V14" s="92"/>
      <c r="X14" s="108"/>
      <c r="AF14" s="109">
        <f>IF(E14&gt;G14,1,0)</f>
        <v>0</v>
      </c>
      <c r="AG14" s="109">
        <f>IF(H14&gt;J14,1,0)</f>
        <v>0</v>
      </c>
      <c r="AH14" s="109">
        <f>IF(K14+M14&gt;0,IF(K14&gt;M14,1,0),0)</f>
        <v>0</v>
      </c>
      <c r="AI14" s="109">
        <f>IF(G14&gt;E14,1,0)</f>
        <v>0</v>
      </c>
      <c r="AJ14" s="109">
        <f>IF(J14&gt;H14,1,0)</f>
        <v>0</v>
      </c>
      <c r="AK14" s="109">
        <f>IF(K14+M14&gt;0,IF(M14&gt;K14,1,0),0)</f>
        <v>0</v>
      </c>
    </row>
    <row r="15" spans="2:37" ht="24" customHeight="1">
      <c r="B15" s="100" t="s">
        <v>67</v>
      </c>
      <c r="C15" s="262"/>
      <c r="D15" s="255"/>
      <c r="E15" s="257"/>
      <c r="F15" s="258" t="s">
        <v>17</v>
      </c>
      <c r="G15" s="259"/>
      <c r="H15" s="260"/>
      <c r="I15" s="258" t="s">
        <v>17</v>
      </c>
      <c r="J15" s="259"/>
      <c r="K15" s="260"/>
      <c r="L15" s="258" t="s">
        <v>17</v>
      </c>
      <c r="M15" s="273"/>
      <c r="N15" s="155">
        <f>E15+H15+K15</f>
        <v>0</v>
      </c>
      <c r="O15" s="156" t="s">
        <v>17</v>
      </c>
      <c r="P15" s="157">
        <f>G15+J15+M15</f>
        <v>0</v>
      </c>
      <c r="Q15" s="155">
        <f>SUM(AF15:AH15)</f>
        <v>0</v>
      </c>
      <c r="R15" s="156" t="s">
        <v>17</v>
      </c>
      <c r="S15" s="157">
        <f>SUM(AI15:AK15)</f>
        <v>0</v>
      </c>
      <c r="T15" s="158">
        <f>IF(Q15&gt;S15,1,0)</f>
        <v>0</v>
      </c>
      <c r="U15" s="159">
        <f>IF(S15&gt;Q15,1,0)</f>
        <v>0</v>
      </c>
      <c r="V15" s="92"/>
      <c r="AF15" s="109">
        <f>IF(E15&gt;G15,1,0)</f>
        <v>0</v>
      </c>
      <c r="AG15" s="109">
        <f>IF(H15&gt;J15,1,0)</f>
        <v>0</v>
      </c>
      <c r="AH15" s="109">
        <f>IF(K15+M15&gt;0,IF(K15&gt;M15,1,0),0)</f>
        <v>0</v>
      </c>
      <c r="AI15" s="109">
        <f>IF(G15&gt;E15,1,0)</f>
        <v>0</v>
      </c>
      <c r="AJ15" s="109">
        <f>IF(J15&gt;H15,1,0)</f>
        <v>0</v>
      </c>
      <c r="AK15" s="109">
        <f>IF(K15+M15&gt;0,IF(M15&gt;K15,1,0),0)</f>
        <v>0</v>
      </c>
    </row>
    <row r="16" spans="2:37" ht="20.25" customHeight="1">
      <c r="B16" s="597" t="s">
        <v>68</v>
      </c>
      <c r="C16" s="262"/>
      <c r="D16" s="261"/>
      <c r="E16" s="617"/>
      <c r="F16" s="569" t="s">
        <v>17</v>
      </c>
      <c r="G16" s="615"/>
      <c r="H16" s="567"/>
      <c r="I16" s="569" t="s">
        <v>17</v>
      </c>
      <c r="J16" s="615"/>
      <c r="K16" s="567"/>
      <c r="L16" s="569" t="s">
        <v>17</v>
      </c>
      <c r="M16" s="571"/>
      <c r="N16" s="565">
        <f>E16+H16+K16</f>
        <v>0</v>
      </c>
      <c r="O16" s="592" t="s">
        <v>17</v>
      </c>
      <c r="P16" s="590">
        <f>G16+J16+M16</f>
        <v>0</v>
      </c>
      <c r="Q16" s="565">
        <f>SUM(AF16:AH16)</f>
        <v>0</v>
      </c>
      <c r="R16" s="592" t="s">
        <v>17</v>
      </c>
      <c r="S16" s="590">
        <f>SUM(AI16:AK16)</f>
        <v>0</v>
      </c>
      <c r="T16" s="603">
        <f>IF(Q16&gt;S16,1,0)</f>
        <v>0</v>
      </c>
      <c r="U16" s="588">
        <f>IF(S16&gt;Q16,1,0)</f>
        <v>0</v>
      </c>
      <c r="V16" s="112"/>
      <c r="AF16" s="109">
        <f>IF(E16&gt;G16,1,0)</f>
        <v>0</v>
      </c>
      <c r="AG16" s="109">
        <f>IF(H16&gt;J16,1,0)</f>
        <v>0</v>
      </c>
      <c r="AH16" s="109">
        <f>IF(K16+M16&gt;0,IF(K16&gt;M16,1,0),0)</f>
        <v>0</v>
      </c>
      <c r="AI16" s="109">
        <f>IF(G16&gt;E16,1,0)</f>
        <v>0</v>
      </c>
      <c r="AJ16" s="109">
        <f>IF(J16&gt;H16,1,0)</f>
        <v>0</v>
      </c>
      <c r="AK16" s="109">
        <f>IF(K16+M16&gt;0,IF(M16&gt;K16,1,0),0)</f>
        <v>0</v>
      </c>
    </row>
    <row r="17" spans="2:22" ht="21" customHeight="1">
      <c r="B17" s="598"/>
      <c r="C17" s="263"/>
      <c r="D17" s="264"/>
      <c r="E17" s="618"/>
      <c r="F17" s="570"/>
      <c r="G17" s="616"/>
      <c r="H17" s="568"/>
      <c r="I17" s="570"/>
      <c r="J17" s="616"/>
      <c r="K17" s="568"/>
      <c r="L17" s="570"/>
      <c r="M17" s="572"/>
      <c r="N17" s="566"/>
      <c r="O17" s="593"/>
      <c r="P17" s="591"/>
      <c r="Q17" s="566"/>
      <c r="R17" s="593"/>
      <c r="S17" s="591"/>
      <c r="T17" s="604"/>
      <c r="U17" s="589"/>
      <c r="V17" s="112"/>
    </row>
    <row r="18" spans="2:22" ht="23.25" customHeight="1">
      <c r="B18" s="115"/>
      <c r="C18" s="160" t="s">
        <v>72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2">
        <f>SUM(N14:N17)</f>
        <v>0</v>
      </c>
      <c r="O18" s="156" t="s">
        <v>17</v>
      </c>
      <c r="P18" s="163">
        <f>SUM(P14:P17)</f>
        <v>0</v>
      </c>
      <c r="Q18" s="162">
        <f>SUM(Q14:Q17)</f>
        <v>0</v>
      </c>
      <c r="R18" s="164" t="s">
        <v>17</v>
      </c>
      <c r="S18" s="163">
        <f>SUM(S14:S17)</f>
        <v>0</v>
      </c>
      <c r="T18" s="158">
        <f>SUM(T14:T17)</f>
        <v>0</v>
      </c>
      <c r="U18" s="159">
        <f>SUM(U14:U17)</f>
        <v>0</v>
      </c>
      <c r="V18" s="92"/>
    </row>
    <row r="19" spans="2:27" ht="21" customHeight="1">
      <c r="B19" s="115"/>
      <c r="C19" s="3" t="s">
        <v>73</v>
      </c>
      <c r="D19" s="118" t="str">
        <f>IF(T18&gt;U18,D9,IF(U18&gt;T18,D10,IF(U18+T18=0," ","CHYBA ZADÁNÍ")))</f>
        <v> </v>
      </c>
      <c r="E19" s="116"/>
      <c r="F19" s="116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3"/>
      <c r="V19" s="119"/>
      <c r="AA19" s="120"/>
    </row>
    <row r="20" spans="2:22" ht="19.5" customHeight="1">
      <c r="B20" s="115"/>
      <c r="C20" s="3" t="s">
        <v>74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2" t="s">
        <v>56</v>
      </c>
      <c r="K21" s="2"/>
      <c r="L21" s="2"/>
      <c r="T21" s="2" t="s">
        <v>59</v>
      </c>
    </row>
    <row r="22" spans="3:21" ht="15">
      <c r="C22" s="75" t="s">
        <v>75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1"/>
      <c r="C26" s="91"/>
      <c r="D26" s="91"/>
      <c r="E26" s="91"/>
      <c r="F26" s="123" t="s">
        <v>39</v>
      </c>
      <c r="G26" s="91"/>
      <c r="H26" s="124"/>
      <c r="I26" s="124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582" t="s">
        <v>42</v>
      </c>
      <c r="Q28" s="582"/>
      <c r="R28" s="73"/>
      <c r="S28" s="73"/>
      <c r="T28" s="583">
        <f>'Rozlosování-přehled'!$N$1</f>
        <v>2011</v>
      </c>
      <c r="U28" s="583"/>
      <c r="X28" s="74" t="s">
        <v>0</v>
      </c>
    </row>
    <row r="29" spans="3:31" ht="18.75">
      <c r="C29" s="75" t="s">
        <v>43</v>
      </c>
      <c r="D29" s="125"/>
      <c r="N29" s="77">
        <v>3</v>
      </c>
      <c r="P29" s="584" t="str">
        <f>IF(N29=1,P31,IF(N29=2,P32,IF(N29=3,P33,IF(N29=4,P34,IF(N29=5,P35," ")))))</f>
        <v>VETERÁNI   I.</v>
      </c>
      <c r="Q29" s="585"/>
      <c r="R29" s="585"/>
      <c r="S29" s="585"/>
      <c r="T29" s="585"/>
      <c r="U29" s="586"/>
      <c r="W29" s="78" t="s">
        <v>1</v>
      </c>
      <c r="X29" s="75" t="s">
        <v>2</v>
      </c>
      <c r="AA29" s="1" t="s">
        <v>44</v>
      </c>
      <c r="AB29" s="1" t="s">
        <v>45</v>
      </c>
      <c r="AC29" s="1" t="s">
        <v>46</v>
      </c>
      <c r="AD29" s="1" t="s">
        <v>47</v>
      </c>
      <c r="AE29" s="1" t="s">
        <v>48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1" ht="15.75">
      <c r="C31" s="75" t="s">
        <v>49</v>
      </c>
      <c r="D31" s="126" t="s">
        <v>51</v>
      </c>
      <c r="E31" s="83"/>
      <c r="F31" s="83"/>
      <c r="N31" s="1">
        <v>1</v>
      </c>
      <c r="P31" s="587" t="s">
        <v>50</v>
      </c>
      <c r="Q31" s="587"/>
      <c r="R31" s="587"/>
      <c r="S31" s="587"/>
      <c r="T31" s="587"/>
      <c r="U31" s="587"/>
      <c r="W31" s="85">
        <v>1</v>
      </c>
      <c r="X31" s="86" t="str">
        <f aca="true" t="shared" si="1" ref="X31:X38">IF($N$29=1,AA31,IF($N$29=2,AB31,IF($N$29=3,AC31,IF($N$29=4,AD31,IF($N$29=5,AE31," ")))))</f>
        <v>VOLNÝ  LOS</v>
      </c>
      <c r="AA31" s="1">
        <f aca="true" t="shared" si="2" ref="AA31:AE38">AA6</f>
        <v>0</v>
      </c>
      <c r="AB31" s="1">
        <f t="shared" si="2"/>
        <v>0</v>
      </c>
      <c r="AC31" s="1" t="str">
        <f>AC6</f>
        <v>VOLNÝ  LOS</v>
      </c>
      <c r="AD31" s="1">
        <f t="shared" si="2"/>
        <v>0</v>
      </c>
      <c r="AE31" s="1">
        <f t="shared" si="2"/>
        <v>0</v>
      </c>
    </row>
    <row r="32" spans="3:31" ht="15">
      <c r="C32" s="75" t="s">
        <v>52</v>
      </c>
      <c r="D32" s="247">
        <v>40676</v>
      </c>
      <c r="E32" s="88"/>
      <c r="F32" s="88"/>
      <c r="N32" s="1">
        <v>2</v>
      </c>
      <c r="P32" s="587" t="s">
        <v>53</v>
      </c>
      <c r="Q32" s="587"/>
      <c r="R32" s="587"/>
      <c r="S32" s="587"/>
      <c r="T32" s="587"/>
      <c r="U32" s="587"/>
      <c r="W32" s="85">
        <v>2</v>
      </c>
      <c r="X32" s="86" t="str">
        <f t="shared" si="1"/>
        <v>Krmelín</v>
      </c>
      <c r="AA32" s="1">
        <f t="shared" si="2"/>
        <v>0</v>
      </c>
      <c r="AB32" s="1">
        <f t="shared" si="2"/>
        <v>0</v>
      </c>
      <c r="AC32" s="1" t="str">
        <f t="shared" si="2"/>
        <v>Krmelín</v>
      </c>
      <c r="AD32" s="1">
        <f t="shared" si="2"/>
        <v>0</v>
      </c>
      <c r="AE32" s="1">
        <f t="shared" si="2"/>
        <v>0</v>
      </c>
    </row>
    <row r="33" spans="3:31" ht="15">
      <c r="C33" s="75"/>
      <c r="N33" s="1">
        <v>3</v>
      </c>
      <c r="P33" s="575" t="s">
        <v>54</v>
      </c>
      <c r="Q33" s="575"/>
      <c r="R33" s="575"/>
      <c r="S33" s="575"/>
      <c r="T33" s="575"/>
      <c r="U33" s="575"/>
      <c r="W33" s="85">
        <v>3</v>
      </c>
      <c r="X33" s="86" t="str">
        <f t="shared" si="1"/>
        <v>Výškovice  C</v>
      </c>
      <c r="AA33" s="1">
        <f t="shared" si="2"/>
        <v>0</v>
      </c>
      <c r="AB33" s="1">
        <f t="shared" si="2"/>
        <v>0</v>
      </c>
      <c r="AC33" s="1" t="str">
        <f t="shared" si="2"/>
        <v>Výškovice  C</v>
      </c>
      <c r="AD33" s="1">
        <f t="shared" si="2"/>
        <v>0</v>
      </c>
      <c r="AE33" s="1">
        <f t="shared" si="2"/>
        <v>0</v>
      </c>
    </row>
    <row r="34" spans="2:31" ht="18.75">
      <c r="B34" s="89">
        <v>2</v>
      </c>
      <c r="C34" s="71" t="s">
        <v>56</v>
      </c>
      <c r="D34" s="594" t="str">
        <f>IF(B34=1,X31,IF(B34=2,X32,IF(B34=3,X33,IF(B34=4,X34,IF(B34=5,X35,IF(B34=6,X36,IF(B34=7,X37,IF(B34=8,X38," "))))))))</f>
        <v>Krmelín</v>
      </c>
      <c r="E34" s="595"/>
      <c r="F34" s="595"/>
      <c r="G34" s="595"/>
      <c r="H34" s="595"/>
      <c r="I34" s="596"/>
      <c r="N34" s="1">
        <v>4</v>
      </c>
      <c r="P34" s="575" t="s">
        <v>57</v>
      </c>
      <c r="Q34" s="575"/>
      <c r="R34" s="575"/>
      <c r="S34" s="575"/>
      <c r="T34" s="575"/>
      <c r="U34" s="575"/>
      <c r="W34" s="85">
        <v>4</v>
      </c>
      <c r="X34" s="86" t="str">
        <f t="shared" si="1"/>
        <v>Kunčičky  B</v>
      </c>
      <c r="AA34" s="1">
        <f t="shared" si="2"/>
        <v>0</v>
      </c>
      <c r="AB34" s="1">
        <f t="shared" si="2"/>
        <v>0</v>
      </c>
      <c r="AC34" s="1" t="str">
        <f t="shared" si="2"/>
        <v>Kunčičky  B</v>
      </c>
      <c r="AD34" s="1">
        <f t="shared" si="2"/>
        <v>0</v>
      </c>
      <c r="AE34" s="1">
        <f t="shared" si="2"/>
        <v>0</v>
      </c>
    </row>
    <row r="35" spans="2:31" ht="18.75">
      <c r="B35" s="89">
        <v>7</v>
      </c>
      <c r="C35" s="71" t="s">
        <v>59</v>
      </c>
      <c r="D35" s="594" t="str">
        <f>IF(B35=1,X31,IF(B35=2,X32,IF(B35=3,X33,IF(B35=4,X34,IF(B35=5,X35,IF(B35=6,X36,IF(B35=7,X37,IF(B35=8,X38," "))))))))</f>
        <v>Vratimov</v>
      </c>
      <c r="E35" s="595"/>
      <c r="F35" s="595"/>
      <c r="G35" s="595"/>
      <c r="H35" s="595"/>
      <c r="I35" s="596"/>
      <c r="N35" s="1">
        <v>5</v>
      </c>
      <c r="P35" s="575" t="s">
        <v>60</v>
      </c>
      <c r="Q35" s="575"/>
      <c r="R35" s="575"/>
      <c r="S35" s="575"/>
      <c r="T35" s="575"/>
      <c r="U35" s="575"/>
      <c r="W35" s="85">
        <v>5</v>
      </c>
      <c r="X35" s="86" t="str">
        <f t="shared" si="1"/>
        <v>Poruba</v>
      </c>
      <c r="AA35" s="1">
        <f t="shared" si="2"/>
        <v>0</v>
      </c>
      <c r="AB35" s="1">
        <f t="shared" si="2"/>
        <v>0</v>
      </c>
      <c r="AC35" s="1" t="str">
        <f t="shared" si="2"/>
        <v>Poruba</v>
      </c>
      <c r="AD35" s="1">
        <f t="shared" si="2"/>
        <v>0</v>
      </c>
      <c r="AE35" s="1">
        <f t="shared" si="2"/>
        <v>0</v>
      </c>
    </row>
    <row r="36" spans="23:31" ht="15">
      <c r="W36" s="85">
        <v>6</v>
      </c>
      <c r="X36" s="86" t="str">
        <f t="shared" si="1"/>
        <v>Proskovice B</v>
      </c>
      <c r="AA36" s="1">
        <f t="shared" si="2"/>
        <v>0</v>
      </c>
      <c r="AB36" s="1">
        <f t="shared" si="2"/>
        <v>0</v>
      </c>
      <c r="AC36" s="1" t="str">
        <f t="shared" si="2"/>
        <v>Proskovice B</v>
      </c>
      <c r="AD36" s="1">
        <f t="shared" si="2"/>
        <v>0</v>
      </c>
      <c r="AE36" s="1">
        <f t="shared" si="2"/>
        <v>0</v>
      </c>
    </row>
    <row r="37" spans="3:31" ht="15">
      <c r="C37" s="90" t="s">
        <v>63</v>
      </c>
      <c r="D37" s="91"/>
      <c r="E37" s="580" t="s">
        <v>64</v>
      </c>
      <c r="F37" s="576"/>
      <c r="G37" s="576"/>
      <c r="H37" s="576"/>
      <c r="I37" s="576"/>
      <c r="J37" s="576"/>
      <c r="K37" s="576"/>
      <c r="L37" s="576"/>
      <c r="M37" s="576"/>
      <c r="N37" s="576" t="s">
        <v>65</v>
      </c>
      <c r="O37" s="576"/>
      <c r="P37" s="576"/>
      <c r="Q37" s="576"/>
      <c r="R37" s="576"/>
      <c r="S37" s="576"/>
      <c r="T37" s="576"/>
      <c r="U37" s="576"/>
      <c r="V37" s="92"/>
      <c r="W37" s="85">
        <v>7</v>
      </c>
      <c r="X37" s="86" t="str">
        <f t="shared" si="1"/>
        <v>Vratimov</v>
      </c>
      <c r="AA37" s="1">
        <f t="shared" si="2"/>
        <v>0</v>
      </c>
      <c r="AB37" s="1">
        <f t="shared" si="2"/>
        <v>0</v>
      </c>
      <c r="AC37" s="1" t="str">
        <f t="shared" si="2"/>
        <v>Vratimov</v>
      </c>
      <c r="AD37" s="1">
        <f t="shared" si="2"/>
        <v>0</v>
      </c>
      <c r="AE37" s="1">
        <f t="shared" si="2"/>
        <v>0</v>
      </c>
    </row>
    <row r="38" spans="2:37" ht="15">
      <c r="B38" s="94"/>
      <c r="C38" s="95" t="s">
        <v>7</v>
      </c>
      <c r="D38" s="96" t="s">
        <v>8</v>
      </c>
      <c r="E38" s="581" t="s">
        <v>66</v>
      </c>
      <c r="F38" s="559"/>
      <c r="G38" s="560"/>
      <c r="H38" s="558" t="s">
        <v>67</v>
      </c>
      <c r="I38" s="559"/>
      <c r="J38" s="560" t="s">
        <v>67</v>
      </c>
      <c r="K38" s="558" t="s">
        <v>68</v>
      </c>
      <c r="L38" s="559"/>
      <c r="M38" s="559" t="s">
        <v>68</v>
      </c>
      <c r="N38" s="558" t="s">
        <v>69</v>
      </c>
      <c r="O38" s="559"/>
      <c r="P38" s="560"/>
      <c r="Q38" s="558" t="s">
        <v>70</v>
      </c>
      <c r="R38" s="559"/>
      <c r="S38" s="560"/>
      <c r="T38" s="97" t="s">
        <v>71</v>
      </c>
      <c r="U38" s="98"/>
      <c r="V38" s="99"/>
      <c r="W38" s="85">
        <v>8</v>
      </c>
      <c r="X38" s="86" t="str">
        <f t="shared" si="1"/>
        <v>Příbor</v>
      </c>
      <c r="AA38" s="1">
        <f t="shared" si="2"/>
        <v>0</v>
      </c>
      <c r="AB38" s="1">
        <f t="shared" si="2"/>
        <v>0</v>
      </c>
      <c r="AC38" s="1" t="str">
        <f t="shared" si="2"/>
        <v>Příbor</v>
      </c>
      <c r="AD38" s="1">
        <f t="shared" si="2"/>
        <v>0</v>
      </c>
      <c r="AE38" s="1">
        <f t="shared" si="2"/>
        <v>0</v>
      </c>
      <c r="AF38" s="4" t="s">
        <v>66</v>
      </c>
      <c r="AG38" s="4" t="s">
        <v>67</v>
      </c>
      <c r="AH38" s="4" t="s">
        <v>68</v>
      </c>
      <c r="AI38" s="4" t="s">
        <v>66</v>
      </c>
      <c r="AJ38" s="4" t="s">
        <v>67</v>
      </c>
      <c r="AK38" s="4" t="s">
        <v>68</v>
      </c>
    </row>
    <row r="39" spans="2:37" ht="24.75" customHeight="1">
      <c r="B39" s="100" t="s">
        <v>66</v>
      </c>
      <c r="C39" s="133" t="s">
        <v>195</v>
      </c>
      <c r="D39" s="143" t="s">
        <v>196</v>
      </c>
      <c r="E39" s="135">
        <v>7</v>
      </c>
      <c r="F39" s="136" t="s">
        <v>17</v>
      </c>
      <c r="G39" s="283">
        <v>6</v>
      </c>
      <c r="H39" s="284">
        <v>6</v>
      </c>
      <c r="I39" s="285" t="s">
        <v>17</v>
      </c>
      <c r="J39" s="137">
        <v>3</v>
      </c>
      <c r="K39" s="138"/>
      <c r="L39" s="136" t="s">
        <v>17</v>
      </c>
      <c r="M39" s="401"/>
      <c r="N39" s="155">
        <f>E39+H39+K39</f>
        <v>13</v>
      </c>
      <c r="O39" s="156" t="s">
        <v>17</v>
      </c>
      <c r="P39" s="157">
        <f>G39+J39+M39</f>
        <v>9</v>
      </c>
      <c r="Q39" s="155">
        <f>SUM(AF39:AH39)</f>
        <v>2</v>
      </c>
      <c r="R39" s="156" t="s">
        <v>17</v>
      </c>
      <c r="S39" s="157">
        <f>SUM(AI39:AK39)</f>
        <v>0</v>
      </c>
      <c r="T39" s="158">
        <f>IF(Q39&gt;S39,1,0)</f>
        <v>1</v>
      </c>
      <c r="U39" s="159">
        <f>IF(S39&gt;Q39,1,0)</f>
        <v>0</v>
      </c>
      <c r="V39" s="92"/>
      <c r="X39" s="108"/>
      <c r="AF39" s="109">
        <f>IF(E39&gt;G39,1,0)</f>
        <v>1</v>
      </c>
      <c r="AG39" s="109">
        <f>IF(H39&gt;J39,1,0)</f>
        <v>1</v>
      </c>
      <c r="AH39" s="109">
        <f>IF(K39+M39&gt;0,IF(K39&gt;M39,1,0),0)</f>
        <v>0</v>
      </c>
      <c r="AI39" s="109">
        <f>IF(G39&gt;E39,1,0)</f>
        <v>0</v>
      </c>
      <c r="AJ39" s="109">
        <f>IF(J39&gt;H39,1,0)</f>
        <v>0</v>
      </c>
      <c r="AK39" s="109">
        <f>IF(K39+M39&gt;0,IF(M39&gt;K39,1,0),0)</f>
        <v>0</v>
      </c>
    </row>
    <row r="40" spans="2:37" ht="24.75" customHeight="1">
      <c r="B40" s="100" t="s">
        <v>67</v>
      </c>
      <c r="C40" s="402" t="s">
        <v>197</v>
      </c>
      <c r="D40" s="403" t="s">
        <v>198</v>
      </c>
      <c r="E40" s="404">
        <v>7</v>
      </c>
      <c r="F40" s="285" t="s">
        <v>17</v>
      </c>
      <c r="G40" s="137">
        <v>5</v>
      </c>
      <c r="H40" s="138">
        <v>2</v>
      </c>
      <c r="I40" s="136" t="s">
        <v>17</v>
      </c>
      <c r="J40" s="283">
        <v>6</v>
      </c>
      <c r="K40" s="284">
        <v>6</v>
      </c>
      <c r="L40" s="285" t="s">
        <v>17</v>
      </c>
      <c r="M40" s="139">
        <v>3</v>
      </c>
      <c r="N40" s="155">
        <f>E40+H40+K40</f>
        <v>15</v>
      </c>
      <c r="O40" s="156" t="s">
        <v>17</v>
      </c>
      <c r="P40" s="157">
        <f>G40+J40+M40</f>
        <v>14</v>
      </c>
      <c r="Q40" s="155">
        <f>SUM(AF40:AH40)</f>
        <v>2</v>
      </c>
      <c r="R40" s="156" t="s">
        <v>17</v>
      </c>
      <c r="S40" s="157">
        <f>SUM(AI40:AK40)</f>
        <v>1</v>
      </c>
      <c r="T40" s="158">
        <f>IF(Q40&gt;S40,1,0)</f>
        <v>1</v>
      </c>
      <c r="U40" s="159">
        <f>IF(S40&gt;Q40,1,0)</f>
        <v>0</v>
      </c>
      <c r="V40" s="92"/>
      <c r="AF40" s="109">
        <f>IF(E40&gt;G40,1,0)</f>
        <v>1</v>
      </c>
      <c r="AG40" s="109">
        <f>IF(H40&gt;J40,1,0)</f>
        <v>0</v>
      </c>
      <c r="AH40" s="109">
        <f>IF(K40+M40&gt;0,IF(K40&gt;M40,1,0),0)</f>
        <v>1</v>
      </c>
      <c r="AI40" s="109">
        <f>IF(G40&gt;E40,1,0)</f>
        <v>0</v>
      </c>
      <c r="AJ40" s="109">
        <f>IF(J40&gt;H40,1,0)</f>
        <v>1</v>
      </c>
      <c r="AK40" s="109">
        <f>IF(K40+M40&gt;0,IF(M40&gt;K40,1,0),0)</f>
        <v>0</v>
      </c>
    </row>
    <row r="41" spans="2:37" ht="24.75" customHeight="1">
      <c r="B41" s="597" t="s">
        <v>68</v>
      </c>
      <c r="C41" s="144" t="s">
        <v>195</v>
      </c>
      <c r="D41" s="405" t="s">
        <v>196</v>
      </c>
      <c r="E41" s="556">
        <v>1</v>
      </c>
      <c r="F41" s="573" t="s">
        <v>17</v>
      </c>
      <c r="G41" s="599">
        <v>6</v>
      </c>
      <c r="H41" s="561">
        <v>6</v>
      </c>
      <c r="I41" s="563" t="s">
        <v>17</v>
      </c>
      <c r="J41" s="601">
        <v>4</v>
      </c>
      <c r="K41" s="625">
        <v>1</v>
      </c>
      <c r="L41" s="573" t="s">
        <v>17</v>
      </c>
      <c r="M41" s="648">
        <v>6</v>
      </c>
      <c r="N41" s="565">
        <f>E41+H41+K41</f>
        <v>8</v>
      </c>
      <c r="O41" s="592" t="s">
        <v>17</v>
      </c>
      <c r="P41" s="590">
        <f>G41+J41+M41</f>
        <v>16</v>
      </c>
      <c r="Q41" s="565">
        <f>SUM(AF41:AH41)</f>
        <v>1</v>
      </c>
      <c r="R41" s="592" t="s">
        <v>17</v>
      </c>
      <c r="S41" s="590">
        <f>SUM(AI41:AK41)</f>
        <v>2</v>
      </c>
      <c r="T41" s="603">
        <f>IF(Q41&gt;S41,1,0)</f>
        <v>0</v>
      </c>
      <c r="U41" s="588">
        <f>IF(S41&gt;Q41,1,0)</f>
        <v>1</v>
      </c>
      <c r="V41" s="112"/>
      <c r="AF41" s="109">
        <f>IF(E41&gt;G41,1,0)</f>
        <v>0</v>
      </c>
      <c r="AG41" s="109">
        <f>IF(H41&gt;J41,1,0)</f>
        <v>1</v>
      </c>
      <c r="AH41" s="109">
        <f>IF(K41+M41&gt;0,IF(K41&gt;M41,1,0),0)</f>
        <v>0</v>
      </c>
      <c r="AI41" s="109">
        <f>IF(G41&gt;E41,1,0)</f>
        <v>1</v>
      </c>
      <c r="AJ41" s="109">
        <f>IF(J41&gt;H41,1,0)</f>
        <v>0</v>
      </c>
      <c r="AK41" s="109">
        <f>IF(K41+M41&gt;0,IF(M41&gt;K41,1,0),0)</f>
        <v>1</v>
      </c>
    </row>
    <row r="42" spans="2:22" ht="24.75" customHeight="1">
      <c r="B42" s="598"/>
      <c r="C42" s="406" t="s">
        <v>199</v>
      </c>
      <c r="D42" s="407" t="s">
        <v>198</v>
      </c>
      <c r="E42" s="646"/>
      <c r="F42" s="564"/>
      <c r="G42" s="602"/>
      <c r="H42" s="647"/>
      <c r="I42" s="574"/>
      <c r="J42" s="600"/>
      <c r="K42" s="562"/>
      <c r="L42" s="564"/>
      <c r="M42" s="628"/>
      <c r="N42" s="566"/>
      <c r="O42" s="593"/>
      <c r="P42" s="591"/>
      <c r="Q42" s="566"/>
      <c r="R42" s="593"/>
      <c r="S42" s="591"/>
      <c r="T42" s="604"/>
      <c r="U42" s="589"/>
      <c r="V42" s="112"/>
    </row>
    <row r="43" spans="2:22" ht="24.75" customHeight="1">
      <c r="B43" s="115"/>
      <c r="C43" s="160" t="s">
        <v>72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2">
        <f>SUM(N39:N42)</f>
        <v>36</v>
      </c>
      <c r="O43" s="156" t="s">
        <v>17</v>
      </c>
      <c r="P43" s="163">
        <f>SUM(P39:P42)</f>
        <v>39</v>
      </c>
      <c r="Q43" s="162">
        <f>SUM(Q39:Q42)</f>
        <v>5</v>
      </c>
      <c r="R43" s="164" t="s">
        <v>17</v>
      </c>
      <c r="S43" s="163">
        <f>SUM(S39:S42)</f>
        <v>3</v>
      </c>
      <c r="T43" s="158">
        <f>SUM(T39:T42)</f>
        <v>2</v>
      </c>
      <c r="U43" s="159">
        <f>SUM(U39:U42)</f>
        <v>1</v>
      </c>
      <c r="V43" s="92"/>
    </row>
    <row r="44" spans="2:22" ht="24.75" customHeight="1">
      <c r="B44" s="115"/>
      <c r="C44" s="3" t="s">
        <v>73</v>
      </c>
      <c r="D44" s="118" t="str">
        <f>IF(T43&gt;U43,D34,IF(U43&gt;T43,D35,IF(U43+T43=0," ","CHYBA ZADÁNÍ")))</f>
        <v>Krmelín</v>
      </c>
      <c r="E44" s="116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3"/>
      <c r="V44" s="119"/>
    </row>
    <row r="45" spans="2:22" ht="15">
      <c r="B45" s="115"/>
      <c r="C45" s="3" t="s">
        <v>74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56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59</v>
      </c>
      <c r="U46" s="122"/>
    </row>
    <row r="47" spans="3:21" ht="15">
      <c r="C47" s="128" t="s">
        <v>75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9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0" spans="3:21" ht="15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582" t="s">
        <v>42</v>
      </c>
      <c r="Q53" s="582"/>
      <c r="R53" s="73"/>
      <c r="S53" s="73"/>
      <c r="T53" s="583">
        <f>'Rozlosování-přehled'!$N$1</f>
        <v>2011</v>
      </c>
      <c r="U53" s="583"/>
      <c r="X53" s="74" t="s">
        <v>0</v>
      </c>
    </row>
    <row r="54" spans="3:31" ht="18.75">
      <c r="C54" s="75" t="s">
        <v>43</v>
      </c>
      <c r="D54" s="76"/>
      <c r="N54" s="77">
        <v>3</v>
      </c>
      <c r="P54" s="584" t="str">
        <f>IF(N54=1,P56,IF(N54=2,P57,IF(N54=3,P58,IF(N54=4,P59,IF(N54=5,P60," ")))))</f>
        <v>VETERÁNI   I.</v>
      </c>
      <c r="Q54" s="585"/>
      <c r="R54" s="585"/>
      <c r="S54" s="585"/>
      <c r="T54" s="585"/>
      <c r="U54" s="586"/>
      <c r="W54" s="78" t="s">
        <v>1</v>
      </c>
      <c r="X54" s="79" t="s">
        <v>2</v>
      </c>
      <c r="AA54" s="1" t="s">
        <v>44</v>
      </c>
      <c r="AB54" s="1" t="s">
        <v>45</v>
      </c>
      <c r="AC54" s="1" t="s">
        <v>46</v>
      </c>
      <c r="AD54" s="1" t="s">
        <v>47</v>
      </c>
      <c r="AE54" s="1" t="s">
        <v>48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1" ht="15.75">
      <c r="C56" s="75" t="s">
        <v>49</v>
      </c>
      <c r="D56" s="82" t="s">
        <v>62</v>
      </c>
      <c r="E56" s="83"/>
      <c r="F56" s="83"/>
      <c r="N56" s="84">
        <v>1</v>
      </c>
      <c r="P56" s="587" t="s">
        <v>50</v>
      </c>
      <c r="Q56" s="587"/>
      <c r="R56" s="587"/>
      <c r="S56" s="587"/>
      <c r="T56" s="587"/>
      <c r="U56" s="587"/>
      <c r="W56" s="85">
        <v>1</v>
      </c>
      <c r="X56" s="86" t="str">
        <f aca="true" t="shared" si="3" ref="X56:X63">IF($N$4=1,AA56,IF($N$4=2,AB56,IF($N$4=3,AC56,IF($N$4=4,AD56,IF($N$4=5,AE56," ")))))</f>
        <v>VOLNÝ  LOS</v>
      </c>
      <c r="AA56" s="1">
        <f aca="true" t="shared" si="4" ref="AA56:AE63">AA6</f>
        <v>0</v>
      </c>
      <c r="AB56" s="1">
        <f t="shared" si="4"/>
        <v>0</v>
      </c>
      <c r="AC56" s="1" t="str">
        <f>AC6</f>
        <v>VOLNÝ  LOS</v>
      </c>
      <c r="AD56" s="1">
        <f t="shared" si="4"/>
        <v>0</v>
      </c>
      <c r="AE56" s="1">
        <f t="shared" si="4"/>
        <v>0</v>
      </c>
    </row>
    <row r="57" spans="3:31" ht="15">
      <c r="C57" s="75" t="s">
        <v>52</v>
      </c>
      <c r="D57" s="247">
        <v>40674</v>
      </c>
      <c r="E57" s="88"/>
      <c r="F57" s="88"/>
      <c r="N57" s="84">
        <v>2</v>
      </c>
      <c r="P57" s="587" t="s">
        <v>53</v>
      </c>
      <c r="Q57" s="587"/>
      <c r="R57" s="587"/>
      <c r="S57" s="587"/>
      <c r="T57" s="587"/>
      <c r="U57" s="587"/>
      <c r="W57" s="85">
        <v>2</v>
      </c>
      <c r="X57" s="86" t="str">
        <f t="shared" si="3"/>
        <v>Krmelín</v>
      </c>
      <c r="AA57" s="1">
        <f t="shared" si="4"/>
        <v>0</v>
      </c>
      <c r="AB57" s="1">
        <f t="shared" si="4"/>
        <v>0</v>
      </c>
      <c r="AC57" s="1" t="str">
        <f t="shared" si="4"/>
        <v>Krmelín</v>
      </c>
      <c r="AD57" s="1">
        <f t="shared" si="4"/>
        <v>0</v>
      </c>
      <c r="AE57" s="1">
        <f t="shared" si="4"/>
        <v>0</v>
      </c>
    </row>
    <row r="58" spans="3:31" ht="15">
      <c r="C58" s="75"/>
      <c r="N58" s="84">
        <v>3</v>
      </c>
      <c r="P58" s="575" t="s">
        <v>54</v>
      </c>
      <c r="Q58" s="575"/>
      <c r="R58" s="575"/>
      <c r="S58" s="575"/>
      <c r="T58" s="575"/>
      <c r="U58" s="575"/>
      <c r="W58" s="85">
        <v>3</v>
      </c>
      <c r="X58" s="86" t="str">
        <f t="shared" si="3"/>
        <v>Výškovice  C</v>
      </c>
      <c r="AA58" s="1">
        <f t="shared" si="4"/>
        <v>0</v>
      </c>
      <c r="AB58" s="1">
        <f t="shared" si="4"/>
        <v>0</v>
      </c>
      <c r="AC58" s="1" t="str">
        <f t="shared" si="4"/>
        <v>Výškovice  C</v>
      </c>
      <c r="AD58" s="1">
        <f t="shared" si="4"/>
        <v>0</v>
      </c>
      <c r="AE58" s="1">
        <f t="shared" si="4"/>
        <v>0</v>
      </c>
    </row>
    <row r="59" spans="2:31" ht="18.75">
      <c r="B59" s="89">
        <v>3</v>
      </c>
      <c r="C59" s="71" t="s">
        <v>56</v>
      </c>
      <c r="D59" s="577" t="str">
        <f>IF(B59=1,X56,IF(B59=2,X57,IF(B59=3,X58,IF(B59=4,X59,IF(B59=5,X60,IF(B59=6,X61,IF(B59=7,X62,IF(B59=8,X63," "))))))))</f>
        <v>Výškovice  C</v>
      </c>
      <c r="E59" s="578"/>
      <c r="F59" s="578"/>
      <c r="G59" s="578"/>
      <c r="H59" s="578"/>
      <c r="I59" s="579"/>
      <c r="N59" s="84">
        <v>4</v>
      </c>
      <c r="P59" s="575" t="s">
        <v>57</v>
      </c>
      <c r="Q59" s="575"/>
      <c r="R59" s="575"/>
      <c r="S59" s="575"/>
      <c r="T59" s="575"/>
      <c r="U59" s="575"/>
      <c r="W59" s="85">
        <v>4</v>
      </c>
      <c r="X59" s="86" t="str">
        <f t="shared" si="3"/>
        <v>Kunčičky  B</v>
      </c>
      <c r="AA59" s="1">
        <f t="shared" si="4"/>
        <v>0</v>
      </c>
      <c r="AB59" s="1">
        <f t="shared" si="4"/>
        <v>0</v>
      </c>
      <c r="AC59" s="1" t="str">
        <f t="shared" si="4"/>
        <v>Kunčičky  B</v>
      </c>
      <c r="AD59" s="1">
        <f t="shared" si="4"/>
        <v>0</v>
      </c>
      <c r="AE59" s="1">
        <f t="shared" si="4"/>
        <v>0</v>
      </c>
    </row>
    <row r="60" spans="2:31" ht="18.75">
      <c r="B60" s="89">
        <v>6</v>
      </c>
      <c r="C60" s="71" t="s">
        <v>59</v>
      </c>
      <c r="D60" s="577" t="str">
        <f>IF(B60=1,X56,IF(B60=2,X57,IF(B60=3,X58,IF(B60=4,X59,IF(B60=5,X60,IF(B60=6,X61,IF(B60=7,X62,IF(B60=8,X63," "))))))))</f>
        <v>Proskovice B</v>
      </c>
      <c r="E60" s="578"/>
      <c r="F60" s="578"/>
      <c r="G60" s="578"/>
      <c r="H60" s="578"/>
      <c r="I60" s="579"/>
      <c r="N60" s="84">
        <v>5</v>
      </c>
      <c r="P60" s="575" t="s">
        <v>60</v>
      </c>
      <c r="Q60" s="575"/>
      <c r="R60" s="575"/>
      <c r="S60" s="575"/>
      <c r="T60" s="575"/>
      <c r="U60" s="575"/>
      <c r="W60" s="85">
        <v>5</v>
      </c>
      <c r="X60" s="86" t="str">
        <f t="shared" si="3"/>
        <v>Poruba</v>
      </c>
      <c r="AA60" s="1">
        <f t="shared" si="4"/>
        <v>0</v>
      </c>
      <c r="AB60" s="1">
        <f t="shared" si="4"/>
        <v>0</v>
      </c>
      <c r="AC60" s="1" t="str">
        <f t="shared" si="4"/>
        <v>Poruba</v>
      </c>
      <c r="AD60" s="1">
        <f t="shared" si="4"/>
        <v>0</v>
      </c>
      <c r="AE60" s="1">
        <f t="shared" si="4"/>
        <v>0</v>
      </c>
    </row>
    <row r="61" spans="23:31" ht="15">
      <c r="W61" s="85">
        <v>6</v>
      </c>
      <c r="X61" s="86" t="str">
        <f t="shared" si="3"/>
        <v>Proskovice B</v>
      </c>
      <c r="AA61" s="1">
        <f t="shared" si="4"/>
        <v>0</v>
      </c>
      <c r="AB61" s="1">
        <f t="shared" si="4"/>
        <v>0</v>
      </c>
      <c r="AC61" s="1" t="str">
        <f t="shared" si="4"/>
        <v>Proskovice B</v>
      </c>
      <c r="AD61" s="1">
        <f t="shared" si="4"/>
        <v>0</v>
      </c>
      <c r="AE61" s="1">
        <f t="shared" si="4"/>
        <v>0</v>
      </c>
    </row>
    <row r="62" spans="3:37" ht="15">
      <c r="C62" s="90" t="s">
        <v>63</v>
      </c>
      <c r="D62" s="91"/>
      <c r="E62" s="580" t="s">
        <v>64</v>
      </c>
      <c r="F62" s="576"/>
      <c r="G62" s="576"/>
      <c r="H62" s="576"/>
      <c r="I62" s="576"/>
      <c r="J62" s="576"/>
      <c r="K62" s="576"/>
      <c r="L62" s="576"/>
      <c r="M62" s="576"/>
      <c r="N62" s="576" t="s">
        <v>65</v>
      </c>
      <c r="O62" s="576"/>
      <c r="P62" s="576"/>
      <c r="Q62" s="576"/>
      <c r="R62" s="576"/>
      <c r="S62" s="576"/>
      <c r="T62" s="576"/>
      <c r="U62" s="576"/>
      <c r="V62" s="92"/>
      <c r="W62" s="85">
        <v>7</v>
      </c>
      <c r="X62" s="86" t="str">
        <f t="shared" si="3"/>
        <v>Vratimov</v>
      </c>
      <c r="AA62" s="1">
        <f t="shared" si="4"/>
        <v>0</v>
      </c>
      <c r="AB62" s="1">
        <f t="shared" si="4"/>
        <v>0</v>
      </c>
      <c r="AC62" s="1" t="str">
        <f t="shared" si="4"/>
        <v>Vratimov</v>
      </c>
      <c r="AD62" s="1">
        <f t="shared" si="4"/>
        <v>0</v>
      </c>
      <c r="AE62" s="1">
        <f t="shared" si="4"/>
        <v>0</v>
      </c>
      <c r="AF62" s="75"/>
      <c r="AG62" s="93"/>
      <c r="AH62" s="93"/>
      <c r="AI62" s="74" t="s">
        <v>0</v>
      </c>
      <c r="AJ62" s="93"/>
      <c r="AK62" s="93"/>
    </row>
    <row r="63" spans="2:37" ht="15">
      <c r="B63" s="94"/>
      <c r="C63" s="95" t="s">
        <v>7</v>
      </c>
      <c r="D63" s="96" t="s">
        <v>8</v>
      </c>
      <c r="E63" s="581" t="s">
        <v>66</v>
      </c>
      <c r="F63" s="559"/>
      <c r="G63" s="560"/>
      <c r="H63" s="558" t="s">
        <v>67</v>
      </c>
      <c r="I63" s="559"/>
      <c r="J63" s="560" t="s">
        <v>67</v>
      </c>
      <c r="K63" s="558" t="s">
        <v>68</v>
      </c>
      <c r="L63" s="559"/>
      <c r="M63" s="559" t="s">
        <v>68</v>
      </c>
      <c r="N63" s="558" t="s">
        <v>69</v>
      </c>
      <c r="O63" s="559"/>
      <c r="P63" s="560"/>
      <c r="Q63" s="558" t="s">
        <v>70</v>
      </c>
      <c r="R63" s="559"/>
      <c r="S63" s="560"/>
      <c r="T63" s="97" t="s">
        <v>71</v>
      </c>
      <c r="U63" s="98"/>
      <c r="V63" s="99"/>
      <c r="W63" s="85">
        <v>8</v>
      </c>
      <c r="X63" s="86" t="str">
        <f t="shared" si="3"/>
        <v>Příbor</v>
      </c>
      <c r="AA63" s="1">
        <f t="shared" si="4"/>
        <v>0</v>
      </c>
      <c r="AB63" s="1">
        <f t="shared" si="4"/>
        <v>0</v>
      </c>
      <c r="AC63" s="1" t="str">
        <f t="shared" si="4"/>
        <v>Příbor</v>
      </c>
      <c r="AD63" s="1">
        <f t="shared" si="4"/>
        <v>0</v>
      </c>
      <c r="AE63" s="1">
        <f t="shared" si="4"/>
        <v>0</v>
      </c>
      <c r="AF63" s="4" t="s">
        <v>66</v>
      </c>
      <c r="AG63" s="4" t="s">
        <v>67</v>
      </c>
      <c r="AH63" s="4" t="s">
        <v>68</v>
      </c>
      <c r="AI63" s="4" t="s">
        <v>66</v>
      </c>
      <c r="AJ63" s="4" t="s">
        <v>67</v>
      </c>
      <c r="AK63" s="4" t="s">
        <v>68</v>
      </c>
    </row>
    <row r="64" spans="2:37" ht="24.75" customHeight="1">
      <c r="B64" s="100" t="s">
        <v>66</v>
      </c>
      <c r="C64" s="255" t="s">
        <v>132</v>
      </c>
      <c r="D64" s="261" t="s">
        <v>106</v>
      </c>
      <c r="E64" s="257">
        <v>6</v>
      </c>
      <c r="F64" s="258" t="s">
        <v>17</v>
      </c>
      <c r="G64" s="259">
        <v>0</v>
      </c>
      <c r="H64" s="260">
        <v>6</v>
      </c>
      <c r="I64" s="258" t="s">
        <v>17</v>
      </c>
      <c r="J64" s="259">
        <v>0</v>
      </c>
      <c r="K64" s="260"/>
      <c r="L64" s="258" t="s">
        <v>17</v>
      </c>
      <c r="M64" s="273"/>
      <c r="N64" s="155">
        <f>E64+H64+K64</f>
        <v>12</v>
      </c>
      <c r="O64" s="156" t="s">
        <v>17</v>
      </c>
      <c r="P64" s="157">
        <f>G64+J64+M64</f>
        <v>0</v>
      </c>
      <c r="Q64" s="155">
        <f>SUM(AF64:AH64)</f>
        <v>2</v>
      </c>
      <c r="R64" s="156" t="s">
        <v>17</v>
      </c>
      <c r="S64" s="157">
        <f>SUM(AI64:AK64)</f>
        <v>0</v>
      </c>
      <c r="T64" s="158">
        <f>IF(Q64&gt;S64,1,0)</f>
        <v>1</v>
      </c>
      <c r="U64" s="159">
        <f>IF(S64&gt;Q64,1,0)</f>
        <v>0</v>
      </c>
      <c r="V64" s="92"/>
      <c r="X64" s="108"/>
      <c r="AF64" s="109">
        <f>IF(E64&gt;G64,1,0)</f>
        <v>1</v>
      </c>
      <c r="AG64" s="109">
        <f>IF(H64&gt;J64,1,0)</f>
        <v>1</v>
      </c>
      <c r="AH64" s="109">
        <f>IF(K64+M64&gt;0,IF(K64&gt;M64,1,0),0)</f>
        <v>0</v>
      </c>
      <c r="AI64" s="109">
        <f>IF(G64&gt;E64,1,0)</f>
        <v>0</v>
      </c>
      <c r="AJ64" s="109">
        <f>IF(J64&gt;H64,1,0)</f>
        <v>0</v>
      </c>
      <c r="AK64" s="109">
        <f>IF(K64+M64&gt;0,IF(M64&gt;K64,1,0),0)</f>
        <v>0</v>
      </c>
    </row>
    <row r="65" spans="2:37" ht="24.75" customHeight="1">
      <c r="B65" s="100" t="s">
        <v>67</v>
      </c>
      <c r="C65" s="262" t="s">
        <v>113</v>
      </c>
      <c r="D65" s="255" t="s">
        <v>124</v>
      </c>
      <c r="E65" s="257">
        <v>6</v>
      </c>
      <c r="F65" s="258" t="s">
        <v>17</v>
      </c>
      <c r="G65" s="259">
        <v>1</v>
      </c>
      <c r="H65" s="260">
        <v>6</v>
      </c>
      <c r="I65" s="258" t="s">
        <v>17</v>
      </c>
      <c r="J65" s="259">
        <v>4</v>
      </c>
      <c r="K65" s="260"/>
      <c r="L65" s="258" t="s">
        <v>17</v>
      </c>
      <c r="M65" s="273"/>
      <c r="N65" s="155">
        <f>E65+H65+K65</f>
        <v>12</v>
      </c>
      <c r="O65" s="156" t="s">
        <v>17</v>
      </c>
      <c r="P65" s="157">
        <f>G65+J65+M65</f>
        <v>5</v>
      </c>
      <c r="Q65" s="155">
        <f>SUM(AF65:AH65)</f>
        <v>2</v>
      </c>
      <c r="R65" s="156" t="s">
        <v>17</v>
      </c>
      <c r="S65" s="157">
        <f>SUM(AI65:AK65)</f>
        <v>0</v>
      </c>
      <c r="T65" s="158">
        <f>IF(Q65&gt;S65,1,0)</f>
        <v>1</v>
      </c>
      <c r="U65" s="159">
        <f>IF(S65&gt;Q65,1,0)</f>
        <v>0</v>
      </c>
      <c r="V65" s="92"/>
      <c r="AF65" s="109">
        <f>IF(E65&gt;G65,1,0)</f>
        <v>1</v>
      </c>
      <c r="AG65" s="109">
        <f>IF(H65&gt;J65,1,0)</f>
        <v>1</v>
      </c>
      <c r="AH65" s="109">
        <f>IF(K65+M65&gt;0,IF(K65&gt;M65,1,0),0)</f>
        <v>0</v>
      </c>
      <c r="AI65" s="109">
        <f>IF(G65&gt;E65,1,0)</f>
        <v>0</v>
      </c>
      <c r="AJ65" s="109">
        <f>IF(J65&gt;H65,1,0)</f>
        <v>0</v>
      </c>
      <c r="AK65" s="109">
        <f>IF(K65+M65&gt;0,IF(M65&gt;K65,1,0),0)</f>
        <v>0</v>
      </c>
    </row>
    <row r="66" spans="2:37" ht="24.75" customHeight="1">
      <c r="B66" s="597" t="s">
        <v>68</v>
      </c>
      <c r="C66" s="262" t="s">
        <v>132</v>
      </c>
      <c r="D66" s="261" t="s">
        <v>106</v>
      </c>
      <c r="E66" s="617">
        <v>6</v>
      </c>
      <c r="F66" s="569" t="s">
        <v>17</v>
      </c>
      <c r="G66" s="615">
        <v>4</v>
      </c>
      <c r="H66" s="567">
        <v>6</v>
      </c>
      <c r="I66" s="569" t="s">
        <v>17</v>
      </c>
      <c r="J66" s="615">
        <v>4</v>
      </c>
      <c r="K66" s="567"/>
      <c r="L66" s="569" t="s">
        <v>17</v>
      </c>
      <c r="M66" s="571"/>
      <c r="N66" s="565">
        <f>E66+H66+K66</f>
        <v>12</v>
      </c>
      <c r="O66" s="592" t="s">
        <v>17</v>
      </c>
      <c r="P66" s="590">
        <f>G66+J66+M66</f>
        <v>8</v>
      </c>
      <c r="Q66" s="565">
        <f>SUM(AF66:AH66)</f>
        <v>2</v>
      </c>
      <c r="R66" s="592" t="s">
        <v>17</v>
      </c>
      <c r="S66" s="590">
        <f>SUM(AI66:AK66)</f>
        <v>0</v>
      </c>
      <c r="T66" s="603">
        <f>IF(Q66&gt;S66,1,0)</f>
        <v>1</v>
      </c>
      <c r="U66" s="588">
        <f>IF(S66&gt;Q66,1,0)</f>
        <v>0</v>
      </c>
      <c r="V66" s="112"/>
      <c r="AF66" s="109">
        <f>IF(E66&gt;G66,1,0)</f>
        <v>1</v>
      </c>
      <c r="AG66" s="109">
        <f>IF(H66&gt;J66,1,0)</f>
        <v>1</v>
      </c>
      <c r="AH66" s="109">
        <f>IF(K66+M66&gt;0,IF(K66&gt;M66,1,0),0)</f>
        <v>0</v>
      </c>
      <c r="AI66" s="109">
        <f>IF(G66&gt;E66,1,0)</f>
        <v>0</v>
      </c>
      <c r="AJ66" s="109">
        <f>IF(J66&gt;H66,1,0)</f>
        <v>0</v>
      </c>
      <c r="AK66" s="109">
        <f>IF(K66+M66&gt;0,IF(M66&gt;K66,1,0),0)</f>
        <v>0</v>
      </c>
    </row>
    <row r="67" spans="2:22" ht="24.75" customHeight="1">
      <c r="B67" s="598"/>
      <c r="C67" s="263" t="s">
        <v>113</v>
      </c>
      <c r="D67" s="264" t="s">
        <v>124</v>
      </c>
      <c r="E67" s="618"/>
      <c r="F67" s="570"/>
      <c r="G67" s="616"/>
      <c r="H67" s="568"/>
      <c r="I67" s="570"/>
      <c r="J67" s="616"/>
      <c r="K67" s="568"/>
      <c r="L67" s="570"/>
      <c r="M67" s="572"/>
      <c r="N67" s="566"/>
      <c r="O67" s="593"/>
      <c r="P67" s="591"/>
      <c r="Q67" s="566"/>
      <c r="R67" s="593"/>
      <c r="S67" s="591"/>
      <c r="T67" s="604"/>
      <c r="U67" s="589"/>
      <c r="V67" s="112"/>
    </row>
    <row r="68" spans="2:22" ht="24.75" customHeight="1">
      <c r="B68" s="115"/>
      <c r="C68" s="160" t="s">
        <v>72</v>
      </c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2">
        <f>SUM(N64:N67)</f>
        <v>36</v>
      </c>
      <c r="O68" s="156" t="s">
        <v>17</v>
      </c>
      <c r="P68" s="163">
        <f>SUM(P64:P67)</f>
        <v>13</v>
      </c>
      <c r="Q68" s="162">
        <f>SUM(Q64:Q67)</f>
        <v>6</v>
      </c>
      <c r="R68" s="164" t="s">
        <v>17</v>
      </c>
      <c r="S68" s="163">
        <f>SUM(S64:S67)</f>
        <v>0</v>
      </c>
      <c r="T68" s="158">
        <f>SUM(T64:T67)</f>
        <v>3</v>
      </c>
      <c r="U68" s="159">
        <f>SUM(U64:U67)</f>
        <v>0</v>
      </c>
      <c r="V68" s="92"/>
    </row>
    <row r="69" spans="2:27" ht="24.75" customHeight="1">
      <c r="B69" s="115"/>
      <c r="C69" s="3" t="s">
        <v>73</v>
      </c>
      <c r="D69" s="118" t="str">
        <f>IF(T68&gt;U68,D59,IF(U68&gt;T68,D60,IF(U68+T68=0," ","CHYBA ZADÁNÍ")))</f>
        <v>Výškovice  C</v>
      </c>
      <c r="E69" s="116"/>
      <c r="F69" s="116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3"/>
      <c r="V69" s="119"/>
      <c r="AA69" s="120"/>
    </row>
    <row r="70" spans="2:22" ht="15">
      <c r="B70" s="115"/>
      <c r="C70" s="3" t="s">
        <v>74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10:20" ht="15">
      <c r="J71" s="2" t="s">
        <v>56</v>
      </c>
      <c r="K71" s="2"/>
      <c r="L71" s="2"/>
      <c r="T71" s="2" t="s">
        <v>59</v>
      </c>
    </row>
    <row r="72" spans="3:21" ht="15">
      <c r="C72" s="75" t="s">
        <v>75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3" spans="3:21" ht="15"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</row>
    <row r="74" spans="3:21" ht="15"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5" spans="3:21" ht="15"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</row>
    <row r="76" spans="2:21" ht="26.25">
      <c r="B76" s="91"/>
      <c r="C76" s="91"/>
      <c r="D76" s="91"/>
      <c r="E76" s="91"/>
      <c r="F76" s="123" t="s">
        <v>39</v>
      </c>
      <c r="G76" s="91"/>
      <c r="H76" s="124"/>
      <c r="I76" s="124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582" t="s">
        <v>42</v>
      </c>
      <c r="Q78" s="582"/>
      <c r="R78" s="73"/>
      <c r="S78" s="73"/>
      <c r="T78" s="583">
        <f>'Rozlosování-přehled'!$N$1</f>
        <v>2011</v>
      </c>
      <c r="U78" s="583"/>
      <c r="X78" s="74" t="s">
        <v>0</v>
      </c>
    </row>
    <row r="79" spans="3:31" ht="18.75">
      <c r="C79" s="75" t="s">
        <v>43</v>
      </c>
      <c r="D79" s="125"/>
      <c r="N79" s="77">
        <v>3</v>
      </c>
      <c r="P79" s="584" t="str">
        <f>IF(N79=1,P81,IF(N79=2,P82,IF(N79=3,P83,IF(N79=4,P84,IF(N79=5,P85," ")))))</f>
        <v>VETERÁNI   I.</v>
      </c>
      <c r="Q79" s="585"/>
      <c r="R79" s="585"/>
      <c r="S79" s="585"/>
      <c r="T79" s="585"/>
      <c r="U79" s="586"/>
      <c r="W79" s="78" t="s">
        <v>1</v>
      </c>
      <c r="X79" s="75" t="s">
        <v>2</v>
      </c>
      <c r="AA79" s="1" t="s">
        <v>44</v>
      </c>
      <c r="AB79" s="1" t="s">
        <v>45</v>
      </c>
      <c r="AC79" s="1" t="s">
        <v>46</v>
      </c>
      <c r="AD79" s="1" t="s">
        <v>47</v>
      </c>
      <c r="AE79" s="1" t="s">
        <v>48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1" ht="15.75">
      <c r="C81" s="75" t="s">
        <v>49</v>
      </c>
      <c r="D81" s="126" t="s">
        <v>201</v>
      </c>
      <c r="E81" s="83"/>
      <c r="F81" s="83"/>
      <c r="N81" s="1">
        <v>1</v>
      </c>
      <c r="P81" s="587" t="s">
        <v>50</v>
      </c>
      <c r="Q81" s="587"/>
      <c r="R81" s="587"/>
      <c r="S81" s="587"/>
      <c r="T81" s="587"/>
      <c r="U81" s="587"/>
      <c r="W81" s="85">
        <v>1</v>
      </c>
      <c r="X81" s="86" t="str">
        <f aca="true" t="shared" si="5" ref="X81:X88">IF($N$29=1,AA81,IF($N$29=2,AB81,IF($N$29=3,AC81,IF($N$29=4,AD81,IF($N$29=5,AE81," ")))))</f>
        <v>VOLNÝ  LOS</v>
      </c>
      <c r="AA81" s="1">
        <f aca="true" t="shared" si="6" ref="AA81:AE88">AA56</f>
        <v>0</v>
      </c>
      <c r="AB81" s="1">
        <f t="shared" si="6"/>
        <v>0</v>
      </c>
      <c r="AC81" s="1" t="str">
        <f>AC6</f>
        <v>VOLNÝ  LOS</v>
      </c>
      <c r="AD81" s="1">
        <f t="shared" si="6"/>
        <v>0</v>
      </c>
      <c r="AE81" s="1">
        <f t="shared" si="6"/>
        <v>0</v>
      </c>
    </row>
    <row r="82" spans="3:31" ht="15">
      <c r="C82" s="75" t="s">
        <v>52</v>
      </c>
      <c r="D82" s="247">
        <v>40675</v>
      </c>
      <c r="E82" s="88"/>
      <c r="F82" s="88"/>
      <c r="N82" s="1">
        <v>2</v>
      </c>
      <c r="P82" s="587" t="s">
        <v>53</v>
      </c>
      <c r="Q82" s="587"/>
      <c r="R82" s="587"/>
      <c r="S82" s="587"/>
      <c r="T82" s="587"/>
      <c r="U82" s="587"/>
      <c r="W82" s="85">
        <v>2</v>
      </c>
      <c r="X82" s="86" t="str">
        <f t="shared" si="5"/>
        <v>Krmelín</v>
      </c>
      <c r="AA82" s="1">
        <f t="shared" si="6"/>
        <v>0</v>
      </c>
      <c r="AB82" s="1">
        <f t="shared" si="6"/>
        <v>0</v>
      </c>
      <c r="AC82" s="1" t="str">
        <f aca="true" t="shared" si="7" ref="AC82:AC88">AC7</f>
        <v>Krmelín</v>
      </c>
      <c r="AD82" s="1">
        <f t="shared" si="6"/>
        <v>0</v>
      </c>
      <c r="AE82" s="1">
        <f t="shared" si="6"/>
        <v>0</v>
      </c>
    </row>
    <row r="83" spans="3:31" ht="15">
      <c r="C83" s="75"/>
      <c r="N83" s="1">
        <v>3</v>
      </c>
      <c r="P83" s="575" t="s">
        <v>54</v>
      </c>
      <c r="Q83" s="575"/>
      <c r="R83" s="575"/>
      <c r="S83" s="575"/>
      <c r="T83" s="575"/>
      <c r="U83" s="575"/>
      <c r="W83" s="85">
        <v>3</v>
      </c>
      <c r="X83" s="86" t="str">
        <f t="shared" si="5"/>
        <v>Výškovice  C</v>
      </c>
      <c r="AA83" s="1">
        <f t="shared" si="6"/>
        <v>0</v>
      </c>
      <c r="AB83" s="1">
        <f t="shared" si="6"/>
        <v>0</v>
      </c>
      <c r="AC83" s="1" t="str">
        <f t="shared" si="7"/>
        <v>Výškovice  C</v>
      </c>
      <c r="AD83" s="1">
        <f t="shared" si="6"/>
        <v>0</v>
      </c>
      <c r="AE83" s="1">
        <f t="shared" si="6"/>
        <v>0</v>
      </c>
    </row>
    <row r="84" spans="2:31" ht="18">
      <c r="B84" s="89">
        <v>4</v>
      </c>
      <c r="C84" s="71" t="s">
        <v>56</v>
      </c>
      <c r="D84" s="594" t="str">
        <f>IF(B84=1,X81,IF(B84=2,X82,IF(B84=3,X83,IF(B84=4,X84,IF(B84=5,X85,IF(B84=6,X86,IF(B84=7,X87,IF(B84=8,X88," "))))))))</f>
        <v>Kunčičky  B</v>
      </c>
      <c r="E84" s="595"/>
      <c r="F84" s="595"/>
      <c r="G84" s="595"/>
      <c r="H84" s="595"/>
      <c r="I84" s="596"/>
      <c r="N84" s="1">
        <v>4</v>
      </c>
      <c r="P84" s="575" t="s">
        <v>57</v>
      </c>
      <c r="Q84" s="575"/>
      <c r="R84" s="575"/>
      <c r="S84" s="575"/>
      <c r="T84" s="575"/>
      <c r="U84" s="575"/>
      <c r="W84" s="85">
        <v>4</v>
      </c>
      <c r="X84" s="86" t="str">
        <f t="shared" si="5"/>
        <v>Kunčičky  B</v>
      </c>
      <c r="AA84" s="1">
        <f t="shared" si="6"/>
        <v>0</v>
      </c>
      <c r="AB84" s="1">
        <f t="shared" si="6"/>
        <v>0</v>
      </c>
      <c r="AC84" s="1" t="str">
        <f t="shared" si="7"/>
        <v>Kunčičky  B</v>
      </c>
      <c r="AD84" s="1">
        <f t="shared" si="6"/>
        <v>0</v>
      </c>
      <c r="AE84" s="1">
        <f t="shared" si="6"/>
        <v>0</v>
      </c>
    </row>
    <row r="85" spans="2:31" ht="18">
      <c r="B85" s="89">
        <v>5</v>
      </c>
      <c r="C85" s="71" t="s">
        <v>59</v>
      </c>
      <c r="D85" s="594" t="str">
        <f>IF(B85=1,X81,IF(B85=2,X82,IF(B85=3,X83,IF(B85=4,X84,IF(B85=5,X85,IF(B85=6,X86,IF(B85=7,X87,IF(B85=8,X88," "))))))))</f>
        <v>Poruba</v>
      </c>
      <c r="E85" s="595"/>
      <c r="F85" s="595"/>
      <c r="G85" s="595"/>
      <c r="H85" s="595"/>
      <c r="I85" s="596"/>
      <c r="N85" s="1">
        <v>5</v>
      </c>
      <c r="P85" s="575" t="s">
        <v>60</v>
      </c>
      <c r="Q85" s="575"/>
      <c r="R85" s="575"/>
      <c r="S85" s="575"/>
      <c r="T85" s="575"/>
      <c r="U85" s="575"/>
      <c r="W85" s="85">
        <v>5</v>
      </c>
      <c r="X85" s="86" t="str">
        <f t="shared" si="5"/>
        <v>Poruba</v>
      </c>
      <c r="AA85" s="1">
        <f t="shared" si="6"/>
        <v>0</v>
      </c>
      <c r="AB85" s="1">
        <f t="shared" si="6"/>
        <v>0</v>
      </c>
      <c r="AC85" s="1" t="str">
        <f t="shared" si="7"/>
        <v>Poruba</v>
      </c>
      <c r="AD85" s="1">
        <f t="shared" si="6"/>
        <v>0</v>
      </c>
      <c r="AE85" s="1">
        <f t="shared" si="6"/>
        <v>0</v>
      </c>
    </row>
    <row r="86" spans="23:31" ht="14.25">
      <c r="W86" s="85">
        <v>6</v>
      </c>
      <c r="X86" s="86" t="str">
        <f t="shared" si="5"/>
        <v>Proskovice B</v>
      </c>
      <c r="AA86" s="1">
        <f t="shared" si="6"/>
        <v>0</v>
      </c>
      <c r="AB86" s="1">
        <f t="shared" si="6"/>
        <v>0</v>
      </c>
      <c r="AC86" s="1" t="str">
        <f t="shared" si="7"/>
        <v>Proskovice B</v>
      </c>
      <c r="AD86" s="1">
        <f t="shared" si="6"/>
        <v>0</v>
      </c>
      <c r="AE86" s="1">
        <f t="shared" si="6"/>
        <v>0</v>
      </c>
    </row>
    <row r="87" spans="3:31" ht="14.25">
      <c r="C87" s="90" t="s">
        <v>63</v>
      </c>
      <c r="D87" s="91"/>
      <c r="E87" s="580" t="s">
        <v>64</v>
      </c>
      <c r="F87" s="576"/>
      <c r="G87" s="576"/>
      <c r="H87" s="576"/>
      <c r="I87" s="576"/>
      <c r="J87" s="576"/>
      <c r="K87" s="576"/>
      <c r="L87" s="576"/>
      <c r="M87" s="576"/>
      <c r="N87" s="576" t="s">
        <v>65</v>
      </c>
      <c r="O87" s="576"/>
      <c r="P87" s="576"/>
      <c r="Q87" s="576"/>
      <c r="R87" s="576"/>
      <c r="S87" s="576"/>
      <c r="T87" s="576"/>
      <c r="U87" s="576"/>
      <c r="V87" s="92"/>
      <c r="W87" s="85">
        <v>7</v>
      </c>
      <c r="X87" s="86" t="str">
        <f t="shared" si="5"/>
        <v>Vratimov</v>
      </c>
      <c r="AA87" s="1">
        <f t="shared" si="6"/>
        <v>0</v>
      </c>
      <c r="AB87" s="1">
        <f t="shared" si="6"/>
        <v>0</v>
      </c>
      <c r="AC87" s="1" t="str">
        <f t="shared" si="7"/>
        <v>Vratimov</v>
      </c>
      <c r="AD87" s="1">
        <f t="shared" si="6"/>
        <v>0</v>
      </c>
      <c r="AE87" s="1">
        <f t="shared" si="6"/>
        <v>0</v>
      </c>
    </row>
    <row r="88" spans="2:37" ht="15">
      <c r="B88" s="94"/>
      <c r="C88" s="95" t="s">
        <v>7</v>
      </c>
      <c r="D88" s="96" t="s">
        <v>8</v>
      </c>
      <c r="E88" s="581" t="s">
        <v>66</v>
      </c>
      <c r="F88" s="559"/>
      <c r="G88" s="560"/>
      <c r="H88" s="558" t="s">
        <v>67</v>
      </c>
      <c r="I88" s="559"/>
      <c r="J88" s="560" t="s">
        <v>67</v>
      </c>
      <c r="K88" s="558" t="s">
        <v>68</v>
      </c>
      <c r="L88" s="559"/>
      <c r="M88" s="559" t="s">
        <v>68</v>
      </c>
      <c r="N88" s="558" t="s">
        <v>69</v>
      </c>
      <c r="O88" s="559"/>
      <c r="P88" s="560"/>
      <c r="Q88" s="558" t="s">
        <v>70</v>
      </c>
      <c r="R88" s="559"/>
      <c r="S88" s="560"/>
      <c r="T88" s="97" t="s">
        <v>71</v>
      </c>
      <c r="U88" s="98"/>
      <c r="V88" s="99"/>
      <c r="W88" s="85">
        <v>8</v>
      </c>
      <c r="X88" s="86" t="str">
        <f t="shared" si="5"/>
        <v>Příbor</v>
      </c>
      <c r="AA88" s="1">
        <f t="shared" si="6"/>
        <v>0</v>
      </c>
      <c r="AB88" s="1">
        <f t="shared" si="6"/>
        <v>0</v>
      </c>
      <c r="AC88" s="1" t="str">
        <f t="shared" si="7"/>
        <v>Příbor</v>
      </c>
      <c r="AD88" s="1">
        <f t="shared" si="6"/>
        <v>0</v>
      </c>
      <c r="AE88" s="1">
        <f t="shared" si="6"/>
        <v>0</v>
      </c>
      <c r="AF88" s="4" t="s">
        <v>66</v>
      </c>
      <c r="AG88" s="4" t="s">
        <v>67</v>
      </c>
      <c r="AH88" s="4" t="s">
        <v>68</v>
      </c>
      <c r="AI88" s="4" t="s">
        <v>66</v>
      </c>
      <c r="AJ88" s="4" t="s">
        <v>67</v>
      </c>
      <c r="AK88" s="4" t="s">
        <v>68</v>
      </c>
    </row>
    <row r="89" spans="2:37" ht="24.75" customHeight="1">
      <c r="B89" s="100" t="s">
        <v>66</v>
      </c>
      <c r="C89" s="101" t="s">
        <v>126</v>
      </c>
      <c r="D89" s="110" t="s">
        <v>202</v>
      </c>
      <c r="E89" s="102">
        <v>1</v>
      </c>
      <c r="F89" s="103" t="s">
        <v>17</v>
      </c>
      <c r="G89" s="104">
        <v>6</v>
      </c>
      <c r="H89" s="105">
        <v>2</v>
      </c>
      <c r="I89" s="103" t="s">
        <v>17</v>
      </c>
      <c r="J89" s="104">
        <v>6</v>
      </c>
      <c r="K89" s="260"/>
      <c r="L89" s="258" t="s">
        <v>17</v>
      </c>
      <c r="M89" s="273"/>
      <c r="N89" s="155">
        <f>E89+H89+K89</f>
        <v>3</v>
      </c>
      <c r="O89" s="156" t="s">
        <v>17</v>
      </c>
      <c r="P89" s="157">
        <f>G89+J89+M89</f>
        <v>12</v>
      </c>
      <c r="Q89" s="155">
        <f>SUM(AF89:AH89)</f>
        <v>0</v>
      </c>
      <c r="R89" s="156" t="s">
        <v>17</v>
      </c>
      <c r="S89" s="157">
        <f>SUM(AI89:AK89)</f>
        <v>2</v>
      </c>
      <c r="T89" s="158">
        <f>IF(Q89&gt;S89,1,0)</f>
        <v>0</v>
      </c>
      <c r="U89" s="159">
        <f>IF(S89&gt;Q89,1,0)</f>
        <v>1</v>
      </c>
      <c r="V89" s="92"/>
      <c r="X89" s="108"/>
      <c r="AF89" s="109">
        <f>IF(E89&gt;G89,1,0)</f>
        <v>0</v>
      </c>
      <c r="AG89" s="109">
        <f>IF(H89&gt;J89,1,0)</f>
        <v>0</v>
      </c>
      <c r="AH89" s="109">
        <f>IF(K89+M89&gt;0,IF(K89&gt;M89,1,0),0)</f>
        <v>0</v>
      </c>
      <c r="AI89" s="109">
        <f>IF(G89&gt;E89,1,0)</f>
        <v>1</v>
      </c>
      <c r="AJ89" s="109">
        <f>IF(J89&gt;H89,1,0)</f>
        <v>1</v>
      </c>
      <c r="AK89" s="109">
        <f>IF(K89+M89&gt;0,IF(M89&gt;K89,1,0),0)</f>
        <v>0</v>
      </c>
    </row>
    <row r="90" spans="2:37" ht="24.75" customHeight="1">
      <c r="B90" s="100" t="s">
        <v>67</v>
      </c>
      <c r="C90" s="111" t="s">
        <v>122</v>
      </c>
      <c r="D90" s="101" t="s">
        <v>203</v>
      </c>
      <c r="E90" s="102">
        <v>4</v>
      </c>
      <c r="F90" s="103" t="s">
        <v>17</v>
      </c>
      <c r="G90" s="104">
        <v>6</v>
      </c>
      <c r="H90" s="105">
        <v>4</v>
      </c>
      <c r="I90" s="103" t="s">
        <v>17</v>
      </c>
      <c r="J90" s="104">
        <v>6</v>
      </c>
      <c r="K90" s="260"/>
      <c r="L90" s="258" t="s">
        <v>17</v>
      </c>
      <c r="M90" s="273"/>
      <c r="N90" s="155">
        <f>E90+H90+K90</f>
        <v>8</v>
      </c>
      <c r="O90" s="156" t="s">
        <v>17</v>
      </c>
      <c r="P90" s="157">
        <f>G90+J90+M90</f>
        <v>12</v>
      </c>
      <c r="Q90" s="155">
        <f>SUM(AF90:AH90)</f>
        <v>0</v>
      </c>
      <c r="R90" s="156" t="s">
        <v>17</v>
      </c>
      <c r="S90" s="157">
        <f>SUM(AI90:AK90)</f>
        <v>2</v>
      </c>
      <c r="T90" s="158">
        <f>IF(Q90&gt;S90,1,0)</f>
        <v>0</v>
      </c>
      <c r="U90" s="159">
        <f>IF(S90&gt;Q90,1,0)</f>
        <v>1</v>
      </c>
      <c r="V90" s="92"/>
      <c r="AF90" s="109">
        <f>IF(E90&gt;G90,1,0)</f>
        <v>0</v>
      </c>
      <c r="AG90" s="109">
        <f>IF(H90&gt;J90,1,0)</f>
        <v>0</v>
      </c>
      <c r="AH90" s="109">
        <f>IF(K90+M90&gt;0,IF(K90&gt;M90,1,0),0)</f>
        <v>0</v>
      </c>
      <c r="AI90" s="109">
        <f>IF(G90&gt;E90,1,0)</f>
        <v>1</v>
      </c>
      <c r="AJ90" s="109">
        <f>IF(J90&gt;H90,1,0)</f>
        <v>1</v>
      </c>
      <c r="AK90" s="109">
        <f>IF(K90+M90&gt;0,IF(M90&gt;K90,1,0),0)</f>
        <v>0</v>
      </c>
    </row>
    <row r="91" spans="2:37" ht="24.75" customHeight="1">
      <c r="B91" s="597" t="s">
        <v>68</v>
      </c>
      <c r="C91" s="111" t="s">
        <v>204</v>
      </c>
      <c r="D91" s="110" t="s">
        <v>202</v>
      </c>
      <c r="E91" s="605">
        <v>1</v>
      </c>
      <c r="F91" s="607" t="s">
        <v>17</v>
      </c>
      <c r="G91" s="609">
        <v>6</v>
      </c>
      <c r="H91" s="611">
        <v>0</v>
      </c>
      <c r="I91" s="607" t="s">
        <v>17</v>
      </c>
      <c r="J91" s="609">
        <v>6</v>
      </c>
      <c r="K91" s="567"/>
      <c r="L91" s="569" t="s">
        <v>17</v>
      </c>
      <c r="M91" s="571"/>
      <c r="N91" s="565">
        <f>E91+H91+K91</f>
        <v>1</v>
      </c>
      <c r="O91" s="592" t="s">
        <v>17</v>
      </c>
      <c r="P91" s="590">
        <f>G91+J91+M91</f>
        <v>12</v>
      </c>
      <c r="Q91" s="565">
        <f>SUM(AF91:AH91)</f>
        <v>0</v>
      </c>
      <c r="R91" s="592" t="s">
        <v>17</v>
      </c>
      <c r="S91" s="590">
        <f>SUM(AI91:AK91)</f>
        <v>2</v>
      </c>
      <c r="T91" s="603">
        <f>IF(Q91&gt;S91,1,0)</f>
        <v>0</v>
      </c>
      <c r="U91" s="588">
        <f>IF(S91&gt;Q91,1,0)</f>
        <v>1</v>
      </c>
      <c r="V91" s="112"/>
      <c r="AF91" s="109">
        <f>IF(E91&gt;G91,1,0)</f>
        <v>0</v>
      </c>
      <c r="AG91" s="109">
        <f>IF(H91&gt;J91,1,0)</f>
        <v>0</v>
      </c>
      <c r="AH91" s="109">
        <f>IF(K91+M91&gt;0,IF(K91&gt;M91,1,0),0)</f>
        <v>0</v>
      </c>
      <c r="AI91" s="109">
        <f>IF(G91&gt;E91,1,0)</f>
        <v>1</v>
      </c>
      <c r="AJ91" s="109">
        <f>IF(J91&gt;H91,1,0)</f>
        <v>1</v>
      </c>
      <c r="AK91" s="109">
        <f>IF(K91+M91&gt;0,IF(M91&gt;K91,1,0),0)</f>
        <v>0</v>
      </c>
    </row>
    <row r="92" spans="2:22" ht="24.75" customHeight="1">
      <c r="B92" s="598"/>
      <c r="C92" s="113" t="s">
        <v>126</v>
      </c>
      <c r="D92" s="114" t="s">
        <v>205</v>
      </c>
      <c r="E92" s="606"/>
      <c r="F92" s="608"/>
      <c r="G92" s="610"/>
      <c r="H92" s="612"/>
      <c r="I92" s="608"/>
      <c r="J92" s="610"/>
      <c r="K92" s="568"/>
      <c r="L92" s="570"/>
      <c r="M92" s="572"/>
      <c r="N92" s="566"/>
      <c r="O92" s="593"/>
      <c r="P92" s="591"/>
      <c r="Q92" s="566"/>
      <c r="R92" s="593"/>
      <c r="S92" s="591"/>
      <c r="T92" s="604"/>
      <c r="U92" s="589"/>
      <c r="V92" s="112"/>
    </row>
    <row r="93" spans="2:22" ht="24.75" customHeight="1">
      <c r="B93" s="115"/>
      <c r="C93" s="160" t="s">
        <v>72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2">
        <f>SUM(N89:N92)</f>
        <v>12</v>
      </c>
      <c r="O93" s="156" t="s">
        <v>17</v>
      </c>
      <c r="P93" s="163">
        <f>SUM(P89:P92)</f>
        <v>36</v>
      </c>
      <c r="Q93" s="162">
        <f>SUM(Q89:Q92)</f>
        <v>0</v>
      </c>
      <c r="R93" s="164" t="s">
        <v>17</v>
      </c>
      <c r="S93" s="163">
        <f>SUM(S89:S92)</f>
        <v>6</v>
      </c>
      <c r="T93" s="158">
        <f>SUM(T89:T92)</f>
        <v>0</v>
      </c>
      <c r="U93" s="159">
        <f>SUM(U89:U92)</f>
        <v>3</v>
      </c>
      <c r="V93" s="92"/>
    </row>
    <row r="94" spans="2:22" ht="24.75" customHeight="1">
      <c r="B94" s="115"/>
      <c r="C94" s="3" t="s">
        <v>73</v>
      </c>
      <c r="D94" s="118" t="str">
        <f>IF(T93&gt;U93,D84,IF(U93&gt;T93,D85,IF(U93+T93=0," ","CHYBA ZADÁNÍ")))</f>
        <v>Poruba</v>
      </c>
      <c r="E94" s="116"/>
      <c r="F94" s="116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3"/>
      <c r="V94" s="119"/>
    </row>
    <row r="95" spans="2:22" ht="24.75" customHeight="1">
      <c r="B95" s="115"/>
      <c r="C95" s="3" t="s">
        <v>74</v>
      </c>
      <c r="G95" s="121"/>
      <c r="H95" s="121"/>
      <c r="I95" s="121"/>
      <c r="J95" s="121"/>
      <c r="K95" s="121"/>
      <c r="L95" s="121"/>
      <c r="M95" s="121"/>
      <c r="N95" s="119"/>
      <c r="O95" s="119"/>
      <c r="Q95" s="122"/>
      <c r="R95" s="122"/>
      <c r="S95" s="121"/>
      <c r="T95" s="121"/>
      <c r="U95" s="121"/>
      <c r="V95" s="119"/>
    </row>
    <row r="96" spans="3:21" ht="14.25">
      <c r="C96" s="122"/>
      <c r="D96" s="122"/>
      <c r="E96" s="122"/>
      <c r="F96" s="122"/>
      <c r="G96" s="122"/>
      <c r="H96" s="122"/>
      <c r="I96" s="122"/>
      <c r="J96" s="127" t="s">
        <v>56</v>
      </c>
      <c r="K96" s="127"/>
      <c r="L96" s="127"/>
      <c r="M96" s="122"/>
      <c r="N96" s="122"/>
      <c r="O96" s="122"/>
      <c r="P96" s="122"/>
      <c r="Q96" s="122"/>
      <c r="R96" s="122"/>
      <c r="S96" s="122"/>
      <c r="T96" s="127" t="s">
        <v>59</v>
      </c>
      <c r="U96" s="122"/>
    </row>
    <row r="97" spans="3:21" ht="15">
      <c r="C97" s="128" t="s">
        <v>75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</row>
  </sheetData>
  <sheetProtection selectLockedCells="1"/>
  <mergeCells count="140">
    <mergeCell ref="E12:M12"/>
    <mergeCell ref="N12:U12"/>
    <mergeCell ref="P3:Q3"/>
    <mergeCell ref="T3:U3"/>
    <mergeCell ref="P4:U4"/>
    <mergeCell ref="P6:U6"/>
    <mergeCell ref="P7:U7"/>
    <mergeCell ref="P8:U8"/>
    <mergeCell ref="D9:I9"/>
    <mergeCell ref="P9:U9"/>
    <mergeCell ref="D10:I10"/>
    <mergeCell ref="P10:U10"/>
    <mergeCell ref="Q13:S13"/>
    <mergeCell ref="B16:B17"/>
    <mergeCell ref="E16:E17"/>
    <mergeCell ref="F16:F17"/>
    <mergeCell ref="G16:G17"/>
    <mergeCell ref="H16:H17"/>
    <mergeCell ref="M16:M17"/>
    <mergeCell ref="N16:N17"/>
    <mergeCell ref="E13:G13"/>
    <mergeCell ref="H13:J13"/>
    <mergeCell ref="K13:M13"/>
    <mergeCell ref="N13:P13"/>
    <mergeCell ref="I16:I17"/>
    <mergeCell ref="J16:J17"/>
    <mergeCell ref="K16:K17"/>
    <mergeCell ref="L16:L17"/>
    <mergeCell ref="Q16:Q17"/>
    <mergeCell ref="R16:R17"/>
    <mergeCell ref="S16:S17"/>
    <mergeCell ref="T16:T17"/>
    <mergeCell ref="E37:M37"/>
    <mergeCell ref="N37:U37"/>
    <mergeCell ref="U16:U17"/>
    <mergeCell ref="P28:Q28"/>
    <mergeCell ref="T28:U28"/>
    <mergeCell ref="P29:U29"/>
    <mergeCell ref="P31:U31"/>
    <mergeCell ref="P32:U32"/>
    <mergeCell ref="O16:O17"/>
    <mergeCell ref="P16:P17"/>
    <mergeCell ref="P33:U33"/>
    <mergeCell ref="D34:I34"/>
    <mergeCell ref="P34:U34"/>
    <mergeCell ref="D35:I35"/>
    <mergeCell ref="P35:U35"/>
    <mergeCell ref="Q38:S38"/>
    <mergeCell ref="B41:B42"/>
    <mergeCell ref="E41:E42"/>
    <mergeCell ref="F41:F42"/>
    <mergeCell ref="G41:G42"/>
    <mergeCell ref="H41:H42"/>
    <mergeCell ref="M41:M42"/>
    <mergeCell ref="N41:N42"/>
    <mergeCell ref="E38:G38"/>
    <mergeCell ref="H38:J38"/>
    <mergeCell ref="K38:M38"/>
    <mergeCell ref="N38:P38"/>
    <mergeCell ref="I41:I42"/>
    <mergeCell ref="J41:J42"/>
    <mergeCell ref="K41:K42"/>
    <mergeCell ref="L41:L42"/>
    <mergeCell ref="Q41:Q42"/>
    <mergeCell ref="R41:R42"/>
    <mergeCell ref="S41:S42"/>
    <mergeCell ref="T41:T42"/>
    <mergeCell ref="E62:M62"/>
    <mergeCell ref="N62:U62"/>
    <mergeCell ref="U41:U42"/>
    <mergeCell ref="P53:Q53"/>
    <mergeCell ref="T53:U53"/>
    <mergeCell ref="P54:U54"/>
    <mergeCell ref="P56:U56"/>
    <mergeCell ref="P57:U57"/>
    <mergeCell ref="O41:O42"/>
    <mergeCell ref="P41:P42"/>
    <mergeCell ref="P58:U58"/>
    <mergeCell ref="D59:I59"/>
    <mergeCell ref="P59:U59"/>
    <mergeCell ref="D60:I60"/>
    <mergeCell ref="P60:U60"/>
    <mergeCell ref="Q63:S63"/>
    <mergeCell ref="B66:B67"/>
    <mergeCell ref="E66:E67"/>
    <mergeCell ref="F66:F67"/>
    <mergeCell ref="G66:G67"/>
    <mergeCell ref="H66:H67"/>
    <mergeCell ref="M66:M67"/>
    <mergeCell ref="N66:N67"/>
    <mergeCell ref="E63:G63"/>
    <mergeCell ref="H63:J63"/>
    <mergeCell ref="K63:M63"/>
    <mergeCell ref="N63:P63"/>
    <mergeCell ref="I66:I67"/>
    <mergeCell ref="J66:J67"/>
    <mergeCell ref="K66:K67"/>
    <mergeCell ref="L66:L67"/>
    <mergeCell ref="Q66:Q67"/>
    <mergeCell ref="R66:R67"/>
    <mergeCell ref="S66:S67"/>
    <mergeCell ref="T66:T67"/>
    <mergeCell ref="E87:M87"/>
    <mergeCell ref="N87:U87"/>
    <mergeCell ref="U66:U67"/>
    <mergeCell ref="P78:Q78"/>
    <mergeCell ref="T78:U78"/>
    <mergeCell ref="P79:U79"/>
    <mergeCell ref="P81:U81"/>
    <mergeCell ref="P82:U82"/>
    <mergeCell ref="O66:O67"/>
    <mergeCell ref="P66:P67"/>
    <mergeCell ref="P83:U83"/>
    <mergeCell ref="D84:I84"/>
    <mergeCell ref="P84:U84"/>
    <mergeCell ref="D85:I85"/>
    <mergeCell ref="P85:U85"/>
    <mergeCell ref="Q88:S88"/>
    <mergeCell ref="B91:B92"/>
    <mergeCell ref="E91:E92"/>
    <mergeCell ref="F91:F92"/>
    <mergeCell ref="G91:G92"/>
    <mergeCell ref="H91:H92"/>
    <mergeCell ref="M91:M92"/>
    <mergeCell ref="N91:N92"/>
    <mergeCell ref="E88:G88"/>
    <mergeCell ref="H88:J88"/>
    <mergeCell ref="K88:M88"/>
    <mergeCell ref="N88:P88"/>
    <mergeCell ref="I91:I92"/>
    <mergeCell ref="J91:J92"/>
    <mergeCell ref="K91:K92"/>
    <mergeCell ref="L91:L92"/>
    <mergeCell ref="U91:U92"/>
    <mergeCell ref="O91:O92"/>
    <mergeCell ref="P91:P92"/>
    <mergeCell ref="Q91:Q92"/>
    <mergeCell ref="R91:R92"/>
    <mergeCell ref="S91:S92"/>
    <mergeCell ref="T91:T92"/>
  </mergeCells>
  <conditionalFormatting sqref="X6:X13 X31:X38 X56:X63 X81:X88">
    <cfRule type="cellIs" priority="1" dxfId="1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46">
      <selection activeCell="C64" sqref="C64:C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582" t="s">
        <v>42</v>
      </c>
      <c r="Q3" s="582"/>
      <c r="R3" s="73"/>
      <c r="S3" s="73"/>
      <c r="T3" s="583">
        <f>'Rozlosování-přehled'!$N$1</f>
        <v>2011</v>
      </c>
      <c r="U3" s="583"/>
      <c r="X3" s="74" t="s">
        <v>0</v>
      </c>
    </row>
    <row r="4" spans="3:31" ht="18.75">
      <c r="C4" s="75" t="s">
        <v>43</v>
      </c>
      <c r="D4" s="76"/>
      <c r="N4" s="77">
        <v>3</v>
      </c>
      <c r="P4" s="584" t="str">
        <f>IF(N4=1,P6,IF(N4=2,P7,IF(N4=3,P8,IF(N4=4,P9,IF(N4=5,P10," ")))))</f>
        <v>VETERÁNI   I.</v>
      </c>
      <c r="Q4" s="585"/>
      <c r="R4" s="585"/>
      <c r="S4" s="585"/>
      <c r="T4" s="585"/>
      <c r="U4" s="586"/>
      <c r="W4" s="78" t="s">
        <v>1</v>
      </c>
      <c r="X4" s="79" t="s">
        <v>2</v>
      </c>
      <c r="AA4" s="1" t="s">
        <v>44</v>
      </c>
      <c r="AB4" s="1" t="s">
        <v>45</v>
      </c>
      <c r="AC4" s="1" t="s">
        <v>46</v>
      </c>
      <c r="AD4" s="1" t="s">
        <v>47</v>
      </c>
      <c r="AE4" s="1" t="s">
        <v>48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1" ht="14.25" customHeight="1">
      <c r="C6" s="75" t="s">
        <v>49</v>
      </c>
      <c r="D6" s="126" t="s">
        <v>61</v>
      </c>
      <c r="E6" s="83"/>
      <c r="F6" s="83"/>
      <c r="N6" s="84">
        <v>1</v>
      </c>
      <c r="P6" s="587" t="s">
        <v>50</v>
      </c>
      <c r="Q6" s="587"/>
      <c r="R6" s="587"/>
      <c r="S6" s="587"/>
      <c r="T6" s="587"/>
      <c r="U6" s="587"/>
      <c r="W6" s="85">
        <v>1</v>
      </c>
      <c r="X6" s="86" t="str">
        <f aca="true" t="shared" si="0" ref="X6:X13">IF($N$4=1,AA6,IF($N$4=2,AB6,IF($N$4=3,AC6,IF($N$4=4,AD6,IF($N$4=5,AE6," ")))))</f>
        <v>VOLNÝ  LOS</v>
      </c>
      <c r="AA6" s="1">
        <f>'1.V1'!AA81</f>
        <v>0</v>
      </c>
      <c r="AB6" s="1">
        <f>'1.V1'!AB81</f>
        <v>0</v>
      </c>
      <c r="AC6" s="1" t="s">
        <v>180</v>
      </c>
      <c r="AE6" s="1">
        <f>'1.V1'!AE81</f>
        <v>0</v>
      </c>
    </row>
    <row r="7" spans="3:31" ht="16.5" customHeight="1">
      <c r="C7" s="75" t="s">
        <v>52</v>
      </c>
      <c r="D7" s="247">
        <v>40681</v>
      </c>
      <c r="E7" s="88"/>
      <c r="F7" s="88"/>
      <c r="N7" s="84">
        <v>2</v>
      </c>
      <c r="P7" s="587" t="s">
        <v>53</v>
      </c>
      <c r="Q7" s="587"/>
      <c r="R7" s="587"/>
      <c r="S7" s="587"/>
      <c r="T7" s="587"/>
      <c r="U7" s="587"/>
      <c r="W7" s="85">
        <v>2</v>
      </c>
      <c r="X7" s="86" t="str">
        <f t="shared" si="0"/>
        <v>Krmelín</v>
      </c>
      <c r="AA7" s="1">
        <f>'1.V1'!AA82</f>
        <v>0</v>
      </c>
      <c r="AB7" s="1">
        <f>'1.V1'!AB82</f>
        <v>0</v>
      </c>
      <c r="AC7" s="1" t="s">
        <v>51</v>
      </c>
      <c r="AE7" s="1">
        <f>'1.V1'!AE82</f>
        <v>0</v>
      </c>
    </row>
    <row r="8" spans="3:31" ht="15" customHeight="1">
      <c r="C8" s="75"/>
      <c r="N8" s="84">
        <v>3</v>
      </c>
      <c r="P8" s="575" t="s">
        <v>54</v>
      </c>
      <c r="Q8" s="575"/>
      <c r="R8" s="575"/>
      <c r="S8" s="575"/>
      <c r="T8" s="575"/>
      <c r="U8" s="575"/>
      <c r="W8" s="85">
        <v>3</v>
      </c>
      <c r="X8" s="86" t="str">
        <f t="shared" si="0"/>
        <v>Výškovice  C</v>
      </c>
      <c r="AA8" s="1">
        <f>'1.V1'!AA83</f>
        <v>0</v>
      </c>
      <c r="AB8" s="1">
        <f>'1.V1'!AB83</f>
        <v>0</v>
      </c>
      <c r="AC8" s="1" t="s">
        <v>178</v>
      </c>
      <c r="AE8" s="1">
        <f>'1.V1'!AE83</f>
        <v>0</v>
      </c>
    </row>
    <row r="9" spans="2:31" ht="18.75">
      <c r="B9" s="89">
        <v>8</v>
      </c>
      <c r="C9" s="71" t="s">
        <v>56</v>
      </c>
      <c r="D9" s="577" t="str">
        <f>IF(B9=1,X6,IF(B9=2,X7,IF(B9=3,X8,IF(B9=4,X9,IF(B9=5,X10,IF(B9=6,X11,IF(B9=7,X12,IF(B9=8,X13," "))))))))</f>
        <v>Příbor</v>
      </c>
      <c r="E9" s="578"/>
      <c r="F9" s="578"/>
      <c r="G9" s="578"/>
      <c r="H9" s="578"/>
      <c r="I9" s="579"/>
      <c r="N9" s="84">
        <v>4</v>
      </c>
      <c r="P9" s="575" t="s">
        <v>57</v>
      </c>
      <c r="Q9" s="575"/>
      <c r="R9" s="575"/>
      <c r="S9" s="575"/>
      <c r="T9" s="575"/>
      <c r="U9" s="575"/>
      <c r="W9" s="85">
        <v>4</v>
      </c>
      <c r="X9" s="86" t="str">
        <f t="shared" si="0"/>
        <v>Kunčičky  B</v>
      </c>
      <c r="AA9" s="1">
        <f>'1.V1'!AA84</f>
        <v>0</v>
      </c>
      <c r="AB9" s="1">
        <f>'1.V1'!AB84</f>
        <v>0</v>
      </c>
      <c r="AC9" s="1" t="s">
        <v>88</v>
      </c>
      <c r="AE9" s="1">
        <f>'1.V1'!AE84</f>
        <v>0</v>
      </c>
    </row>
    <row r="10" spans="2:31" ht="19.5" customHeight="1">
      <c r="B10" s="89">
        <v>5</v>
      </c>
      <c r="C10" s="71" t="s">
        <v>59</v>
      </c>
      <c r="D10" s="577" t="str">
        <f>IF(B10=1,X6,IF(B10=2,X7,IF(B10=3,X8,IF(B10=4,X9,IF(B10=5,X10,IF(B10=6,X11,IF(B10=7,X12,IF(B10=8,X13," "))))))))</f>
        <v>Poruba</v>
      </c>
      <c r="E10" s="578"/>
      <c r="F10" s="578"/>
      <c r="G10" s="578"/>
      <c r="H10" s="578"/>
      <c r="I10" s="579"/>
      <c r="N10" s="84">
        <v>5</v>
      </c>
      <c r="P10" s="575" t="s">
        <v>60</v>
      </c>
      <c r="Q10" s="575"/>
      <c r="R10" s="575"/>
      <c r="S10" s="575"/>
      <c r="T10" s="575"/>
      <c r="U10" s="575"/>
      <c r="W10" s="85">
        <v>5</v>
      </c>
      <c r="X10" s="86" t="str">
        <f t="shared" si="0"/>
        <v>Poruba</v>
      </c>
      <c r="AA10" s="1">
        <f>'1.V1'!AA85</f>
        <v>0</v>
      </c>
      <c r="AB10" s="1">
        <f>'1.V1'!AB85</f>
        <v>0</v>
      </c>
      <c r="AC10" s="1" t="s">
        <v>176</v>
      </c>
      <c r="AE10" s="1">
        <f>'1.V1'!AE85</f>
        <v>0</v>
      </c>
    </row>
    <row r="11" spans="23:31" ht="15.75" customHeight="1">
      <c r="W11" s="85">
        <v>6</v>
      </c>
      <c r="X11" s="86" t="str">
        <f t="shared" si="0"/>
        <v>Proskovice B</v>
      </c>
      <c r="AA11" s="1">
        <f>'1.V1'!AA86</f>
        <v>0</v>
      </c>
      <c r="AB11" s="1">
        <f>'1.V1'!AB86</f>
        <v>0</v>
      </c>
      <c r="AC11" s="1" t="s">
        <v>177</v>
      </c>
      <c r="AE11" s="1">
        <f>'1.V1'!AE86</f>
        <v>0</v>
      </c>
    </row>
    <row r="12" spans="3:37" ht="15">
      <c r="C12" s="90" t="s">
        <v>63</v>
      </c>
      <c r="D12" s="91"/>
      <c r="E12" s="580" t="s">
        <v>64</v>
      </c>
      <c r="F12" s="576"/>
      <c r="G12" s="576"/>
      <c r="H12" s="576"/>
      <c r="I12" s="576"/>
      <c r="J12" s="576"/>
      <c r="K12" s="576"/>
      <c r="L12" s="576"/>
      <c r="M12" s="576"/>
      <c r="N12" s="576" t="s">
        <v>65</v>
      </c>
      <c r="O12" s="576"/>
      <c r="P12" s="576"/>
      <c r="Q12" s="576"/>
      <c r="R12" s="576"/>
      <c r="S12" s="576"/>
      <c r="T12" s="576"/>
      <c r="U12" s="576"/>
      <c r="V12" s="92"/>
      <c r="W12" s="85">
        <v>7</v>
      </c>
      <c r="X12" s="86" t="str">
        <f t="shared" si="0"/>
        <v>Vratimov</v>
      </c>
      <c r="AA12" s="1">
        <f>'1.V1'!AA87</f>
        <v>0</v>
      </c>
      <c r="AB12" s="1">
        <f>'1.V1'!AB87</f>
        <v>0</v>
      </c>
      <c r="AC12" s="1" t="s">
        <v>179</v>
      </c>
      <c r="AE12" s="1">
        <f>'1.V1'!AE87</f>
        <v>0</v>
      </c>
      <c r="AF12" s="75"/>
      <c r="AG12" s="93"/>
      <c r="AH12" s="93"/>
      <c r="AI12" s="74" t="s">
        <v>0</v>
      </c>
      <c r="AJ12" s="93"/>
      <c r="AK12" s="93"/>
    </row>
    <row r="13" spans="2:37" ht="21" customHeight="1">
      <c r="B13" s="94"/>
      <c r="C13" s="95" t="s">
        <v>7</v>
      </c>
      <c r="D13" s="96" t="s">
        <v>8</v>
      </c>
      <c r="E13" s="581" t="s">
        <v>66</v>
      </c>
      <c r="F13" s="559"/>
      <c r="G13" s="560"/>
      <c r="H13" s="558" t="s">
        <v>67</v>
      </c>
      <c r="I13" s="559"/>
      <c r="J13" s="560" t="s">
        <v>67</v>
      </c>
      <c r="K13" s="558" t="s">
        <v>68</v>
      </c>
      <c r="L13" s="559"/>
      <c r="M13" s="559" t="s">
        <v>68</v>
      </c>
      <c r="N13" s="558" t="s">
        <v>69</v>
      </c>
      <c r="O13" s="559"/>
      <c r="P13" s="560"/>
      <c r="Q13" s="558" t="s">
        <v>70</v>
      </c>
      <c r="R13" s="559"/>
      <c r="S13" s="560"/>
      <c r="T13" s="97" t="s">
        <v>71</v>
      </c>
      <c r="U13" s="98"/>
      <c r="V13" s="99"/>
      <c r="W13" s="85">
        <v>8</v>
      </c>
      <c r="X13" s="86" t="str">
        <f t="shared" si="0"/>
        <v>Příbor</v>
      </c>
      <c r="AA13" s="1">
        <f>'1.V1'!AA88</f>
        <v>0</v>
      </c>
      <c r="AB13" s="1">
        <f>'1.V1'!AB88</f>
        <v>0</v>
      </c>
      <c r="AC13" s="1" t="s">
        <v>61</v>
      </c>
      <c r="AE13" s="1">
        <f>'1.V1'!AE88</f>
        <v>0</v>
      </c>
      <c r="AF13" s="4" t="s">
        <v>66</v>
      </c>
      <c r="AG13" s="4" t="s">
        <v>67</v>
      </c>
      <c r="AH13" s="4" t="s">
        <v>68</v>
      </c>
      <c r="AI13" s="4" t="s">
        <v>66</v>
      </c>
      <c r="AJ13" s="4" t="s">
        <v>67</v>
      </c>
      <c r="AK13" s="4" t="s">
        <v>68</v>
      </c>
    </row>
    <row r="14" spans="2:37" ht="24.75" customHeight="1">
      <c r="B14" s="100" t="s">
        <v>66</v>
      </c>
      <c r="C14" s="101" t="s">
        <v>93</v>
      </c>
      <c r="D14" s="110" t="s">
        <v>203</v>
      </c>
      <c r="E14" s="102">
        <v>6</v>
      </c>
      <c r="F14" s="103" t="s">
        <v>17</v>
      </c>
      <c r="G14" s="104">
        <v>4</v>
      </c>
      <c r="H14" s="105">
        <v>3</v>
      </c>
      <c r="I14" s="103" t="s">
        <v>17</v>
      </c>
      <c r="J14" s="104">
        <v>6</v>
      </c>
      <c r="K14" s="105">
        <v>6</v>
      </c>
      <c r="L14" s="103" t="s">
        <v>17</v>
      </c>
      <c r="M14" s="411">
        <v>0</v>
      </c>
      <c r="N14" s="155">
        <f>E14+H14+K14</f>
        <v>15</v>
      </c>
      <c r="O14" s="156" t="s">
        <v>17</v>
      </c>
      <c r="P14" s="157">
        <f>G14+J14+M14</f>
        <v>10</v>
      </c>
      <c r="Q14" s="155">
        <f>SUM(AF14:AH14)</f>
        <v>2</v>
      </c>
      <c r="R14" s="156" t="s">
        <v>17</v>
      </c>
      <c r="S14" s="157">
        <f>SUM(AI14:AK14)</f>
        <v>1</v>
      </c>
      <c r="T14" s="158">
        <f>IF(Q14&gt;S14,1,0)</f>
        <v>1</v>
      </c>
      <c r="U14" s="159">
        <f>IF(S14&gt;Q14,1,0)</f>
        <v>0</v>
      </c>
      <c r="V14" s="92"/>
      <c r="X14" s="108"/>
      <c r="AF14" s="109">
        <f>IF(E14&gt;G14,1,0)</f>
        <v>1</v>
      </c>
      <c r="AG14" s="109">
        <f>IF(H14&gt;J14,1,0)</f>
        <v>0</v>
      </c>
      <c r="AH14" s="109">
        <f>IF(K14+M14&gt;0,IF(K14&gt;M14,1,0),0)</f>
        <v>1</v>
      </c>
      <c r="AI14" s="109">
        <f>IF(G14&gt;E14,1,0)</f>
        <v>0</v>
      </c>
      <c r="AJ14" s="109">
        <f>IF(J14&gt;H14,1,0)</f>
        <v>1</v>
      </c>
      <c r="AK14" s="109">
        <f>IF(K14+M14&gt;0,IF(M14&gt;K14,1,0),0)</f>
        <v>0</v>
      </c>
    </row>
    <row r="15" spans="2:37" ht="24" customHeight="1">
      <c r="B15" s="100" t="s">
        <v>67</v>
      </c>
      <c r="C15" s="111" t="s">
        <v>92</v>
      </c>
      <c r="D15" s="101" t="s">
        <v>213</v>
      </c>
      <c r="E15" s="102">
        <v>4</v>
      </c>
      <c r="F15" s="103" t="s">
        <v>17</v>
      </c>
      <c r="G15" s="104">
        <v>6</v>
      </c>
      <c r="H15" s="105">
        <v>6</v>
      </c>
      <c r="I15" s="103" t="s">
        <v>17</v>
      </c>
      <c r="J15" s="104">
        <v>4</v>
      </c>
      <c r="K15" s="105">
        <v>2</v>
      </c>
      <c r="L15" s="103" t="s">
        <v>17</v>
      </c>
      <c r="M15" s="411">
        <v>6</v>
      </c>
      <c r="N15" s="155">
        <f>E15+H15+K15</f>
        <v>12</v>
      </c>
      <c r="O15" s="156" t="s">
        <v>17</v>
      </c>
      <c r="P15" s="157">
        <f>G15+J15+M15</f>
        <v>16</v>
      </c>
      <c r="Q15" s="155">
        <f>SUM(AF15:AH15)</f>
        <v>1</v>
      </c>
      <c r="R15" s="156" t="s">
        <v>17</v>
      </c>
      <c r="S15" s="157">
        <f>SUM(AI15:AK15)</f>
        <v>2</v>
      </c>
      <c r="T15" s="158">
        <f>IF(Q15&gt;S15,1,0)</f>
        <v>0</v>
      </c>
      <c r="U15" s="159">
        <f>IF(S15&gt;Q15,1,0)</f>
        <v>1</v>
      </c>
      <c r="V15" s="92"/>
      <c r="AF15" s="109">
        <f>IF(E15&gt;G15,1,0)</f>
        <v>0</v>
      </c>
      <c r="AG15" s="109">
        <f>IF(H15&gt;J15,1,0)</f>
        <v>1</v>
      </c>
      <c r="AH15" s="109">
        <f>IF(K15+M15&gt;0,IF(K15&gt;M15,1,0),0)</f>
        <v>0</v>
      </c>
      <c r="AI15" s="109">
        <f>IF(G15&gt;E15,1,0)</f>
        <v>1</v>
      </c>
      <c r="AJ15" s="109">
        <f>IF(J15&gt;H15,1,0)</f>
        <v>0</v>
      </c>
      <c r="AK15" s="109">
        <f>IF(K15+M15&gt;0,IF(M15&gt;K15,1,0),0)</f>
        <v>1</v>
      </c>
    </row>
    <row r="16" spans="2:37" ht="20.25" customHeight="1">
      <c r="B16" s="597" t="s">
        <v>68</v>
      </c>
      <c r="C16" s="111" t="s">
        <v>93</v>
      </c>
      <c r="D16" s="110" t="s">
        <v>213</v>
      </c>
      <c r="E16" s="605">
        <v>4</v>
      </c>
      <c r="F16" s="607" t="s">
        <v>17</v>
      </c>
      <c r="G16" s="609">
        <v>6</v>
      </c>
      <c r="H16" s="611">
        <v>6</v>
      </c>
      <c r="I16" s="607" t="s">
        <v>17</v>
      </c>
      <c r="J16" s="609">
        <v>4</v>
      </c>
      <c r="K16" s="611">
        <v>7</v>
      </c>
      <c r="L16" s="607" t="s">
        <v>17</v>
      </c>
      <c r="M16" s="613">
        <v>6</v>
      </c>
      <c r="N16" s="565">
        <f>E16+H16+K16</f>
        <v>17</v>
      </c>
      <c r="O16" s="592" t="s">
        <v>17</v>
      </c>
      <c r="P16" s="590">
        <f>G16+J16+M16</f>
        <v>16</v>
      </c>
      <c r="Q16" s="565">
        <f>SUM(AF16:AH16)</f>
        <v>2</v>
      </c>
      <c r="R16" s="592" t="s">
        <v>17</v>
      </c>
      <c r="S16" s="590">
        <f>SUM(AI16:AK16)</f>
        <v>1</v>
      </c>
      <c r="T16" s="603">
        <f>IF(Q16&gt;S16,1,0)</f>
        <v>1</v>
      </c>
      <c r="U16" s="588">
        <f>IF(S16&gt;Q16,1,0)</f>
        <v>0</v>
      </c>
      <c r="V16" s="112"/>
      <c r="AF16" s="109">
        <f>IF(E16&gt;G16,1,0)</f>
        <v>0</v>
      </c>
      <c r="AG16" s="109">
        <f>IF(H16&gt;J16,1,0)</f>
        <v>1</v>
      </c>
      <c r="AH16" s="109">
        <f>IF(K16+M16&gt;0,IF(K16&gt;M16,1,0),0)</f>
        <v>1</v>
      </c>
      <c r="AI16" s="109">
        <f>IF(G16&gt;E16,1,0)</f>
        <v>1</v>
      </c>
      <c r="AJ16" s="109">
        <f>IF(J16&gt;H16,1,0)</f>
        <v>0</v>
      </c>
      <c r="AK16" s="109">
        <f>IF(K16+M16&gt;0,IF(M16&gt;K16,1,0),0)</f>
        <v>0</v>
      </c>
    </row>
    <row r="17" spans="2:22" ht="21" customHeight="1">
      <c r="B17" s="598"/>
      <c r="C17" s="113" t="s">
        <v>134</v>
      </c>
      <c r="D17" s="114" t="s">
        <v>206</v>
      </c>
      <c r="E17" s="606"/>
      <c r="F17" s="608"/>
      <c r="G17" s="610"/>
      <c r="H17" s="612"/>
      <c r="I17" s="608"/>
      <c r="J17" s="610"/>
      <c r="K17" s="612"/>
      <c r="L17" s="608"/>
      <c r="M17" s="614"/>
      <c r="N17" s="566"/>
      <c r="O17" s="593"/>
      <c r="P17" s="591"/>
      <c r="Q17" s="566"/>
      <c r="R17" s="593"/>
      <c r="S17" s="591"/>
      <c r="T17" s="604"/>
      <c r="U17" s="589"/>
      <c r="V17" s="112"/>
    </row>
    <row r="18" spans="2:22" ht="23.25" customHeight="1">
      <c r="B18" s="115"/>
      <c r="C18" s="147" t="s">
        <v>72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2">
        <f>SUM(N14:N17)</f>
        <v>44</v>
      </c>
      <c r="O18" s="156" t="s">
        <v>17</v>
      </c>
      <c r="P18" s="163">
        <f>SUM(P14:P17)</f>
        <v>42</v>
      </c>
      <c r="Q18" s="162">
        <f>SUM(Q14:Q17)</f>
        <v>5</v>
      </c>
      <c r="R18" s="164" t="s">
        <v>17</v>
      </c>
      <c r="S18" s="163">
        <f>SUM(S14:S17)</f>
        <v>4</v>
      </c>
      <c r="T18" s="158">
        <f>SUM(T14:T17)</f>
        <v>2</v>
      </c>
      <c r="U18" s="159">
        <f>SUM(U14:U17)</f>
        <v>1</v>
      </c>
      <c r="V18" s="92"/>
    </row>
    <row r="19" spans="2:27" ht="21" customHeight="1">
      <c r="B19" s="115"/>
      <c r="C19" s="3" t="s">
        <v>73</v>
      </c>
      <c r="D19" s="118" t="str">
        <f>IF(T18&gt;U18,D9,IF(U18&gt;T18,D10,IF(U18+T18=0," ","CHYBA ZADÁNÍ")))</f>
        <v>Příbor</v>
      </c>
      <c r="E19" s="116"/>
      <c r="F19" s="116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3"/>
      <c r="V19" s="119"/>
      <c r="AA19" s="120"/>
    </row>
    <row r="20" spans="2:22" ht="19.5" customHeight="1">
      <c r="B20" s="115"/>
      <c r="C20" s="3" t="s">
        <v>74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2" t="s">
        <v>56</v>
      </c>
      <c r="K21" s="2"/>
      <c r="L21" s="2"/>
      <c r="T21" s="2" t="s">
        <v>59</v>
      </c>
    </row>
    <row r="22" spans="3:21" ht="15">
      <c r="C22" s="75" t="s">
        <v>75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1"/>
      <c r="C26" s="91"/>
      <c r="D26" s="91"/>
      <c r="E26" s="91"/>
      <c r="F26" s="123" t="s">
        <v>39</v>
      </c>
      <c r="G26" s="91"/>
      <c r="H26" s="124"/>
      <c r="I26" s="124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582" t="s">
        <v>42</v>
      </c>
      <c r="Q28" s="582"/>
      <c r="R28" s="73"/>
      <c r="S28" s="73"/>
      <c r="T28" s="583">
        <f>'Rozlosování-přehled'!$N$1</f>
        <v>2011</v>
      </c>
      <c r="U28" s="583"/>
      <c r="X28" s="74" t="s">
        <v>0</v>
      </c>
    </row>
    <row r="29" spans="3:31" ht="18.75">
      <c r="C29" s="75" t="s">
        <v>43</v>
      </c>
      <c r="D29" s="125"/>
      <c r="N29" s="77">
        <v>3</v>
      </c>
      <c r="P29" s="584" t="str">
        <f>IF(N29=1,P31,IF(N29=2,P32,IF(N29=3,P33,IF(N29=4,P34,IF(N29=5,P35," ")))))</f>
        <v>VETERÁNI   I.</v>
      </c>
      <c r="Q29" s="585"/>
      <c r="R29" s="585"/>
      <c r="S29" s="585"/>
      <c r="T29" s="585"/>
      <c r="U29" s="586"/>
      <c r="W29" s="78" t="s">
        <v>1</v>
      </c>
      <c r="X29" s="75" t="s">
        <v>2</v>
      </c>
      <c r="AA29" s="1" t="s">
        <v>44</v>
      </c>
      <c r="AB29" s="1" t="s">
        <v>45</v>
      </c>
      <c r="AC29" s="1" t="s">
        <v>46</v>
      </c>
      <c r="AD29" s="1" t="s">
        <v>47</v>
      </c>
      <c r="AE29" s="1" t="s">
        <v>48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1" ht="15.75">
      <c r="C31" s="75" t="s">
        <v>49</v>
      </c>
      <c r="D31" s="126" t="s">
        <v>119</v>
      </c>
      <c r="E31" s="83"/>
      <c r="F31" s="83"/>
      <c r="N31" s="1">
        <v>1</v>
      </c>
      <c r="P31" s="587" t="s">
        <v>50</v>
      </c>
      <c r="Q31" s="587"/>
      <c r="R31" s="587"/>
      <c r="S31" s="587"/>
      <c r="T31" s="587"/>
      <c r="U31" s="587"/>
      <c r="W31" s="85">
        <v>1</v>
      </c>
      <c r="X31" s="86" t="str">
        <f aca="true" t="shared" si="1" ref="X31:X38">IF($N$29=1,AA31,IF($N$29=2,AB31,IF($N$29=3,AC31,IF($N$29=4,AD31,IF($N$29=5,AE31," ")))))</f>
        <v>VOLNÝ  LOS</v>
      </c>
      <c r="AA31" s="1">
        <f aca="true" t="shared" si="2" ref="AA31:AE38">AA6</f>
        <v>0</v>
      </c>
      <c r="AB31" s="1">
        <f t="shared" si="2"/>
        <v>0</v>
      </c>
      <c r="AC31" s="1" t="str">
        <f>AC6</f>
        <v>VOLNÝ  LOS</v>
      </c>
      <c r="AD31" s="1">
        <f t="shared" si="2"/>
        <v>0</v>
      </c>
      <c r="AE31" s="1">
        <f t="shared" si="2"/>
        <v>0</v>
      </c>
    </row>
    <row r="32" spans="3:31" ht="15">
      <c r="C32" s="75" t="s">
        <v>52</v>
      </c>
      <c r="D32" s="247">
        <v>40682</v>
      </c>
      <c r="E32" s="88"/>
      <c r="F32" s="88"/>
      <c r="N32" s="1">
        <v>2</v>
      </c>
      <c r="P32" s="587" t="s">
        <v>53</v>
      </c>
      <c r="Q32" s="587"/>
      <c r="R32" s="587"/>
      <c r="S32" s="587"/>
      <c r="T32" s="587"/>
      <c r="U32" s="587"/>
      <c r="W32" s="85">
        <v>2</v>
      </c>
      <c r="X32" s="86" t="str">
        <f t="shared" si="1"/>
        <v>Krmelín</v>
      </c>
      <c r="AA32" s="1">
        <f t="shared" si="2"/>
        <v>0</v>
      </c>
      <c r="AB32" s="1">
        <f t="shared" si="2"/>
        <v>0</v>
      </c>
      <c r="AC32" s="1" t="str">
        <f t="shared" si="2"/>
        <v>Krmelín</v>
      </c>
      <c r="AD32" s="1">
        <f t="shared" si="2"/>
        <v>0</v>
      </c>
      <c r="AE32" s="1">
        <f t="shared" si="2"/>
        <v>0</v>
      </c>
    </row>
    <row r="33" spans="3:31" ht="15">
      <c r="C33" s="75"/>
      <c r="N33" s="1">
        <v>3</v>
      </c>
      <c r="P33" s="575" t="s">
        <v>54</v>
      </c>
      <c r="Q33" s="575"/>
      <c r="R33" s="575"/>
      <c r="S33" s="575"/>
      <c r="T33" s="575"/>
      <c r="U33" s="575"/>
      <c r="W33" s="85">
        <v>3</v>
      </c>
      <c r="X33" s="86" t="str">
        <f t="shared" si="1"/>
        <v>Výškovice  C</v>
      </c>
      <c r="AA33" s="1">
        <f t="shared" si="2"/>
        <v>0</v>
      </c>
      <c r="AB33" s="1">
        <f t="shared" si="2"/>
        <v>0</v>
      </c>
      <c r="AC33" s="1" t="str">
        <f t="shared" si="2"/>
        <v>Výškovice  C</v>
      </c>
      <c r="AD33" s="1">
        <f t="shared" si="2"/>
        <v>0</v>
      </c>
      <c r="AE33" s="1">
        <f t="shared" si="2"/>
        <v>0</v>
      </c>
    </row>
    <row r="34" spans="2:31" ht="18.75">
      <c r="B34" s="89">
        <v>6</v>
      </c>
      <c r="C34" s="71" t="s">
        <v>56</v>
      </c>
      <c r="D34" s="594" t="str">
        <f>IF(B34=1,X31,IF(B34=2,X32,IF(B34=3,X33,IF(B34=4,X34,IF(B34=5,X35,IF(B34=6,X36,IF(B34=7,X37,IF(B34=8,X38," "))))))))</f>
        <v>Proskovice B</v>
      </c>
      <c r="E34" s="595"/>
      <c r="F34" s="595"/>
      <c r="G34" s="595"/>
      <c r="H34" s="595"/>
      <c r="I34" s="596"/>
      <c r="N34" s="1">
        <v>4</v>
      </c>
      <c r="P34" s="575" t="s">
        <v>57</v>
      </c>
      <c r="Q34" s="575"/>
      <c r="R34" s="575"/>
      <c r="S34" s="575"/>
      <c r="T34" s="575"/>
      <c r="U34" s="575"/>
      <c r="W34" s="85">
        <v>4</v>
      </c>
      <c r="X34" s="86" t="str">
        <f t="shared" si="1"/>
        <v>Kunčičky  B</v>
      </c>
      <c r="AA34" s="1">
        <f t="shared" si="2"/>
        <v>0</v>
      </c>
      <c r="AB34" s="1">
        <f t="shared" si="2"/>
        <v>0</v>
      </c>
      <c r="AC34" s="1" t="str">
        <f t="shared" si="2"/>
        <v>Kunčičky  B</v>
      </c>
      <c r="AD34" s="1">
        <f t="shared" si="2"/>
        <v>0</v>
      </c>
      <c r="AE34" s="1">
        <f t="shared" si="2"/>
        <v>0</v>
      </c>
    </row>
    <row r="35" spans="2:31" ht="18.75">
      <c r="B35" s="89">
        <v>4</v>
      </c>
      <c r="C35" s="71" t="s">
        <v>59</v>
      </c>
      <c r="D35" s="594" t="str">
        <f>IF(B35=1,X31,IF(B35=2,X32,IF(B35=3,X33,IF(B35=4,X34,IF(B35=5,X35,IF(B35=6,X36,IF(B35=7,X37,IF(B35=8,X38," "))))))))</f>
        <v>Kunčičky  B</v>
      </c>
      <c r="E35" s="595"/>
      <c r="F35" s="595"/>
      <c r="G35" s="595"/>
      <c r="H35" s="595"/>
      <c r="I35" s="596"/>
      <c r="N35" s="1">
        <v>5</v>
      </c>
      <c r="P35" s="575" t="s">
        <v>60</v>
      </c>
      <c r="Q35" s="575"/>
      <c r="R35" s="575"/>
      <c r="S35" s="575"/>
      <c r="T35" s="575"/>
      <c r="U35" s="575"/>
      <c r="W35" s="85">
        <v>5</v>
      </c>
      <c r="X35" s="86" t="str">
        <f t="shared" si="1"/>
        <v>Poruba</v>
      </c>
      <c r="AA35" s="1">
        <f t="shared" si="2"/>
        <v>0</v>
      </c>
      <c r="AB35" s="1">
        <f t="shared" si="2"/>
        <v>0</v>
      </c>
      <c r="AC35" s="1" t="str">
        <f t="shared" si="2"/>
        <v>Poruba</v>
      </c>
      <c r="AD35" s="1">
        <f t="shared" si="2"/>
        <v>0</v>
      </c>
      <c r="AE35" s="1">
        <f t="shared" si="2"/>
        <v>0</v>
      </c>
    </row>
    <row r="36" spans="23:31" ht="15">
      <c r="W36" s="85">
        <v>6</v>
      </c>
      <c r="X36" s="86" t="str">
        <f t="shared" si="1"/>
        <v>Proskovice B</v>
      </c>
      <c r="AA36" s="1">
        <f t="shared" si="2"/>
        <v>0</v>
      </c>
      <c r="AB36" s="1">
        <f t="shared" si="2"/>
        <v>0</v>
      </c>
      <c r="AC36" s="1" t="str">
        <f t="shared" si="2"/>
        <v>Proskovice B</v>
      </c>
      <c r="AD36" s="1">
        <f t="shared" si="2"/>
        <v>0</v>
      </c>
      <c r="AE36" s="1">
        <f t="shared" si="2"/>
        <v>0</v>
      </c>
    </row>
    <row r="37" spans="3:31" ht="15">
      <c r="C37" s="90" t="s">
        <v>63</v>
      </c>
      <c r="D37" s="91"/>
      <c r="E37" s="580" t="s">
        <v>64</v>
      </c>
      <c r="F37" s="576"/>
      <c r="G37" s="576"/>
      <c r="H37" s="576"/>
      <c r="I37" s="576"/>
      <c r="J37" s="576"/>
      <c r="K37" s="576"/>
      <c r="L37" s="576"/>
      <c r="M37" s="576"/>
      <c r="N37" s="576" t="s">
        <v>65</v>
      </c>
      <c r="O37" s="576"/>
      <c r="P37" s="576"/>
      <c r="Q37" s="576"/>
      <c r="R37" s="576"/>
      <c r="S37" s="576"/>
      <c r="T37" s="576"/>
      <c r="U37" s="576"/>
      <c r="V37" s="92"/>
      <c r="W37" s="85">
        <v>7</v>
      </c>
      <c r="X37" s="86" t="str">
        <f t="shared" si="1"/>
        <v>Vratimov</v>
      </c>
      <c r="AA37" s="1">
        <f t="shared" si="2"/>
        <v>0</v>
      </c>
      <c r="AB37" s="1">
        <f t="shared" si="2"/>
        <v>0</v>
      </c>
      <c r="AC37" s="1" t="str">
        <f t="shared" si="2"/>
        <v>Vratimov</v>
      </c>
      <c r="AD37" s="1">
        <f t="shared" si="2"/>
        <v>0</v>
      </c>
      <c r="AE37" s="1">
        <f t="shared" si="2"/>
        <v>0</v>
      </c>
    </row>
    <row r="38" spans="2:37" ht="15">
      <c r="B38" s="94"/>
      <c r="C38" s="95" t="s">
        <v>7</v>
      </c>
      <c r="D38" s="96" t="s">
        <v>8</v>
      </c>
      <c r="E38" s="581" t="s">
        <v>66</v>
      </c>
      <c r="F38" s="559"/>
      <c r="G38" s="560"/>
      <c r="H38" s="558" t="s">
        <v>67</v>
      </c>
      <c r="I38" s="559"/>
      <c r="J38" s="560" t="s">
        <v>67</v>
      </c>
      <c r="K38" s="558" t="s">
        <v>68</v>
      </c>
      <c r="L38" s="559"/>
      <c r="M38" s="559" t="s">
        <v>68</v>
      </c>
      <c r="N38" s="558" t="s">
        <v>69</v>
      </c>
      <c r="O38" s="559"/>
      <c r="P38" s="560"/>
      <c r="Q38" s="558" t="s">
        <v>70</v>
      </c>
      <c r="R38" s="559"/>
      <c r="S38" s="560"/>
      <c r="T38" s="97" t="s">
        <v>71</v>
      </c>
      <c r="U38" s="98"/>
      <c r="V38" s="99"/>
      <c r="W38" s="85">
        <v>8</v>
      </c>
      <c r="X38" s="86" t="str">
        <f t="shared" si="1"/>
        <v>Příbor</v>
      </c>
      <c r="AA38" s="1">
        <f t="shared" si="2"/>
        <v>0</v>
      </c>
      <c r="AB38" s="1">
        <f t="shared" si="2"/>
        <v>0</v>
      </c>
      <c r="AC38" s="1" t="str">
        <f t="shared" si="2"/>
        <v>Příbor</v>
      </c>
      <c r="AD38" s="1">
        <f t="shared" si="2"/>
        <v>0</v>
      </c>
      <c r="AE38" s="1">
        <f t="shared" si="2"/>
        <v>0</v>
      </c>
      <c r="AF38" s="4" t="s">
        <v>66</v>
      </c>
      <c r="AG38" s="4" t="s">
        <v>67</v>
      </c>
      <c r="AH38" s="4" t="s">
        <v>68</v>
      </c>
      <c r="AI38" s="4" t="s">
        <v>66</v>
      </c>
      <c r="AJ38" s="4" t="s">
        <v>67</v>
      </c>
      <c r="AK38" s="4" t="s">
        <v>68</v>
      </c>
    </row>
    <row r="39" spans="2:37" ht="24.75" customHeight="1">
      <c r="B39" s="100" t="s">
        <v>66</v>
      </c>
      <c r="C39" s="101" t="s">
        <v>218</v>
      </c>
      <c r="D39" s="110" t="s">
        <v>219</v>
      </c>
      <c r="E39" s="102">
        <v>6</v>
      </c>
      <c r="F39" s="103" t="s">
        <v>17</v>
      </c>
      <c r="G39" s="104">
        <v>4</v>
      </c>
      <c r="H39" s="105">
        <v>7</v>
      </c>
      <c r="I39" s="103" t="s">
        <v>17</v>
      </c>
      <c r="J39" s="104">
        <v>6</v>
      </c>
      <c r="K39" s="105"/>
      <c r="L39" s="103" t="s">
        <v>17</v>
      </c>
      <c r="M39" s="411"/>
      <c r="N39" s="155">
        <f>E39+H39+K39</f>
        <v>13</v>
      </c>
      <c r="O39" s="156" t="s">
        <v>17</v>
      </c>
      <c r="P39" s="157">
        <f>G39+J39+M39</f>
        <v>10</v>
      </c>
      <c r="Q39" s="155">
        <f>SUM(AF39:AH39)</f>
        <v>2</v>
      </c>
      <c r="R39" s="156" t="s">
        <v>17</v>
      </c>
      <c r="S39" s="157">
        <f>SUM(AI39:AK39)</f>
        <v>0</v>
      </c>
      <c r="T39" s="158">
        <f>IF(Q39&gt;S39,1,0)</f>
        <v>1</v>
      </c>
      <c r="U39" s="159">
        <f>IF(S39&gt;Q39,1,0)</f>
        <v>0</v>
      </c>
      <c r="V39" s="92"/>
      <c r="X39" s="108"/>
      <c r="AF39" s="109">
        <f>IF(E39&gt;G39,1,0)</f>
        <v>1</v>
      </c>
      <c r="AG39" s="109">
        <f>IF(H39&gt;J39,1,0)</f>
        <v>1</v>
      </c>
      <c r="AH39" s="109">
        <f>IF(K39+M39&gt;0,IF(K39&gt;M39,1,0),0)</f>
        <v>0</v>
      </c>
      <c r="AI39" s="109">
        <f>IF(G39&gt;E39,1,0)</f>
        <v>0</v>
      </c>
      <c r="AJ39" s="109">
        <f>IF(J39&gt;H39,1,0)</f>
        <v>0</v>
      </c>
      <c r="AK39" s="109">
        <f>IF(K39+M39&gt;0,IF(M39&gt;K39,1,0),0)</f>
        <v>0</v>
      </c>
    </row>
    <row r="40" spans="2:37" ht="24.75" customHeight="1">
      <c r="B40" s="100" t="s">
        <v>67</v>
      </c>
      <c r="C40" s="111" t="s">
        <v>220</v>
      </c>
      <c r="D40" s="101" t="s">
        <v>221</v>
      </c>
      <c r="E40" s="102">
        <v>5</v>
      </c>
      <c r="F40" s="103" t="s">
        <v>17</v>
      </c>
      <c r="G40" s="104">
        <v>7</v>
      </c>
      <c r="H40" s="105">
        <v>2</v>
      </c>
      <c r="I40" s="103" t="s">
        <v>17</v>
      </c>
      <c r="J40" s="104">
        <v>6</v>
      </c>
      <c r="K40" s="105"/>
      <c r="L40" s="103" t="s">
        <v>17</v>
      </c>
      <c r="M40" s="411"/>
      <c r="N40" s="155">
        <f>E40+H40+K40</f>
        <v>7</v>
      </c>
      <c r="O40" s="156" t="s">
        <v>17</v>
      </c>
      <c r="P40" s="157">
        <f>G40+J40+M40</f>
        <v>13</v>
      </c>
      <c r="Q40" s="155">
        <f>SUM(AF40:AH40)</f>
        <v>0</v>
      </c>
      <c r="R40" s="156" t="s">
        <v>17</v>
      </c>
      <c r="S40" s="157">
        <f>SUM(AI40:AK40)</f>
        <v>2</v>
      </c>
      <c r="T40" s="158">
        <f>IF(Q40&gt;S40,1,0)</f>
        <v>0</v>
      </c>
      <c r="U40" s="159">
        <f>IF(S40&gt;Q40,1,0)</f>
        <v>1</v>
      </c>
      <c r="V40" s="92"/>
      <c r="AF40" s="109">
        <f>IF(E40&gt;G40,1,0)</f>
        <v>0</v>
      </c>
      <c r="AG40" s="109">
        <f>IF(H40&gt;J40,1,0)</f>
        <v>0</v>
      </c>
      <c r="AH40" s="109">
        <f>IF(K40+M40&gt;0,IF(K40&gt;M40,1,0),0)</f>
        <v>0</v>
      </c>
      <c r="AI40" s="109">
        <f>IF(G40&gt;E40,1,0)</f>
        <v>1</v>
      </c>
      <c r="AJ40" s="109">
        <f>IF(J40&gt;H40,1,0)</f>
        <v>1</v>
      </c>
      <c r="AK40" s="109">
        <f>IF(K40+M40&gt;0,IF(M40&gt;K40,1,0),0)</f>
        <v>0</v>
      </c>
    </row>
    <row r="41" spans="2:37" ht="24.75" customHeight="1">
      <c r="B41" s="597" t="s">
        <v>68</v>
      </c>
      <c r="C41" s="111" t="s">
        <v>218</v>
      </c>
      <c r="D41" s="110" t="s">
        <v>219</v>
      </c>
      <c r="E41" s="605">
        <v>2</v>
      </c>
      <c r="F41" s="607" t="s">
        <v>17</v>
      </c>
      <c r="G41" s="609">
        <v>6</v>
      </c>
      <c r="H41" s="611">
        <v>7</v>
      </c>
      <c r="I41" s="607" t="s">
        <v>17</v>
      </c>
      <c r="J41" s="609">
        <v>5</v>
      </c>
      <c r="K41" s="611">
        <v>6</v>
      </c>
      <c r="L41" s="607" t="s">
        <v>17</v>
      </c>
      <c r="M41" s="613">
        <v>3</v>
      </c>
      <c r="N41" s="565">
        <f>E41+H41+K41</f>
        <v>15</v>
      </c>
      <c r="O41" s="592" t="s">
        <v>17</v>
      </c>
      <c r="P41" s="590">
        <f>G41+J41+M41</f>
        <v>14</v>
      </c>
      <c r="Q41" s="565">
        <f>SUM(AF41:AH41)</f>
        <v>2</v>
      </c>
      <c r="R41" s="592" t="s">
        <v>17</v>
      </c>
      <c r="S41" s="590">
        <f>SUM(AI41:AK41)</f>
        <v>1</v>
      </c>
      <c r="T41" s="603">
        <f>IF(Q41&gt;S41,1,0)</f>
        <v>1</v>
      </c>
      <c r="U41" s="588">
        <f>IF(S41&gt;Q41,1,0)</f>
        <v>0</v>
      </c>
      <c r="V41" s="112"/>
      <c r="AF41" s="109">
        <f>IF(E41&gt;G41,1,0)</f>
        <v>0</v>
      </c>
      <c r="AG41" s="109">
        <f>IF(H41&gt;J41,1,0)</f>
        <v>1</v>
      </c>
      <c r="AH41" s="109">
        <f>IF(K41+M41&gt;0,IF(K41&gt;M41,1,0),0)</f>
        <v>1</v>
      </c>
      <c r="AI41" s="109">
        <f>IF(G41&gt;E41,1,0)</f>
        <v>1</v>
      </c>
      <c r="AJ41" s="109">
        <f>IF(J41&gt;H41,1,0)</f>
        <v>0</v>
      </c>
      <c r="AK41" s="109">
        <f>IF(K41+M41&gt;0,IF(M41&gt;K41,1,0),0)</f>
        <v>0</v>
      </c>
    </row>
    <row r="42" spans="2:22" ht="24.75" customHeight="1">
      <c r="B42" s="598"/>
      <c r="C42" s="113" t="s">
        <v>220</v>
      </c>
      <c r="D42" s="114" t="s">
        <v>222</v>
      </c>
      <c r="E42" s="606"/>
      <c r="F42" s="608"/>
      <c r="G42" s="610"/>
      <c r="H42" s="612"/>
      <c r="I42" s="608"/>
      <c r="J42" s="610"/>
      <c r="K42" s="612"/>
      <c r="L42" s="608"/>
      <c r="M42" s="614"/>
      <c r="N42" s="566"/>
      <c r="O42" s="593"/>
      <c r="P42" s="591"/>
      <c r="Q42" s="566"/>
      <c r="R42" s="593"/>
      <c r="S42" s="591"/>
      <c r="T42" s="604"/>
      <c r="U42" s="589"/>
      <c r="V42" s="112"/>
    </row>
    <row r="43" spans="2:22" ht="24.75" customHeight="1">
      <c r="B43" s="115"/>
      <c r="C43" s="147" t="s">
        <v>72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2">
        <f>SUM(N39:N42)</f>
        <v>35</v>
      </c>
      <c r="O43" s="156" t="s">
        <v>17</v>
      </c>
      <c r="P43" s="163">
        <f>SUM(P39:P42)</f>
        <v>37</v>
      </c>
      <c r="Q43" s="162">
        <f>SUM(Q39:Q42)</f>
        <v>4</v>
      </c>
      <c r="R43" s="164" t="s">
        <v>17</v>
      </c>
      <c r="S43" s="163">
        <f>SUM(S39:S42)</f>
        <v>3</v>
      </c>
      <c r="T43" s="158">
        <f>SUM(T39:T42)</f>
        <v>2</v>
      </c>
      <c r="U43" s="159">
        <f>SUM(U39:U42)</f>
        <v>1</v>
      </c>
      <c r="V43" s="92"/>
    </row>
    <row r="44" spans="2:22" ht="24.75" customHeight="1">
      <c r="B44" s="115"/>
      <c r="C44" s="166" t="s">
        <v>73</v>
      </c>
      <c r="D44" s="167" t="str">
        <f>IF(T43&gt;U43,D34,IF(U43&gt;T43,D35,IF(U43+T43=0," ","CHYBA ZADÁNÍ")))</f>
        <v>Proskovice B</v>
      </c>
      <c r="E44" s="147"/>
      <c r="F44" s="147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6"/>
      <c r="V44" s="119"/>
    </row>
    <row r="45" spans="2:22" ht="15">
      <c r="B45" s="115"/>
      <c r="C45" s="3" t="s">
        <v>74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56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59</v>
      </c>
      <c r="U46" s="122"/>
    </row>
    <row r="47" spans="3:21" ht="15">
      <c r="C47" s="128" t="s">
        <v>75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9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0" spans="3:21" ht="15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582" t="s">
        <v>42</v>
      </c>
      <c r="Q53" s="582"/>
      <c r="R53" s="73"/>
      <c r="S53" s="73"/>
      <c r="T53" s="583">
        <f>'Rozlosování-přehled'!$N$1</f>
        <v>2011</v>
      </c>
      <c r="U53" s="583"/>
      <c r="X53" s="74" t="s">
        <v>0</v>
      </c>
    </row>
    <row r="54" spans="3:31" ht="18.75">
      <c r="C54" s="75" t="s">
        <v>43</v>
      </c>
      <c r="D54" s="76"/>
      <c r="N54" s="77">
        <v>3</v>
      </c>
      <c r="P54" s="584" t="str">
        <f>IF(N54=1,P56,IF(N54=2,P57,IF(N54=3,P58,IF(N54=4,P59,IF(N54=5,P60," ")))))</f>
        <v>VETERÁNI   I.</v>
      </c>
      <c r="Q54" s="585"/>
      <c r="R54" s="585"/>
      <c r="S54" s="585"/>
      <c r="T54" s="585"/>
      <c r="U54" s="586"/>
      <c r="W54" s="78" t="s">
        <v>1</v>
      </c>
      <c r="X54" s="79" t="s">
        <v>2</v>
      </c>
      <c r="AA54" s="1" t="s">
        <v>44</v>
      </c>
      <c r="AB54" s="1" t="s">
        <v>45</v>
      </c>
      <c r="AC54" s="1" t="s">
        <v>46</v>
      </c>
      <c r="AD54" s="1" t="s">
        <v>47</v>
      </c>
      <c r="AE54" s="1" t="s">
        <v>48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1" ht="15.75">
      <c r="C56" s="75" t="s">
        <v>49</v>
      </c>
      <c r="D56" s="152" t="s">
        <v>119</v>
      </c>
      <c r="E56" s="83"/>
      <c r="F56" s="83"/>
      <c r="N56" s="84">
        <v>1</v>
      </c>
      <c r="P56" s="587" t="s">
        <v>50</v>
      </c>
      <c r="Q56" s="587"/>
      <c r="R56" s="587"/>
      <c r="S56" s="587"/>
      <c r="T56" s="587"/>
      <c r="U56" s="587"/>
      <c r="W56" s="85">
        <v>1</v>
      </c>
      <c r="X56" s="86" t="str">
        <f aca="true" t="shared" si="3" ref="X56:X63">IF($N$4=1,AA56,IF($N$4=2,AB56,IF($N$4=3,AC56,IF($N$4=4,AD56,IF($N$4=5,AE56," ")))))</f>
        <v>VOLNÝ  LOS</v>
      </c>
      <c r="AA56" s="1">
        <f aca="true" t="shared" si="4" ref="AA56:AE63">AA6</f>
        <v>0</v>
      </c>
      <c r="AB56" s="1">
        <f t="shared" si="4"/>
        <v>0</v>
      </c>
      <c r="AC56" s="1" t="str">
        <f>AC6</f>
        <v>VOLNÝ  LOS</v>
      </c>
      <c r="AD56" s="1">
        <f t="shared" si="4"/>
        <v>0</v>
      </c>
      <c r="AE56" s="1">
        <f t="shared" si="4"/>
        <v>0</v>
      </c>
    </row>
    <row r="57" spans="3:31" ht="15">
      <c r="C57" s="75" t="s">
        <v>52</v>
      </c>
      <c r="D57" s="87">
        <v>40428</v>
      </c>
      <c r="E57" s="88"/>
      <c r="F57" s="88"/>
      <c r="N57" s="84">
        <v>2</v>
      </c>
      <c r="P57" s="587" t="s">
        <v>53</v>
      </c>
      <c r="Q57" s="587"/>
      <c r="R57" s="587"/>
      <c r="S57" s="587"/>
      <c r="T57" s="587"/>
      <c r="U57" s="587"/>
      <c r="W57" s="85">
        <v>2</v>
      </c>
      <c r="X57" s="86" t="str">
        <f t="shared" si="3"/>
        <v>Krmelín</v>
      </c>
      <c r="AA57" s="1">
        <f t="shared" si="4"/>
        <v>0</v>
      </c>
      <c r="AB57" s="1">
        <f t="shared" si="4"/>
        <v>0</v>
      </c>
      <c r="AC57" s="1" t="str">
        <f t="shared" si="4"/>
        <v>Krmelín</v>
      </c>
      <c r="AD57" s="1">
        <f t="shared" si="4"/>
        <v>0</v>
      </c>
      <c r="AE57" s="1">
        <f t="shared" si="4"/>
        <v>0</v>
      </c>
    </row>
    <row r="58" spans="3:31" ht="15">
      <c r="C58" s="75"/>
      <c r="N58" s="84">
        <v>3</v>
      </c>
      <c r="P58" s="575" t="s">
        <v>54</v>
      </c>
      <c r="Q58" s="575"/>
      <c r="R58" s="575"/>
      <c r="S58" s="575"/>
      <c r="T58" s="575"/>
      <c r="U58" s="575"/>
      <c r="W58" s="85">
        <v>3</v>
      </c>
      <c r="X58" s="86" t="str">
        <f t="shared" si="3"/>
        <v>Výškovice  C</v>
      </c>
      <c r="AA58" s="1">
        <f t="shared" si="4"/>
        <v>0</v>
      </c>
      <c r="AB58" s="1">
        <f t="shared" si="4"/>
        <v>0</v>
      </c>
      <c r="AC58" s="1" t="str">
        <f t="shared" si="4"/>
        <v>Výškovice  C</v>
      </c>
      <c r="AD58" s="1">
        <f t="shared" si="4"/>
        <v>0</v>
      </c>
      <c r="AE58" s="1">
        <f t="shared" si="4"/>
        <v>0</v>
      </c>
    </row>
    <row r="59" spans="2:31" ht="18.75">
      <c r="B59" s="89">
        <v>7</v>
      </c>
      <c r="C59" s="71" t="s">
        <v>56</v>
      </c>
      <c r="D59" s="577" t="str">
        <f>IF(B59=1,X56,IF(B59=2,X57,IF(B59=3,X58,IF(B59=4,X59,IF(B59=5,X60,IF(B59=6,X61,IF(B59=7,X62,IF(B59=8,X63," "))))))))</f>
        <v>Vratimov</v>
      </c>
      <c r="E59" s="578"/>
      <c r="F59" s="578"/>
      <c r="G59" s="578"/>
      <c r="H59" s="578"/>
      <c r="I59" s="579"/>
      <c r="N59" s="84">
        <v>4</v>
      </c>
      <c r="P59" s="575" t="s">
        <v>57</v>
      </c>
      <c r="Q59" s="575"/>
      <c r="R59" s="575"/>
      <c r="S59" s="575"/>
      <c r="T59" s="575"/>
      <c r="U59" s="575"/>
      <c r="W59" s="85">
        <v>4</v>
      </c>
      <c r="X59" s="86" t="str">
        <f t="shared" si="3"/>
        <v>Kunčičky  B</v>
      </c>
      <c r="AA59" s="1">
        <f t="shared" si="4"/>
        <v>0</v>
      </c>
      <c r="AB59" s="1">
        <f t="shared" si="4"/>
        <v>0</v>
      </c>
      <c r="AC59" s="1" t="str">
        <f t="shared" si="4"/>
        <v>Kunčičky  B</v>
      </c>
      <c r="AD59" s="1">
        <f t="shared" si="4"/>
        <v>0</v>
      </c>
      <c r="AE59" s="1">
        <f t="shared" si="4"/>
        <v>0</v>
      </c>
    </row>
    <row r="60" spans="2:31" ht="18.75">
      <c r="B60" s="89">
        <v>3</v>
      </c>
      <c r="C60" s="71" t="s">
        <v>59</v>
      </c>
      <c r="D60" s="577" t="str">
        <f>IF(B60=1,X56,IF(B60=2,X57,IF(B60=3,X58,IF(B60=4,X59,IF(B60=5,X60,IF(B60=6,X61,IF(B60=7,X62,IF(B60=8,X63," "))))))))</f>
        <v>Výškovice  C</v>
      </c>
      <c r="E60" s="578"/>
      <c r="F60" s="578"/>
      <c r="G60" s="578"/>
      <c r="H60" s="578"/>
      <c r="I60" s="579"/>
      <c r="N60" s="84">
        <v>5</v>
      </c>
      <c r="P60" s="575" t="s">
        <v>60</v>
      </c>
      <c r="Q60" s="575"/>
      <c r="R60" s="575"/>
      <c r="S60" s="575"/>
      <c r="T60" s="575"/>
      <c r="U60" s="575"/>
      <c r="W60" s="85">
        <v>5</v>
      </c>
      <c r="X60" s="86" t="str">
        <f t="shared" si="3"/>
        <v>Poruba</v>
      </c>
      <c r="AA60" s="1">
        <f t="shared" si="4"/>
        <v>0</v>
      </c>
      <c r="AB60" s="1">
        <f t="shared" si="4"/>
        <v>0</v>
      </c>
      <c r="AC60" s="1" t="str">
        <f t="shared" si="4"/>
        <v>Poruba</v>
      </c>
      <c r="AD60" s="1">
        <f t="shared" si="4"/>
        <v>0</v>
      </c>
      <c r="AE60" s="1">
        <f t="shared" si="4"/>
        <v>0</v>
      </c>
    </row>
    <row r="61" spans="23:31" ht="15">
      <c r="W61" s="85">
        <v>6</v>
      </c>
      <c r="X61" s="86" t="str">
        <f t="shared" si="3"/>
        <v>Proskovice B</v>
      </c>
      <c r="AA61" s="1">
        <f t="shared" si="4"/>
        <v>0</v>
      </c>
      <c r="AB61" s="1">
        <f t="shared" si="4"/>
        <v>0</v>
      </c>
      <c r="AC61" s="1" t="str">
        <f t="shared" si="4"/>
        <v>Proskovice B</v>
      </c>
      <c r="AD61" s="1">
        <f t="shared" si="4"/>
        <v>0</v>
      </c>
      <c r="AE61" s="1">
        <f t="shared" si="4"/>
        <v>0</v>
      </c>
    </row>
    <row r="62" spans="3:37" ht="15">
      <c r="C62" s="90" t="s">
        <v>63</v>
      </c>
      <c r="D62" s="91"/>
      <c r="E62" s="580" t="s">
        <v>64</v>
      </c>
      <c r="F62" s="576"/>
      <c r="G62" s="576"/>
      <c r="H62" s="576"/>
      <c r="I62" s="576"/>
      <c r="J62" s="576"/>
      <c r="K62" s="576"/>
      <c r="L62" s="576"/>
      <c r="M62" s="576"/>
      <c r="N62" s="576" t="s">
        <v>65</v>
      </c>
      <c r="O62" s="576"/>
      <c r="P62" s="576"/>
      <c r="Q62" s="576"/>
      <c r="R62" s="576"/>
      <c r="S62" s="576"/>
      <c r="T62" s="576"/>
      <c r="U62" s="576"/>
      <c r="V62" s="92"/>
      <c r="W62" s="85">
        <v>7</v>
      </c>
      <c r="X62" s="86" t="str">
        <f t="shared" si="3"/>
        <v>Vratimov</v>
      </c>
      <c r="AA62" s="1">
        <f t="shared" si="4"/>
        <v>0</v>
      </c>
      <c r="AB62" s="1">
        <f t="shared" si="4"/>
        <v>0</v>
      </c>
      <c r="AC62" s="1" t="str">
        <f t="shared" si="4"/>
        <v>Vratimov</v>
      </c>
      <c r="AD62" s="1">
        <f t="shared" si="4"/>
        <v>0</v>
      </c>
      <c r="AE62" s="1">
        <f t="shared" si="4"/>
        <v>0</v>
      </c>
      <c r="AF62" s="75"/>
      <c r="AG62" s="93"/>
      <c r="AH62" s="93"/>
      <c r="AI62" s="74" t="s">
        <v>0</v>
      </c>
      <c r="AJ62" s="93"/>
      <c r="AK62" s="93"/>
    </row>
    <row r="63" spans="2:37" ht="15">
      <c r="B63" s="94"/>
      <c r="C63" s="95" t="s">
        <v>7</v>
      </c>
      <c r="D63" s="96" t="s">
        <v>8</v>
      </c>
      <c r="E63" s="581" t="s">
        <v>66</v>
      </c>
      <c r="F63" s="559"/>
      <c r="G63" s="560"/>
      <c r="H63" s="558" t="s">
        <v>67</v>
      </c>
      <c r="I63" s="559"/>
      <c r="J63" s="560" t="s">
        <v>67</v>
      </c>
      <c r="K63" s="558" t="s">
        <v>68</v>
      </c>
      <c r="L63" s="559"/>
      <c r="M63" s="559" t="s">
        <v>68</v>
      </c>
      <c r="N63" s="558" t="s">
        <v>69</v>
      </c>
      <c r="O63" s="559"/>
      <c r="P63" s="560"/>
      <c r="Q63" s="558" t="s">
        <v>70</v>
      </c>
      <c r="R63" s="559"/>
      <c r="S63" s="560"/>
      <c r="T63" s="97" t="s">
        <v>71</v>
      </c>
      <c r="U63" s="98"/>
      <c r="V63" s="99"/>
      <c r="W63" s="85">
        <v>8</v>
      </c>
      <c r="X63" s="86" t="str">
        <f t="shared" si="3"/>
        <v>Příbor</v>
      </c>
      <c r="AA63" s="1">
        <f t="shared" si="4"/>
        <v>0</v>
      </c>
      <c r="AB63" s="1">
        <f t="shared" si="4"/>
        <v>0</v>
      </c>
      <c r="AC63" s="1" t="str">
        <f t="shared" si="4"/>
        <v>Příbor</v>
      </c>
      <c r="AD63" s="1">
        <f t="shared" si="4"/>
        <v>0</v>
      </c>
      <c r="AE63" s="1">
        <f t="shared" si="4"/>
        <v>0</v>
      </c>
      <c r="AF63" s="4" t="s">
        <v>66</v>
      </c>
      <c r="AG63" s="4" t="s">
        <v>67</v>
      </c>
      <c r="AH63" s="4" t="s">
        <v>68</v>
      </c>
      <c r="AI63" s="4" t="s">
        <v>66</v>
      </c>
      <c r="AJ63" s="4" t="s">
        <v>67</v>
      </c>
      <c r="AK63" s="4" t="s">
        <v>68</v>
      </c>
    </row>
    <row r="64" spans="2:37" ht="24.75" customHeight="1">
      <c r="B64" s="100" t="s">
        <v>66</v>
      </c>
      <c r="C64" s="497" t="s">
        <v>306</v>
      </c>
      <c r="D64" s="256" t="s">
        <v>113</v>
      </c>
      <c r="E64" s="257">
        <v>6</v>
      </c>
      <c r="F64" s="258" t="s">
        <v>17</v>
      </c>
      <c r="G64" s="259">
        <v>7</v>
      </c>
      <c r="H64" s="260">
        <v>3</v>
      </c>
      <c r="I64" s="258" t="s">
        <v>17</v>
      </c>
      <c r="J64" s="259">
        <v>6</v>
      </c>
      <c r="K64" s="260"/>
      <c r="L64" s="258" t="s">
        <v>17</v>
      </c>
      <c r="M64" s="273"/>
      <c r="N64" s="155">
        <f>E64+H64+K64</f>
        <v>9</v>
      </c>
      <c r="O64" s="156" t="s">
        <v>17</v>
      </c>
      <c r="P64" s="157">
        <f>G64+J64+M64</f>
        <v>13</v>
      </c>
      <c r="Q64" s="155">
        <f>SUM(AF64:AH64)</f>
        <v>0</v>
      </c>
      <c r="R64" s="156" t="s">
        <v>17</v>
      </c>
      <c r="S64" s="157">
        <f>SUM(AI64:AK64)</f>
        <v>2</v>
      </c>
      <c r="T64" s="158">
        <f>IF(Q64&gt;S64,1,0)</f>
        <v>0</v>
      </c>
      <c r="U64" s="159">
        <f>IF(S64&gt;Q64,1,0)</f>
        <v>1</v>
      </c>
      <c r="V64" s="92"/>
      <c r="X64" s="108"/>
      <c r="AF64" s="109">
        <f>IF(E64&gt;G64,1,0)</f>
        <v>0</v>
      </c>
      <c r="AG64" s="109">
        <f>IF(H64&gt;J64,1,0)</f>
        <v>0</v>
      </c>
      <c r="AH64" s="109">
        <f>IF(K64+M64&gt;0,IF(K64&gt;M64,1,0),0)</f>
        <v>0</v>
      </c>
      <c r="AI64" s="109">
        <f>IF(G64&gt;E64,1,0)</f>
        <v>1</v>
      </c>
      <c r="AJ64" s="109">
        <f>IF(J64&gt;H64,1,0)</f>
        <v>1</v>
      </c>
      <c r="AK64" s="109">
        <f>IF(K64+M64&gt;0,IF(M64&gt;K64,1,0),0)</f>
        <v>0</v>
      </c>
    </row>
    <row r="65" spans="2:37" ht="24.75" customHeight="1">
      <c r="B65" s="100" t="s">
        <v>67</v>
      </c>
      <c r="C65" s="497" t="s">
        <v>306</v>
      </c>
      <c r="D65" s="261" t="s">
        <v>121</v>
      </c>
      <c r="E65" s="257">
        <v>6</v>
      </c>
      <c r="F65" s="258" t="s">
        <v>17</v>
      </c>
      <c r="G65" s="259">
        <v>4</v>
      </c>
      <c r="H65" s="260">
        <v>4</v>
      </c>
      <c r="I65" s="258" t="s">
        <v>17</v>
      </c>
      <c r="J65" s="259">
        <v>6</v>
      </c>
      <c r="K65" s="260">
        <v>6</v>
      </c>
      <c r="L65" s="258" t="s">
        <v>17</v>
      </c>
      <c r="M65" s="273">
        <v>3</v>
      </c>
      <c r="N65" s="155">
        <f>E65+H65+K65</f>
        <v>16</v>
      </c>
      <c r="O65" s="156" t="s">
        <v>17</v>
      </c>
      <c r="P65" s="157">
        <f>G65+J65+M65</f>
        <v>13</v>
      </c>
      <c r="Q65" s="155">
        <f>SUM(AF65:AH65)</f>
        <v>2</v>
      </c>
      <c r="R65" s="156" t="s">
        <v>17</v>
      </c>
      <c r="S65" s="157">
        <f>SUM(AI65:AK65)</f>
        <v>1</v>
      </c>
      <c r="T65" s="158">
        <f>IF(Q65&gt;S65,1,0)</f>
        <v>1</v>
      </c>
      <c r="U65" s="159">
        <f>IF(S65&gt;Q65,1,0)</f>
        <v>0</v>
      </c>
      <c r="V65" s="92"/>
      <c r="AF65" s="109">
        <f>IF(E65&gt;G65,1,0)</f>
        <v>1</v>
      </c>
      <c r="AG65" s="109">
        <f>IF(H65&gt;J65,1,0)</f>
        <v>0</v>
      </c>
      <c r="AH65" s="109">
        <f>IF(K65+M65&gt;0,IF(K65&gt;M65,1,0),0)</f>
        <v>1</v>
      </c>
      <c r="AI65" s="109">
        <f>IF(G65&gt;E65,1,0)</f>
        <v>0</v>
      </c>
      <c r="AJ65" s="109">
        <f>IF(J65&gt;H65,1,0)</f>
        <v>1</v>
      </c>
      <c r="AK65" s="109">
        <f>IF(K65+M65&gt;0,IF(M65&gt;K65,1,0),0)</f>
        <v>0</v>
      </c>
    </row>
    <row r="66" spans="2:37" ht="24.75" customHeight="1">
      <c r="B66" s="597" t="s">
        <v>68</v>
      </c>
      <c r="C66" s="498" t="s">
        <v>306</v>
      </c>
      <c r="D66" s="261" t="s">
        <v>113</v>
      </c>
      <c r="E66" s="617">
        <v>6</v>
      </c>
      <c r="F66" s="569" t="s">
        <v>17</v>
      </c>
      <c r="G66" s="615">
        <v>7</v>
      </c>
      <c r="H66" s="567">
        <v>2</v>
      </c>
      <c r="I66" s="569" t="s">
        <v>17</v>
      </c>
      <c r="J66" s="615">
        <v>6</v>
      </c>
      <c r="K66" s="567"/>
      <c r="L66" s="569" t="s">
        <v>17</v>
      </c>
      <c r="M66" s="571"/>
      <c r="N66" s="565">
        <f>E66+H66+K66</f>
        <v>8</v>
      </c>
      <c r="O66" s="592" t="s">
        <v>17</v>
      </c>
      <c r="P66" s="590">
        <f>G66+J66+M66</f>
        <v>13</v>
      </c>
      <c r="Q66" s="565">
        <f>SUM(AF66:AH66)</f>
        <v>0</v>
      </c>
      <c r="R66" s="592" t="s">
        <v>17</v>
      </c>
      <c r="S66" s="590">
        <f>SUM(AI66:AK66)</f>
        <v>2</v>
      </c>
      <c r="T66" s="603">
        <f>IF(Q66&gt;S66,1,0)</f>
        <v>0</v>
      </c>
      <c r="U66" s="588">
        <f>IF(S66&gt;Q66,1,0)</f>
        <v>1</v>
      </c>
      <c r="V66" s="112"/>
      <c r="AF66" s="109">
        <f>IF(E66&gt;G66,1,0)</f>
        <v>0</v>
      </c>
      <c r="AG66" s="109">
        <f>IF(H66&gt;J66,1,0)</f>
        <v>0</v>
      </c>
      <c r="AH66" s="109">
        <f>IF(K66+M66&gt;0,IF(K66&gt;M66,1,0),0)</f>
        <v>0</v>
      </c>
      <c r="AI66" s="109">
        <f>IF(G66&gt;E66,1,0)</f>
        <v>1</v>
      </c>
      <c r="AJ66" s="109">
        <f>IF(J66&gt;H66,1,0)</f>
        <v>1</v>
      </c>
      <c r="AK66" s="109">
        <f>IF(K66+M66&gt;0,IF(M66&gt;K66,1,0),0)</f>
        <v>0</v>
      </c>
    </row>
    <row r="67" spans="2:22" ht="24.75" customHeight="1">
      <c r="B67" s="598"/>
      <c r="C67" s="499" t="s">
        <v>306</v>
      </c>
      <c r="D67" s="264" t="s">
        <v>121</v>
      </c>
      <c r="E67" s="618"/>
      <c r="F67" s="570"/>
      <c r="G67" s="616"/>
      <c r="H67" s="568"/>
      <c r="I67" s="570"/>
      <c r="J67" s="616"/>
      <c r="K67" s="568"/>
      <c r="L67" s="570"/>
      <c r="M67" s="572"/>
      <c r="N67" s="566"/>
      <c r="O67" s="593"/>
      <c r="P67" s="591"/>
      <c r="Q67" s="566"/>
      <c r="R67" s="593"/>
      <c r="S67" s="591"/>
      <c r="T67" s="604"/>
      <c r="U67" s="589"/>
      <c r="V67" s="112"/>
    </row>
    <row r="68" spans="2:22" ht="24.75" customHeight="1">
      <c r="B68" s="115"/>
      <c r="C68" s="147" t="s">
        <v>72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2">
        <f>SUM(N64:N67)</f>
        <v>33</v>
      </c>
      <c r="O68" s="156" t="s">
        <v>17</v>
      </c>
      <c r="P68" s="163">
        <f>SUM(P64:P67)</f>
        <v>39</v>
      </c>
      <c r="Q68" s="162">
        <f>SUM(Q64:Q67)</f>
        <v>2</v>
      </c>
      <c r="R68" s="164" t="s">
        <v>17</v>
      </c>
      <c r="S68" s="163">
        <f>SUM(S64:S67)</f>
        <v>5</v>
      </c>
      <c r="T68" s="158">
        <f>SUM(T64:T67)</f>
        <v>1</v>
      </c>
      <c r="U68" s="159">
        <f>SUM(U64:U67)</f>
        <v>2</v>
      </c>
      <c r="V68" s="92"/>
    </row>
    <row r="69" spans="2:27" ht="24.75" customHeight="1">
      <c r="B69" s="115"/>
      <c r="C69" s="3" t="s">
        <v>73</v>
      </c>
      <c r="D69" s="118" t="str">
        <f>IF(T68&gt;U68,D59,IF(U68&gt;T68,D60,IF(U68+T68=0," ","CHYBA ZADÁNÍ")))</f>
        <v>Výškovice  C</v>
      </c>
      <c r="E69" s="116"/>
      <c r="F69" s="116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3"/>
      <c r="V69" s="119"/>
      <c r="AA69" s="120"/>
    </row>
    <row r="70" spans="2:22" ht="15">
      <c r="B70" s="115"/>
      <c r="C70" s="3" t="s">
        <v>74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10:20" ht="15">
      <c r="J71" s="2" t="s">
        <v>56</v>
      </c>
      <c r="K71" s="2"/>
      <c r="L71" s="2"/>
      <c r="T71" s="2" t="s">
        <v>59</v>
      </c>
    </row>
    <row r="72" spans="3:21" ht="15">
      <c r="C72" s="75" t="s">
        <v>75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3" spans="3:21" ht="15"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</row>
    <row r="74" spans="3:21" ht="15"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5" spans="3:21" ht="15"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</row>
    <row r="76" spans="2:21" ht="26.25">
      <c r="B76" s="91"/>
      <c r="C76" s="91"/>
      <c r="D76" s="91"/>
      <c r="E76" s="91"/>
      <c r="F76" s="123" t="s">
        <v>39</v>
      </c>
      <c r="G76" s="91"/>
      <c r="H76" s="124"/>
      <c r="I76" s="124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582" t="s">
        <v>42</v>
      </c>
      <c r="Q78" s="582"/>
      <c r="R78" s="73"/>
      <c r="S78" s="73"/>
      <c r="T78" s="583">
        <f>'Rozlosování-přehled'!$N$1</f>
        <v>2011</v>
      </c>
      <c r="U78" s="583"/>
      <c r="X78" s="74" t="s">
        <v>0</v>
      </c>
    </row>
    <row r="79" spans="3:31" ht="18.75">
      <c r="C79" s="75" t="s">
        <v>43</v>
      </c>
      <c r="D79" s="125"/>
      <c r="N79" s="77">
        <v>3</v>
      </c>
      <c r="P79" s="584" t="str">
        <f>IF(N79=1,P81,IF(N79=2,P82,IF(N79=3,P83,IF(N79=4,P84,IF(N79=5,P85," ")))))</f>
        <v>VETERÁNI   I.</v>
      </c>
      <c r="Q79" s="585"/>
      <c r="R79" s="585"/>
      <c r="S79" s="585"/>
      <c r="T79" s="585"/>
      <c r="U79" s="586"/>
      <c r="W79" s="78" t="s">
        <v>1</v>
      </c>
      <c r="X79" s="75" t="s">
        <v>2</v>
      </c>
      <c r="AA79" s="1" t="s">
        <v>44</v>
      </c>
      <c r="AB79" s="1" t="s">
        <v>45</v>
      </c>
      <c r="AC79" s="1" t="s">
        <v>46</v>
      </c>
      <c r="AD79" s="1" t="s">
        <v>47</v>
      </c>
      <c r="AE79" s="1" t="s">
        <v>48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1" ht="15.75">
      <c r="C81" s="75" t="s">
        <v>49</v>
      </c>
      <c r="D81" s="126"/>
      <c r="E81" s="83"/>
      <c r="F81" s="83"/>
      <c r="N81" s="1">
        <v>1</v>
      </c>
      <c r="P81" s="587" t="s">
        <v>50</v>
      </c>
      <c r="Q81" s="587"/>
      <c r="R81" s="587"/>
      <c r="S81" s="587"/>
      <c r="T81" s="587"/>
      <c r="U81" s="587"/>
      <c r="W81" s="85">
        <v>1</v>
      </c>
      <c r="X81" s="86" t="str">
        <f aca="true" t="shared" si="5" ref="X81:X88">IF($N$29=1,AA81,IF($N$29=2,AB81,IF($N$29=3,AC81,IF($N$29=4,AD81,IF($N$29=5,AE81," ")))))</f>
        <v>VOLNÝ  LOS</v>
      </c>
      <c r="AA81" s="1">
        <f aca="true" t="shared" si="6" ref="AA81:AE88">AA6</f>
        <v>0</v>
      </c>
      <c r="AB81" s="1">
        <f t="shared" si="6"/>
        <v>0</v>
      </c>
      <c r="AC81" s="1" t="str">
        <f>AC6</f>
        <v>VOLNÝ  LOS</v>
      </c>
      <c r="AD81" s="1">
        <f t="shared" si="6"/>
        <v>0</v>
      </c>
      <c r="AE81" s="1">
        <f t="shared" si="6"/>
        <v>0</v>
      </c>
    </row>
    <row r="82" spans="3:31" ht="15">
      <c r="C82" s="75" t="s">
        <v>52</v>
      </c>
      <c r="D82" s="87"/>
      <c r="E82" s="88"/>
      <c r="F82" s="88"/>
      <c r="N82" s="1">
        <v>2</v>
      </c>
      <c r="P82" s="587" t="s">
        <v>53</v>
      </c>
      <c r="Q82" s="587"/>
      <c r="R82" s="587"/>
      <c r="S82" s="587"/>
      <c r="T82" s="587"/>
      <c r="U82" s="587"/>
      <c r="W82" s="85">
        <v>2</v>
      </c>
      <c r="X82" s="86" t="str">
        <f t="shared" si="5"/>
        <v>Krmelín</v>
      </c>
      <c r="AA82" s="1">
        <f t="shared" si="6"/>
        <v>0</v>
      </c>
      <c r="AB82" s="1">
        <f t="shared" si="6"/>
        <v>0</v>
      </c>
      <c r="AC82" s="1" t="str">
        <f t="shared" si="6"/>
        <v>Krmelín</v>
      </c>
      <c r="AD82" s="1">
        <f t="shared" si="6"/>
        <v>0</v>
      </c>
      <c r="AE82" s="1">
        <f t="shared" si="6"/>
        <v>0</v>
      </c>
    </row>
    <row r="83" spans="3:31" ht="15">
      <c r="C83" s="75"/>
      <c r="N83" s="1">
        <v>3</v>
      </c>
      <c r="P83" s="575" t="s">
        <v>54</v>
      </c>
      <c r="Q83" s="575"/>
      <c r="R83" s="575"/>
      <c r="S83" s="575"/>
      <c r="T83" s="575"/>
      <c r="U83" s="575"/>
      <c r="W83" s="85">
        <v>3</v>
      </c>
      <c r="X83" s="86" t="str">
        <f t="shared" si="5"/>
        <v>Výškovice  C</v>
      </c>
      <c r="AA83" s="1">
        <f t="shared" si="6"/>
        <v>0</v>
      </c>
      <c r="AB83" s="1">
        <f t="shared" si="6"/>
        <v>0</v>
      </c>
      <c r="AC83" s="1" t="str">
        <f t="shared" si="6"/>
        <v>Výškovice  C</v>
      </c>
      <c r="AD83" s="1">
        <f t="shared" si="6"/>
        <v>0</v>
      </c>
      <c r="AE83" s="1">
        <f t="shared" si="6"/>
        <v>0</v>
      </c>
    </row>
    <row r="84" spans="2:31" ht="18">
      <c r="B84" s="89">
        <v>1</v>
      </c>
      <c r="C84" s="71" t="s">
        <v>56</v>
      </c>
      <c r="D84" s="594" t="str">
        <f>IF(B84=1,X81,IF(B84=2,X82,IF(B84=3,X83,IF(B84=4,X84,IF(B84=5,X85,IF(B84=6,X86,IF(B84=7,X87,IF(B84=8,X88," "))))))))</f>
        <v>VOLNÝ  LOS</v>
      </c>
      <c r="E84" s="595"/>
      <c r="F84" s="595"/>
      <c r="G84" s="595"/>
      <c r="H84" s="595"/>
      <c r="I84" s="596"/>
      <c r="N84" s="1">
        <v>4</v>
      </c>
      <c r="P84" s="575" t="s">
        <v>57</v>
      </c>
      <c r="Q84" s="575"/>
      <c r="R84" s="575"/>
      <c r="S84" s="575"/>
      <c r="T84" s="575"/>
      <c r="U84" s="575"/>
      <c r="W84" s="85">
        <v>4</v>
      </c>
      <c r="X84" s="86" t="str">
        <f t="shared" si="5"/>
        <v>Kunčičky  B</v>
      </c>
      <c r="AA84" s="1">
        <f t="shared" si="6"/>
        <v>0</v>
      </c>
      <c r="AB84" s="1">
        <f t="shared" si="6"/>
        <v>0</v>
      </c>
      <c r="AC84" s="1" t="str">
        <f t="shared" si="6"/>
        <v>Kunčičky  B</v>
      </c>
      <c r="AD84" s="1">
        <f t="shared" si="6"/>
        <v>0</v>
      </c>
      <c r="AE84" s="1">
        <f t="shared" si="6"/>
        <v>0</v>
      </c>
    </row>
    <row r="85" spans="2:31" ht="18">
      <c r="B85" s="89">
        <v>2</v>
      </c>
      <c r="C85" s="71" t="s">
        <v>59</v>
      </c>
      <c r="D85" s="594" t="str">
        <f>IF(B85=1,X81,IF(B85=2,X82,IF(B85=3,X83,IF(B85=4,X84,IF(B85=5,X85,IF(B85=6,X86,IF(B85=7,X87,IF(B85=8,X88," "))))))))</f>
        <v>Krmelín</v>
      </c>
      <c r="E85" s="595"/>
      <c r="F85" s="595"/>
      <c r="G85" s="595"/>
      <c r="H85" s="595"/>
      <c r="I85" s="596"/>
      <c r="N85" s="1">
        <v>5</v>
      </c>
      <c r="P85" s="575" t="s">
        <v>60</v>
      </c>
      <c r="Q85" s="575"/>
      <c r="R85" s="575"/>
      <c r="S85" s="575"/>
      <c r="T85" s="575"/>
      <c r="U85" s="575"/>
      <c r="W85" s="85">
        <v>5</v>
      </c>
      <c r="X85" s="86" t="str">
        <f t="shared" si="5"/>
        <v>Poruba</v>
      </c>
      <c r="AA85" s="1">
        <f t="shared" si="6"/>
        <v>0</v>
      </c>
      <c r="AB85" s="1">
        <f t="shared" si="6"/>
        <v>0</v>
      </c>
      <c r="AC85" s="1" t="str">
        <f t="shared" si="6"/>
        <v>Poruba</v>
      </c>
      <c r="AD85" s="1">
        <f t="shared" si="6"/>
        <v>0</v>
      </c>
      <c r="AE85" s="1">
        <f t="shared" si="6"/>
        <v>0</v>
      </c>
    </row>
    <row r="86" spans="23:31" ht="14.25">
      <c r="W86" s="85">
        <v>6</v>
      </c>
      <c r="X86" s="86" t="str">
        <f t="shared" si="5"/>
        <v>Proskovice B</v>
      </c>
      <c r="AA86" s="1">
        <f t="shared" si="6"/>
        <v>0</v>
      </c>
      <c r="AB86" s="1">
        <f t="shared" si="6"/>
        <v>0</v>
      </c>
      <c r="AC86" s="1" t="str">
        <f t="shared" si="6"/>
        <v>Proskovice B</v>
      </c>
      <c r="AD86" s="1">
        <f t="shared" si="6"/>
        <v>0</v>
      </c>
      <c r="AE86" s="1">
        <f t="shared" si="6"/>
        <v>0</v>
      </c>
    </row>
    <row r="87" spans="3:31" ht="14.25">
      <c r="C87" s="90" t="s">
        <v>63</v>
      </c>
      <c r="D87" s="91"/>
      <c r="E87" s="580" t="s">
        <v>64</v>
      </c>
      <c r="F87" s="576"/>
      <c r="G87" s="576"/>
      <c r="H87" s="576"/>
      <c r="I87" s="576"/>
      <c r="J87" s="576"/>
      <c r="K87" s="576"/>
      <c r="L87" s="576"/>
      <c r="M87" s="576"/>
      <c r="N87" s="576" t="s">
        <v>65</v>
      </c>
      <c r="O87" s="576"/>
      <c r="P87" s="576"/>
      <c r="Q87" s="576"/>
      <c r="R87" s="576"/>
      <c r="S87" s="576"/>
      <c r="T87" s="576"/>
      <c r="U87" s="576"/>
      <c r="V87" s="92"/>
      <c r="W87" s="85">
        <v>7</v>
      </c>
      <c r="X87" s="86" t="str">
        <f t="shared" si="5"/>
        <v>Vratimov</v>
      </c>
      <c r="AA87" s="1">
        <f t="shared" si="6"/>
        <v>0</v>
      </c>
      <c r="AB87" s="1">
        <f t="shared" si="6"/>
        <v>0</v>
      </c>
      <c r="AC87" s="1" t="str">
        <f t="shared" si="6"/>
        <v>Vratimov</v>
      </c>
      <c r="AD87" s="1">
        <f t="shared" si="6"/>
        <v>0</v>
      </c>
      <c r="AE87" s="1">
        <f t="shared" si="6"/>
        <v>0</v>
      </c>
    </row>
    <row r="88" spans="2:37" ht="15">
      <c r="B88" s="94"/>
      <c r="C88" s="95" t="s">
        <v>7</v>
      </c>
      <c r="D88" s="96" t="s">
        <v>8</v>
      </c>
      <c r="E88" s="581" t="s">
        <v>66</v>
      </c>
      <c r="F88" s="559"/>
      <c r="G88" s="560"/>
      <c r="H88" s="558" t="s">
        <v>67</v>
      </c>
      <c r="I88" s="559"/>
      <c r="J88" s="560" t="s">
        <v>67</v>
      </c>
      <c r="K88" s="558" t="s">
        <v>68</v>
      </c>
      <c r="L88" s="559"/>
      <c r="M88" s="559" t="s">
        <v>68</v>
      </c>
      <c r="N88" s="558" t="s">
        <v>69</v>
      </c>
      <c r="O88" s="559"/>
      <c r="P88" s="560"/>
      <c r="Q88" s="558" t="s">
        <v>70</v>
      </c>
      <c r="R88" s="559"/>
      <c r="S88" s="560"/>
      <c r="T88" s="97" t="s">
        <v>71</v>
      </c>
      <c r="U88" s="98"/>
      <c r="V88" s="99"/>
      <c r="W88" s="85">
        <v>8</v>
      </c>
      <c r="X88" s="86" t="str">
        <f t="shared" si="5"/>
        <v>Příbor</v>
      </c>
      <c r="AA88" s="1">
        <f t="shared" si="6"/>
        <v>0</v>
      </c>
      <c r="AB88" s="1">
        <f t="shared" si="6"/>
        <v>0</v>
      </c>
      <c r="AC88" s="1" t="str">
        <f t="shared" si="6"/>
        <v>Příbor</v>
      </c>
      <c r="AD88" s="1">
        <f t="shared" si="6"/>
        <v>0</v>
      </c>
      <c r="AE88" s="1">
        <f t="shared" si="6"/>
        <v>0</v>
      </c>
      <c r="AF88" s="4" t="s">
        <v>66</v>
      </c>
      <c r="AG88" s="4" t="s">
        <v>67</v>
      </c>
      <c r="AH88" s="4" t="s">
        <v>68</v>
      </c>
      <c r="AI88" s="4" t="s">
        <v>66</v>
      </c>
      <c r="AJ88" s="4" t="s">
        <v>67</v>
      </c>
      <c r="AK88" s="4" t="s">
        <v>68</v>
      </c>
    </row>
    <row r="89" spans="2:37" ht="24.75" customHeight="1">
      <c r="B89" s="100" t="s">
        <v>66</v>
      </c>
      <c r="C89" s="255"/>
      <c r="D89" s="256"/>
      <c r="E89" s="257"/>
      <c r="F89" s="258" t="s">
        <v>17</v>
      </c>
      <c r="G89" s="259"/>
      <c r="H89" s="260"/>
      <c r="I89" s="258" t="s">
        <v>17</v>
      </c>
      <c r="J89" s="259"/>
      <c r="K89" s="260"/>
      <c r="L89" s="258" t="s">
        <v>17</v>
      </c>
      <c r="M89" s="273"/>
      <c r="N89" s="155">
        <f>E89+H89+K89</f>
        <v>0</v>
      </c>
      <c r="O89" s="156" t="s">
        <v>17</v>
      </c>
      <c r="P89" s="157">
        <f>G89+J89+M89</f>
        <v>0</v>
      </c>
      <c r="Q89" s="155">
        <f>SUM(AF89:AH89)</f>
        <v>0</v>
      </c>
      <c r="R89" s="156" t="s">
        <v>17</v>
      </c>
      <c r="S89" s="157">
        <f>SUM(AI89:AK89)</f>
        <v>0</v>
      </c>
      <c r="T89" s="158">
        <f>IF(Q89&gt;S89,1,0)</f>
        <v>0</v>
      </c>
      <c r="U89" s="159">
        <f>IF(S89&gt;Q89,1,0)</f>
        <v>0</v>
      </c>
      <c r="V89" s="92"/>
      <c r="X89" s="108"/>
      <c r="AF89" s="109">
        <f>IF(E89&gt;G89,1,0)</f>
        <v>0</v>
      </c>
      <c r="AG89" s="109">
        <f>IF(H89&gt;J89,1,0)</f>
        <v>0</v>
      </c>
      <c r="AH89" s="109">
        <f>IF(K89+M89&gt;0,IF(K89&gt;M89,1,0),0)</f>
        <v>0</v>
      </c>
      <c r="AI89" s="109">
        <f>IF(G89&gt;E89,1,0)</f>
        <v>0</v>
      </c>
      <c r="AJ89" s="109">
        <f>IF(J89&gt;H89,1,0)</f>
        <v>0</v>
      </c>
      <c r="AK89" s="109">
        <f>IF(K89+M89&gt;0,IF(M89&gt;K89,1,0),0)</f>
        <v>0</v>
      </c>
    </row>
    <row r="90" spans="2:37" ht="24.75" customHeight="1">
      <c r="B90" s="100" t="s">
        <v>67</v>
      </c>
      <c r="C90" s="255"/>
      <c r="D90" s="261"/>
      <c r="E90" s="257"/>
      <c r="F90" s="258" t="s">
        <v>17</v>
      </c>
      <c r="G90" s="259"/>
      <c r="H90" s="260"/>
      <c r="I90" s="258" t="s">
        <v>17</v>
      </c>
      <c r="J90" s="259"/>
      <c r="K90" s="260"/>
      <c r="L90" s="258" t="s">
        <v>17</v>
      </c>
      <c r="M90" s="273"/>
      <c r="N90" s="155">
        <f>E90+H90+K90</f>
        <v>0</v>
      </c>
      <c r="O90" s="156" t="s">
        <v>17</v>
      </c>
      <c r="P90" s="157">
        <f>G90+J90+M90</f>
        <v>0</v>
      </c>
      <c r="Q90" s="155">
        <f>SUM(AF90:AH90)</f>
        <v>0</v>
      </c>
      <c r="R90" s="156" t="s">
        <v>17</v>
      </c>
      <c r="S90" s="157">
        <f>SUM(AI90:AK90)</f>
        <v>0</v>
      </c>
      <c r="T90" s="158">
        <f>IF(Q90&gt;S90,1,0)</f>
        <v>0</v>
      </c>
      <c r="U90" s="159">
        <f>IF(S90&gt;Q90,1,0)</f>
        <v>0</v>
      </c>
      <c r="V90" s="92"/>
      <c r="AF90" s="109">
        <f>IF(E90&gt;G90,1,0)</f>
        <v>0</v>
      </c>
      <c r="AG90" s="109">
        <f>IF(H90&gt;J90,1,0)</f>
        <v>0</v>
      </c>
      <c r="AH90" s="109">
        <f>IF(K90+M90&gt;0,IF(K90&gt;M90,1,0),0)</f>
        <v>0</v>
      </c>
      <c r="AI90" s="109">
        <f>IF(G90&gt;E90,1,0)</f>
        <v>0</v>
      </c>
      <c r="AJ90" s="109">
        <f>IF(J90&gt;H90,1,0)</f>
        <v>0</v>
      </c>
      <c r="AK90" s="109">
        <f>IF(K90+M90&gt;0,IF(M90&gt;K90,1,0),0)</f>
        <v>0</v>
      </c>
    </row>
    <row r="91" spans="2:37" ht="24.75" customHeight="1">
      <c r="B91" s="597" t="s">
        <v>68</v>
      </c>
      <c r="C91" s="262"/>
      <c r="D91" s="261"/>
      <c r="E91" s="617"/>
      <c r="F91" s="569" t="s">
        <v>17</v>
      </c>
      <c r="G91" s="615"/>
      <c r="H91" s="567"/>
      <c r="I91" s="569" t="s">
        <v>17</v>
      </c>
      <c r="J91" s="615"/>
      <c r="K91" s="567"/>
      <c r="L91" s="569" t="s">
        <v>17</v>
      </c>
      <c r="M91" s="571"/>
      <c r="N91" s="565">
        <f>E91+H91+K91</f>
        <v>0</v>
      </c>
      <c r="O91" s="592" t="s">
        <v>17</v>
      </c>
      <c r="P91" s="590">
        <f>G91+J91+M91</f>
        <v>0</v>
      </c>
      <c r="Q91" s="565">
        <f>SUM(AF91:AH91)</f>
        <v>0</v>
      </c>
      <c r="R91" s="592" t="s">
        <v>17</v>
      </c>
      <c r="S91" s="590">
        <f>SUM(AI91:AK91)</f>
        <v>0</v>
      </c>
      <c r="T91" s="603">
        <f>IF(Q91&gt;S91,1,0)</f>
        <v>0</v>
      </c>
      <c r="U91" s="588">
        <f>IF(S91&gt;Q91,1,0)</f>
        <v>0</v>
      </c>
      <c r="V91" s="112"/>
      <c r="AF91" s="109">
        <f>IF(E91&gt;G91,1,0)</f>
        <v>0</v>
      </c>
      <c r="AG91" s="109">
        <f>IF(H91&gt;J91,1,0)</f>
        <v>0</v>
      </c>
      <c r="AH91" s="109">
        <f>IF(K91+M91&gt;0,IF(K91&gt;M91,1,0),0)</f>
        <v>0</v>
      </c>
      <c r="AI91" s="109">
        <f>IF(G91&gt;E91,1,0)</f>
        <v>0</v>
      </c>
      <c r="AJ91" s="109">
        <f>IF(J91&gt;H91,1,0)</f>
        <v>0</v>
      </c>
      <c r="AK91" s="109">
        <f>IF(K91+M91&gt;0,IF(M91&gt;K91,1,0),0)</f>
        <v>0</v>
      </c>
    </row>
    <row r="92" spans="2:22" ht="24.75" customHeight="1">
      <c r="B92" s="598"/>
      <c r="C92" s="263"/>
      <c r="D92" s="264"/>
      <c r="E92" s="618"/>
      <c r="F92" s="570"/>
      <c r="G92" s="616"/>
      <c r="H92" s="568"/>
      <c r="I92" s="570"/>
      <c r="J92" s="616"/>
      <c r="K92" s="568"/>
      <c r="L92" s="570"/>
      <c r="M92" s="572"/>
      <c r="N92" s="566"/>
      <c r="O92" s="593"/>
      <c r="P92" s="591"/>
      <c r="Q92" s="566"/>
      <c r="R92" s="593"/>
      <c r="S92" s="591"/>
      <c r="T92" s="604"/>
      <c r="U92" s="589"/>
      <c r="V92" s="112"/>
    </row>
    <row r="93" spans="2:22" ht="24.75" customHeight="1">
      <c r="B93" s="115"/>
      <c r="C93" s="147" t="s">
        <v>72</v>
      </c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2">
        <f>SUM(N89:N92)</f>
        <v>0</v>
      </c>
      <c r="O93" s="156" t="s">
        <v>17</v>
      </c>
      <c r="P93" s="163">
        <f>SUM(P89:P92)</f>
        <v>0</v>
      </c>
      <c r="Q93" s="162">
        <f>SUM(Q89:Q92)</f>
        <v>0</v>
      </c>
      <c r="R93" s="164" t="s">
        <v>17</v>
      </c>
      <c r="S93" s="163">
        <f>SUM(S89:S92)</f>
        <v>0</v>
      </c>
      <c r="T93" s="158">
        <f>SUM(T89:T92)</f>
        <v>0</v>
      </c>
      <c r="U93" s="159">
        <f>SUM(U89:U92)</f>
        <v>0</v>
      </c>
      <c r="V93" s="92"/>
    </row>
    <row r="94" spans="2:22" ht="24.75" customHeight="1">
      <c r="B94" s="115"/>
      <c r="C94" s="166" t="s">
        <v>73</v>
      </c>
      <c r="D94" s="167" t="str">
        <f>IF(T93&gt;U93,D84,IF(U93&gt;T93,D85,IF(U93+T93=0," ","CHYBA ZADÁNÍ")))</f>
        <v> </v>
      </c>
      <c r="E94" s="147"/>
      <c r="F94" s="147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6"/>
      <c r="V94" s="119"/>
    </row>
    <row r="95" spans="2:22" ht="24.75" customHeight="1">
      <c r="B95" s="115"/>
      <c r="C95" s="3" t="s">
        <v>74</v>
      </c>
      <c r="G95" s="121"/>
      <c r="H95" s="121"/>
      <c r="I95" s="121"/>
      <c r="J95" s="121"/>
      <c r="K95" s="121"/>
      <c r="L95" s="121"/>
      <c r="M95" s="121"/>
      <c r="N95" s="119"/>
      <c r="O95" s="119"/>
      <c r="Q95" s="122"/>
      <c r="R95" s="122"/>
      <c r="S95" s="121"/>
      <c r="T95" s="121"/>
      <c r="U95" s="121"/>
      <c r="V95" s="119"/>
    </row>
    <row r="96" spans="3:21" ht="14.25">
      <c r="C96" s="122"/>
      <c r="D96" s="122"/>
      <c r="E96" s="122"/>
      <c r="F96" s="122"/>
      <c r="G96" s="122"/>
      <c r="H96" s="122"/>
      <c r="I96" s="122"/>
      <c r="J96" s="127" t="s">
        <v>56</v>
      </c>
      <c r="K96" s="127"/>
      <c r="L96" s="127"/>
      <c r="M96" s="122"/>
      <c r="N96" s="122"/>
      <c r="O96" s="122"/>
      <c r="P96" s="122"/>
      <c r="Q96" s="122"/>
      <c r="R96" s="122"/>
      <c r="S96" s="122"/>
      <c r="T96" s="127" t="s">
        <v>59</v>
      </c>
      <c r="U96" s="122"/>
    </row>
    <row r="97" spans="3:21" ht="15">
      <c r="C97" s="128" t="s">
        <v>75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</row>
  </sheetData>
  <sheetProtection selectLockedCells="1"/>
  <mergeCells count="140">
    <mergeCell ref="E12:M12"/>
    <mergeCell ref="N12:U12"/>
    <mergeCell ref="P3:Q3"/>
    <mergeCell ref="T3:U3"/>
    <mergeCell ref="P4:U4"/>
    <mergeCell ref="P6:U6"/>
    <mergeCell ref="P7:U7"/>
    <mergeCell ref="P8:U8"/>
    <mergeCell ref="D9:I9"/>
    <mergeCell ref="P9:U9"/>
    <mergeCell ref="D10:I10"/>
    <mergeCell ref="P10:U10"/>
    <mergeCell ref="Q13:S13"/>
    <mergeCell ref="B16:B17"/>
    <mergeCell ref="E16:E17"/>
    <mergeCell ref="F16:F17"/>
    <mergeCell ref="G16:G17"/>
    <mergeCell ref="H16:H17"/>
    <mergeCell ref="M16:M17"/>
    <mergeCell ref="N16:N17"/>
    <mergeCell ref="E13:G13"/>
    <mergeCell ref="H13:J13"/>
    <mergeCell ref="K13:M13"/>
    <mergeCell ref="N13:P13"/>
    <mergeCell ref="I16:I17"/>
    <mergeCell ref="J16:J17"/>
    <mergeCell ref="K16:K17"/>
    <mergeCell ref="L16:L17"/>
    <mergeCell ref="Q16:Q17"/>
    <mergeCell ref="R16:R17"/>
    <mergeCell ref="S16:S17"/>
    <mergeCell ref="T16:T17"/>
    <mergeCell ref="E37:M37"/>
    <mergeCell ref="N37:U37"/>
    <mergeCell ref="U16:U17"/>
    <mergeCell ref="P28:Q28"/>
    <mergeCell ref="T28:U28"/>
    <mergeCell ref="P29:U29"/>
    <mergeCell ref="P31:U31"/>
    <mergeCell ref="P32:U32"/>
    <mergeCell ref="O16:O17"/>
    <mergeCell ref="P16:P17"/>
    <mergeCell ref="P33:U33"/>
    <mergeCell ref="D34:I34"/>
    <mergeCell ref="P34:U34"/>
    <mergeCell ref="D35:I35"/>
    <mergeCell ref="P35:U35"/>
    <mergeCell ref="Q38:S38"/>
    <mergeCell ref="B41:B42"/>
    <mergeCell ref="E41:E42"/>
    <mergeCell ref="F41:F42"/>
    <mergeCell ref="G41:G42"/>
    <mergeCell ref="H41:H42"/>
    <mergeCell ref="M41:M42"/>
    <mergeCell ref="N41:N42"/>
    <mergeCell ref="E38:G38"/>
    <mergeCell ref="H38:J38"/>
    <mergeCell ref="K38:M38"/>
    <mergeCell ref="N38:P38"/>
    <mergeCell ref="I41:I42"/>
    <mergeCell ref="J41:J42"/>
    <mergeCell ref="K41:K42"/>
    <mergeCell ref="L41:L42"/>
    <mergeCell ref="Q41:Q42"/>
    <mergeCell ref="R41:R42"/>
    <mergeCell ref="S41:S42"/>
    <mergeCell ref="T41:T42"/>
    <mergeCell ref="E62:M62"/>
    <mergeCell ref="N62:U62"/>
    <mergeCell ref="U41:U42"/>
    <mergeCell ref="P53:Q53"/>
    <mergeCell ref="T53:U53"/>
    <mergeCell ref="P54:U54"/>
    <mergeCell ref="P56:U56"/>
    <mergeCell ref="P57:U57"/>
    <mergeCell ref="O41:O42"/>
    <mergeCell ref="P41:P42"/>
    <mergeCell ref="P58:U58"/>
    <mergeCell ref="D59:I59"/>
    <mergeCell ref="P59:U59"/>
    <mergeCell ref="D60:I60"/>
    <mergeCell ref="P60:U60"/>
    <mergeCell ref="Q63:S63"/>
    <mergeCell ref="B66:B67"/>
    <mergeCell ref="E66:E67"/>
    <mergeCell ref="F66:F67"/>
    <mergeCell ref="G66:G67"/>
    <mergeCell ref="H66:H67"/>
    <mergeCell ref="M66:M67"/>
    <mergeCell ref="N66:N67"/>
    <mergeCell ref="E63:G63"/>
    <mergeCell ref="H63:J63"/>
    <mergeCell ref="K63:M63"/>
    <mergeCell ref="N63:P63"/>
    <mergeCell ref="I66:I67"/>
    <mergeCell ref="J66:J67"/>
    <mergeCell ref="K66:K67"/>
    <mergeCell ref="L66:L67"/>
    <mergeCell ref="Q66:Q67"/>
    <mergeCell ref="R66:R67"/>
    <mergeCell ref="S66:S67"/>
    <mergeCell ref="T66:T67"/>
    <mergeCell ref="E87:M87"/>
    <mergeCell ref="N87:U87"/>
    <mergeCell ref="U66:U67"/>
    <mergeCell ref="P78:Q78"/>
    <mergeCell ref="T78:U78"/>
    <mergeCell ref="P79:U79"/>
    <mergeCell ref="P81:U81"/>
    <mergeCell ref="P82:U82"/>
    <mergeCell ref="O66:O67"/>
    <mergeCell ref="P66:P67"/>
    <mergeCell ref="P83:U83"/>
    <mergeCell ref="D84:I84"/>
    <mergeCell ref="P84:U84"/>
    <mergeCell ref="D85:I85"/>
    <mergeCell ref="P85:U85"/>
    <mergeCell ref="Q88:S88"/>
    <mergeCell ref="B91:B92"/>
    <mergeCell ref="E91:E92"/>
    <mergeCell ref="F91:F92"/>
    <mergeCell ref="G91:G92"/>
    <mergeCell ref="H91:H92"/>
    <mergeCell ref="M91:M92"/>
    <mergeCell ref="N91:N92"/>
    <mergeCell ref="E88:G88"/>
    <mergeCell ref="H88:J88"/>
    <mergeCell ref="K88:M88"/>
    <mergeCell ref="N88:P88"/>
    <mergeCell ref="I91:I92"/>
    <mergeCell ref="J91:J92"/>
    <mergeCell ref="K91:K92"/>
    <mergeCell ref="L91:L92"/>
    <mergeCell ref="U91:U92"/>
    <mergeCell ref="O91:O92"/>
    <mergeCell ref="P91:P92"/>
    <mergeCell ref="Q91:Q92"/>
    <mergeCell ref="R91:R92"/>
    <mergeCell ref="S91:S92"/>
    <mergeCell ref="T91:T92"/>
  </mergeCells>
  <conditionalFormatting sqref="X6:X13 X31:X38 X56:X63 X81:X88">
    <cfRule type="cellIs" priority="1" dxfId="1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54">
      <selection activeCell="AB94" sqref="AB91:AB94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582" t="s">
        <v>42</v>
      </c>
      <c r="Q3" s="582"/>
      <c r="R3" s="73"/>
      <c r="S3" s="73"/>
      <c r="T3" s="583">
        <f>'Rozlosování-přehled'!$N$1</f>
        <v>2011</v>
      </c>
      <c r="U3" s="583"/>
      <c r="X3" s="74" t="s">
        <v>0</v>
      </c>
    </row>
    <row r="4" spans="3:31" ht="18.75">
      <c r="C4" s="75" t="s">
        <v>43</v>
      </c>
      <c r="D4" s="76"/>
      <c r="N4" s="77">
        <v>3</v>
      </c>
      <c r="P4" s="584" t="str">
        <f>IF(N4=1,P6,IF(N4=2,P7,IF(N4=3,P8,IF(N4=4,P9,IF(N4=5,P10," ")))))</f>
        <v>VETERÁNI   I.</v>
      </c>
      <c r="Q4" s="585"/>
      <c r="R4" s="585"/>
      <c r="S4" s="585"/>
      <c r="T4" s="585"/>
      <c r="U4" s="586"/>
      <c r="W4" s="78" t="s">
        <v>1</v>
      </c>
      <c r="X4" s="79" t="s">
        <v>2</v>
      </c>
      <c r="AA4" s="1" t="s">
        <v>44</v>
      </c>
      <c r="AB4" s="1" t="s">
        <v>45</v>
      </c>
      <c r="AC4" s="1" t="s">
        <v>46</v>
      </c>
      <c r="AD4" s="1" t="s">
        <v>47</v>
      </c>
      <c r="AE4" s="1" t="s">
        <v>48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1" ht="14.25" customHeight="1">
      <c r="C6" s="75" t="s">
        <v>49</v>
      </c>
      <c r="D6" s="126" t="s">
        <v>51</v>
      </c>
      <c r="E6" s="83"/>
      <c r="F6" s="83"/>
      <c r="N6" s="84">
        <v>1</v>
      </c>
      <c r="P6" s="587" t="s">
        <v>50</v>
      </c>
      <c r="Q6" s="587"/>
      <c r="R6" s="587"/>
      <c r="S6" s="587"/>
      <c r="T6" s="587"/>
      <c r="U6" s="587"/>
      <c r="W6" s="85">
        <v>1</v>
      </c>
      <c r="X6" s="86" t="str">
        <f aca="true" t="shared" si="0" ref="X6:X13">IF($N$4=1,AA6,IF($N$4=2,AB6,IF($N$4=3,AC6,IF($N$4=4,AD6,IF($N$4=5,AE6," ")))))</f>
        <v>VOLNÝ  LOS</v>
      </c>
      <c r="AA6" s="1">
        <f>'1.V1'!AA81</f>
        <v>0</v>
      </c>
      <c r="AB6" s="1">
        <f>'1.V1'!AB81</f>
        <v>0</v>
      </c>
      <c r="AC6" s="1" t="s">
        <v>180</v>
      </c>
      <c r="AE6" s="1">
        <f>'1.V1'!AE81</f>
        <v>0</v>
      </c>
    </row>
    <row r="7" spans="3:31" ht="16.5" customHeight="1">
      <c r="C7" s="75" t="s">
        <v>52</v>
      </c>
      <c r="D7" s="247">
        <v>40687</v>
      </c>
      <c r="E7" s="88"/>
      <c r="F7" s="88"/>
      <c r="N7" s="84">
        <v>2</v>
      </c>
      <c r="P7" s="587" t="s">
        <v>53</v>
      </c>
      <c r="Q7" s="587"/>
      <c r="R7" s="587"/>
      <c r="S7" s="587"/>
      <c r="T7" s="587"/>
      <c r="U7" s="587"/>
      <c r="W7" s="85">
        <v>2</v>
      </c>
      <c r="X7" s="86" t="str">
        <f t="shared" si="0"/>
        <v>Krmelín</v>
      </c>
      <c r="AA7" s="1">
        <f>'1.V1'!AA82</f>
        <v>0</v>
      </c>
      <c r="AB7" s="1">
        <f>'1.V1'!AB82</f>
        <v>0</v>
      </c>
      <c r="AC7" s="1" t="s">
        <v>51</v>
      </c>
      <c r="AE7" s="1">
        <f>'1.V1'!AE82</f>
        <v>0</v>
      </c>
    </row>
    <row r="8" spans="3:31" ht="15" customHeight="1">
      <c r="C8" s="75"/>
      <c r="N8" s="84">
        <v>3</v>
      </c>
      <c r="P8" s="575" t="s">
        <v>54</v>
      </c>
      <c r="Q8" s="575"/>
      <c r="R8" s="575"/>
      <c r="S8" s="575"/>
      <c r="T8" s="575"/>
      <c r="U8" s="575"/>
      <c r="W8" s="85">
        <v>3</v>
      </c>
      <c r="X8" s="86" t="str">
        <f t="shared" si="0"/>
        <v>Výškovice  C</v>
      </c>
      <c r="AA8" s="1">
        <f>'1.V1'!AA83</f>
        <v>0</v>
      </c>
      <c r="AB8" s="1">
        <f>'1.V1'!AB83</f>
        <v>0</v>
      </c>
      <c r="AC8" s="1" t="s">
        <v>178</v>
      </c>
      <c r="AE8" s="1">
        <f>'1.V1'!AE83</f>
        <v>0</v>
      </c>
    </row>
    <row r="9" spans="2:31" ht="18.75">
      <c r="B9" s="89">
        <v>2</v>
      </c>
      <c r="C9" s="71" t="s">
        <v>56</v>
      </c>
      <c r="D9" s="577" t="str">
        <f>IF(B9=1,X6,IF(B9=2,X7,IF(B9=3,X8,IF(B9=4,X9,IF(B9=5,X10,IF(B9=6,X11,IF(B9=7,X12,IF(B9=8,X13," "))))))))</f>
        <v>Krmelín</v>
      </c>
      <c r="E9" s="578"/>
      <c r="F9" s="578"/>
      <c r="G9" s="578"/>
      <c r="H9" s="578"/>
      <c r="I9" s="579"/>
      <c r="N9" s="84">
        <v>4</v>
      </c>
      <c r="P9" s="575" t="s">
        <v>57</v>
      </c>
      <c r="Q9" s="575"/>
      <c r="R9" s="575"/>
      <c r="S9" s="575"/>
      <c r="T9" s="575"/>
      <c r="U9" s="575"/>
      <c r="W9" s="85">
        <v>4</v>
      </c>
      <c r="X9" s="86" t="str">
        <f t="shared" si="0"/>
        <v>Kunčičky  B</v>
      </c>
      <c r="AA9" s="1">
        <f>'1.V1'!AA84</f>
        <v>0</v>
      </c>
      <c r="AB9" s="1">
        <f>'1.V1'!AB84</f>
        <v>0</v>
      </c>
      <c r="AC9" s="1" t="s">
        <v>88</v>
      </c>
      <c r="AE9" s="1">
        <f>'1.V1'!AE84</f>
        <v>0</v>
      </c>
    </row>
    <row r="10" spans="2:31" ht="19.5" customHeight="1">
      <c r="B10" s="89">
        <v>8</v>
      </c>
      <c r="C10" s="71" t="s">
        <v>59</v>
      </c>
      <c r="D10" s="577" t="str">
        <f>IF(B10=1,X6,IF(B10=2,X7,IF(B10=3,X8,IF(B10=4,X9,IF(B10=5,X10,IF(B10=6,X11,IF(B10=7,X12,IF(B10=8,X13," "))))))))</f>
        <v>Příbor</v>
      </c>
      <c r="E10" s="578"/>
      <c r="F10" s="578"/>
      <c r="G10" s="578"/>
      <c r="H10" s="578"/>
      <c r="I10" s="579"/>
      <c r="N10" s="84">
        <v>5</v>
      </c>
      <c r="P10" s="575" t="s">
        <v>60</v>
      </c>
      <c r="Q10" s="575"/>
      <c r="R10" s="575"/>
      <c r="S10" s="575"/>
      <c r="T10" s="575"/>
      <c r="U10" s="575"/>
      <c r="W10" s="85">
        <v>5</v>
      </c>
      <c r="X10" s="86" t="str">
        <f t="shared" si="0"/>
        <v>Poruba</v>
      </c>
      <c r="AA10" s="1">
        <f>'1.V1'!AA85</f>
        <v>0</v>
      </c>
      <c r="AB10" s="1">
        <f>'1.V1'!AB85</f>
        <v>0</v>
      </c>
      <c r="AC10" s="1" t="s">
        <v>176</v>
      </c>
      <c r="AE10" s="1">
        <f>'1.V1'!AE85</f>
        <v>0</v>
      </c>
    </row>
    <row r="11" spans="23:31" ht="15.75" customHeight="1">
      <c r="W11" s="85">
        <v>6</v>
      </c>
      <c r="X11" s="86" t="str">
        <f t="shared" si="0"/>
        <v>Proskovice B</v>
      </c>
      <c r="AA11" s="1">
        <f>'1.V1'!AA86</f>
        <v>0</v>
      </c>
      <c r="AB11" s="1">
        <f>'1.V1'!AB86</f>
        <v>0</v>
      </c>
      <c r="AC11" s="1" t="s">
        <v>177</v>
      </c>
      <c r="AE11" s="1">
        <f>'1.V1'!AE86</f>
        <v>0</v>
      </c>
    </row>
    <row r="12" spans="3:37" ht="15">
      <c r="C12" s="90" t="s">
        <v>63</v>
      </c>
      <c r="D12" s="91"/>
      <c r="E12" s="580" t="s">
        <v>64</v>
      </c>
      <c r="F12" s="576"/>
      <c r="G12" s="576"/>
      <c r="H12" s="576"/>
      <c r="I12" s="576"/>
      <c r="J12" s="576"/>
      <c r="K12" s="576"/>
      <c r="L12" s="576"/>
      <c r="M12" s="576"/>
      <c r="N12" s="576" t="s">
        <v>65</v>
      </c>
      <c r="O12" s="576"/>
      <c r="P12" s="576"/>
      <c r="Q12" s="576"/>
      <c r="R12" s="576"/>
      <c r="S12" s="576"/>
      <c r="T12" s="576"/>
      <c r="U12" s="576"/>
      <c r="V12" s="92"/>
      <c r="W12" s="85">
        <v>7</v>
      </c>
      <c r="X12" s="86" t="str">
        <f t="shared" si="0"/>
        <v>Vratimov</v>
      </c>
      <c r="AA12" s="1">
        <f>'1.V1'!AA87</f>
        <v>0</v>
      </c>
      <c r="AB12" s="1">
        <f>'1.V1'!AB87</f>
        <v>0</v>
      </c>
      <c r="AC12" s="1" t="s">
        <v>179</v>
      </c>
      <c r="AE12" s="1">
        <f>'1.V1'!AE87</f>
        <v>0</v>
      </c>
      <c r="AF12" s="75"/>
      <c r="AG12" s="93"/>
      <c r="AH12" s="93"/>
      <c r="AI12" s="74" t="s">
        <v>0</v>
      </c>
      <c r="AJ12" s="93"/>
      <c r="AK12" s="93"/>
    </row>
    <row r="13" spans="2:37" ht="21" customHeight="1">
      <c r="B13" s="94"/>
      <c r="C13" s="95" t="s">
        <v>7</v>
      </c>
      <c r="D13" s="96" t="s">
        <v>8</v>
      </c>
      <c r="E13" s="581" t="s">
        <v>66</v>
      </c>
      <c r="F13" s="559"/>
      <c r="G13" s="560"/>
      <c r="H13" s="558" t="s">
        <v>67</v>
      </c>
      <c r="I13" s="559"/>
      <c r="J13" s="560" t="s">
        <v>67</v>
      </c>
      <c r="K13" s="558" t="s">
        <v>68</v>
      </c>
      <c r="L13" s="559"/>
      <c r="M13" s="559" t="s">
        <v>68</v>
      </c>
      <c r="N13" s="558" t="s">
        <v>69</v>
      </c>
      <c r="O13" s="559"/>
      <c r="P13" s="560"/>
      <c r="Q13" s="558" t="s">
        <v>70</v>
      </c>
      <c r="R13" s="559"/>
      <c r="S13" s="560"/>
      <c r="T13" s="97" t="s">
        <v>71</v>
      </c>
      <c r="U13" s="98"/>
      <c r="V13" s="99"/>
      <c r="W13" s="85">
        <v>8</v>
      </c>
      <c r="X13" s="86" t="str">
        <f t="shared" si="0"/>
        <v>Příbor</v>
      </c>
      <c r="AA13" s="1">
        <f>'1.V1'!AA88</f>
        <v>0</v>
      </c>
      <c r="AB13" s="1">
        <f>'1.V1'!AB88</f>
        <v>0</v>
      </c>
      <c r="AC13" s="1" t="s">
        <v>61</v>
      </c>
      <c r="AE13" s="1">
        <f>'1.V1'!AE88</f>
        <v>0</v>
      </c>
      <c r="AF13" s="4" t="s">
        <v>66</v>
      </c>
      <c r="AG13" s="4" t="s">
        <v>67</v>
      </c>
      <c r="AH13" s="4" t="s">
        <v>68</v>
      </c>
      <c r="AI13" s="4" t="s">
        <v>66</v>
      </c>
      <c r="AJ13" s="4" t="s">
        <v>67</v>
      </c>
      <c r="AK13" s="4" t="s">
        <v>68</v>
      </c>
    </row>
    <row r="14" spans="2:37" ht="24.75" customHeight="1">
      <c r="B14" s="100" t="s">
        <v>66</v>
      </c>
      <c r="C14" s="101" t="s">
        <v>195</v>
      </c>
      <c r="D14" s="110" t="s">
        <v>223</v>
      </c>
      <c r="E14" s="102">
        <v>6</v>
      </c>
      <c r="F14" s="103" t="s">
        <v>17</v>
      </c>
      <c r="G14" s="104">
        <v>4</v>
      </c>
      <c r="H14" s="105">
        <v>3</v>
      </c>
      <c r="I14" s="103" t="s">
        <v>17</v>
      </c>
      <c r="J14" s="104">
        <v>6</v>
      </c>
      <c r="K14" s="105">
        <v>6</v>
      </c>
      <c r="L14" s="103" t="s">
        <v>17</v>
      </c>
      <c r="M14" s="411">
        <v>2</v>
      </c>
      <c r="N14" s="140">
        <f>E14+H14+K14</f>
        <v>15</v>
      </c>
      <c r="O14" s="141" t="s">
        <v>17</v>
      </c>
      <c r="P14" s="142">
        <f>G14+J14+M14</f>
        <v>12</v>
      </c>
      <c r="Q14" s="140">
        <f>SUM(AF14:AH14)</f>
        <v>2</v>
      </c>
      <c r="R14" s="141" t="s">
        <v>17</v>
      </c>
      <c r="S14" s="142">
        <f>SUM(AI14:AK14)</f>
        <v>1</v>
      </c>
      <c r="T14" s="106">
        <f>IF(Q14&gt;S14,1,0)</f>
        <v>1</v>
      </c>
      <c r="U14" s="107">
        <f>IF(S14&gt;Q14,1,0)</f>
        <v>0</v>
      </c>
      <c r="V14" s="92"/>
      <c r="X14" s="108"/>
      <c r="AF14" s="109">
        <f>IF(E14&gt;G14,1,0)</f>
        <v>1</v>
      </c>
      <c r="AG14" s="109">
        <f>IF(H14&gt;J14,1,0)</f>
        <v>0</v>
      </c>
      <c r="AH14" s="109">
        <f>IF(K14+M14&gt;0,IF(K14&gt;M14,1,0),0)</f>
        <v>1</v>
      </c>
      <c r="AI14" s="109">
        <f>IF(G14&gt;E14,1,0)</f>
        <v>0</v>
      </c>
      <c r="AJ14" s="109">
        <f>IF(J14&gt;H14,1,0)</f>
        <v>1</v>
      </c>
      <c r="AK14" s="109">
        <f>IF(K14+M14&gt;0,IF(M14&gt;K14,1,0),0)</f>
        <v>0</v>
      </c>
    </row>
    <row r="15" spans="2:37" ht="24" customHeight="1">
      <c r="B15" s="100" t="s">
        <v>67</v>
      </c>
      <c r="C15" s="111" t="s">
        <v>197</v>
      </c>
      <c r="D15" s="101" t="s">
        <v>224</v>
      </c>
      <c r="E15" s="102">
        <v>6</v>
      </c>
      <c r="F15" s="103" t="s">
        <v>17</v>
      </c>
      <c r="G15" s="104">
        <v>4</v>
      </c>
      <c r="H15" s="105">
        <v>6</v>
      </c>
      <c r="I15" s="103" t="s">
        <v>17</v>
      </c>
      <c r="J15" s="104">
        <v>1</v>
      </c>
      <c r="K15" s="105"/>
      <c r="L15" s="103" t="s">
        <v>17</v>
      </c>
      <c r="M15" s="411"/>
      <c r="N15" s="140">
        <f>E15+H15+K15</f>
        <v>12</v>
      </c>
      <c r="O15" s="141" t="s">
        <v>17</v>
      </c>
      <c r="P15" s="142">
        <f>G15+J15+M15</f>
        <v>5</v>
      </c>
      <c r="Q15" s="140">
        <f>SUM(AF15:AH15)</f>
        <v>2</v>
      </c>
      <c r="R15" s="141" t="s">
        <v>17</v>
      </c>
      <c r="S15" s="142">
        <f>SUM(AI15:AK15)</f>
        <v>0</v>
      </c>
      <c r="T15" s="106">
        <f>IF(Q15&gt;S15,1,0)</f>
        <v>1</v>
      </c>
      <c r="U15" s="107">
        <f>IF(S15&gt;Q15,1,0)</f>
        <v>0</v>
      </c>
      <c r="V15" s="92"/>
      <c r="AF15" s="109">
        <f>IF(E15&gt;G15,1,0)</f>
        <v>1</v>
      </c>
      <c r="AG15" s="109">
        <f>IF(H15&gt;J15,1,0)</f>
        <v>1</v>
      </c>
      <c r="AH15" s="109">
        <f>IF(K15+M15&gt;0,IF(K15&gt;M15,1,0),0)</f>
        <v>0</v>
      </c>
      <c r="AI15" s="109">
        <f>IF(G15&gt;E15,1,0)</f>
        <v>0</v>
      </c>
      <c r="AJ15" s="109">
        <f>IF(J15&gt;H15,1,0)</f>
        <v>0</v>
      </c>
      <c r="AK15" s="109">
        <f>IF(K15+M15&gt;0,IF(M15&gt;K15,1,0),0)</f>
        <v>0</v>
      </c>
    </row>
    <row r="16" spans="2:37" ht="20.25" customHeight="1">
      <c r="B16" s="597" t="s">
        <v>68</v>
      </c>
      <c r="C16" s="111" t="s">
        <v>225</v>
      </c>
      <c r="D16" s="416" t="s">
        <v>226</v>
      </c>
      <c r="E16" s="605">
        <v>2</v>
      </c>
      <c r="F16" s="607" t="s">
        <v>17</v>
      </c>
      <c r="G16" s="609">
        <v>6</v>
      </c>
      <c r="H16" s="611">
        <v>6</v>
      </c>
      <c r="I16" s="607" t="s">
        <v>17</v>
      </c>
      <c r="J16" s="609">
        <v>2</v>
      </c>
      <c r="K16" s="611">
        <v>6</v>
      </c>
      <c r="L16" s="607" t="s">
        <v>17</v>
      </c>
      <c r="M16" s="613">
        <v>7</v>
      </c>
      <c r="N16" s="623">
        <f>E16+H16+K16</f>
        <v>14</v>
      </c>
      <c r="O16" s="631" t="s">
        <v>17</v>
      </c>
      <c r="P16" s="633">
        <f>G16+J16+M16</f>
        <v>15</v>
      </c>
      <c r="Q16" s="623">
        <f>SUM(AF16:AH16)</f>
        <v>1</v>
      </c>
      <c r="R16" s="631" t="s">
        <v>17</v>
      </c>
      <c r="S16" s="633">
        <f>SUM(AI16:AK16)</f>
        <v>2</v>
      </c>
      <c r="T16" s="635">
        <f>IF(Q16&gt;S16,1,0)</f>
        <v>0</v>
      </c>
      <c r="U16" s="629">
        <f>IF(S16&gt;Q16,1,0)</f>
        <v>1</v>
      </c>
      <c r="V16" s="112"/>
      <c r="AF16" s="109">
        <f>IF(E16&gt;G16,1,0)</f>
        <v>0</v>
      </c>
      <c r="AG16" s="109">
        <f>IF(H16&gt;J16,1,0)</f>
        <v>1</v>
      </c>
      <c r="AH16" s="109">
        <f>IF(K16+M16&gt;0,IF(K16&gt;M16,1,0),0)</f>
        <v>0</v>
      </c>
      <c r="AI16" s="109">
        <f>IF(G16&gt;E16,1,0)</f>
        <v>1</v>
      </c>
      <c r="AJ16" s="109">
        <f>IF(J16&gt;H16,1,0)</f>
        <v>0</v>
      </c>
      <c r="AK16" s="109">
        <f>IF(K16+M16&gt;0,IF(M16&gt;K16,1,0),0)</f>
        <v>1</v>
      </c>
    </row>
    <row r="17" spans="2:22" ht="21" customHeight="1">
      <c r="B17" s="598"/>
      <c r="C17" s="111" t="s">
        <v>197</v>
      </c>
      <c r="D17" s="417" t="s">
        <v>227</v>
      </c>
      <c r="E17" s="606"/>
      <c r="F17" s="608"/>
      <c r="G17" s="610"/>
      <c r="H17" s="612"/>
      <c r="I17" s="608"/>
      <c r="J17" s="610"/>
      <c r="K17" s="612"/>
      <c r="L17" s="608"/>
      <c r="M17" s="614"/>
      <c r="N17" s="624"/>
      <c r="O17" s="632"/>
      <c r="P17" s="634"/>
      <c r="Q17" s="624"/>
      <c r="R17" s="632"/>
      <c r="S17" s="634"/>
      <c r="T17" s="636"/>
      <c r="U17" s="630"/>
      <c r="V17" s="112"/>
    </row>
    <row r="18" spans="2:22" ht="23.25" customHeight="1">
      <c r="B18" s="115"/>
      <c r="C18" s="147" t="s">
        <v>72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>
        <f>SUM(N14:N17)</f>
        <v>41</v>
      </c>
      <c r="O18" s="141" t="s">
        <v>17</v>
      </c>
      <c r="P18" s="150">
        <f>SUM(P14:P17)</f>
        <v>32</v>
      </c>
      <c r="Q18" s="149">
        <f>SUM(Q14:Q17)</f>
        <v>5</v>
      </c>
      <c r="R18" s="151" t="s">
        <v>17</v>
      </c>
      <c r="S18" s="150">
        <f>SUM(S14:S17)</f>
        <v>3</v>
      </c>
      <c r="T18" s="106">
        <f>SUM(T14:T17)</f>
        <v>2</v>
      </c>
      <c r="U18" s="107">
        <f>SUM(U14:U17)</f>
        <v>1</v>
      </c>
      <c r="V18" s="92"/>
    </row>
    <row r="19" spans="2:27" ht="21" customHeight="1">
      <c r="B19" s="115"/>
      <c r="C19" s="3" t="s">
        <v>73</v>
      </c>
      <c r="D19" s="118" t="str">
        <f>IF(T18&gt;U18,D9,IF(U18&gt;T18,D10,IF(U18+T18=0," ","CHYBA ZADÁNÍ")))</f>
        <v>Krmelín</v>
      </c>
      <c r="E19" s="116"/>
      <c r="F19" s="116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3"/>
      <c r="V19" s="119"/>
      <c r="AA19" s="120"/>
    </row>
    <row r="20" spans="2:22" ht="19.5" customHeight="1">
      <c r="B20" s="115"/>
      <c r="C20" s="3" t="s">
        <v>74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2" t="s">
        <v>56</v>
      </c>
      <c r="K21" s="2"/>
      <c r="L21" s="2"/>
      <c r="T21" s="2" t="s">
        <v>59</v>
      </c>
    </row>
    <row r="22" spans="3:21" ht="15">
      <c r="C22" s="75" t="s">
        <v>75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1"/>
      <c r="C26" s="91"/>
      <c r="D26" s="91"/>
      <c r="E26" s="91"/>
      <c r="F26" s="123" t="s">
        <v>39</v>
      </c>
      <c r="G26" s="91"/>
      <c r="H26" s="124"/>
      <c r="I26" s="124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582" t="s">
        <v>42</v>
      </c>
      <c r="Q28" s="582"/>
      <c r="R28" s="73"/>
      <c r="S28" s="73"/>
      <c r="T28" s="583">
        <f>'Rozlosování-přehled'!$N$1</f>
        <v>2011</v>
      </c>
      <c r="U28" s="583"/>
      <c r="X28" s="74" t="s">
        <v>0</v>
      </c>
    </row>
    <row r="29" spans="3:31" ht="18.75">
      <c r="C29" s="75" t="s">
        <v>43</v>
      </c>
      <c r="D29" s="125"/>
      <c r="N29" s="77">
        <v>3</v>
      </c>
      <c r="P29" s="584" t="str">
        <f>IF(N29=1,P31,IF(N29=2,P32,IF(N29=3,P33,IF(N29=4,P34,IF(N29=5,P35," ")))))</f>
        <v>VETERÁNI   I.</v>
      </c>
      <c r="Q29" s="585"/>
      <c r="R29" s="585"/>
      <c r="S29" s="585"/>
      <c r="T29" s="585"/>
      <c r="U29" s="586"/>
      <c r="W29" s="78" t="s">
        <v>1</v>
      </c>
      <c r="X29" s="75" t="s">
        <v>2</v>
      </c>
      <c r="AA29" s="1" t="s">
        <v>44</v>
      </c>
      <c r="AB29" s="1" t="s">
        <v>45</v>
      </c>
      <c r="AC29" s="1" t="s">
        <v>46</v>
      </c>
      <c r="AD29" s="1" t="s">
        <v>47</v>
      </c>
      <c r="AE29" s="1" t="s">
        <v>48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1" ht="15.75">
      <c r="C31" s="75" t="s">
        <v>49</v>
      </c>
      <c r="D31" s="126"/>
      <c r="E31" s="83"/>
      <c r="F31" s="83"/>
      <c r="N31" s="1">
        <v>1</v>
      </c>
      <c r="P31" s="587" t="s">
        <v>50</v>
      </c>
      <c r="Q31" s="587"/>
      <c r="R31" s="587"/>
      <c r="S31" s="587"/>
      <c r="T31" s="587"/>
      <c r="U31" s="587"/>
      <c r="W31" s="85">
        <v>1</v>
      </c>
      <c r="X31" s="86" t="str">
        <f aca="true" t="shared" si="1" ref="X31:X38">IF($N$29=1,AA31,IF($N$29=2,AB31,IF($N$29=3,AC31,IF($N$29=4,AD31,IF($N$29=5,AE31," ")))))</f>
        <v>VOLNÝ  LOS</v>
      </c>
      <c r="AA31" s="1">
        <f aca="true" t="shared" si="2" ref="AA31:AE38">AA6</f>
        <v>0</v>
      </c>
      <c r="AB31" s="1">
        <f t="shared" si="2"/>
        <v>0</v>
      </c>
      <c r="AC31" s="1" t="str">
        <f>AC6</f>
        <v>VOLNÝ  LOS</v>
      </c>
      <c r="AD31" s="1">
        <f t="shared" si="2"/>
        <v>0</v>
      </c>
      <c r="AE31" s="1">
        <f t="shared" si="2"/>
        <v>0</v>
      </c>
    </row>
    <row r="32" spans="3:31" ht="15">
      <c r="C32" s="75" t="s">
        <v>52</v>
      </c>
      <c r="D32" s="87"/>
      <c r="E32" s="88"/>
      <c r="F32" s="88"/>
      <c r="N32" s="1">
        <v>2</v>
      </c>
      <c r="P32" s="587" t="s">
        <v>53</v>
      </c>
      <c r="Q32" s="587"/>
      <c r="R32" s="587"/>
      <c r="S32" s="587"/>
      <c r="T32" s="587"/>
      <c r="U32" s="587"/>
      <c r="W32" s="85">
        <v>2</v>
      </c>
      <c r="X32" s="86" t="str">
        <f t="shared" si="1"/>
        <v>Krmelín</v>
      </c>
      <c r="AA32" s="1">
        <f t="shared" si="2"/>
        <v>0</v>
      </c>
      <c r="AB32" s="1">
        <f t="shared" si="2"/>
        <v>0</v>
      </c>
      <c r="AC32" s="1" t="str">
        <f t="shared" si="2"/>
        <v>Krmelín</v>
      </c>
      <c r="AD32" s="1">
        <f t="shared" si="2"/>
        <v>0</v>
      </c>
      <c r="AE32" s="1">
        <f t="shared" si="2"/>
        <v>0</v>
      </c>
    </row>
    <row r="33" spans="3:31" ht="15">
      <c r="C33" s="75"/>
      <c r="N33" s="1">
        <v>3</v>
      </c>
      <c r="P33" s="575" t="s">
        <v>54</v>
      </c>
      <c r="Q33" s="575"/>
      <c r="R33" s="575"/>
      <c r="S33" s="575"/>
      <c r="T33" s="575"/>
      <c r="U33" s="575"/>
      <c r="W33" s="85">
        <v>3</v>
      </c>
      <c r="X33" s="86" t="str">
        <f t="shared" si="1"/>
        <v>Výškovice  C</v>
      </c>
      <c r="AA33" s="1">
        <f t="shared" si="2"/>
        <v>0</v>
      </c>
      <c r="AB33" s="1">
        <f t="shared" si="2"/>
        <v>0</v>
      </c>
      <c r="AC33" s="1" t="str">
        <f t="shared" si="2"/>
        <v>Výškovice  C</v>
      </c>
      <c r="AD33" s="1">
        <f t="shared" si="2"/>
        <v>0</v>
      </c>
      <c r="AE33" s="1">
        <f t="shared" si="2"/>
        <v>0</v>
      </c>
    </row>
    <row r="34" spans="2:31" ht="18.75">
      <c r="B34" s="89">
        <v>3</v>
      </c>
      <c r="C34" s="71" t="s">
        <v>56</v>
      </c>
      <c r="D34" s="594" t="str">
        <f>IF(B34=1,X31,IF(B34=2,X32,IF(B34=3,X33,IF(B34=4,X34,IF(B34=5,X35,IF(B34=6,X36,IF(B34=7,X37,IF(B34=8,X38," "))))))))</f>
        <v>Výškovice  C</v>
      </c>
      <c r="E34" s="595"/>
      <c r="F34" s="595"/>
      <c r="G34" s="595"/>
      <c r="H34" s="595"/>
      <c r="I34" s="596"/>
      <c r="N34" s="1">
        <v>4</v>
      </c>
      <c r="P34" s="575" t="s">
        <v>57</v>
      </c>
      <c r="Q34" s="575"/>
      <c r="R34" s="575"/>
      <c r="S34" s="575"/>
      <c r="T34" s="575"/>
      <c r="U34" s="575"/>
      <c r="W34" s="85">
        <v>4</v>
      </c>
      <c r="X34" s="86" t="str">
        <f t="shared" si="1"/>
        <v>Kunčičky  B</v>
      </c>
      <c r="AA34" s="1">
        <f t="shared" si="2"/>
        <v>0</v>
      </c>
      <c r="AB34" s="1">
        <f t="shared" si="2"/>
        <v>0</v>
      </c>
      <c r="AC34" s="1" t="str">
        <f t="shared" si="2"/>
        <v>Kunčičky  B</v>
      </c>
      <c r="AD34" s="1">
        <f t="shared" si="2"/>
        <v>0</v>
      </c>
      <c r="AE34" s="1">
        <f t="shared" si="2"/>
        <v>0</v>
      </c>
    </row>
    <row r="35" spans="2:31" ht="18.75">
      <c r="B35" s="89">
        <v>1</v>
      </c>
      <c r="C35" s="71" t="s">
        <v>59</v>
      </c>
      <c r="D35" s="594" t="str">
        <f>IF(B35=1,X31,IF(B35=2,X32,IF(B35=3,X33,IF(B35=4,X34,IF(B35=5,X35,IF(B35=6,X36,IF(B35=7,X37,IF(B35=8,X38," "))))))))</f>
        <v>VOLNÝ  LOS</v>
      </c>
      <c r="E35" s="595"/>
      <c r="F35" s="595"/>
      <c r="G35" s="595"/>
      <c r="H35" s="595"/>
      <c r="I35" s="596"/>
      <c r="N35" s="1">
        <v>5</v>
      </c>
      <c r="P35" s="575" t="s">
        <v>60</v>
      </c>
      <c r="Q35" s="575"/>
      <c r="R35" s="575"/>
      <c r="S35" s="575"/>
      <c r="T35" s="575"/>
      <c r="U35" s="575"/>
      <c r="W35" s="85">
        <v>5</v>
      </c>
      <c r="X35" s="86" t="str">
        <f t="shared" si="1"/>
        <v>Poruba</v>
      </c>
      <c r="AA35" s="1">
        <f t="shared" si="2"/>
        <v>0</v>
      </c>
      <c r="AB35" s="1">
        <f t="shared" si="2"/>
        <v>0</v>
      </c>
      <c r="AC35" s="1" t="str">
        <f t="shared" si="2"/>
        <v>Poruba</v>
      </c>
      <c r="AD35" s="1">
        <f t="shared" si="2"/>
        <v>0</v>
      </c>
      <c r="AE35" s="1">
        <f t="shared" si="2"/>
        <v>0</v>
      </c>
    </row>
    <row r="36" spans="23:31" ht="15">
      <c r="W36" s="85">
        <v>6</v>
      </c>
      <c r="X36" s="86" t="str">
        <f t="shared" si="1"/>
        <v>Proskovice B</v>
      </c>
      <c r="AA36" s="1">
        <f t="shared" si="2"/>
        <v>0</v>
      </c>
      <c r="AB36" s="1">
        <f t="shared" si="2"/>
        <v>0</v>
      </c>
      <c r="AC36" s="1" t="str">
        <f t="shared" si="2"/>
        <v>Proskovice B</v>
      </c>
      <c r="AD36" s="1">
        <f t="shared" si="2"/>
        <v>0</v>
      </c>
      <c r="AE36" s="1">
        <f t="shared" si="2"/>
        <v>0</v>
      </c>
    </row>
    <row r="37" spans="3:31" ht="15">
      <c r="C37" s="90" t="s">
        <v>63</v>
      </c>
      <c r="D37" s="91"/>
      <c r="E37" s="580" t="s">
        <v>64</v>
      </c>
      <c r="F37" s="576"/>
      <c r="G37" s="576"/>
      <c r="H37" s="576"/>
      <c r="I37" s="576"/>
      <c r="J37" s="576"/>
      <c r="K37" s="576"/>
      <c r="L37" s="576"/>
      <c r="M37" s="576"/>
      <c r="N37" s="576" t="s">
        <v>65</v>
      </c>
      <c r="O37" s="576"/>
      <c r="P37" s="576"/>
      <c r="Q37" s="576"/>
      <c r="R37" s="576"/>
      <c r="S37" s="576"/>
      <c r="T37" s="576"/>
      <c r="U37" s="576"/>
      <c r="V37" s="92"/>
      <c r="W37" s="85">
        <v>7</v>
      </c>
      <c r="X37" s="86" t="str">
        <f t="shared" si="1"/>
        <v>Vratimov</v>
      </c>
      <c r="AA37" s="1">
        <f t="shared" si="2"/>
        <v>0</v>
      </c>
      <c r="AB37" s="1">
        <f t="shared" si="2"/>
        <v>0</v>
      </c>
      <c r="AC37" s="1" t="str">
        <f t="shared" si="2"/>
        <v>Vratimov</v>
      </c>
      <c r="AD37" s="1">
        <f t="shared" si="2"/>
        <v>0</v>
      </c>
      <c r="AE37" s="1">
        <f t="shared" si="2"/>
        <v>0</v>
      </c>
    </row>
    <row r="38" spans="2:37" ht="15">
      <c r="B38" s="94"/>
      <c r="C38" s="95" t="s">
        <v>7</v>
      </c>
      <c r="D38" s="96" t="s">
        <v>8</v>
      </c>
      <c r="E38" s="581" t="s">
        <v>66</v>
      </c>
      <c r="F38" s="559"/>
      <c r="G38" s="560"/>
      <c r="H38" s="558" t="s">
        <v>67</v>
      </c>
      <c r="I38" s="559"/>
      <c r="J38" s="560" t="s">
        <v>67</v>
      </c>
      <c r="K38" s="558" t="s">
        <v>68</v>
      </c>
      <c r="L38" s="559"/>
      <c r="M38" s="559" t="s">
        <v>68</v>
      </c>
      <c r="N38" s="558" t="s">
        <v>69</v>
      </c>
      <c r="O38" s="559"/>
      <c r="P38" s="560"/>
      <c r="Q38" s="558" t="s">
        <v>70</v>
      </c>
      <c r="R38" s="559"/>
      <c r="S38" s="560"/>
      <c r="T38" s="97" t="s">
        <v>71</v>
      </c>
      <c r="U38" s="98"/>
      <c r="V38" s="99"/>
      <c r="W38" s="85">
        <v>8</v>
      </c>
      <c r="X38" s="86" t="str">
        <f t="shared" si="1"/>
        <v>Příbor</v>
      </c>
      <c r="AA38" s="1">
        <f t="shared" si="2"/>
        <v>0</v>
      </c>
      <c r="AB38" s="1">
        <f t="shared" si="2"/>
        <v>0</v>
      </c>
      <c r="AC38" s="1" t="str">
        <f t="shared" si="2"/>
        <v>Příbor</v>
      </c>
      <c r="AD38" s="1">
        <f t="shared" si="2"/>
        <v>0</v>
      </c>
      <c r="AE38" s="1">
        <f t="shared" si="2"/>
        <v>0</v>
      </c>
      <c r="AF38" s="4" t="s">
        <v>66</v>
      </c>
      <c r="AG38" s="4" t="s">
        <v>67</v>
      </c>
      <c r="AH38" s="4" t="s">
        <v>68</v>
      </c>
      <c r="AI38" s="4" t="s">
        <v>66</v>
      </c>
      <c r="AJ38" s="4" t="s">
        <v>67</v>
      </c>
      <c r="AK38" s="4" t="s">
        <v>68</v>
      </c>
    </row>
    <row r="39" spans="2:37" ht="24.75" customHeight="1">
      <c r="B39" s="100" t="s">
        <v>66</v>
      </c>
      <c r="C39" s="101"/>
      <c r="D39" s="101"/>
      <c r="E39" s="102"/>
      <c r="F39" s="103" t="s">
        <v>17</v>
      </c>
      <c r="G39" s="104"/>
      <c r="H39" s="105"/>
      <c r="I39" s="103" t="s">
        <v>17</v>
      </c>
      <c r="J39" s="104"/>
      <c r="K39" s="138"/>
      <c r="L39" s="136" t="s">
        <v>17</v>
      </c>
      <c r="M39" s="139"/>
      <c r="N39" s="140">
        <f>E39+H39+K39</f>
        <v>0</v>
      </c>
      <c r="O39" s="141" t="s">
        <v>17</v>
      </c>
      <c r="P39" s="142">
        <f>G39+J39+M39</f>
        <v>0</v>
      </c>
      <c r="Q39" s="140">
        <f>SUM(AF39:AH39)</f>
        <v>0</v>
      </c>
      <c r="R39" s="141" t="s">
        <v>17</v>
      </c>
      <c r="S39" s="142">
        <f>SUM(AI39:AK39)</f>
        <v>0</v>
      </c>
      <c r="T39" s="106">
        <f>IF(Q39&gt;S39,1,0)</f>
        <v>0</v>
      </c>
      <c r="U39" s="107">
        <f>IF(S39&gt;Q39,1,0)</f>
        <v>0</v>
      </c>
      <c r="V39" s="92"/>
      <c r="X39" s="108"/>
      <c r="AF39" s="109">
        <f>IF(E39&gt;G39,1,0)</f>
        <v>0</v>
      </c>
      <c r="AG39" s="109">
        <f>IF(H39&gt;J39,1,0)</f>
        <v>0</v>
      </c>
      <c r="AH39" s="109">
        <f>IF(K39+M39&gt;0,IF(K39&gt;M39,1,0),0)</f>
        <v>0</v>
      </c>
      <c r="AI39" s="109">
        <f>IF(G39&gt;E39,1,0)</f>
        <v>0</v>
      </c>
      <c r="AJ39" s="109">
        <f>IF(J39&gt;H39,1,0)</f>
        <v>0</v>
      </c>
      <c r="AK39" s="109">
        <f>IF(K39+M39&gt;0,IF(M39&gt;K39,1,0),0)</f>
        <v>0</v>
      </c>
    </row>
    <row r="40" spans="2:37" ht="24.75" customHeight="1">
      <c r="B40" s="100" t="s">
        <v>67</v>
      </c>
      <c r="C40" s="111"/>
      <c r="D40" s="111"/>
      <c r="E40" s="102"/>
      <c r="F40" s="103" t="s">
        <v>17</v>
      </c>
      <c r="G40" s="104"/>
      <c r="H40" s="105"/>
      <c r="I40" s="103" t="s">
        <v>17</v>
      </c>
      <c r="J40" s="104"/>
      <c r="K40" s="138"/>
      <c r="L40" s="136" t="s">
        <v>17</v>
      </c>
      <c r="M40" s="139"/>
      <c r="N40" s="140">
        <f>E40+H40+K40</f>
        <v>0</v>
      </c>
      <c r="O40" s="141" t="s">
        <v>17</v>
      </c>
      <c r="P40" s="142">
        <f>G40+J40+M40</f>
        <v>0</v>
      </c>
      <c r="Q40" s="140">
        <f>SUM(AF40:AH40)</f>
        <v>0</v>
      </c>
      <c r="R40" s="141" t="s">
        <v>17</v>
      </c>
      <c r="S40" s="142">
        <f>SUM(AI40:AK40)</f>
        <v>0</v>
      </c>
      <c r="T40" s="106">
        <f>IF(Q40&gt;S40,1,0)</f>
        <v>0</v>
      </c>
      <c r="U40" s="107">
        <f>IF(S40&gt;Q40,1,0)</f>
        <v>0</v>
      </c>
      <c r="V40" s="92"/>
      <c r="AF40" s="109">
        <f>IF(E40&gt;G40,1,0)</f>
        <v>0</v>
      </c>
      <c r="AG40" s="109">
        <f>IF(H40&gt;J40,1,0)</f>
        <v>0</v>
      </c>
      <c r="AH40" s="109">
        <f>IF(K40+M40&gt;0,IF(K40&gt;M40,1,0),0)</f>
        <v>0</v>
      </c>
      <c r="AI40" s="109">
        <f>IF(G40&gt;E40,1,0)</f>
        <v>0</v>
      </c>
      <c r="AJ40" s="109">
        <f>IF(J40&gt;H40,1,0)</f>
        <v>0</v>
      </c>
      <c r="AK40" s="109">
        <f>IF(K40+M40&gt;0,IF(M40&gt;K40,1,0),0)</f>
        <v>0</v>
      </c>
    </row>
    <row r="41" spans="2:37" ht="24.75" customHeight="1">
      <c r="B41" s="597" t="s">
        <v>68</v>
      </c>
      <c r="C41" s="101"/>
      <c r="D41" s="101"/>
      <c r="E41" s="637"/>
      <c r="F41" s="607" t="s">
        <v>17</v>
      </c>
      <c r="G41" s="609"/>
      <c r="H41" s="611"/>
      <c r="I41" s="607" t="s">
        <v>17</v>
      </c>
      <c r="J41" s="609"/>
      <c r="K41" s="625"/>
      <c r="L41" s="573" t="s">
        <v>17</v>
      </c>
      <c r="M41" s="627"/>
      <c r="N41" s="623">
        <f>E41+H41+K41</f>
        <v>0</v>
      </c>
      <c r="O41" s="631" t="s">
        <v>17</v>
      </c>
      <c r="P41" s="633">
        <f>G41+J41+M41</f>
        <v>0</v>
      </c>
      <c r="Q41" s="623">
        <f>SUM(AF41:AH41)</f>
        <v>0</v>
      </c>
      <c r="R41" s="631" t="s">
        <v>17</v>
      </c>
      <c r="S41" s="633">
        <f>SUM(AI41:AK41)</f>
        <v>0</v>
      </c>
      <c r="T41" s="635">
        <f>IF(Q41&gt;S41,1,0)</f>
        <v>0</v>
      </c>
      <c r="U41" s="629">
        <f>IF(S41&gt;Q41,1,0)</f>
        <v>0</v>
      </c>
      <c r="V41" s="112"/>
      <c r="AF41" s="109">
        <f>IF(E41&gt;G41,1,0)</f>
        <v>0</v>
      </c>
      <c r="AG41" s="109">
        <f>IF(H41&gt;J41,1,0)</f>
        <v>0</v>
      </c>
      <c r="AH41" s="109">
        <f>IF(K41+M41&gt;0,IF(K41&gt;M41,1,0),0)</f>
        <v>0</v>
      </c>
      <c r="AI41" s="109">
        <f>IF(G41&gt;E41,1,0)</f>
        <v>0</v>
      </c>
      <c r="AJ41" s="109">
        <f>IF(J41&gt;H41,1,0)</f>
        <v>0</v>
      </c>
      <c r="AK41" s="109">
        <f>IF(K41+M41&gt;0,IF(M41&gt;K41,1,0),0)</f>
        <v>0</v>
      </c>
    </row>
    <row r="42" spans="2:22" ht="24.75" customHeight="1">
      <c r="B42" s="598"/>
      <c r="C42" s="111"/>
      <c r="D42" s="111"/>
      <c r="E42" s="638"/>
      <c r="F42" s="608"/>
      <c r="G42" s="639"/>
      <c r="H42" s="640"/>
      <c r="I42" s="608"/>
      <c r="J42" s="639"/>
      <c r="K42" s="626"/>
      <c r="L42" s="574"/>
      <c r="M42" s="628"/>
      <c r="N42" s="624"/>
      <c r="O42" s="632"/>
      <c r="P42" s="634"/>
      <c r="Q42" s="624"/>
      <c r="R42" s="632"/>
      <c r="S42" s="634"/>
      <c r="T42" s="636"/>
      <c r="U42" s="630"/>
      <c r="V42" s="112"/>
    </row>
    <row r="43" spans="2:22" ht="24.75" customHeight="1">
      <c r="B43" s="115"/>
      <c r="C43" s="147" t="s">
        <v>72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9">
        <f>SUM(N39:N42)</f>
        <v>0</v>
      </c>
      <c r="O43" s="141" t="s">
        <v>17</v>
      </c>
      <c r="P43" s="150">
        <f>SUM(P39:P42)</f>
        <v>0</v>
      </c>
      <c r="Q43" s="149">
        <f>SUM(Q39:Q42)</f>
        <v>0</v>
      </c>
      <c r="R43" s="151" t="s">
        <v>17</v>
      </c>
      <c r="S43" s="150">
        <f>SUM(S39:S42)</f>
        <v>0</v>
      </c>
      <c r="T43" s="106">
        <f>SUM(T39:T42)</f>
        <v>0</v>
      </c>
      <c r="U43" s="107">
        <f>SUM(U39:U42)</f>
        <v>0</v>
      </c>
      <c r="V43" s="92"/>
    </row>
    <row r="44" spans="2:22" ht="24.75" customHeight="1">
      <c r="B44" s="115"/>
      <c r="C44" s="168" t="s">
        <v>73</v>
      </c>
      <c r="D44" s="167" t="str">
        <f>IF(T43&gt;U43,D34,IF(U43&gt;T43,D35,IF(U43+T43=0," ","CHYBA ZADÁNÍ")))</f>
        <v> </v>
      </c>
      <c r="E44" s="147"/>
      <c r="F44" s="147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68"/>
      <c r="V44" s="119"/>
    </row>
    <row r="45" spans="2:22" ht="15">
      <c r="B45" s="115"/>
      <c r="C45" s="3" t="s">
        <v>74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56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59</v>
      </c>
      <c r="U46" s="122"/>
    </row>
    <row r="47" spans="3:21" ht="15">
      <c r="C47" s="128" t="s">
        <v>75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9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0" spans="3:21" ht="15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582" t="s">
        <v>42</v>
      </c>
      <c r="Q53" s="582"/>
      <c r="R53" s="73"/>
      <c r="S53" s="73"/>
      <c r="T53" s="583">
        <f>'Rozlosování-přehled'!$N$1</f>
        <v>2011</v>
      </c>
      <c r="U53" s="583"/>
      <c r="X53" s="74" t="s">
        <v>0</v>
      </c>
    </row>
    <row r="54" spans="3:31" ht="18.75">
      <c r="C54" s="75" t="s">
        <v>43</v>
      </c>
      <c r="D54" s="76"/>
      <c r="N54" s="77">
        <v>3</v>
      </c>
      <c r="P54" s="584" t="str">
        <f>IF(N54=1,P56,IF(N54=2,P57,IF(N54=3,P58,IF(N54=4,P59,IF(N54=5,P60," ")))))</f>
        <v>VETERÁNI   I.</v>
      </c>
      <c r="Q54" s="585"/>
      <c r="R54" s="585"/>
      <c r="S54" s="585"/>
      <c r="T54" s="585"/>
      <c r="U54" s="586"/>
      <c r="W54" s="78" t="s">
        <v>1</v>
      </c>
      <c r="X54" s="79" t="s">
        <v>2</v>
      </c>
      <c r="AA54" s="1" t="s">
        <v>44</v>
      </c>
      <c r="AB54" s="1" t="s">
        <v>45</v>
      </c>
      <c r="AC54" s="1" t="s">
        <v>46</v>
      </c>
      <c r="AD54" s="1" t="s">
        <v>47</v>
      </c>
      <c r="AE54" s="1" t="s">
        <v>48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1" ht="15.75">
      <c r="C56" s="75" t="s">
        <v>49</v>
      </c>
      <c r="D56" s="423">
        <v>40689</v>
      </c>
      <c r="E56" s="83"/>
      <c r="F56" s="83"/>
      <c r="N56" s="84">
        <v>1</v>
      </c>
      <c r="P56" s="587" t="s">
        <v>50</v>
      </c>
      <c r="Q56" s="587"/>
      <c r="R56" s="587"/>
      <c r="S56" s="587"/>
      <c r="T56" s="587"/>
      <c r="U56" s="587"/>
      <c r="W56" s="85">
        <v>1</v>
      </c>
      <c r="X56" s="86" t="str">
        <f aca="true" t="shared" si="3" ref="X56:X63">IF($N$4=1,AA56,IF($N$4=2,AB56,IF($N$4=3,AC56,IF($N$4=4,AD56,IF($N$4=5,AE56," ")))))</f>
        <v>VOLNÝ  LOS</v>
      </c>
      <c r="AA56" s="1">
        <f aca="true" t="shared" si="4" ref="AA56:AE63">AA6</f>
        <v>0</v>
      </c>
      <c r="AB56" s="1">
        <f t="shared" si="4"/>
        <v>0</v>
      </c>
      <c r="AC56" s="1" t="str">
        <f>AC6</f>
        <v>VOLNÝ  LOS</v>
      </c>
      <c r="AD56" s="1">
        <f t="shared" si="4"/>
        <v>0</v>
      </c>
      <c r="AE56" s="1">
        <f t="shared" si="4"/>
        <v>0</v>
      </c>
    </row>
    <row r="57" spans="3:31" ht="15">
      <c r="C57" s="75" t="s">
        <v>52</v>
      </c>
      <c r="D57" s="247" t="s">
        <v>119</v>
      </c>
      <c r="E57" s="88"/>
      <c r="F57" s="88"/>
      <c r="N57" s="84">
        <v>2</v>
      </c>
      <c r="P57" s="587" t="s">
        <v>53</v>
      </c>
      <c r="Q57" s="587"/>
      <c r="R57" s="587"/>
      <c r="S57" s="587"/>
      <c r="T57" s="587"/>
      <c r="U57" s="587"/>
      <c r="W57" s="85">
        <v>2</v>
      </c>
      <c r="X57" s="86" t="str">
        <f t="shared" si="3"/>
        <v>Krmelín</v>
      </c>
      <c r="AA57" s="1">
        <f t="shared" si="4"/>
        <v>0</v>
      </c>
      <c r="AB57" s="1">
        <f t="shared" si="4"/>
        <v>0</v>
      </c>
      <c r="AC57" s="1" t="str">
        <f t="shared" si="4"/>
        <v>Krmelín</v>
      </c>
      <c r="AD57" s="1">
        <f t="shared" si="4"/>
        <v>0</v>
      </c>
      <c r="AE57" s="1">
        <f t="shared" si="4"/>
        <v>0</v>
      </c>
    </row>
    <row r="58" spans="3:31" ht="15">
      <c r="C58" s="75"/>
      <c r="N58" s="84">
        <v>3</v>
      </c>
      <c r="P58" s="575" t="s">
        <v>54</v>
      </c>
      <c r="Q58" s="575"/>
      <c r="R58" s="575"/>
      <c r="S58" s="575"/>
      <c r="T58" s="575"/>
      <c r="U58" s="575"/>
      <c r="W58" s="85">
        <v>3</v>
      </c>
      <c r="X58" s="86" t="str">
        <f t="shared" si="3"/>
        <v>Výškovice  C</v>
      </c>
      <c r="AA58" s="1">
        <f t="shared" si="4"/>
        <v>0</v>
      </c>
      <c r="AB58" s="1">
        <f t="shared" si="4"/>
        <v>0</v>
      </c>
      <c r="AC58" s="1" t="str">
        <f t="shared" si="4"/>
        <v>Výškovice  C</v>
      </c>
      <c r="AD58" s="1">
        <f t="shared" si="4"/>
        <v>0</v>
      </c>
      <c r="AE58" s="1">
        <f t="shared" si="4"/>
        <v>0</v>
      </c>
    </row>
    <row r="59" spans="2:31" ht="18.75">
      <c r="B59" s="89">
        <v>4</v>
      </c>
      <c r="C59" s="71" t="s">
        <v>56</v>
      </c>
      <c r="D59" s="577" t="str">
        <f>IF(B59=1,X56,IF(B59=2,X57,IF(B59=3,X58,IF(B59=4,X59,IF(B59=5,X60,IF(B59=6,X61,IF(B59=7,X62,IF(B59=8,X63," "))))))))</f>
        <v>Kunčičky  B</v>
      </c>
      <c r="E59" s="578"/>
      <c r="F59" s="578"/>
      <c r="G59" s="578"/>
      <c r="H59" s="578"/>
      <c r="I59" s="579"/>
      <c r="N59" s="84">
        <v>4</v>
      </c>
      <c r="P59" s="575" t="s">
        <v>57</v>
      </c>
      <c r="Q59" s="575"/>
      <c r="R59" s="575"/>
      <c r="S59" s="575"/>
      <c r="T59" s="575"/>
      <c r="U59" s="575"/>
      <c r="W59" s="85">
        <v>4</v>
      </c>
      <c r="X59" s="86" t="str">
        <f t="shared" si="3"/>
        <v>Kunčičky  B</v>
      </c>
      <c r="AA59" s="1">
        <f t="shared" si="4"/>
        <v>0</v>
      </c>
      <c r="AB59" s="1">
        <f t="shared" si="4"/>
        <v>0</v>
      </c>
      <c r="AC59" s="1" t="str">
        <f t="shared" si="4"/>
        <v>Kunčičky  B</v>
      </c>
      <c r="AD59" s="1">
        <f t="shared" si="4"/>
        <v>0</v>
      </c>
      <c r="AE59" s="1">
        <f t="shared" si="4"/>
        <v>0</v>
      </c>
    </row>
    <row r="60" spans="2:31" ht="18.75">
      <c r="B60" s="89">
        <v>7</v>
      </c>
      <c r="C60" s="71" t="s">
        <v>59</v>
      </c>
      <c r="D60" s="577" t="str">
        <f>IF(B60=1,X56,IF(B60=2,X57,IF(B60=3,X58,IF(B60=4,X59,IF(B60=5,X60,IF(B60=6,X61,IF(B60=7,X62,IF(B60=8,X63," "))))))))</f>
        <v>Vratimov</v>
      </c>
      <c r="E60" s="578"/>
      <c r="F60" s="578"/>
      <c r="G60" s="578"/>
      <c r="H60" s="578"/>
      <c r="I60" s="579"/>
      <c r="N60" s="84">
        <v>5</v>
      </c>
      <c r="P60" s="575" t="s">
        <v>60</v>
      </c>
      <c r="Q60" s="575"/>
      <c r="R60" s="575"/>
      <c r="S60" s="575"/>
      <c r="T60" s="575"/>
      <c r="U60" s="575"/>
      <c r="W60" s="85">
        <v>5</v>
      </c>
      <c r="X60" s="86" t="str">
        <f t="shared" si="3"/>
        <v>Poruba</v>
      </c>
      <c r="AA60" s="1">
        <f t="shared" si="4"/>
        <v>0</v>
      </c>
      <c r="AB60" s="1">
        <f t="shared" si="4"/>
        <v>0</v>
      </c>
      <c r="AC60" s="1" t="str">
        <f t="shared" si="4"/>
        <v>Poruba</v>
      </c>
      <c r="AD60" s="1">
        <f t="shared" si="4"/>
        <v>0</v>
      </c>
      <c r="AE60" s="1">
        <f t="shared" si="4"/>
        <v>0</v>
      </c>
    </row>
    <row r="61" spans="23:31" ht="15">
      <c r="W61" s="85">
        <v>6</v>
      </c>
      <c r="X61" s="86" t="str">
        <f t="shared" si="3"/>
        <v>Proskovice B</v>
      </c>
      <c r="AA61" s="1">
        <f t="shared" si="4"/>
        <v>0</v>
      </c>
      <c r="AB61" s="1">
        <f t="shared" si="4"/>
        <v>0</v>
      </c>
      <c r="AC61" s="1" t="str">
        <f t="shared" si="4"/>
        <v>Proskovice B</v>
      </c>
      <c r="AD61" s="1">
        <f t="shared" si="4"/>
        <v>0</v>
      </c>
      <c r="AE61" s="1">
        <f t="shared" si="4"/>
        <v>0</v>
      </c>
    </row>
    <row r="62" spans="3:37" ht="15">
      <c r="C62" s="90" t="s">
        <v>63</v>
      </c>
      <c r="D62" s="91"/>
      <c r="E62" s="580" t="s">
        <v>64</v>
      </c>
      <c r="F62" s="576"/>
      <c r="G62" s="576"/>
      <c r="H62" s="576"/>
      <c r="I62" s="576"/>
      <c r="J62" s="576"/>
      <c r="K62" s="576"/>
      <c r="L62" s="576"/>
      <c r="M62" s="576"/>
      <c r="N62" s="576" t="s">
        <v>65</v>
      </c>
      <c r="O62" s="576"/>
      <c r="P62" s="576"/>
      <c r="Q62" s="576"/>
      <c r="R62" s="576"/>
      <c r="S62" s="576"/>
      <c r="T62" s="576"/>
      <c r="U62" s="576"/>
      <c r="V62" s="92"/>
      <c r="W62" s="85">
        <v>7</v>
      </c>
      <c r="X62" s="86" t="str">
        <f t="shared" si="3"/>
        <v>Vratimov</v>
      </c>
      <c r="AA62" s="1">
        <f t="shared" si="4"/>
        <v>0</v>
      </c>
      <c r="AB62" s="1">
        <f t="shared" si="4"/>
        <v>0</v>
      </c>
      <c r="AC62" s="1" t="str">
        <f t="shared" si="4"/>
        <v>Vratimov</v>
      </c>
      <c r="AD62" s="1">
        <f t="shared" si="4"/>
        <v>0</v>
      </c>
      <c r="AE62" s="1">
        <f t="shared" si="4"/>
        <v>0</v>
      </c>
      <c r="AF62" s="75"/>
      <c r="AG62" s="93"/>
      <c r="AH62" s="93"/>
      <c r="AI62" s="74" t="s">
        <v>0</v>
      </c>
      <c r="AJ62" s="93"/>
      <c r="AK62" s="93"/>
    </row>
    <row r="63" spans="2:37" ht="15">
      <c r="B63" s="94"/>
      <c r="C63" s="95" t="s">
        <v>7</v>
      </c>
      <c r="D63" s="96" t="s">
        <v>8</v>
      </c>
      <c r="E63" s="581" t="s">
        <v>66</v>
      </c>
      <c r="F63" s="559"/>
      <c r="G63" s="560"/>
      <c r="H63" s="558" t="s">
        <v>67</v>
      </c>
      <c r="I63" s="559"/>
      <c r="J63" s="560" t="s">
        <v>67</v>
      </c>
      <c r="K63" s="558" t="s">
        <v>68</v>
      </c>
      <c r="L63" s="559"/>
      <c r="M63" s="559" t="s">
        <v>68</v>
      </c>
      <c r="N63" s="558" t="s">
        <v>69</v>
      </c>
      <c r="O63" s="559"/>
      <c r="P63" s="560"/>
      <c r="Q63" s="558" t="s">
        <v>70</v>
      </c>
      <c r="R63" s="559"/>
      <c r="S63" s="560"/>
      <c r="T63" s="97" t="s">
        <v>71</v>
      </c>
      <c r="U63" s="98"/>
      <c r="V63" s="99"/>
      <c r="W63" s="85">
        <v>8</v>
      </c>
      <c r="X63" s="86" t="str">
        <f t="shared" si="3"/>
        <v>Příbor</v>
      </c>
      <c r="AA63" s="1">
        <f t="shared" si="4"/>
        <v>0</v>
      </c>
      <c r="AB63" s="1">
        <f t="shared" si="4"/>
        <v>0</v>
      </c>
      <c r="AC63" s="1" t="str">
        <f t="shared" si="4"/>
        <v>Příbor</v>
      </c>
      <c r="AD63" s="1">
        <f t="shared" si="4"/>
        <v>0</v>
      </c>
      <c r="AE63" s="1">
        <f t="shared" si="4"/>
        <v>0</v>
      </c>
      <c r="AF63" s="4" t="s">
        <v>66</v>
      </c>
      <c r="AG63" s="4" t="s">
        <v>67</v>
      </c>
      <c r="AH63" s="4" t="s">
        <v>68</v>
      </c>
      <c r="AI63" s="4" t="s">
        <v>66</v>
      </c>
      <c r="AJ63" s="4" t="s">
        <v>67</v>
      </c>
      <c r="AK63" s="4" t="s">
        <v>68</v>
      </c>
    </row>
    <row r="64" spans="2:37" ht="24.75" customHeight="1">
      <c r="B64" s="100" t="s">
        <v>66</v>
      </c>
      <c r="C64" s="101" t="s">
        <v>219</v>
      </c>
      <c r="D64" s="101" t="s">
        <v>196</v>
      </c>
      <c r="E64" s="102">
        <v>7</v>
      </c>
      <c r="F64" s="103" t="s">
        <v>17</v>
      </c>
      <c r="G64" s="104">
        <v>6</v>
      </c>
      <c r="H64" s="105">
        <v>4</v>
      </c>
      <c r="I64" s="103" t="s">
        <v>17</v>
      </c>
      <c r="J64" s="104">
        <v>6</v>
      </c>
      <c r="K64" s="138">
        <v>2</v>
      </c>
      <c r="L64" s="136" t="s">
        <v>17</v>
      </c>
      <c r="M64" s="139">
        <v>6</v>
      </c>
      <c r="N64" s="140">
        <f>E64+H64+K64</f>
        <v>13</v>
      </c>
      <c r="O64" s="141" t="s">
        <v>17</v>
      </c>
      <c r="P64" s="142">
        <f>G64+J64+M64</f>
        <v>18</v>
      </c>
      <c r="Q64" s="140">
        <f>SUM(AF64:AH64)</f>
        <v>1</v>
      </c>
      <c r="R64" s="141" t="s">
        <v>17</v>
      </c>
      <c r="S64" s="142">
        <f>SUM(AI64:AK64)</f>
        <v>2</v>
      </c>
      <c r="T64" s="106">
        <f>IF(Q64&gt;S64,1,0)</f>
        <v>0</v>
      </c>
      <c r="U64" s="107">
        <f>IF(S64&gt;Q64,1,0)</f>
        <v>1</v>
      </c>
      <c r="V64" s="92"/>
      <c r="X64" s="108"/>
      <c r="AF64" s="109">
        <f>IF(E64&gt;G64,1,0)</f>
        <v>1</v>
      </c>
      <c r="AG64" s="109">
        <f>IF(H64&gt;J64,1,0)</f>
        <v>0</v>
      </c>
      <c r="AH64" s="109">
        <f>IF(K64+M64&gt;0,IF(K64&gt;M64,1,0),0)</f>
        <v>0</v>
      </c>
      <c r="AI64" s="109">
        <f>IF(G64&gt;E64,1,0)</f>
        <v>0</v>
      </c>
      <c r="AJ64" s="109">
        <f>IF(J64&gt;H64,1,0)</f>
        <v>1</v>
      </c>
      <c r="AK64" s="109">
        <f>IF(K64+M64&gt;0,IF(M64&gt;K64,1,0),0)</f>
        <v>1</v>
      </c>
    </row>
    <row r="65" spans="2:37" ht="24.75" customHeight="1">
      <c r="B65" s="100" t="s">
        <v>67</v>
      </c>
      <c r="C65" s="111" t="s">
        <v>221</v>
      </c>
      <c r="D65" s="111" t="s">
        <v>236</v>
      </c>
      <c r="E65" s="102">
        <v>6</v>
      </c>
      <c r="F65" s="103" t="s">
        <v>17</v>
      </c>
      <c r="G65" s="104">
        <v>7</v>
      </c>
      <c r="H65" s="105">
        <v>5</v>
      </c>
      <c r="I65" s="103" t="s">
        <v>17</v>
      </c>
      <c r="J65" s="104">
        <v>7</v>
      </c>
      <c r="K65" s="138"/>
      <c r="L65" s="136" t="s">
        <v>17</v>
      </c>
      <c r="M65" s="139"/>
      <c r="N65" s="140">
        <f>E65+H65+K65</f>
        <v>11</v>
      </c>
      <c r="O65" s="141" t="s">
        <v>17</v>
      </c>
      <c r="P65" s="142">
        <f>G65+J65+M65</f>
        <v>14</v>
      </c>
      <c r="Q65" s="140">
        <f>SUM(AF65:AH65)</f>
        <v>0</v>
      </c>
      <c r="R65" s="141" t="s">
        <v>17</v>
      </c>
      <c r="S65" s="142">
        <f>SUM(AI65:AK65)</f>
        <v>2</v>
      </c>
      <c r="T65" s="106">
        <f>IF(Q65&gt;S65,1,0)</f>
        <v>0</v>
      </c>
      <c r="U65" s="107">
        <f>IF(S65&gt;Q65,1,0)</f>
        <v>1</v>
      </c>
      <c r="V65" s="92"/>
      <c r="X65" s="421"/>
      <c r="AF65" s="109">
        <f>IF(E65&gt;G65,1,0)</f>
        <v>0</v>
      </c>
      <c r="AG65" s="109">
        <f>IF(H65&gt;J65,1,0)</f>
        <v>0</v>
      </c>
      <c r="AH65" s="109">
        <f>IF(K65+M65&gt;0,IF(K65&gt;M65,1,0),0)</f>
        <v>0</v>
      </c>
      <c r="AI65" s="109">
        <f>IF(G65&gt;E65,1,0)</f>
        <v>1</v>
      </c>
      <c r="AJ65" s="109">
        <f>IF(J65&gt;H65,1,0)</f>
        <v>1</v>
      </c>
      <c r="AK65" s="109">
        <f>IF(K65+M65&gt;0,IF(M65&gt;K65,1,0),0)</f>
        <v>0</v>
      </c>
    </row>
    <row r="66" spans="2:37" ht="24.75" customHeight="1">
      <c r="B66" s="597" t="s">
        <v>68</v>
      </c>
      <c r="C66" s="101" t="s">
        <v>219</v>
      </c>
      <c r="D66" s="101" t="s">
        <v>196</v>
      </c>
      <c r="E66" s="637">
        <v>6</v>
      </c>
      <c r="F66" s="607" t="s">
        <v>17</v>
      </c>
      <c r="G66" s="609">
        <v>2</v>
      </c>
      <c r="H66" s="611">
        <v>4</v>
      </c>
      <c r="I66" s="607" t="s">
        <v>17</v>
      </c>
      <c r="J66" s="609">
        <v>6</v>
      </c>
      <c r="K66" s="625">
        <v>1</v>
      </c>
      <c r="L66" s="573" t="s">
        <v>17</v>
      </c>
      <c r="M66" s="627">
        <v>6</v>
      </c>
      <c r="N66" s="623">
        <f>E66+H66+K66</f>
        <v>11</v>
      </c>
      <c r="O66" s="631" t="s">
        <v>17</v>
      </c>
      <c r="P66" s="633">
        <f>G66+J66+M66</f>
        <v>14</v>
      </c>
      <c r="Q66" s="623">
        <f>SUM(AF66:AH66)</f>
        <v>1</v>
      </c>
      <c r="R66" s="631" t="s">
        <v>17</v>
      </c>
      <c r="S66" s="633">
        <f>SUM(AI66:AK66)</f>
        <v>2</v>
      </c>
      <c r="T66" s="635">
        <f>IF(Q66&gt;S66,1,0)</f>
        <v>0</v>
      </c>
      <c r="U66" s="629">
        <f>IF(S66&gt;Q66,1,0)</f>
        <v>1</v>
      </c>
      <c r="V66" s="112"/>
      <c r="X66" s="422"/>
      <c r="AF66" s="109">
        <f>IF(E66&gt;G66,1,0)</f>
        <v>1</v>
      </c>
      <c r="AG66" s="109">
        <f>IF(H66&gt;J66,1,0)</f>
        <v>0</v>
      </c>
      <c r="AH66" s="109">
        <f>IF(K66+M66&gt;0,IF(K66&gt;M66,1,0),0)</f>
        <v>0</v>
      </c>
      <c r="AI66" s="109">
        <f>IF(G66&gt;E66,1,0)</f>
        <v>0</v>
      </c>
      <c r="AJ66" s="109">
        <f>IF(J66&gt;H66,1,0)</f>
        <v>1</v>
      </c>
      <c r="AK66" s="109">
        <f>IF(K66+M66&gt;0,IF(M66&gt;K66,1,0),0)</f>
        <v>1</v>
      </c>
    </row>
    <row r="67" spans="2:24" ht="24.75" customHeight="1">
      <c r="B67" s="598"/>
      <c r="C67" s="111" t="s">
        <v>221</v>
      </c>
      <c r="D67" s="111" t="s">
        <v>236</v>
      </c>
      <c r="E67" s="638"/>
      <c r="F67" s="608"/>
      <c r="G67" s="639"/>
      <c r="H67" s="640"/>
      <c r="I67" s="608"/>
      <c r="J67" s="639"/>
      <c r="K67" s="626"/>
      <c r="L67" s="574"/>
      <c r="M67" s="628"/>
      <c r="N67" s="624"/>
      <c r="O67" s="632"/>
      <c r="P67" s="634"/>
      <c r="Q67" s="624"/>
      <c r="R67" s="632"/>
      <c r="S67" s="634"/>
      <c r="T67" s="636"/>
      <c r="U67" s="630"/>
      <c r="V67" s="112"/>
      <c r="X67" s="421"/>
    </row>
    <row r="68" spans="2:22" ht="24.75" customHeight="1">
      <c r="B68" s="115"/>
      <c r="C68" s="147" t="s">
        <v>72</v>
      </c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9">
        <f>SUM(N64:N67)</f>
        <v>35</v>
      </c>
      <c r="O68" s="141" t="s">
        <v>17</v>
      </c>
      <c r="P68" s="150">
        <f>SUM(P64:P67)</f>
        <v>46</v>
      </c>
      <c r="Q68" s="149">
        <f>SUM(Q64:Q67)</f>
        <v>2</v>
      </c>
      <c r="R68" s="151" t="s">
        <v>17</v>
      </c>
      <c r="S68" s="150">
        <f>SUM(S64:S67)</f>
        <v>6</v>
      </c>
      <c r="T68" s="106">
        <f>SUM(T64:T67)</f>
        <v>0</v>
      </c>
      <c r="U68" s="107">
        <f>SUM(U64:U67)</f>
        <v>3</v>
      </c>
      <c r="V68" s="92"/>
    </row>
    <row r="69" spans="2:27" ht="24.75" customHeight="1">
      <c r="B69" s="115"/>
      <c r="C69" s="3" t="s">
        <v>73</v>
      </c>
      <c r="D69" s="118" t="str">
        <f>IF(T68&gt;U68,D59,IF(U68&gt;T68,D60,IF(U68+T68=0," ","CHYBA ZADÁNÍ")))</f>
        <v>Vratimov</v>
      </c>
      <c r="E69" s="116"/>
      <c r="F69" s="116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3"/>
      <c r="V69" s="119"/>
      <c r="AA69" s="120"/>
    </row>
    <row r="70" spans="2:22" ht="15">
      <c r="B70" s="115"/>
      <c r="C70" s="3" t="s">
        <v>74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10:20" ht="15">
      <c r="J71" s="2" t="s">
        <v>56</v>
      </c>
      <c r="K71" s="2"/>
      <c r="L71" s="2"/>
      <c r="T71" s="2" t="s">
        <v>59</v>
      </c>
    </row>
    <row r="72" spans="3:21" ht="15">
      <c r="C72" s="75" t="s">
        <v>75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3" spans="3:21" ht="15"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</row>
    <row r="74" spans="3:21" ht="15"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5" spans="3:21" ht="15"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</row>
    <row r="76" spans="2:21" ht="26.25">
      <c r="B76" s="91"/>
      <c r="C76" s="91"/>
      <c r="D76" s="91"/>
      <c r="E76" s="91"/>
      <c r="F76" s="123" t="s">
        <v>39</v>
      </c>
      <c r="G76" s="91"/>
      <c r="H76" s="124"/>
      <c r="I76" s="124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582" t="s">
        <v>42</v>
      </c>
      <c r="Q78" s="582"/>
      <c r="R78" s="73"/>
      <c r="S78" s="73"/>
      <c r="T78" s="583">
        <f>'Rozlosování-přehled'!$N$1</f>
        <v>2011</v>
      </c>
      <c r="U78" s="583"/>
      <c r="X78" s="74" t="s">
        <v>0</v>
      </c>
    </row>
    <row r="79" spans="3:31" ht="18.75">
      <c r="C79" s="75" t="s">
        <v>43</v>
      </c>
      <c r="D79" s="125"/>
      <c r="N79" s="77">
        <v>3</v>
      </c>
      <c r="P79" s="584" t="str">
        <f>IF(N79=1,P81,IF(N79=2,P82,IF(N79=3,P83,IF(N79=4,P84,IF(N79=5,P85," ")))))</f>
        <v>VETERÁNI   I.</v>
      </c>
      <c r="Q79" s="585"/>
      <c r="R79" s="585"/>
      <c r="S79" s="585"/>
      <c r="T79" s="585"/>
      <c r="U79" s="586"/>
      <c r="W79" s="78" t="s">
        <v>1</v>
      </c>
      <c r="X79" s="75" t="s">
        <v>2</v>
      </c>
      <c r="AA79" s="1" t="s">
        <v>44</v>
      </c>
      <c r="AB79" s="1" t="s">
        <v>45</v>
      </c>
      <c r="AC79" s="1" t="s">
        <v>46</v>
      </c>
      <c r="AD79" s="1" t="s">
        <v>47</v>
      </c>
      <c r="AE79" s="1" t="s">
        <v>48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1" ht="15.75">
      <c r="C81" s="75" t="s">
        <v>49</v>
      </c>
      <c r="D81" s="126" t="s">
        <v>289</v>
      </c>
      <c r="E81" s="83"/>
      <c r="F81" s="83"/>
      <c r="N81" s="1">
        <v>1</v>
      </c>
      <c r="P81" s="587" t="s">
        <v>50</v>
      </c>
      <c r="Q81" s="587"/>
      <c r="R81" s="587"/>
      <c r="S81" s="587"/>
      <c r="T81" s="587"/>
      <c r="U81" s="587"/>
      <c r="W81" s="85">
        <v>1</v>
      </c>
      <c r="X81" s="86" t="str">
        <f aca="true" t="shared" si="5" ref="X81:X88">IF($N$29=1,AA81,IF($N$29=2,AB81,IF($N$29=3,AC81,IF($N$29=4,AD81,IF($N$29=5,AE81," ")))))</f>
        <v>VOLNÝ  LOS</v>
      </c>
      <c r="AA81" s="1">
        <f aca="true" t="shared" si="6" ref="AA81:AE88">AA6</f>
        <v>0</v>
      </c>
      <c r="AB81" s="1">
        <f t="shared" si="6"/>
        <v>0</v>
      </c>
      <c r="AC81" s="1" t="str">
        <f>AC6</f>
        <v>VOLNÝ  LOS</v>
      </c>
      <c r="AD81" s="1">
        <f t="shared" si="6"/>
        <v>0</v>
      </c>
      <c r="AE81" s="1">
        <f t="shared" si="6"/>
        <v>0</v>
      </c>
    </row>
    <row r="82" spans="3:31" ht="15">
      <c r="C82" s="75" t="s">
        <v>52</v>
      </c>
      <c r="D82" s="247">
        <v>40787</v>
      </c>
      <c r="E82" s="88"/>
      <c r="F82" s="88"/>
      <c r="N82" s="1">
        <v>2</v>
      </c>
      <c r="P82" s="587" t="s">
        <v>53</v>
      </c>
      <c r="Q82" s="587"/>
      <c r="R82" s="587"/>
      <c r="S82" s="587"/>
      <c r="T82" s="587"/>
      <c r="U82" s="587"/>
      <c r="W82" s="85">
        <v>2</v>
      </c>
      <c r="X82" s="86" t="str">
        <f t="shared" si="5"/>
        <v>Krmelín</v>
      </c>
      <c r="AA82" s="1">
        <f t="shared" si="6"/>
        <v>0</v>
      </c>
      <c r="AB82" s="1">
        <f t="shared" si="6"/>
        <v>0</v>
      </c>
      <c r="AC82" s="1" t="str">
        <f t="shared" si="6"/>
        <v>Krmelín</v>
      </c>
      <c r="AD82" s="1">
        <f t="shared" si="6"/>
        <v>0</v>
      </c>
      <c r="AE82" s="1">
        <f t="shared" si="6"/>
        <v>0</v>
      </c>
    </row>
    <row r="83" spans="3:31" ht="15">
      <c r="C83" s="75"/>
      <c r="N83" s="1">
        <v>3</v>
      </c>
      <c r="P83" s="575" t="s">
        <v>54</v>
      </c>
      <c r="Q83" s="575"/>
      <c r="R83" s="575"/>
      <c r="S83" s="575"/>
      <c r="T83" s="575"/>
      <c r="U83" s="575"/>
      <c r="W83" s="85">
        <v>3</v>
      </c>
      <c r="X83" s="86" t="str">
        <f t="shared" si="5"/>
        <v>Výškovice  C</v>
      </c>
      <c r="AA83" s="1">
        <f t="shared" si="6"/>
        <v>0</v>
      </c>
      <c r="AB83" s="1">
        <f t="shared" si="6"/>
        <v>0</v>
      </c>
      <c r="AC83" s="1" t="str">
        <f t="shared" si="6"/>
        <v>Výškovice  C</v>
      </c>
      <c r="AD83" s="1">
        <f t="shared" si="6"/>
        <v>0</v>
      </c>
      <c r="AE83" s="1">
        <f t="shared" si="6"/>
        <v>0</v>
      </c>
    </row>
    <row r="84" spans="2:31" ht="18">
      <c r="B84" s="89">
        <v>5</v>
      </c>
      <c r="C84" s="71" t="s">
        <v>56</v>
      </c>
      <c r="D84" s="594" t="str">
        <f>IF(B84=1,X81,IF(B84=2,X82,IF(B84=3,X83,IF(B84=4,X84,IF(B84=5,X85,IF(B84=6,X86,IF(B84=7,X87,IF(B84=8,X88," "))))))))</f>
        <v>Poruba</v>
      </c>
      <c r="E84" s="595"/>
      <c r="F84" s="595"/>
      <c r="G84" s="595"/>
      <c r="H84" s="595"/>
      <c r="I84" s="596"/>
      <c r="N84" s="1">
        <v>4</v>
      </c>
      <c r="P84" s="575" t="s">
        <v>57</v>
      </c>
      <c r="Q84" s="575"/>
      <c r="R84" s="575"/>
      <c r="S84" s="575"/>
      <c r="T84" s="575"/>
      <c r="U84" s="575"/>
      <c r="W84" s="85">
        <v>4</v>
      </c>
      <c r="X84" s="86" t="str">
        <f t="shared" si="5"/>
        <v>Kunčičky  B</v>
      </c>
      <c r="AA84" s="1">
        <f t="shared" si="6"/>
        <v>0</v>
      </c>
      <c r="AB84" s="1">
        <f t="shared" si="6"/>
        <v>0</v>
      </c>
      <c r="AC84" s="1" t="str">
        <f t="shared" si="6"/>
        <v>Kunčičky  B</v>
      </c>
      <c r="AD84" s="1">
        <f t="shared" si="6"/>
        <v>0</v>
      </c>
      <c r="AE84" s="1">
        <f t="shared" si="6"/>
        <v>0</v>
      </c>
    </row>
    <row r="85" spans="2:31" ht="18">
      <c r="B85" s="89">
        <v>6</v>
      </c>
      <c r="C85" s="71" t="s">
        <v>59</v>
      </c>
      <c r="D85" s="594" t="str">
        <f>IF(B85=1,X81,IF(B85=2,X82,IF(B85=3,X83,IF(B85=4,X84,IF(B85=5,X85,IF(B85=6,X86,IF(B85=7,X87,IF(B85=8,X88," "))))))))</f>
        <v>Proskovice B</v>
      </c>
      <c r="E85" s="595"/>
      <c r="F85" s="595"/>
      <c r="G85" s="595"/>
      <c r="H85" s="595"/>
      <c r="I85" s="596"/>
      <c r="N85" s="1">
        <v>5</v>
      </c>
      <c r="P85" s="575" t="s">
        <v>60</v>
      </c>
      <c r="Q85" s="575"/>
      <c r="R85" s="575"/>
      <c r="S85" s="575"/>
      <c r="T85" s="575"/>
      <c r="U85" s="575"/>
      <c r="W85" s="85">
        <v>5</v>
      </c>
      <c r="X85" s="86" t="str">
        <f t="shared" si="5"/>
        <v>Poruba</v>
      </c>
      <c r="AA85" s="1">
        <f t="shared" si="6"/>
        <v>0</v>
      </c>
      <c r="AB85" s="1">
        <f t="shared" si="6"/>
        <v>0</v>
      </c>
      <c r="AC85" s="1" t="str">
        <f t="shared" si="6"/>
        <v>Poruba</v>
      </c>
      <c r="AD85" s="1">
        <f t="shared" si="6"/>
        <v>0</v>
      </c>
      <c r="AE85" s="1">
        <f t="shared" si="6"/>
        <v>0</v>
      </c>
    </row>
    <row r="86" spans="23:31" ht="14.25">
      <c r="W86" s="85">
        <v>6</v>
      </c>
      <c r="X86" s="86" t="str">
        <f t="shared" si="5"/>
        <v>Proskovice B</v>
      </c>
      <c r="AA86" s="1">
        <f t="shared" si="6"/>
        <v>0</v>
      </c>
      <c r="AB86" s="1">
        <f t="shared" si="6"/>
        <v>0</v>
      </c>
      <c r="AC86" s="1" t="str">
        <f t="shared" si="6"/>
        <v>Proskovice B</v>
      </c>
      <c r="AD86" s="1">
        <f t="shared" si="6"/>
        <v>0</v>
      </c>
      <c r="AE86" s="1">
        <f t="shared" si="6"/>
        <v>0</v>
      </c>
    </row>
    <row r="87" spans="3:31" ht="14.25">
      <c r="C87" s="90" t="s">
        <v>63</v>
      </c>
      <c r="D87" s="91"/>
      <c r="E87" s="580" t="s">
        <v>64</v>
      </c>
      <c r="F87" s="576"/>
      <c r="G87" s="576"/>
      <c r="H87" s="576"/>
      <c r="I87" s="576"/>
      <c r="J87" s="576"/>
      <c r="K87" s="576"/>
      <c r="L87" s="576"/>
      <c r="M87" s="576"/>
      <c r="N87" s="576" t="s">
        <v>65</v>
      </c>
      <c r="O87" s="576"/>
      <c r="P87" s="576"/>
      <c r="Q87" s="576"/>
      <c r="R87" s="576"/>
      <c r="S87" s="576"/>
      <c r="T87" s="576"/>
      <c r="U87" s="576"/>
      <c r="V87" s="92"/>
      <c r="W87" s="85">
        <v>7</v>
      </c>
      <c r="X87" s="86" t="str">
        <f t="shared" si="5"/>
        <v>Vratimov</v>
      </c>
      <c r="AA87" s="1">
        <f t="shared" si="6"/>
        <v>0</v>
      </c>
      <c r="AB87" s="1">
        <f t="shared" si="6"/>
        <v>0</v>
      </c>
      <c r="AC87" s="1" t="str">
        <f t="shared" si="6"/>
        <v>Vratimov</v>
      </c>
      <c r="AD87" s="1">
        <f t="shared" si="6"/>
        <v>0</v>
      </c>
      <c r="AE87" s="1">
        <f t="shared" si="6"/>
        <v>0</v>
      </c>
    </row>
    <row r="88" spans="2:37" ht="15">
      <c r="B88" s="94"/>
      <c r="C88" s="95" t="s">
        <v>7</v>
      </c>
      <c r="D88" s="96" t="s">
        <v>8</v>
      </c>
      <c r="E88" s="581" t="s">
        <v>66</v>
      </c>
      <c r="F88" s="559"/>
      <c r="G88" s="560"/>
      <c r="H88" s="558" t="s">
        <v>67</v>
      </c>
      <c r="I88" s="559"/>
      <c r="J88" s="560" t="s">
        <v>67</v>
      </c>
      <c r="K88" s="558" t="s">
        <v>68</v>
      </c>
      <c r="L88" s="559"/>
      <c r="M88" s="559" t="s">
        <v>68</v>
      </c>
      <c r="N88" s="558" t="s">
        <v>69</v>
      </c>
      <c r="O88" s="559"/>
      <c r="P88" s="560"/>
      <c r="Q88" s="558" t="s">
        <v>70</v>
      </c>
      <c r="R88" s="559"/>
      <c r="S88" s="560"/>
      <c r="T88" s="97" t="s">
        <v>71</v>
      </c>
      <c r="U88" s="98"/>
      <c r="V88" s="99"/>
      <c r="W88" s="85">
        <v>8</v>
      </c>
      <c r="X88" s="86" t="str">
        <f t="shared" si="5"/>
        <v>Příbor</v>
      </c>
      <c r="AA88" s="1">
        <f t="shared" si="6"/>
        <v>0</v>
      </c>
      <c r="AB88" s="1">
        <f t="shared" si="6"/>
        <v>0</v>
      </c>
      <c r="AC88" s="1" t="str">
        <f t="shared" si="6"/>
        <v>Příbor</v>
      </c>
      <c r="AD88" s="1">
        <f t="shared" si="6"/>
        <v>0</v>
      </c>
      <c r="AE88" s="1">
        <f t="shared" si="6"/>
        <v>0</v>
      </c>
      <c r="AF88" s="4" t="s">
        <v>66</v>
      </c>
      <c r="AG88" s="4" t="s">
        <v>67</v>
      </c>
      <c r="AH88" s="4" t="s">
        <v>68</v>
      </c>
      <c r="AI88" s="4" t="s">
        <v>66</v>
      </c>
      <c r="AJ88" s="4" t="s">
        <v>67</v>
      </c>
      <c r="AK88" s="4" t="s">
        <v>68</v>
      </c>
    </row>
    <row r="89" spans="2:37" ht="24.75" customHeight="1">
      <c r="B89" s="100" t="s">
        <v>66</v>
      </c>
      <c r="C89" s="101" t="s">
        <v>290</v>
      </c>
      <c r="D89" s="110" t="s">
        <v>291</v>
      </c>
      <c r="E89" s="102">
        <v>6</v>
      </c>
      <c r="F89" s="103" t="s">
        <v>17</v>
      </c>
      <c r="G89" s="104">
        <v>1</v>
      </c>
      <c r="H89" s="105">
        <v>6</v>
      </c>
      <c r="I89" s="103" t="s">
        <v>17</v>
      </c>
      <c r="J89" s="104">
        <v>2</v>
      </c>
      <c r="K89" s="138"/>
      <c r="L89" s="136"/>
      <c r="M89" s="139"/>
      <c r="N89" s="140">
        <f>E89+H89+K89</f>
        <v>12</v>
      </c>
      <c r="O89" s="141" t="s">
        <v>17</v>
      </c>
      <c r="P89" s="142">
        <f>G89+J89+M89</f>
        <v>3</v>
      </c>
      <c r="Q89" s="140">
        <f>SUM(AF89:AH89)</f>
        <v>2</v>
      </c>
      <c r="R89" s="141" t="s">
        <v>17</v>
      </c>
      <c r="S89" s="142">
        <f>SUM(AI89:AK89)</f>
        <v>0</v>
      </c>
      <c r="T89" s="106">
        <f>IF(Q89&gt;S89,1,0)</f>
        <v>1</v>
      </c>
      <c r="U89" s="107">
        <f>IF(S89&gt;Q89,1,0)</f>
        <v>0</v>
      </c>
      <c r="V89" s="92"/>
      <c r="X89" s="108"/>
      <c r="AF89" s="109">
        <f>IF(E89&gt;G89,1,0)</f>
        <v>1</v>
      </c>
      <c r="AG89" s="109">
        <f>IF(H89&gt;J89,1,0)</f>
        <v>1</v>
      </c>
      <c r="AH89" s="109">
        <f>IF(K89+M89&gt;0,IF(K89&gt;M89,1,0),0)</f>
        <v>0</v>
      </c>
      <c r="AI89" s="109">
        <f>IF(G89&gt;E89,1,0)</f>
        <v>0</v>
      </c>
      <c r="AJ89" s="109">
        <f>IF(J89&gt;H89,1,0)</f>
        <v>0</v>
      </c>
      <c r="AK89" s="109">
        <f>IF(K89+M89&gt;0,IF(M89&gt;K89,1,0),0)</f>
        <v>0</v>
      </c>
    </row>
    <row r="90" spans="2:37" ht="24.75" customHeight="1">
      <c r="B90" s="100" t="s">
        <v>67</v>
      </c>
      <c r="C90" s="111" t="s">
        <v>292</v>
      </c>
      <c r="D90" s="101" t="s">
        <v>293</v>
      </c>
      <c r="E90" s="102">
        <v>6</v>
      </c>
      <c r="F90" s="103" t="s">
        <v>17</v>
      </c>
      <c r="G90" s="104">
        <v>2</v>
      </c>
      <c r="H90" s="105">
        <v>6</v>
      </c>
      <c r="I90" s="103" t="s">
        <v>17</v>
      </c>
      <c r="J90" s="104">
        <v>0</v>
      </c>
      <c r="K90" s="138"/>
      <c r="L90" s="136"/>
      <c r="M90" s="139"/>
      <c r="N90" s="140">
        <f>E90+H90+K90</f>
        <v>12</v>
      </c>
      <c r="O90" s="141" t="s">
        <v>17</v>
      </c>
      <c r="P90" s="142">
        <f>G90+J90+M90</f>
        <v>2</v>
      </c>
      <c r="Q90" s="140">
        <f>SUM(AF90:AH90)</f>
        <v>2</v>
      </c>
      <c r="R90" s="141" t="s">
        <v>17</v>
      </c>
      <c r="S90" s="142">
        <f>SUM(AI90:AK90)</f>
        <v>0</v>
      </c>
      <c r="T90" s="106">
        <f>IF(Q90&gt;S90,1,0)</f>
        <v>1</v>
      </c>
      <c r="U90" s="107">
        <f>IF(S90&gt;Q90,1,0)</f>
        <v>0</v>
      </c>
      <c r="V90" s="92"/>
      <c r="AF90" s="109">
        <f>IF(E90&gt;G90,1,0)</f>
        <v>1</v>
      </c>
      <c r="AG90" s="109">
        <f>IF(H90&gt;J90,1,0)</f>
        <v>1</v>
      </c>
      <c r="AH90" s="109">
        <f>IF(K90+M90&gt;0,IF(K90&gt;M90,1,0),0)</f>
        <v>0</v>
      </c>
      <c r="AI90" s="109">
        <f>IF(G90&gt;E90,1,0)</f>
        <v>0</v>
      </c>
      <c r="AJ90" s="109">
        <f>IF(J90&gt;H90,1,0)</f>
        <v>0</v>
      </c>
      <c r="AK90" s="109">
        <f>IF(K90+M90&gt;0,IF(M90&gt;K90,1,0),0)</f>
        <v>0</v>
      </c>
    </row>
    <row r="91" spans="2:37" ht="24.75" customHeight="1">
      <c r="B91" s="597" t="s">
        <v>68</v>
      </c>
      <c r="C91" s="111" t="s">
        <v>292</v>
      </c>
      <c r="D91" s="110" t="s">
        <v>291</v>
      </c>
      <c r="E91" s="605">
        <v>6</v>
      </c>
      <c r="F91" s="607" t="s">
        <v>17</v>
      </c>
      <c r="G91" s="609">
        <v>4</v>
      </c>
      <c r="H91" s="611">
        <v>6</v>
      </c>
      <c r="I91" s="607" t="s">
        <v>17</v>
      </c>
      <c r="J91" s="609">
        <v>4</v>
      </c>
      <c r="K91" s="625"/>
      <c r="L91" s="573"/>
      <c r="M91" s="627"/>
      <c r="N91" s="623">
        <f>E91+H91+K91</f>
        <v>12</v>
      </c>
      <c r="O91" s="631" t="s">
        <v>17</v>
      </c>
      <c r="P91" s="633">
        <f>G91+J91+M91</f>
        <v>8</v>
      </c>
      <c r="Q91" s="623">
        <f>SUM(AF91:AH91)</f>
        <v>2</v>
      </c>
      <c r="R91" s="631" t="s">
        <v>17</v>
      </c>
      <c r="S91" s="633">
        <f>SUM(AI91:AK91)</f>
        <v>0</v>
      </c>
      <c r="T91" s="635">
        <f>IF(Q91&gt;S91,1,0)</f>
        <v>1</v>
      </c>
      <c r="U91" s="629">
        <f>IF(S91&gt;Q91,1,0)</f>
        <v>0</v>
      </c>
      <c r="V91" s="112"/>
      <c r="AF91" s="109">
        <f>IF(E91&gt;G91,1,0)</f>
        <v>1</v>
      </c>
      <c r="AG91" s="109">
        <f>IF(H91&gt;J91,1,0)</f>
        <v>1</v>
      </c>
      <c r="AH91" s="109">
        <f>IF(K91+M91&gt;0,IF(K91&gt;M91,1,0),0)</f>
        <v>0</v>
      </c>
      <c r="AI91" s="109">
        <f>IF(G91&gt;E91,1,0)</f>
        <v>0</v>
      </c>
      <c r="AJ91" s="109">
        <f>IF(J91&gt;H91,1,0)</f>
        <v>0</v>
      </c>
      <c r="AK91" s="109">
        <f>IF(K91+M91&gt;0,IF(M91&gt;K91,1,0),0)</f>
        <v>0</v>
      </c>
    </row>
    <row r="92" spans="2:22" ht="24.75" customHeight="1">
      <c r="B92" s="598"/>
      <c r="C92" s="113" t="s">
        <v>294</v>
      </c>
      <c r="D92" s="114" t="s">
        <v>293</v>
      </c>
      <c r="E92" s="606"/>
      <c r="F92" s="608"/>
      <c r="G92" s="610"/>
      <c r="H92" s="612"/>
      <c r="I92" s="608"/>
      <c r="J92" s="610"/>
      <c r="K92" s="626"/>
      <c r="L92" s="574"/>
      <c r="M92" s="628"/>
      <c r="N92" s="624"/>
      <c r="O92" s="632"/>
      <c r="P92" s="634"/>
      <c r="Q92" s="624"/>
      <c r="R92" s="632"/>
      <c r="S92" s="634"/>
      <c r="T92" s="636"/>
      <c r="U92" s="630"/>
      <c r="V92" s="112"/>
    </row>
    <row r="93" spans="2:22" ht="24.75" customHeight="1">
      <c r="B93" s="115"/>
      <c r="C93" s="147" t="s">
        <v>72</v>
      </c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9">
        <f>SUM(N89:N92)</f>
        <v>36</v>
      </c>
      <c r="O93" s="141" t="s">
        <v>17</v>
      </c>
      <c r="P93" s="150">
        <f>SUM(P89:P92)</f>
        <v>13</v>
      </c>
      <c r="Q93" s="149">
        <f>SUM(Q89:Q92)</f>
        <v>6</v>
      </c>
      <c r="R93" s="151" t="s">
        <v>17</v>
      </c>
      <c r="S93" s="150">
        <f>SUM(S89:S92)</f>
        <v>0</v>
      </c>
      <c r="T93" s="106">
        <f>SUM(T89:T92)</f>
        <v>3</v>
      </c>
      <c r="U93" s="107">
        <f>SUM(U89:U92)</f>
        <v>0</v>
      </c>
      <c r="V93" s="92"/>
    </row>
    <row r="94" spans="2:22" ht="24.75" customHeight="1">
      <c r="B94" s="115"/>
      <c r="C94" s="168" t="s">
        <v>73</v>
      </c>
      <c r="D94" s="167" t="str">
        <f>IF(T93&gt;U93,D84,IF(U93&gt;T93,D85,IF(U93+T93=0," ","CHYBA ZADÁNÍ")))</f>
        <v>Poruba</v>
      </c>
      <c r="E94" s="147"/>
      <c r="F94" s="147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68"/>
      <c r="V94" s="119"/>
    </row>
    <row r="95" spans="2:22" ht="24.75" customHeight="1">
      <c r="B95" s="115"/>
      <c r="C95" s="3" t="s">
        <v>74</v>
      </c>
      <c r="G95" s="121"/>
      <c r="H95" s="121"/>
      <c r="I95" s="121"/>
      <c r="J95" s="121"/>
      <c r="K95" s="121"/>
      <c r="L95" s="121"/>
      <c r="M95" s="121"/>
      <c r="N95" s="119"/>
      <c r="O95" s="119"/>
      <c r="Q95" s="122"/>
      <c r="R95" s="122"/>
      <c r="S95" s="121"/>
      <c r="T95" s="121"/>
      <c r="U95" s="121"/>
      <c r="V95" s="119"/>
    </row>
    <row r="96" spans="3:21" ht="14.25">
      <c r="C96" s="122"/>
      <c r="D96" s="122"/>
      <c r="E96" s="122"/>
      <c r="F96" s="122"/>
      <c r="G96" s="122"/>
      <c r="H96" s="122"/>
      <c r="I96" s="122"/>
      <c r="J96" s="127" t="s">
        <v>56</v>
      </c>
      <c r="K96" s="127"/>
      <c r="L96" s="127"/>
      <c r="M96" s="122"/>
      <c r="N96" s="122"/>
      <c r="O96" s="122"/>
      <c r="P96" s="122"/>
      <c r="Q96" s="122"/>
      <c r="R96" s="122"/>
      <c r="S96" s="122"/>
      <c r="T96" s="127" t="s">
        <v>59</v>
      </c>
      <c r="U96" s="122"/>
    </row>
    <row r="97" spans="3:21" ht="15">
      <c r="C97" s="128" t="s">
        <v>75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</row>
  </sheetData>
  <sheetProtection selectLockedCells="1"/>
  <mergeCells count="140">
    <mergeCell ref="E12:M12"/>
    <mergeCell ref="N12:U12"/>
    <mergeCell ref="P3:Q3"/>
    <mergeCell ref="T3:U3"/>
    <mergeCell ref="P4:U4"/>
    <mergeCell ref="P6:U6"/>
    <mergeCell ref="P7:U7"/>
    <mergeCell ref="P8:U8"/>
    <mergeCell ref="D9:I9"/>
    <mergeCell ref="P9:U9"/>
    <mergeCell ref="D10:I10"/>
    <mergeCell ref="P10:U10"/>
    <mergeCell ref="Q13:S13"/>
    <mergeCell ref="B16:B17"/>
    <mergeCell ref="E16:E17"/>
    <mergeCell ref="F16:F17"/>
    <mergeCell ref="G16:G17"/>
    <mergeCell ref="H16:H17"/>
    <mergeCell ref="M16:M17"/>
    <mergeCell ref="N16:N17"/>
    <mergeCell ref="E13:G13"/>
    <mergeCell ref="H13:J13"/>
    <mergeCell ref="K13:M13"/>
    <mergeCell ref="N13:P13"/>
    <mergeCell ref="I16:I17"/>
    <mergeCell ref="J16:J17"/>
    <mergeCell ref="K16:K17"/>
    <mergeCell ref="L16:L17"/>
    <mergeCell ref="Q16:Q17"/>
    <mergeCell ref="R16:R17"/>
    <mergeCell ref="S16:S17"/>
    <mergeCell ref="T16:T17"/>
    <mergeCell ref="E37:M37"/>
    <mergeCell ref="N37:U37"/>
    <mergeCell ref="U16:U17"/>
    <mergeCell ref="P28:Q28"/>
    <mergeCell ref="T28:U28"/>
    <mergeCell ref="P29:U29"/>
    <mergeCell ref="P31:U31"/>
    <mergeCell ref="P32:U32"/>
    <mergeCell ref="O16:O17"/>
    <mergeCell ref="P16:P17"/>
    <mergeCell ref="P33:U33"/>
    <mergeCell ref="D34:I34"/>
    <mergeCell ref="P34:U34"/>
    <mergeCell ref="D35:I35"/>
    <mergeCell ref="P35:U35"/>
    <mergeCell ref="Q38:S38"/>
    <mergeCell ref="B41:B42"/>
    <mergeCell ref="E41:E42"/>
    <mergeCell ref="F41:F42"/>
    <mergeCell ref="G41:G42"/>
    <mergeCell ref="H41:H42"/>
    <mergeCell ref="M41:M42"/>
    <mergeCell ref="N41:N42"/>
    <mergeCell ref="E38:G38"/>
    <mergeCell ref="H38:J38"/>
    <mergeCell ref="K38:M38"/>
    <mergeCell ref="N38:P38"/>
    <mergeCell ref="I41:I42"/>
    <mergeCell ref="J41:J42"/>
    <mergeCell ref="K41:K42"/>
    <mergeCell ref="L41:L42"/>
    <mergeCell ref="Q41:Q42"/>
    <mergeCell ref="R41:R42"/>
    <mergeCell ref="S41:S42"/>
    <mergeCell ref="T41:T42"/>
    <mergeCell ref="E62:M62"/>
    <mergeCell ref="N62:U62"/>
    <mergeCell ref="U41:U42"/>
    <mergeCell ref="P53:Q53"/>
    <mergeCell ref="T53:U53"/>
    <mergeCell ref="P54:U54"/>
    <mergeCell ref="P56:U56"/>
    <mergeCell ref="P57:U57"/>
    <mergeCell ref="O41:O42"/>
    <mergeCell ref="P41:P42"/>
    <mergeCell ref="P58:U58"/>
    <mergeCell ref="D59:I59"/>
    <mergeCell ref="P59:U59"/>
    <mergeCell ref="D60:I60"/>
    <mergeCell ref="P60:U60"/>
    <mergeCell ref="Q63:S63"/>
    <mergeCell ref="B66:B67"/>
    <mergeCell ref="E66:E67"/>
    <mergeCell ref="F66:F67"/>
    <mergeCell ref="G66:G67"/>
    <mergeCell ref="H66:H67"/>
    <mergeCell ref="M66:M67"/>
    <mergeCell ref="N66:N67"/>
    <mergeCell ref="E63:G63"/>
    <mergeCell ref="H63:J63"/>
    <mergeCell ref="K63:M63"/>
    <mergeCell ref="N63:P63"/>
    <mergeCell ref="I66:I67"/>
    <mergeCell ref="J66:J67"/>
    <mergeCell ref="K66:K67"/>
    <mergeCell ref="L66:L67"/>
    <mergeCell ref="Q66:Q67"/>
    <mergeCell ref="R66:R67"/>
    <mergeCell ref="S66:S67"/>
    <mergeCell ref="T66:T67"/>
    <mergeCell ref="E87:M87"/>
    <mergeCell ref="N87:U87"/>
    <mergeCell ref="U66:U67"/>
    <mergeCell ref="P78:Q78"/>
    <mergeCell ref="T78:U78"/>
    <mergeCell ref="P79:U79"/>
    <mergeCell ref="P81:U81"/>
    <mergeCell ref="P82:U82"/>
    <mergeCell ref="O66:O67"/>
    <mergeCell ref="P66:P67"/>
    <mergeCell ref="P83:U83"/>
    <mergeCell ref="D84:I84"/>
    <mergeCell ref="P84:U84"/>
    <mergeCell ref="D85:I85"/>
    <mergeCell ref="P85:U85"/>
    <mergeCell ref="Q88:S88"/>
    <mergeCell ref="B91:B92"/>
    <mergeCell ref="E91:E92"/>
    <mergeCell ref="F91:F92"/>
    <mergeCell ref="G91:G92"/>
    <mergeCell ref="H91:H92"/>
    <mergeCell ref="M91:M92"/>
    <mergeCell ref="N91:N92"/>
    <mergeCell ref="E88:G88"/>
    <mergeCell ref="H88:J88"/>
    <mergeCell ref="K88:M88"/>
    <mergeCell ref="N88:P88"/>
    <mergeCell ref="I91:I92"/>
    <mergeCell ref="J91:J92"/>
    <mergeCell ref="K91:K92"/>
    <mergeCell ref="L91:L92"/>
    <mergeCell ref="U91:U92"/>
    <mergeCell ref="O91:O92"/>
    <mergeCell ref="P91:P92"/>
    <mergeCell ref="Q91:Q92"/>
    <mergeCell ref="R91:R92"/>
    <mergeCell ref="S91:S92"/>
    <mergeCell ref="T91:T92"/>
  </mergeCells>
  <conditionalFormatting sqref="X6:X13 X31:X38 X56:X63 X81:X88">
    <cfRule type="cellIs" priority="1" dxfId="1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54">
      <selection activeCell="C89" sqref="C89:M9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582" t="s">
        <v>42</v>
      </c>
      <c r="Q3" s="582"/>
      <c r="R3" s="73"/>
      <c r="S3" s="73"/>
      <c r="T3" s="583">
        <f>'Rozlosování-přehled'!$N$1</f>
        <v>2011</v>
      </c>
      <c r="U3" s="583"/>
      <c r="X3" s="74" t="s">
        <v>0</v>
      </c>
    </row>
    <row r="4" spans="3:31" ht="18.75">
      <c r="C4" s="75" t="s">
        <v>43</v>
      </c>
      <c r="D4" s="76"/>
      <c r="N4" s="77">
        <v>3</v>
      </c>
      <c r="P4" s="584" t="str">
        <f>IF(N4=1,P6,IF(N4=2,P7,IF(N4=3,P8,IF(N4=4,P9,IF(N4=5,P10," ")))))</f>
        <v>VETERÁNI   I.</v>
      </c>
      <c r="Q4" s="585"/>
      <c r="R4" s="585"/>
      <c r="S4" s="585"/>
      <c r="T4" s="585"/>
      <c r="U4" s="586"/>
      <c r="W4" s="78" t="s">
        <v>1</v>
      </c>
      <c r="X4" s="79" t="s">
        <v>2</v>
      </c>
      <c r="AA4" s="1" t="s">
        <v>44</v>
      </c>
      <c r="AB4" s="1" t="s">
        <v>45</v>
      </c>
      <c r="AC4" s="1" t="s">
        <v>46</v>
      </c>
      <c r="AD4" s="1" t="s">
        <v>47</v>
      </c>
      <c r="AE4" s="1" t="s">
        <v>48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1" ht="14.25" customHeight="1">
      <c r="C6" s="75" t="s">
        <v>49</v>
      </c>
      <c r="D6" s="126" t="s">
        <v>61</v>
      </c>
      <c r="E6" s="83"/>
      <c r="F6" s="83"/>
      <c r="N6" s="84">
        <v>1</v>
      </c>
      <c r="P6" s="587" t="s">
        <v>50</v>
      </c>
      <c r="Q6" s="587"/>
      <c r="R6" s="587"/>
      <c r="S6" s="587"/>
      <c r="T6" s="587"/>
      <c r="U6" s="587"/>
      <c r="W6" s="85">
        <v>1</v>
      </c>
      <c r="X6" s="86" t="str">
        <f aca="true" t="shared" si="0" ref="X6:X13">IF($N$4=1,AA6,IF($N$4=2,AB6,IF($N$4=3,AC6,IF($N$4=4,AD6,IF($N$4=5,AE6," ")))))</f>
        <v>VOLNÝ  LOS</v>
      </c>
      <c r="AA6" s="1">
        <f>'1.V1'!AA81</f>
        <v>0</v>
      </c>
      <c r="AB6" s="1">
        <f>'1.V1'!AB81</f>
        <v>0</v>
      </c>
      <c r="AC6" s="1" t="s">
        <v>180</v>
      </c>
      <c r="AE6" s="1">
        <f>'1.V1'!AE81</f>
        <v>0</v>
      </c>
    </row>
    <row r="7" spans="3:31" ht="16.5" customHeight="1">
      <c r="C7" s="75" t="s">
        <v>52</v>
      </c>
      <c r="D7" s="247">
        <v>40692</v>
      </c>
      <c r="E7" s="88"/>
      <c r="F7" s="88"/>
      <c r="N7" s="84">
        <v>2</v>
      </c>
      <c r="P7" s="587" t="s">
        <v>53</v>
      </c>
      <c r="Q7" s="587"/>
      <c r="R7" s="587"/>
      <c r="S7" s="587"/>
      <c r="T7" s="587"/>
      <c r="U7" s="587"/>
      <c r="W7" s="85">
        <v>2</v>
      </c>
      <c r="X7" s="86" t="str">
        <f t="shared" si="0"/>
        <v>Krmelín</v>
      </c>
      <c r="AA7" s="1">
        <f>'1.V1'!AA82</f>
        <v>0</v>
      </c>
      <c r="AB7" s="1">
        <f>'1.V1'!AB82</f>
        <v>0</v>
      </c>
      <c r="AC7" s="1" t="s">
        <v>51</v>
      </c>
      <c r="AE7" s="1">
        <f>'1.V1'!AE82</f>
        <v>0</v>
      </c>
    </row>
    <row r="8" spans="3:31" ht="15" customHeight="1">
      <c r="C8" s="75"/>
      <c r="N8" s="84">
        <v>3</v>
      </c>
      <c r="P8" s="575" t="s">
        <v>54</v>
      </c>
      <c r="Q8" s="575"/>
      <c r="R8" s="575"/>
      <c r="S8" s="575"/>
      <c r="T8" s="575"/>
      <c r="U8" s="575"/>
      <c r="W8" s="85">
        <v>3</v>
      </c>
      <c r="X8" s="86" t="str">
        <f t="shared" si="0"/>
        <v>Výškovice  C</v>
      </c>
      <c r="AA8" s="1">
        <f>'1.V1'!AA83</f>
        <v>0</v>
      </c>
      <c r="AB8" s="1">
        <f>'1.V1'!AB83</f>
        <v>0</v>
      </c>
      <c r="AC8" s="1" t="s">
        <v>178</v>
      </c>
      <c r="AE8" s="1">
        <f>'1.V1'!AE83</f>
        <v>0</v>
      </c>
    </row>
    <row r="9" spans="2:31" ht="18.75">
      <c r="B9" s="89">
        <v>8</v>
      </c>
      <c r="C9" s="71" t="s">
        <v>56</v>
      </c>
      <c r="D9" s="577" t="str">
        <f>IF(B9=1,X6,IF(B9=2,X7,IF(B9=3,X8,IF(B9=4,X9,IF(B9=5,X10,IF(B9=6,X11,IF(B9=7,X12,IF(B9=8,X13," "))))))))</f>
        <v>Příbor</v>
      </c>
      <c r="E9" s="578"/>
      <c r="F9" s="578"/>
      <c r="G9" s="578"/>
      <c r="H9" s="578"/>
      <c r="I9" s="579"/>
      <c r="N9" s="84">
        <v>4</v>
      </c>
      <c r="P9" s="575" t="s">
        <v>57</v>
      </c>
      <c r="Q9" s="575"/>
      <c r="R9" s="575"/>
      <c r="S9" s="575"/>
      <c r="T9" s="575"/>
      <c r="U9" s="575"/>
      <c r="W9" s="85">
        <v>4</v>
      </c>
      <c r="X9" s="86" t="str">
        <f t="shared" si="0"/>
        <v>Kunčičky  B</v>
      </c>
      <c r="AA9" s="1">
        <f>'1.V1'!AA84</f>
        <v>0</v>
      </c>
      <c r="AB9" s="1">
        <f>'1.V1'!AB84</f>
        <v>0</v>
      </c>
      <c r="AC9" s="1" t="s">
        <v>88</v>
      </c>
      <c r="AE9" s="1">
        <f>'1.V1'!AE84</f>
        <v>0</v>
      </c>
    </row>
    <row r="10" spans="2:31" ht="19.5" customHeight="1">
      <c r="B10" s="89">
        <v>6</v>
      </c>
      <c r="C10" s="71" t="s">
        <v>59</v>
      </c>
      <c r="D10" s="577" t="str">
        <f>IF(B10=1,X6,IF(B10=2,X7,IF(B10=3,X8,IF(B10=4,X9,IF(B10=5,X10,IF(B10=6,X11,IF(B10=7,X12,IF(B10=8,X13," "))))))))</f>
        <v>Proskovice B</v>
      </c>
      <c r="E10" s="578"/>
      <c r="F10" s="578"/>
      <c r="G10" s="578"/>
      <c r="H10" s="578"/>
      <c r="I10" s="579"/>
      <c r="N10" s="84">
        <v>5</v>
      </c>
      <c r="P10" s="575" t="s">
        <v>60</v>
      </c>
      <c r="Q10" s="575"/>
      <c r="R10" s="575"/>
      <c r="S10" s="575"/>
      <c r="T10" s="575"/>
      <c r="U10" s="575"/>
      <c r="W10" s="85">
        <v>5</v>
      </c>
      <c r="X10" s="86" t="str">
        <f t="shared" si="0"/>
        <v>Poruba</v>
      </c>
      <c r="AA10" s="1">
        <f>'1.V1'!AA85</f>
        <v>0</v>
      </c>
      <c r="AB10" s="1">
        <f>'1.V1'!AB85</f>
        <v>0</v>
      </c>
      <c r="AC10" s="1" t="s">
        <v>176</v>
      </c>
      <c r="AE10" s="1">
        <f>'1.V1'!AE85</f>
        <v>0</v>
      </c>
    </row>
    <row r="11" spans="23:31" ht="15.75" customHeight="1">
      <c r="W11" s="85">
        <v>6</v>
      </c>
      <c r="X11" s="86" t="str">
        <f t="shared" si="0"/>
        <v>Proskovice B</v>
      </c>
      <c r="AA11" s="1">
        <f>'1.V1'!AA86</f>
        <v>0</v>
      </c>
      <c r="AB11" s="1">
        <f>'1.V1'!AB86</f>
        <v>0</v>
      </c>
      <c r="AC11" s="1" t="s">
        <v>177</v>
      </c>
      <c r="AE11" s="1">
        <f>'1.V1'!AE86</f>
        <v>0</v>
      </c>
    </row>
    <row r="12" spans="3:37" ht="15">
      <c r="C12" s="90" t="s">
        <v>63</v>
      </c>
      <c r="D12" s="91"/>
      <c r="E12" s="580" t="s">
        <v>64</v>
      </c>
      <c r="F12" s="576"/>
      <c r="G12" s="576"/>
      <c r="H12" s="576"/>
      <c r="I12" s="576"/>
      <c r="J12" s="576"/>
      <c r="K12" s="576"/>
      <c r="L12" s="576"/>
      <c r="M12" s="576"/>
      <c r="N12" s="576" t="s">
        <v>65</v>
      </c>
      <c r="O12" s="576"/>
      <c r="P12" s="576"/>
      <c r="Q12" s="576"/>
      <c r="R12" s="576"/>
      <c r="S12" s="576"/>
      <c r="T12" s="576"/>
      <c r="U12" s="576"/>
      <c r="V12" s="92"/>
      <c r="W12" s="85">
        <v>7</v>
      </c>
      <c r="X12" s="86" t="str">
        <f t="shared" si="0"/>
        <v>Vratimov</v>
      </c>
      <c r="AA12" s="1">
        <f>'1.V1'!AA87</f>
        <v>0</v>
      </c>
      <c r="AB12" s="1">
        <f>'1.V1'!AB87</f>
        <v>0</v>
      </c>
      <c r="AC12" s="1" t="s">
        <v>179</v>
      </c>
      <c r="AE12" s="1">
        <f>'1.V1'!AE87</f>
        <v>0</v>
      </c>
      <c r="AF12" s="75"/>
      <c r="AG12" s="93"/>
      <c r="AH12" s="93"/>
      <c r="AI12" s="74" t="s">
        <v>0</v>
      </c>
      <c r="AJ12" s="93"/>
      <c r="AK12" s="93"/>
    </row>
    <row r="13" spans="2:37" ht="21" customHeight="1">
      <c r="B13" s="94"/>
      <c r="C13" s="95" t="s">
        <v>7</v>
      </c>
      <c r="D13" s="96" t="s">
        <v>8</v>
      </c>
      <c r="E13" s="581" t="s">
        <v>66</v>
      </c>
      <c r="F13" s="559"/>
      <c r="G13" s="560"/>
      <c r="H13" s="558" t="s">
        <v>67</v>
      </c>
      <c r="I13" s="559"/>
      <c r="J13" s="560" t="s">
        <v>67</v>
      </c>
      <c r="K13" s="558" t="s">
        <v>68</v>
      </c>
      <c r="L13" s="559"/>
      <c r="M13" s="559" t="s">
        <v>68</v>
      </c>
      <c r="N13" s="558" t="s">
        <v>69</v>
      </c>
      <c r="O13" s="559"/>
      <c r="P13" s="560"/>
      <c r="Q13" s="558" t="s">
        <v>70</v>
      </c>
      <c r="R13" s="559"/>
      <c r="S13" s="560"/>
      <c r="T13" s="97" t="s">
        <v>71</v>
      </c>
      <c r="U13" s="98"/>
      <c r="V13" s="99"/>
      <c r="W13" s="85">
        <v>8</v>
      </c>
      <c r="X13" s="86" t="str">
        <f t="shared" si="0"/>
        <v>Příbor</v>
      </c>
      <c r="AA13" s="1">
        <f>'1.V1'!AA88</f>
        <v>0</v>
      </c>
      <c r="AB13" s="1">
        <f>'1.V1'!AB88</f>
        <v>0</v>
      </c>
      <c r="AC13" s="1" t="s">
        <v>61</v>
      </c>
      <c r="AE13" s="1">
        <f>'1.V1'!AE88</f>
        <v>0</v>
      </c>
      <c r="AF13" s="4" t="s">
        <v>66</v>
      </c>
      <c r="AG13" s="4" t="s">
        <v>67</v>
      </c>
      <c r="AH13" s="4" t="s">
        <v>68</v>
      </c>
      <c r="AI13" s="4" t="s">
        <v>66</v>
      </c>
      <c r="AJ13" s="4" t="s">
        <v>67</v>
      </c>
      <c r="AK13" s="4" t="s">
        <v>68</v>
      </c>
    </row>
    <row r="14" spans="2:37" ht="24.75" customHeight="1">
      <c r="B14" s="100" t="s">
        <v>66</v>
      </c>
      <c r="C14" s="101" t="s">
        <v>93</v>
      </c>
      <c r="D14" s="110" t="s">
        <v>106</v>
      </c>
      <c r="E14" s="102">
        <v>6</v>
      </c>
      <c r="F14" s="103" t="s">
        <v>17</v>
      </c>
      <c r="G14" s="104">
        <v>3</v>
      </c>
      <c r="H14" s="105">
        <v>6</v>
      </c>
      <c r="I14" s="103" t="s">
        <v>17</v>
      </c>
      <c r="J14" s="104">
        <v>1</v>
      </c>
      <c r="K14" s="105"/>
      <c r="L14" s="103"/>
      <c r="M14" s="411"/>
      <c r="N14" s="155">
        <f>E14+H14+K14</f>
        <v>12</v>
      </c>
      <c r="O14" s="156" t="s">
        <v>17</v>
      </c>
      <c r="P14" s="157">
        <f>G14+J14+M14</f>
        <v>4</v>
      </c>
      <c r="Q14" s="155">
        <f>SUM(AF14:AH14)</f>
        <v>2</v>
      </c>
      <c r="R14" s="156" t="s">
        <v>17</v>
      </c>
      <c r="S14" s="157">
        <f>SUM(AI14:AK14)</f>
        <v>0</v>
      </c>
      <c r="T14" s="158">
        <f>IF(Q14&gt;S14,1,0)</f>
        <v>1</v>
      </c>
      <c r="U14" s="159">
        <f>IF(S14&gt;Q14,1,0)</f>
        <v>0</v>
      </c>
      <c r="V14" s="92"/>
      <c r="X14" s="108"/>
      <c r="AF14" s="109">
        <f>IF(E14&gt;G14,1,0)</f>
        <v>1</v>
      </c>
      <c r="AG14" s="109">
        <f>IF(H14&gt;J14,1,0)</f>
        <v>1</v>
      </c>
      <c r="AH14" s="109">
        <f>IF(K14+M14&gt;0,IF(K14&gt;M14,1,0),0)</f>
        <v>0</v>
      </c>
      <c r="AI14" s="109">
        <f>IF(G14&gt;E14,1,0)</f>
        <v>0</v>
      </c>
      <c r="AJ14" s="109">
        <f>IF(J14&gt;H14,1,0)</f>
        <v>0</v>
      </c>
      <c r="AK14" s="109">
        <f>IF(K14+M14&gt;0,IF(M14&gt;K14,1,0),0)</f>
        <v>0</v>
      </c>
    </row>
    <row r="15" spans="2:37" ht="24" customHeight="1">
      <c r="B15" s="100" t="s">
        <v>67</v>
      </c>
      <c r="C15" s="111" t="s">
        <v>92</v>
      </c>
      <c r="D15" s="101" t="s">
        <v>124</v>
      </c>
      <c r="E15" s="102">
        <v>6</v>
      </c>
      <c r="F15" s="103" t="s">
        <v>17</v>
      </c>
      <c r="G15" s="104">
        <v>4</v>
      </c>
      <c r="H15" s="105">
        <v>3</v>
      </c>
      <c r="I15" s="103" t="s">
        <v>17</v>
      </c>
      <c r="J15" s="104">
        <v>6</v>
      </c>
      <c r="K15" s="105">
        <v>6</v>
      </c>
      <c r="L15" s="103" t="s">
        <v>17</v>
      </c>
      <c r="M15" s="411">
        <v>2</v>
      </c>
      <c r="N15" s="155">
        <f>E15+H15+K15</f>
        <v>15</v>
      </c>
      <c r="O15" s="156" t="s">
        <v>17</v>
      </c>
      <c r="P15" s="157">
        <f>G15+J15+M15</f>
        <v>12</v>
      </c>
      <c r="Q15" s="155">
        <f>SUM(AF15:AH15)</f>
        <v>2</v>
      </c>
      <c r="R15" s="156" t="s">
        <v>17</v>
      </c>
      <c r="S15" s="157">
        <f>SUM(AI15:AK15)</f>
        <v>1</v>
      </c>
      <c r="T15" s="158">
        <f>IF(Q15&gt;S15,1,0)</f>
        <v>1</v>
      </c>
      <c r="U15" s="159">
        <f>IF(S15&gt;Q15,1,0)</f>
        <v>0</v>
      </c>
      <c r="V15" s="92"/>
      <c r="AF15" s="109">
        <f>IF(E15&gt;G15,1,0)</f>
        <v>1</v>
      </c>
      <c r="AG15" s="109">
        <f>IF(H15&gt;J15,1,0)</f>
        <v>0</v>
      </c>
      <c r="AH15" s="109">
        <f>IF(K15+M15&gt;0,IF(K15&gt;M15,1,0),0)</f>
        <v>1</v>
      </c>
      <c r="AI15" s="109">
        <f>IF(G15&gt;E15,1,0)</f>
        <v>0</v>
      </c>
      <c r="AJ15" s="109">
        <f>IF(J15&gt;H15,1,0)</f>
        <v>1</v>
      </c>
      <c r="AK15" s="109">
        <f>IF(K15+M15&gt;0,IF(M15&gt;K15,1,0),0)</f>
        <v>0</v>
      </c>
    </row>
    <row r="16" spans="2:37" ht="20.25" customHeight="1">
      <c r="B16" s="597" t="s">
        <v>68</v>
      </c>
      <c r="C16" s="111" t="s">
        <v>94</v>
      </c>
      <c r="D16" s="110" t="s">
        <v>106</v>
      </c>
      <c r="E16" s="605">
        <v>6</v>
      </c>
      <c r="F16" s="607" t="s">
        <v>17</v>
      </c>
      <c r="G16" s="609">
        <v>2</v>
      </c>
      <c r="H16" s="611">
        <v>6</v>
      </c>
      <c r="I16" s="607" t="s">
        <v>17</v>
      </c>
      <c r="J16" s="609">
        <v>7</v>
      </c>
      <c r="K16" s="611">
        <v>6</v>
      </c>
      <c r="L16" s="607" t="s">
        <v>17</v>
      </c>
      <c r="M16" s="613">
        <v>0</v>
      </c>
      <c r="N16" s="565">
        <f>E16+H16+K16</f>
        <v>18</v>
      </c>
      <c r="O16" s="592" t="s">
        <v>17</v>
      </c>
      <c r="P16" s="590">
        <f>G16+J16+M16</f>
        <v>9</v>
      </c>
      <c r="Q16" s="565">
        <f>SUM(AF16:AH16)</f>
        <v>2</v>
      </c>
      <c r="R16" s="592" t="s">
        <v>17</v>
      </c>
      <c r="S16" s="590">
        <f>SUM(AI16:AK16)</f>
        <v>1</v>
      </c>
      <c r="T16" s="603">
        <f>IF(Q16&gt;S16,1,0)</f>
        <v>1</v>
      </c>
      <c r="U16" s="588">
        <f>IF(S16&gt;Q16,1,0)</f>
        <v>0</v>
      </c>
      <c r="V16" s="112"/>
      <c r="AF16" s="109">
        <f>IF(E16&gt;G16,1,0)</f>
        <v>1</v>
      </c>
      <c r="AG16" s="109">
        <f>IF(H16&gt;J16,1,0)</f>
        <v>0</v>
      </c>
      <c r="AH16" s="109">
        <f>IF(K16+M16&gt;0,IF(K16&gt;M16,1,0),0)</f>
        <v>1</v>
      </c>
      <c r="AI16" s="109">
        <f>IF(G16&gt;E16,1,0)</f>
        <v>0</v>
      </c>
      <c r="AJ16" s="109">
        <f>IF(J16&gt;H16,1,0)</f>
        <v>1</v>
      </c>
      <c r="AK16" s="109">
        <f>IF(K16+M16&gt;0,IF(M16&gt;K16,1,0),0)</f>
        <v>0</v>
      </c>
    </row>
    <row r="17" spans="2:22" ht="21" customHeight="1">
      <c r="B17" s="598"/>
      <c r="C17" s="113" t="s">
        <v>240</v>
      </c>
      <c r="D17" s="114" t="s">
        <v>241</v>
      </c>
      <c r="E17" s="606"/>
      <c r="F17" s="608"/>
      <c r="G17" s="610"/>
      <c r="H17" s="612"/>
      <c r="I17" s="608"/>
      <c r="J17" s="610"/>
      <c r="K17" s="612"/>
      <c r="L17" s="608"/>
      <c r="M17" s="614"/>
      <c r="N17" s="566"/>
      <c r="O17" s="593"/>
      <c r="P17" s="591"/>
      <c r="Q17" s="566"/>
      <c r="R17" s="593"/>
      <c r="S17" s="591"/>
      <c r="T17" s="604"/>
      <c r="U17" s="589"/>
      <c r="V17" s="112"/>
    </row>
    <row r="18" spans="2:22" ht="23.25" customHeight="1">
      <c r="B18" s="115"/>
      <c r="C18" s="160" t="s">
        <v>72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2">
        <f>SUM(N14:N17)</f>
        <v>45</v>
      </c>
      <c r="O18" s="156" t="s">
        <v>17</v>
      </c>
      <c r="P18" s="163">
        <f>SUM(P14:P17)</f>
        <v>25</v>
      </c>
      <c r="Q18" s="162">
        <f>SUM(Q14:Q17)</f>
        <v>6</v>
      </c>
      <c r="R18" s="164" t="s">
        <v>17</v>
      </c>
      <c r="S18" s="163">
        <f>SUM(S14:S17)</f>
        <v>2</v>
      </c>
      <c r="T18" s="158">
        <f>SUM(T14:T17)</f>
        <v>3</v>
      </c>
      <c r="U18" s="159">
        <f>SUM(U14:U17)</f>
        <v>0</v>
      </c>
      <c r="V18" s="92"/>
    </row>
    <row r="19" spans="2:27" ht="21" customHeight="1">
      <c r="B19" s="115"/>
      <c r="C19" s="3" t="s">
        <v>73</v>
      </c>
      <c r="D19" s="118" t="str">
        <f>IF(T18&gt;U18,D9,IF(U18&gt;T18,D10,IF(U18+T18=0," ","CHYBA ZADÁNÍ")))</f>
        <v>Příbor</v>
      </c>
      <c r="E19" s="116"/>
      <c r="F19" s="116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3"/>
      <c r="V19" s="119"/>
      <c r="AA19" s="120"/>
    </row>
    <row r="20" spans="2:22" ht="19.5" customHeight="1">
      <c r="B20" s="115"/>
      <c r="C20" s="3" t="s">
        <v>74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2" t="s">
        <v>56</v>
      </c>
      <c r="K21" s="2"/>
      <c r="L21" s="2"/>
      <c r="T21" s="2" t="s">
        <v>59</v>
      </c>
    </row>
    <row r="22" spans="3:21" ht="15">
      <c r="C22" s="75" t="s">
        <v>75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1"/>
      <c r="C26" s="91"/>
      <c r="D26" s="91"/>
      <c r="E26" s="91"/>
      <c r="F26" s="123" t="s">
        <v>39</v>
      </c>
      <c r="G26" s="91"/>
      <c r="H26" s="124"/>
      <c r="I26" s="124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582" t="s">
        <v>42</v>
      </c>
      <c r="Q28" s="582"/>
      <c r="R28" s="73"/>
      <c r="S28" s="73"/>
      <c r="T28" s="583">
        <f>'Rozlosování-přehled'!$N$1</f>
        <v>2011</v>
      </c>
      <c r="U28" s="583"/>
      <c r="X28" s="74" t="s">
        <v>0</v>
      </c>
    </row>
    <row r="29" spans="3:31" ht="18.75">
      <c r="C29" s="75" t="s">
        <v>43</v>
      </c>
      <c r="D29" s="125"/>
      <c r="N29" s="77">
        <v>3</v>
      </c>
      <c r="P29" s="584" t="str">
        <f>IF(N29=1,P31,IF(N29=2,P32,IF(N29=3,P33,IF(N29=4,P34,IF(N29=5,P35," ")))))</f>
        <v>VETERÁNI   I.</v>
      </c>
      <c r="Q29" s="585"/>
      <c r="R29" s="585"/>
      <c r="S29" s="585"/>
      <c r="T29" s="585"/>
      <c r="U29" s="586"/>
      <c r="W29" s="78" t="s">
        <v>1</v>
      </c>
      <c r="X29" s="75" t="s">
        <v>2</v>
      </c>
      <c r="AA29" s="1" t="s">
        <v>44</v>
      </c>
      <c r="AB29" s="1" t="s">
        <v>45</v>
      </c>
      <c r="AC29" s="1" t="s">
        <v>46</v>
      </c>
      <c r="AD29" s="1" t="s">
        <v>47</v>
      </c>
      <c r="AE29" s="1" t="s">
        <v>48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1" ht="15.75">
      <c r="C31" s="75" t="s">
        <v>49</v>
      </c>
      <c r="D31" s="126"/>
      <c r="E31" s="83"/>
      <c r="F31" s="83"/>
      <c r="N31" s="1">
        <v>1</v>
      </c>
      <c r="P31" s="587" t="s">
        <v>50</v>
      </c>
      <c r="Q31" s="587"/>
      <c r="R31" s="587"/>
      <c r="S31" s="587"/>
      <c r="T31" s="587"/>
      <c r="U31" s="587"/>
      <c r="W31" s="85">
        <v>1</v>
      </c>
      <c r="X31" s="86" t="str">
        <f aca="true" t="shared" si="1" ref="X31:X38">IF($N$29=1,AA31,IF($N$29=2,AB31,IF($N$29=3,AC31,IF($N$29=4,AD31,IF($N$29=5,AE31," ")))))</f>
        <v>VOLNÝ  LOS</v>
      </c>
      <c r="AA31" s="1">
        <f aca="true" t="shared" si="2" ref="AA31:AE38">AA6</f>
        <v>0</v>
      </c>
      <c r="AB31" s="1">
        <f t="shared" si="2"/>
        <v>0</v>
      </c>
      <c r="AC31" s="1" t="str">
        <f>AC6</f>
        <v>VOLNÝ  LOS</v>
      </c>
      <c r="AD31" s="1">
        <f t="shared" si="2"/>
        <v>0</v>
      </c>
      <c r="AE31" s="1">
        <f t="shared" si="2"/>
        <v>0</v>
      </c>
    </row>
    <row r="32" spans="3:31" ht="15">
      <c r="C32" s="75" t="s">
        <v>52</v>
      </c>
      <c r="D32" s="87"/>
      <c r="E32" s="88"/>
      <c r="F32" s="88"/>
      <c r="N32" s="1">
        <v>2</v>
      </c>
      <c r="P32" s="587" t="s">
        <v>53</v>
      </c>
      <c r="Q32" s="587"/>
      <c r="R32" s="587"/>
      <c r="S32" s="587"/>
      <c r="T32" s="587"/>
      <c r="U32" s="587"/>
      <c r="W32" s="85">
        <v>2</v>
      </c>
      <c r="X32" s="86" t="str">
        <f t="shared" si="1"/>
        <v>Krmelín</v>
      </c>
      <c r="AA32" s="1">
        <f t="shared" si="2"/>
        <v>0</v>
      </c>
      <c r="AB32" s="1">
        <f t="shared" si="2"/>
        <v>0</v>
      </c>
      <c r="AC32" s="1" t="str">
        <f t="shared" si="2"/>
        <v>Krmelín</v>
      </c>
      <c r="AD32" s="1">
        <f t="shared" si="2"/>
        <v>0</v>
      </c>
      <c r="AE32" s="1">
        <f t="shared" si="2"/>
        <v>0</v>
      </c>
    </row>
    <row r="33" spans="3:31" ht="15">
      <c r="C33" s="75"/>
      <c r="N33" s="1">
        <v>3</v>
      </c>
      <c r="P33" s="575" t="s">
        <v>54</v>
      </c>
      <c r="Q33" s="575"/>
      <c r="R33" s="575"/>
      <c r="S33" s="575"/>
      <c r="T33" s="575"/>
      <c r="U33" s="575"/>
      <c r="W33" s="85">
        <v>3</v>
      </c>
      <c r="X33" s="86" t="str">
        <f t="shared" si="1"/>
        <v>Výškovice  C</v>
      </c>
      <c r="AA33" s="1">
        <f t="shared" si="2"/>
        <v>0</v>
      </c>
      <c r="AB33" s="1">
        <f t="shared" si="2"/>
        <v>0</v>
      </c>
      <c r="AC33" s="1" t="str">
        <f t="shared" si="2"/>
        <v>Výškovice  C</v>
      </c>
      <c r="AD33" s="1">
        <f t="shared" si="2"/>
        <v>0</v>
      </c>
      <c r="AE33" s="1">
        <f t="shared" si="2"/>
        <v>0</v>
      </c>
    </row>
    <row r="34" spans="2:31" ht="18.75">
      <c r="B34" s="89">
        <v>7</v>
      </c>
      <c r="C34" s="71" t="s">
        <v>56</v>
      </c>
      <c r="D34" s="594" t="str">
        <f>IF(B34=1,X31,IF(B34=2,X32,IF(B34=3,X33,IF(B34=4,X34,IF(B34=5,X35,IF(B34=6,X36,IF(B34=7,X37,IF(B34=8,X38," "))))))))</f>
        <v>Vratimov</v>
      </c>
      <c r="E34" s="595"/>
      <c r="F34" s="595"/>
      <c r="G34" s="595"/>
      <c r="H34" s="595"/>
      <c r="I34" s="596"/>
      <c r="N34" s="1">
        <v>4</v>
      </c>
      <c r="P34" s="575" t="s">
        <v>57</v>
      </c>
      <c r="Q34" s="575"/>
      <c r="R34" s="575"/>
      <c r="S34" s="575"/>
      <c r="T34" s="575"/>
      <c r="U34" s="575"/>
      <c r="W34" s="85">
        <v>4</v>
      </c>
      <c r="X34" s="86" t="str">
        <f t="shared" si="1"/>
        <v>Kunčičky  B</v>
      </c>
      <c r="AA34" s="1">
        <f t="shared" si="2"/>
        <v>0</v>
      </c>
      <c r="AB34" s="1">
        <f t="shared" si="2"/>
        <v>0</v>
      </c>
      <c r="AC34" s="1" t="str">
        <f t="shared" si="2"/>
        <v>Kunčičky  B</v>
      </c>
      <c r="AD34" s="1">
        <f t="shared" si="2"/>
        <v>0</v>
      </c>
      <c r="AE34" s="1">
        <f t="shared" si="2"/>
        <v>0</v>
      </c>
    </row>
    <row r="35" spans="2:31" ht="18.75">
      <c r="B35" s="89">
        <v>5</v>
      </c>
      <c r="C35" s="71" t="s">
        <v>59</v>
      </c>
      <c r="D35" s="594" t="str">
        <f>IF(B35=1,X31,IF(B35=2,X32,IF(B35=3,X33,IF(B35=4,X34,IF(B35=5,X35,IF(B35=6,X36,IF(B35=7,X37,IF(B35=8,X38," "))))))))</f>
        <v>Poruba</v>
      </c>
      <c r="E35" s="595"/>
      <c r="F35" s="595"/>
      <c r="G35" s="595"/>
      <c r="H35" s="595"/>
      <c r="I35" s="596"/>
      <c r="N35" s="1">
        <v>5</v>
      </c>
      <c r="P35" s="575" t="s">
        <v>60</v>
      </c>
      <c r="Q35" s="575"/>
      <c r="R35" s="575"/>
      <c r="S35" s="575"/>
      <c r="T35" s="575"/>
      <c r="U35" s="575"/>
      <c r="W35" s="85">
        <v>5</v>
      </c>
      <c r="X35" s="86" t="str">
        <f t="shared" si="1"/>
        <v>Poruba</v>
      </c>
      <c r="AA35" s="1">
        <f t="shared" si="2"/>
        <v>0</v>
      </c>
      <c r="AB35" s="1">
        <f t="shared" si="2"/>
        <v>0</v>
      </c>
      <c r="AC35" s="1" t="str">
        <f t="shared" si="2"/>
        <v>Poruba</v>
      </c>
      <c r="AD35" s="1">
        <f t="shared" si="2"/>
        <v>0</v>
      </c>
      <c r="AE35" s="1">
        <f t="shared" si="2"/>
        <v>0</v>
      </c>
    </row>
    <row r="36" spans="23:31" ht="15">
      <c r="W36" s="85">
        <v>6</v>
      </c>
      <c r="X36" s="86" t="str">
        <f t="shared" si="1"/>
        <v>Proskovice B</v>
      </c>
      <c r="AA36" s="1">
        <f t="shared" si="2"/>
        <v>0</v>
      </c>
      <c r="AB36" s="1">
        <f t="shared" si="2"/>
        <v>0</v>
      </c>
      <c r="AC36" s="1" t="str">
        <f t="shared" si="2"/>
        <v>Proskovice B</v>
      </c>
      <c r="AD36" s="1">
        <f t="shared" si="2"/>
        <v>0</v>
      </c>
      <c r="AE36" s="1">
        <f t="shared" si="2"/>
        <v>0</v>
      </c>
    </row>
    <row r="37" spans="3:31" ht="15">
      <c r="C37" s="90" t="s">
        <v>63</v>
      </c>
      <c r="D37" s="91"/>
      <c r="E37" s="580" t="s">
        <v>64</v>
      </c>
      <c r="F37" s="576"/>
      <c r="G37" s="576"/>
      <c r="H37" s="576"/>
      <c r="I37" s="576"/>
      <c r="J37" s="576"/>
      <c r="K37" s="576"/>
      <c r="L37" s="576"/>
      <c r="M37" s="576"/>
      <c r="N37" s="576" t="s">
        <v>65</v>
      </c>
      <c r="O37" s="576"/>
      <c r="P37" s="576"/>
      <c r="Q37" s="576"/>
      <c r="R37" s="576"/>
      <c r="S37" s="576"/>
      <c r="T37" s="576"/>
      <c r="U37" s="576"/>
      <c r="V37" s="92"/>
      <c r="W37" s="85">
        <v>7</v>
      </c>
      <c r="X37" s="86" t="str">
        <f t="shared" si="1"/>
        <v>Vratimov</v>
      </c>
      <c r="AA37" s="1">
        <f t="shared" si="2"/>
        <v>0</v>
      </c>
      <c r="AB37" s="1">
        <f t="shared" si="2"/>
        <v>0</v>
      </c>
      <c r="AC37" s="1" t="str">
        <f t="shared" si="2"/>
        <v>Vratimov</v>
      </c>
      <c r="AD37" s="1">
        <f t="shared" si="2"/>
        <v>0</v>
      </c>
      <c r="AE37" s="1">
        <f t="shared" si="2"/>
        <v>0</v>
      </c>
    </row>
    <row r="38" spans="2:37" ht="15">
      <c r="B38" s="94"/>
      <c r="C38" s="95" t="s">
        <v>7</v>
      </c>
      <c r="D38" s="96" t="s">
        <v>8</v>
      </c>
      <c r="E38" s="581" t="s">
        <v>66</v>
      </c>
      <c r="F38" s="559"/>
      <c r="G38" s="560"/>
      <c r="H38" s="558" t="s">
        <v>67</v>
      </c>
      <c r="I38" s="559"/>
      <c r="J38" s="560" t="s">
        <v>67</v>
      </c>
      <c r="K38" s="558" t="s">
        <v>68</v>
      </c>
      <c r="L38" s="559"/>
      <c r="M38" s="559" t="s">
        <v>68</v>
      </c>
      <c r="N38" s="558" t="s">
        <v>69</v>
      </c>
      <c r="O38" s="559"/>
      <c r="P38" s="560"/>
      <c r="Q38" s="558" t="s">
        <v>70</v>
      </c>
      <c r="R38" s="559"/>
      <c r="S38" s="560"/>
      <c r="T38" s="97" t="s">
        <v>71</v>
      </c>
      <c r="U38" s="98"/>
      <c r="V38" s="99"/>
      <c r="W38" s="85">
        <v>8</v>
      </c>
      <c r="X38" s="86" t="str">
        <f t="shared" si="1"/>
        <v>Příbor</v>
      </c>
      <c r="AA38" s="1">
        <f t="shared" si="2"/>
        <v>0</v>
      </c>
      <c r="AB38" s="1">
        <f t="shared" si="2"/>
        <v>0</v>
      </c>
      <c r="AC38" s="1" t="str">
        <f t="shared" si="2"/>
        <v>Příbor</v>
      </c>
      <c r="AD38" s="1">
        <f t="shared" si="2"/>
        <v>0</v>
      </c>
      <c r="AE38" s="1">
        <f t="shared" si="2"/>
        <v>0</v>
      </c>
      <c r="AF38" s="4" t="s">
        <v>66</v>
      </c>
      <c r="AG38" s="4" t="s">
        <v>67</v>
      </c>
      <c r="AH38" s="4" t="s">
        <v>68</v>
      </c>
      <c r="AI38" s="4" t="s">
        <v>66</v>
      </c>
      <c r="AJ38" s="4" t="s">
        <v>67</v>
      </c>
      <c r="AK38" s="4" t="s">
        <v>68</v>
      </c>
    </row>
    <row r="39" spans="2:37" ht="24.75" customHeight="1">
      <c r="B39" s="100" t="s">
        <v>66</v>
      </c>
      <c r="C39" s="255" t="s">
        <v>280</v>
      </c>
      <c r="D39" s="256" t="s">
        <v>213</v>
      </c>
      <c r="E39" s="257">
        <v>0</v>
      </c>
      <c r="F39" s="258" t="s">
        <v>17</v>
      </c>
      <c r="G39" s="259">
        <v>6</v>
      </c>
      <c r="H39" s="260">
        <v>3</v>
      </c>
      <c r="I39" s="258" t="s">
        <v>17</v>
      </c>
      <c r="J39" s="259">
        <v>6</v>
      </c>
      <c r="K39" s="260"/>
      <c r="L39" s="258" t="s">
        <v>17</v>
      </c>
      <c r="M39" s="273"/>
      <c r="N39" s="155">
        <f>E39+H39+K39</f>
        <v>3</v>
      </c>
      <c r="O39" s="156" t="s">
        <v>17</v>
      </c>
      <c r="P39" s="157">
        <f>G39+J39+M39</f>
        <v>12</v>
      </c>
      <c r="Q39" s="155">
        <f>SUM(AF39:AH39)</f>
        <v>0</v>
      </c>
      <c r="R39" s="156" t="s">
        <v>17</v>
      </c>
      <c r="S39" s="157">
        <f>SUM(AI39:AK39)</f>
        <v>2</v>
      </c>
      <c r="T39" s="158">
        <f>IF(Q39&gt;S39,1,0)</f>
        <v>0</v>
      </c>
      <c r="U39" s="159">
        <f>IF(S39&gt;Q39,1,0)</f>
        <v>1</v>
      </c>
      <c r="V39" s="92"/>
      <c r="X39" s="108"/>
      <c r="AF39" s="109">
        <f>IF(E39&gt;G39,1,0)</f>
        <v>0</v>
      </c>
      <c r="AG39" s="109">
        <f>IF(H39&gt;J39,1,0)</f>
        <v>0</v>
      </c>
      <c r="AH39" s="109">
        <f>IF(K39+M39&gt;0,IF(K39&gt;M39,1,0),0)</f>
        <v>0</v>
      </c>
      <c r="AI39" s="109">
        <f>IF(G39&gt;E39,1,0)</f>
        <v>1</v>
      </c>
      <c r="AJ39" s="109">
        <f>IF(J39&gt;H39,1,0)</f>
        <v>1</v>
      </c>
      <c r="AK39" s="109">
        <f>IF(K39+M39&gt;0,IF(M39&gt;K39,1,0),0)</f>
        <v>0</v>
      </c>
    </row>
    <row r="40" spans="2:37" ht="24.75" customHeight="1">
      <c r="B40" s="100" t="s">
        <v>67</v>
      </c>
      <c r="C40" s="255" t="s">
        <v>281</v>
      </c>
      <c r="D40" s="261" t="s">
        <v>203</v>
      </c>
      <c r="E40" s="257">
        <v>3</v>
      </c>
      <c r="F40" s="258" t="s">
        <v>17</v>
      </c>
      <c r="G40" s="259">
        <v>6</v>
      </c>
      <c r="H40" s="260">
        <v>4</v>
      </c>
      <c r="I40" s="258" t="s">
        <v>17</v>
      </c>
      <c r="J40" s="259">
        <v>6</v>
      </c>
      <c r="K40" s="260"/>
      <c r="L40" s="258" t="s">
        <v>17</v>
      </c>
      <c r="M40" s="273"/>
      <c r="N40" s="155">
        <f>E40+H40+K40</f>
        <v>7</v>
      </c>
      <c r="O40" s="156" t="s">
        <v>17</v>
      </c>
      <c r="P40" s="157">
        <f>G40+J40+M40</f>
        <v>12</v>
      </c>
      <c r="Q40" s="155">
        <f>SUM(AF40:AH40)</f>
        <v>0</v>
      </c>
      <c r="R40" s="156" t="s">
        <v>17</v>
      </c>
      <c r="S40" s="157">
        <f>SUM(AI40:AK40)</f>
        <v>2</v>
      </c>
      <c r="T40" s="158">
        <f>IF(Q40&gt;S40,1,0)</f>
        <v>0</v>
      </c>
      <c r="U40" s="159">
        <f>IF(S40&gt;Q40,1,0)</f>
        <v>1</v>
      </c>
      <c r="V40" s="92"/>
      <c r="AF40" s="109">
        <f>IF(E40&gt;G40,1,0)</f>
        <v>0</v>
      </c>
      <c r="AG40" s="109">
        <f>IF(H40&gt;J40,1,0)</f>
        <v>0</v>
      </c>
      <c r="AH40" s="109">
        <f>IF(K40+M40&gt;0,IF(K40&gt;M40,1,0),0)</f>
        <v>0</v>
      </c>
      <c r="AI40" s="109">
        <f>IF(G40&gt;E40,1,0)</f>
        <v>1</v>
      </c>
      <c r="AJ40" s="109">
        <f>IF(J40&gt;H40,1,0)</f>
        <v>1</v>
      </c>
      <c r="AK40" s="109">
        <f>IF(K40+M40&gt;0,IF(M40&gt;K40,1,0),0)</f>
        <v>0</v>
      </c>
    </row>
    <row r="41" spans="2:37" ht="24.75" customHeight="1">
      <c r="B41" s="597" t="s">
        <v>68</v>
      </c>
      <c r="C41" s="262" t="s">
        <v>255</v>
      </c>
      <c r="D41" s="261" t="s">
        <v>205</v>
      </c>
      <c r="E41" s="617">
        <v>2</v>
      </c>
      <c r="F41" s="569" t="s">
        <v>17</v>
      </c>
      <c r="G41" s="615">
        <v>6</v>
      </c>
      <c r="H41" s="567">
        <v>3</v>
      </c>
      <c r="I41" s="569" t="s">
        <v>17</v>
      </c>
      <c r="J41" s="615">
        <v>6</v>
      </c>
      <c r="K41" s="567"/>
      <c r="L41" s="569" t="s">
        <v>17</v>
      </c>
      <c r="M41" s="571"/>
      <c r="N41" s="565">
        <f>E41+H41+K41</f>
        <v>5</v>
      </c>
      <c r="O41" s="592" t="s">
        <v>17</v>
      </c>
      <c r="P41" s="590">
        <f>G41+J41+M41</f>
        <v>12</v>
      </c>
      <c r="Q41" s="565">
        <f>SUM(AF41:AH41)</f>
        <v>0</v>
      </c>
      <c r="R41" s="592" t="s">
        <v>17</v>
      </c>
      <c r="S41" s="590">
        <f>SUM(AI41:AK41)</f>
        <v>2</v>
      </c>
      <c r="T41" s="603">
        <f>IF(Q41&gt;S41,1,0)</f>
        <v>0</v>
      </c>
      <c r="U41" s="588">
        <f>IF(S41&gt;Q41,1,0)</f>
        <v>1</v>
      </c>
      <c r="V41" s="112"/>
      <c r="AF41" s="109">
        <f>IF(E41&gt;G41,1,0)</f>
        <v>0</v>
      </c>
      <c r="AG41" s="109">
        <f>IF(H41&gt;J41,1,0)</f>
        <v>0</v>
      </c>
      <c r="AH41" s="109">
        <f>IF(K41+M41&gt;0,IF(K41&gt;M41,1,0),0)</f>
        <v>0</v>
      </c>
      <c r="AI41" s="109">
        <f>IF(G41&gt;E41,1,0)</f>
        <v>1</v>
      </c>
      <c r="AJ41" s="109">
        <f>IF(J41&gt;H41,1,0)</f>
        <v>1</v>
      </c>
      <c r="AK41" s="109">
        <f>IF(K41+M41&gt;0,IF(M41&gt;K41,1,0),0)</f>
        <v>0</v>
      </c>
    </row>
    <row r="42" spans="2:22" ht="24.75" customHeight="1">
      <c r="B42" s="598"/>
      <c r="C42" s="263" t="s">
        <v>282</v>
      </c>
      <c r="D42" s="264" t="s">
        <v>206</v>
      </c>
      <c r="E42" s="618"/>
      <c r="F42" s="570"/>
      <c r="G42" s="616"/>
      <c r="H42" s="568"/>
      <c r="I42" s="570"/>
      <c r="J42" s="616"/>
      <c r="K42" s="568"/>
      <c r="L42" s="570"/>
      <c r="M42" s="572"/>
      <c r="N42" s="566"/>
      <c r="O42" s="593"/>
      <c r="P42" s="591"/>
      <c r="Q42" s="566"/>
      <c r="R42" s="593"/>
      <c r="S42" s="591"/>
      <c r="T42" s="604"/>
      <c r="U42" s="589"/>
      <c r="V42" s="112"/>
    </row>
    <row r="43" spans="2:22" ht="24.75" customHeight="1">
      <c r="B43" s="115"/>
      <c r="C43" s="160" t="s">
        <v>72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2">
        <f>SUM(N39:N42)</f>
        <v>15</v>
      </c>
      <c r="O43" s="156" t="s">
        <v>17</v>
      </c>
      <c r="P43" s="163">
        <f>SUM(P39:P42)</f>
        <v>36</v>
      </c>
      <c r="Q43" s="162">
        <f>SUM(Q39:Q42)</f>
        <v>0</v>
      </c>
      <c r="R43" s="164" t="s">
        <v>17</v>
      </c>
      <c r="S43" s="163">
        <f>SUM(S39:S42)</f>
        <v>6</v>
      </c>
      <c r="T43" s="158">
        <f>SUM(T39:T42)</f>
        <v>0</v>
      </c>
      <c r="U43" s="159">
        <f>SUM(U39:U42)</f>
        <v>3</v>
      </c>
      <c r="V43" s="92"/>
    </row>
    <row r="44" spans="2:22" ht="24.75" customHeight="1">
      <c r="B44" s="115"/>
      <c r="C44" s="275" t="s">
        <v>73</v>
      </c>
      <c r="D44" s="276" t="str">
        <f>IF(T43&gt;U43,D34,IF(U43&gt;T43,D35,IF(U43+T43=0," ","CHYBA ZADÁNÍ")))</f>
        <v>Poruba</v>
      </c>
      <c r="E44" s="160"/>
      <c r="F44" s="160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275"/>
      <c r="V44" s="119"/>
    </row>
    <row r="45" spans="2:22" ht="15">
      <c r="B45" s="115"/>
      <c r="C45" s="3" t="s">
        <v>74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56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59</v>
      </c>
      <c r="U46" s="122"/>
    </row>
    <row r="47" spans="3:21" ht="15">
      <c r="C47" s="128" t="s">
        <v>75</v>
      </c>
      <c r="D47" s="129" t="s">
        <v>76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9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0" spans="3:21" ht="15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582" t="s">
        <v>42</v>
      </c>
      <c r="Q53" s="582"/>
      <c r="R53" s="73"/>
      <c r="S53" s="73"/>
      <c r="T53" s="583">
        <f>'Rozlosování-přehled'!$N$1</f>
        <v>2011</v>
      </c>
      <c r="U53" s="583"/>
      <c r="X53" s="74" t="s">
        <v>0</v>
      </c>
    </row>
    <row r="54" spans="3:31" ht="18.75">
      <c r="C54" s="75" t="s">
        <v>43</v>
      </c>
      <c r="D54" s="76"/>
      <c r="N54" s="77">
        <v>3</v>
      </c>
      <c r="P54" s="584" t="str">
        <f>IF(N54=1,P56,IF(N54=2,P57,IF(N54=3,P58,IF(N54=4,P59,IF(N54=5,P60," ")))))</f>
        <v>VETERÁNI   I.</v>
      </c>
      <c r="Q54" s="585"/>
      <c r="R54" s="585"/>
      <c r="S54" s="585"/>
      <c r="T54" s="585"/>
      <c r="U54" s="586"/>
      <c r="W54" s="78" t="s">
        <v>1</v>
      </c>
      <c r="X54" s="79" t="s">
        <v>2</v>
      </c>
      <c r="AA54" s="1" t="s">
        <v>44</v>
      </c>
      <c r="AB54" s="1" t="s">
        <v>45</v>
      </c>
      <c r="AC54" s="1" t="s">
        <v>46</v>
      </c>
      <c r="AD54" s="1" t="s">
        <v>47</v>
      </c>
      <c r="AE54" s="1" t="s">
        <v>48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1" ht="15.75">
      <c r="C56" s="75" t="s">
        <v>49</v>
      </c>
      <c r="D56" s="126" t="s">
        <v>58</v>
      </c>
      <c r="E56" s="83"/>
      <c r="F56" s="83"/>
      <c r="N56" s="84">
        <v>1</v>
      </c>
      <c r="P56" s="587" t="s">
        <v>50</v>
      </c>
      <c r="Q56" s="587"/>
      <c r="R56" s="587"/>
      <c r="S56" s="587"/>
      <c r="T56" s="587"/>
      <c r="U56" s="587"/>
      <c r="W56" s="85">
        <v>1</v>
      </c>
      <c r="X56" s="86" t="str">
        <f aca="true" t="shared" si="3" ref="X56:X63">IF($N$4=1,AA56,IF($N$4=2,AB56,IF($N$4=3,AC56,IF($N$4=4,AD56,IF($N$4=5,AE56," ")))))</f>
        <v>VOLNÝ  LOS</v>
      </c>
      <c r="AA56" s="1">
        <f aca="true" t="shared" si="4" ref="AA56:AE63">AA6</f>
        <v>0</v>
      </c>
      <c r="AB56" s="1">
        <f t="shared" si="4"/>
        <v>0</v>
      </c>
      <c r="AC56" s="1" t="str">
        <f>AC6</f>
        <v>VOLNÝ  LOS</v>
      </c>
      <c r="AD56" s="1">
        <f t="shared" si="4"/>
        <v>0</v>
      </c>
      <c r="AE56" s="1">
        <f t="shared" si="4"/>
        <v>0</v>
      </c>
    </row>
    <row r="57" spans="3:31" ht="15">
      <c r="C57" s="75" t="s">
        <v>52</v>
      </c>
      <c r="D57" s="87">
        <v>40331</v>
      </c>
      <c r="E57" s="88"/>
      <c r="F57" s="88"/>
      <c r="N57" s="84">
        <v>2</v>
      </c>
      <c r="P57" s="587" t="s">
        <v>53</v>
      </c>
      <c r="Q57" s="587"/>
      <c r="R57" s="587"/>
      <c r="S57" s="587"/>
      <c r="T57" s="587"/>
      <c r="U57" s="587"/>
      <c r="W57" s="85">
        <v>2</v>
      </c>
      <c r="X57" s="86" t="str">
        <f t="shared" si="3"/>
        <v>Krmelín</v>
      </c>
      <c r="AA57" s="1">
        <f t="shared" si="4"/>
        <v>0</v>
      </c>
      <c r="AB57" s="1">
        <f t="shared" si="4"/>
        <v>0</v>
      </c>
      <c r="AC57" s="1" t="str">
        <f t="shared" si="4"/>
        <v>Krmelín</v>
      </c>
      <c r="AD57" s="1">
        <f t="shared" si="4"/>
        <v>0</v>
      </c>
      <c r="AE57" s="1">
        <f t="shared" si="4"/>
        <v>0</v>
      </c>
    </row>
    <row r="58" spans="3:31" ht="15">
      <c r="C58" s="75"/>
      <c r="N58" s="84">
        <v>3</v>
      </c>
      <c r="P58" s="575" t="s">
        <v>54</v>
      </c>
      <c r="Q58" s="575"/>
      <c r="R58" s="575"/>
      <c r="S58" s="575"/>
      <c r="T58" s="575"/>
      <c r="U58" s="575"/>
      <c r="W58" s="85">
        <v>3</v>
      </c>
      <c r="X58" s="86" t="str">
        <f t="shared" si="3"/>
        <v>Výškovice  C</v>
      </c>
      <c r="AA58" s="1">
        <f t="shared" si="4"/>
        <v>0</v>
      </c>
      <c r="AB58" s="1">
        <f t="shared" si="4"/>
        <v>0</v>
      </c>
      <c r="AC58" s="1" t="str">
        <f t="shared" si="4"/>
        <v>Výškovice  C</v>
      </c>
      <c r="AD58" s="1">
        <f t="shared" si="4"/>
        <v>0</v>
      </c>
      <c r="AE58" s="1">
        <f t="shared" si="4"/>
        <v>0</v>
      </c>
    </row>
    <row r="59" spans="2:31" ht="18.75">
      <c r="B59" s="89">
        <v>1</v>
      </c>
      <c r="C59" s="71" t="s">
        <v>56</v>
      </c>
      <c r="D59" s="577" t="str">
        <f>IF(B59=1,X56,IF(B59=2,X57,IF(B59=3,X58,IF(B59=4,X59,IF(B59=5,X60,IF(B59=6,X61,IF(B59=7,X62,IF(B59=8,X63," "))))))))</f>
        <v>VOLNÝ  LOS</v>
      </c>
      <c r="E59" s="578"/>
      <c r="F59" s="578"/>
      <c r="G59" s="578"/>
      <c r="H59" s="578"/>
      <c r="I59" s="579"/>
      <c r="N59" s="84">
        <v>4</v>
      </c>
      <c r="P59" s="575" t="s">
        <v>57</v>
      </c>
      <c r="Q59" s="575"/>
      <c r="R59" s="575"/>
      <c r="S59" s="575"/>
      <c r="T59" s="575"/>
      <c r="U59" s="575"/>
      <c r="W59" s="85">
        <v>4</v>
      </c>
      <c r="X59" s="86" t="str">
        <f t="shared" si="3"/>
        <v>Kunčičky  B</v>
      </c>
      <c r="AA59" s="1">
        <f t="shared" si="4"/>
        <v>0</v>
      </c>
      <c r="AB59" s="1">
        <f t="shared" si="4"/>
        <v>0</v>
      </c>
      <c r="AC59" s="1" t="str">
        <f t="shared" si="4"/>
        <v>Kunčičky  B</v>
      </c>
      <c r="AD59" s="1">
        <f t="shared" si="4"/>
        <v>0</v>
      </c>
      <c r="AE59" s="1">
        <f t="shared" si="4"/>
        <v>0</v>
      </c>
    </row>
    <row r="60" spans="2:31" ht="18.75">
      <c r="B60" s="89">
        <v>4</v>
      </c>
      <c r="C60" s="71" t="s">
        <v>59</v>
      </c>
      <c r="D60" s="577" t="str">
        <f>IF(B60=1,X56,IF(B60=2,X57,IF(B60=3,X58,IF(B60=4,X59,IF(B60=5,X60,IF(B60=6,X61,IF(B60=7,X62,IF(B60=8,X63," "))))))))</f>
        <v>Kunčičky  B</v>
      </c>
      <c r="E60" s="578"/>
      <c r="F60" s="578"/>
      <c r="G60" s="578"/>
      <c r="H60" s="578"/>
      <c r="I60" s="579"/>
      <c r="N60" s="84">
        <v>5</v>
      </c>
      <c r="P60" s="575" t="s">
        <v>60</v>
      </c>
      <c r="Q60" s="575"/>
      <c r="R60" s="575"/>
      <c r="S60" s="575"/>
      <c r="T60" s="575"/>
      <c r="U60" s="575"/>
      <c r="W60" s="85">
        <v>5</v>
      </c>
      <c r="X60" s="86" t="str">
        <f t="shared" si="3"/>
        <v>Poruba</v>
      </c>
      <c r="AA60" s="1">
        <f t="shared" si="4"/>
        <v>0</v>
      </c>
      <c r="AB60" s="1">
        <f t="shared" si="4"/>
        <v>0</v>
      </c>
      <c r="AC60" s="1" t="str">
        <f t="shared" si="4"/>
        <v>Poruba</v>
      </c>
      <c r="AD60" s="1">
        <f t="shared" si="4"/>
        <v>0</v>
      </c>
      <c r="AE60" s="1">
        <f t="shared" si="4"/>
        <v>0</v>
      </c>
    </row>
    <row r="61" spans="23:31" ht="15">
      <c r="W61" s="85">
        <v>6</v>
      </c>
      <c r="X61" s="86" t="str">
        <f t="shared" si="3"/>
        <v>Proskovice B</v>
      </c>
      <c r="AA61" s="1">
        <f t="shared" si="4"/>
        <v>0</v>
      </c>
      <c r="AB61" s="1">
        <f t="shared" si="4"/>
        <v>0</v>
      </c>
      <c r="AC61" s="1" t="str">
        <f t="shared" si="4"/>
        <v>Proskovice B</v>
      </c>
      <c r="AD61" s="1">
        <f t="shared" si="4"/>
        <v>0</v>
      </c>
      <c r="AE61" s="1">
        <f t="shared" si="4"/>
        <v>0</v>
      </c>
    </row>
    <row r="62" spans="3:37" ht="15">
      <c r="C62" s="90" t="s">
        <v>63</v>
      </c>
      <c r="D62" s="91"/>
      <c r="E62" s="580" t="s">
        <v>64</v>
      </c>
      <c r="F62" s="576"/>
      <c r="G62" s="576"/>
      <c r="H62" s="576"/>
      <c r="I62" s="576"/>
      <c r="J62" s="576"/>
      <c r="K62" s="576"/>
      <c r="L62" s="576"/>
      <c r="M62" s="576"/>
      <c r="N62" s="576" t="s">
        <v>65</v>
      </c>
      <c r="O62" s="576"/>
      <c r="P62" s="576"/>
      <c r="Q62" s="576"/>
      <c r="R62" s="576"/>
      <c r="S62" s="576"/>
      <c r="T62" s="576"/>
      <c r="U62" s="576"/>
      <c r="V62" s="92"/>
      <c r="W62" s="85">
        <v>7</v>
      </c>
      <c r="X62" s="86" t="str">
        <f t="shared" si="3"/>
        <v>Vratimov</v>
      </c>
      <c r="AA62" s="1">
        <f t="shared" si="4"/>
        <v>0</v>
      </c>
      <c r="AB62" s="1">
        <f t="shared" si="4"/>
        <v>0</v>
      </c>
      <c r="AC62" s="1" t="str">
        <f t="shared" si="4"/>
        <v>Vratimov</v>
      </c>
      <c r="AD62" s="1">
        <f t="shared" si="4"/>
        <v>0</v>
      </c>
      <c r="AE62" s="1">
        <f t="shared" si="4"/>
        <v>0</v>
      </c>
      <c r="AF62" s="75"/>
      <c r="AG62" s="93"/>
      <c r="AH62" s="93"/>
      <c r="AI62" s="74" t="s">
        <v>0</v>
      </c>
      <c r="AJ62" s="93"/>
      <c r="AK62" s="93"/>
    </row>
    <row r="63" spans="2:37" ht="15">
      <c r="B63" s="94"/>
      <c r="C63" s="95" t="s">
        <v>7</v>
      </c>
      <c r="D63" s="96" t="s">
        <v>8</v>
      </c>
      <c r="E63" s="581" t="s">
        <v>66</v>
      </c>
      <c r="F63" s="559"/>
      <c r="G63" s="560"/>
      <c r="H63" s="558" t="s">
        <v>67</v>
      </c>
      <c r="I63" s="559"/>
      <c r="J63" s="560" t="s">
        <v>67</v>
      </c>
      <c r="K63" s="558" t="s">
        <v>68</v>
      </c>
      <c r="L63" s="559"/>
      <c r="M63" s="559" t="s">
        <v>68</v>
      </c>
      <c r="N63" s="558" t="s">
        <v>69</v>
      </c>
      <c r="O63" s="559"/>
      <c r="P63" s="560"/>
      <c r="Q63" s="558" t="s">
        <v>70</v>
      </c>
      <c r="R63" s="559"/>
      <c r="S63" s="560"/>
      <c r="T63" s="97" t="s">
        <v>71</v>
      </c>
      <c r="U63" s="98"/>
      <c r="V63" s="99"/>
      <c r="W63" s="85">
        <v>8</v>
      </c>
      <c r="X63" s="86" t="str">
        <f t="shared" si="3"/>
        <v>Příbor</v>
      </c>
      <c r="AA63" s="1">
        <f t="shared" si="4"/>
        <v>0</v>
      </c>
      <c r="AB63" s="1">
        <f t="shared" si="4"/>
        <v>0</v>
      </c>
      <c r="AC63" s="1" t="str">
        <f t="shared" si="4"/>
        <v>Příbor</v>
      </c>
      <c r="AD63" s="1">
        <f t="shared" si="4"/>
        <v>0</v>
      </c>
      <c r="AE63" s="1">
        <f t="shared" si="4"/>
        <v>0</v>
      </c>
      <c r="AF63" s="4" t="s">
        <v>66</v>
      </c>
      <c r="AG63" s="4" t="s">
        <v>67</v>
      </c>
      <c r="AH63" s="4" t="s">
        <v>68</v>
      </c>
      <c r="AI63" s="4" t="s">
        <v>66</v>
      </c>
      <c r="AJ63" s="4" t="s">
        <v>67</v>
      </c>
      <c r="AK63" s="4" t="s">
        <v>68</v>
      </c>
    </row>
    <row r="64" spans="2:37" ht="24.75" customHeight="1">
      <c r="B64" s="100" t="s">
        <v>66</v>
      </c>
      <c r="C64" s="255"/>
      <c r="D64" s="256"/>
      <c r="E64" s="257"/>
      <c r="F64" s="258" t="s">
        <v>17</v>
      </c>
      <c r="G64" s="259"/>
      <c r="H64" s="260"/>
      <c r="I64" s="258" t="s">
        <v>17</v>
      </c>
      <c r="J64" s="259"/>
      <c r="K64" s="260"/>
      <c r="L64" s="258" t="s">
        <v>17</v>
      </c>
      <c r="M64" s="273"/>
      <c r="N64" s="155">
        <f>E64+H64+K64</f>
        <v>0</v>
      </c>
      <c r="O64" s="156" t="s">
        <v>17</v>
      </c>
      <c r="P64" s="157">
        <f>G64+J64+M64</f>
        <v>0</v>
      </c>
      <c r="Q64" s="155">
        <f>SUM(AF64:AH64)</f>
        <v>0</v>
      </c>
      <c r="R64" s="156" t="s">
        <v>17</v>
      </c>
      <c r="S64" s="157">
        <f>SUM(AI64:AK64)</f>
        <v>0</v>
      </c>
      <c r="T64" s="158">
        <f>IF(Q64&gt;S64,1,0)</f>
        <v>0</v>
      </c>
      <c r="U64" s="159">
        <f>IF(S64&gt;Q64,1,0)</f>
        <v>0</v>
      </c>
      <c r="V64" s="92"/>
      <c r="X64" s="108"/>
      <c r="AF64" s="109">
        <f>IF(E64&gt;G64,1,0)</f>
        <v>0</v>
      </c>
      <c r="AG64" s="109">
        <f>IF(H64&gt;J64,1,0)</f>
        <v>0</v>
      </c>
      <c r="AH64" s="109">
        <f>IF(K64+M64&gt;0,IF(K64&gt;M64,1,0),0)</f>
        <v>0</v>
      </c>
      <c r="AI64" s="109">
        <f>IF(G64&gt;E64,1,0)</f>
        <v>0</v>
      </c>
      <c r="AJ64" s="109">
        <f>IF(J64&gt;H64,1,0)</f>
        <v>0</v>
      </c>
      <c r="AK64" s="109">
        <f>IF(K64+M64&gt;0,IF(M64&gt;K64,1,0),0)</f>
        <v>0</v>
      </c>
    </row>
    <row r="65" spans="2:37" ht="24.75" customHeight="1">
      <c r="B65" s="100" t="s">
        <v>67</v>
      </c>
      <c r="C65" s="255"/>
      <c r="D65" s="261"/>
      <c r="E65" s="257"/>
      <c r="F65" s="258" t="s">
        <v>17</v>
      </c>
      <c r="G65" s="259"/>
      <c r="H65" s="260"/>
      <c r="I65" s="258" t="s">
        <v>17</v>
      </c>
      <c r="J65" s="259"/>
      <c r="K65" s="260"/>
      <c r="L65" s="258" t="s">
        <v>17</v>
      </c>
      <c r="M65" s="273"/>
      <c r="N65" s="155">
        <f>E65+H65+K65</f>
        <v>0</v>
      </c>
      <c r="O65" s="156" t="s">
        <v>17</v>
      </c>
      <c r="P65" s="157">
        <f>G65+J65+M65</f>
        <v>0</v>
      </c>
      <c r="Q65" s="155">
        <f>SUM(AF65:AH65)</f>
        <v>0</v>
      </c>
      <c r="R65" s="156" t="s">
        <v>17</v>
      </c>
      <c r="S65" s="157">
        <f>SUM(AI65:AK65)</f>
        <v>0</v>
      </c>
      <c r="T65" s="158">
        <f>IF(Q65&gt;S65,1,0)</f>
        <v>0</v>
      </c>
      <c r="U65" s="159">
        <f>IF(S65&gt;Q65,1,0)</f>
        <v>0</v>
      </c>
      <c r="V65" s="92"/>
      <c r="AF65" s="109">
        <f>IF(E65&gt;G65,1,0)</f>
        <v>0</v>
      </c>
      <c r="AG65" s="109">
        <f>IF(H65&gt;J65,1,0)</f>
        <v>0</v>
      </c>
      <c r="AH65" s="109">
        <f>IF(K65+M65&gt;0,IF(K65&gt;M65,1,0),0)</f>
        <v>0</v>
      </c>
      <c r="AI65" s="109">
        <f>IF(G65&gt;E65,1,0)</f>
        <v>0</v>
      </c>
      <c r="AJ65" s="109">
        <f>IF(J65&gt;H65,1,0)</f>
        <v>0</v>
      </c>
      <c r="AK65" s="109">
        <f>IF(K65+M65&gt;0,IF(M65&gt;K65,1,0),0)</f>
        <v>0</v>
      </c>
    </row>
    <row r="66" spans="2:37" ht="24.75" customHeight="1">
      <c r="B66" s="597" t="s">
        <v>68</v>
      </c>
      <c r="C66" s="262"/>
      <c r="D66" s="261"/>
      <c r="E66" s="617"/>
      <c r="F66" s="569" t="s">
        <v>17</v>
      </c>
      <c r="G66" s="615"/>
      <c r="H66" s="567"/>
      <c r="I66" s="569" t="s">
        <v>17</v>
      </c>
      <c r="J66" s="615"/>
      <c r="K66" s="567"/>
      <c r="L66" s="569" t="s">
        <v>17</v>
      </c>
      <c r="M66" s="571"/>
      <c r="N66" s="565">
        <f>E66+H66+K66</f>
        <v>0</v>
      </c>
      <c r="O66" s="592" t="s">
        <v>17</v>
      </c>
      <c r="P66" s="590">
        <f>G66+J66+M66</f>
        <v>0</v>
      </c>
      <c r="Q66" s="565">
        <f>SUM(AF66:AH66)</f>
        <v>0</v>
      </c>
      <c r="R66" s="592" t="s">
        <v>17</v>
      </c>
      <c r="S66" s="590">
        <f>SUM(AI66:AK66)</f>
        <v>0</v>
      </c>
      <c r="T66" s="603">
        <f>IF(Q66&gt;S66,1,0)</f>
        <v>0</v>
      </c>
      <c r="U66" s="588">
        <f>IF(S66&gt;Q66,1,0)</f>
        <v>0</v>
      </c>
      <c r="V66" s="112"/>
      <c r="AF66" s="109">
        <f>IF(E66&gt;G66,1,0)</f>
        <v>0</v>
      </c>
      <c r="AG66" s="109">
        <f>IF(H66&gt;J66,1,0)</f>
        <v>0</v>
      </c>
      <c r="AH66" s="109">
        <f>IF(K66+M66&gt;0,IF(K66&gt;M66,1,0),0)</f>
        <v>0</v>
      </c>
      <c r="AI66" s="109">
        <f>IF(G66&gt;E66,1,0)</f>
        <v>0</v>
      </c>
      <c r="AJ66" s="109">
        <f>IF(J66&gt;H66,1,0)</f>
        <v>0</v>
      </c>
      <c r="AK66" s="109">
        <f>IF(K66+M66&gt;0,IF(M66&gt;K66,1,0),0)</f>
        <v>0</v>
      </c>
    </row>
    <row r="67" spans="2:22" ht="24.75" customHeight="1">
      <c r="B67" s="598"/>
      <c r="C67" s="263"/>
      <c r="D67" s="264"/>
      <c r="E67" s="618"/>
      <c r="F67" s="570"/>
      <c r="G67" s="616"/>
      <c r="H67" s="568"/>
      <c r="I67" s="570"/>
      <c r="J67" s="616"/>
      <c r="K67" s="568"/>
      <c r="L67" s="570"/>
      <c r="M67" s="572"/>
      <c r="N67" s="566"/>
      <c r="O67" s="593"/>
      <c r="P67" s="591"/>
      <c r="Q67" s="566"/>
      <c r="R67" s="593"/>
      <c r="S67" s="591"/>
      <c r="T67" s="604"/>
      <c r="U67" s="589"/>
      <c r="V67" s="112"/>
    </row>
    <row r="68" spans="2:22" ht="24.75" customHeight="1">
      <c r="B68" s="115"/>
      <c r="C68" s="160" t="s">
        <v>72</v>
      </c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2">
        <f>SUM(N64:N67)</f>
        <v>0</v>
      </c>
      <c r="O68" s="156" t="s">
        <v>17</v>
      </c>
      <c r="P68" s="163">
        <f>SUM(P64:P67)</f>
        <v>0</v>
      </c>
      <c r="Q68" s="162">
        <f>SUM(Q64:Q67)</f>
        <v>0</v>
      </c>
      <c r="R68" s="164" t="s">
        <v>17</v>
      </c>
      <c r="S68" s="163">
        <f>SUM(S64:S67)</f>
        <v>0</v>
      </c>
      <c r="T68" s="158">
        <f>SUM(T64:T67)</f>
        <v>0</v>
      </c>
      <c r="U68" s="159">
        <f>SUM(U64:U67)</f>
        <v>0</v>
      </c>
      <c r="V68" s="92"/>
    </row>
    <row r="69" spans="2:27" ht="24.75" customHeight="1">
      <c r="B69" s="115"/>
      <c r="C69" s="275" t="s">
        <v>73</v>
      </c>
      <c r="D69" s="276" t="str">
        <f>IF(T68&gt;U68,D59,IF(U68&gt;T68,D60,IF(U68+T68=0," ","CHYBA ZADÁNÍ")))</f>
        <v> </v>
      </c>
      <c r="E69" s="160"/>
      <c r="F69" s="160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275"/>
      <c r="V69" s="119"/>
      <c r="AA69" s="120"/>
    </row>
    <row r="70" spans="2:22" ht="15">
      <c r="B70" s="115"/>
      <c r="C70" s="3" t="s">
        <v>74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10:20" ht="15">
      <c r="J71" s="2" t="s">
        <v>56</v>
      </c>
      <c r="K71" s="2"/>
      <c r="L71" s="2"/>
      <c r="T71" s="2" t="s">
        <v>59</v>
      </c>
    </row>
    <row r="72" spans="3:21" ht="15">
      <c r="C72" s="75" t="s">
        <v>75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3" spans="3:21" ht="15"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</row>
    <row r="74" spans="3:21" ht="15"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5" spans="3:21" ht="15"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</row>
    <row r="76" spans="2:21" ht="26.25">
      <c r="B76" s="91"/>
      <c r="C76" s="91"/>
      <c r="D76" s="91"/>
      <c r="E76" s="91"/>
      <c r="F76" s="123" t="s">
        <v>39</v>
      </c>
      <c r="G76" s="91"/>
      <c r="H76" s="124"/>
      <c r="I76" s="124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582" t="s">
        <v>42</v>
      </c>
      <c r="Q78" s="582"/>
      <c r="R78" s="73"/>
      <c r="S78" s="73"/>
      <c r="T78" s="583">
        <f>'Rozlosování-přehled'!$N$1</f>
        <v>2011</v>
      </c>
      <c r="U78" s="583"/>
      <c r="X78" s="74" t="s">
        <v>0</v>
      </c>
    </row>
    <row r="79" spans="3:31" ht="18.75">
      <c r="C79" s="75" t="s">
        <v>43</v>
      </c>
      <c r="D79" s="125"/>
      <c r="N79" s="77">
        <v>3</v>
      </c>
      <c r="P79" s="584" t="str">
        <f>IF(N79=1,P81,IF(N79=2,P82,IF(N79=3,P83,IF(N79=4,P84,IF(N79=5,P85," ")))))</f>
        <v>VETERÁNI   I.</v>
      </c>
      <c r="Q79" s="585"/>
      <c r="R79" s="585"/>
      <c r="S79" s="585"/>
      <c r="T79" s="585"/>
      <c r="U79" s="586"/>
      <c r="W79" s="78" t="s">
        <v>1</v>
      </c>
      <c r="X79" s="75" t="s">
        <v>2</v>
      </c>
      <c r="AA79" s="1" t="s">
        <v>44</v>
      </c>
      <c r="AB79" s="1" t="s">
        <v>45</v>
      </c>
      <c r="AC79" s="1" t="s">
        <v>46</v>
      </c>
      <c r="AD79" s="1" t="s">
        <v>47</v>
      </c>
      <c r="AE79" s="1" t="s">
        <v>48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1" ht="15.75">
      <c r="C81" s="75" t="s">
        <v>49</v>
      </c>
      <c r="D81" s="126" t="s">
        <v>51</v>
      </c>
      <c r="E81" s="83"/>
      <c r="F81" s="83"/>
      <c r="N81" s="1">
        <v>1</v>
      </c>
      <c r="P81" s="587" t="s">
        <v>50</v>
      </c>
      <c r="Q81" s="587"/>
      <c r="R81" s="587"/>
      <c r="S81" s="587"/>
      <c r="T81" s="587"/>
      <c r="U81" s="587"/>
      <c r="W81" s="85">
        <v>1</v>
      </c>
      <c r="X81" s="86" t="str">
        <f aca="true" t="shared" si="5" ref="X81:X88">IF($N$29=1,AA81,IF($N$29=2,AB81,IF($N$29=3,AC81,IF($N$29=4,AD81,IF($N$29=5,AE81," ")))))</f>
        <v>VOLNÝ  LOS</v>
      </c>
      <c r="AA81" s="1">
        <f aca="true" t="shared" si="6" ref="AA81:AE88">AA6</f>
        <v>0</v>
      </c>
      <c r="AB81" s="1">
        <f t="shared" si="6"/>
        <v>0</v>
      </c>
      <c r="AC81" s="1" t="str">
        <f>AC6</f>
        <v>VOLNÝ  LOS</v>
      </c>
      <c r="AD81" s="1">
        <f t="shared" si="6"/>
        <v>0</v>
      </c>
      <c r="AE81" s="1">
        <f t="shared" si="6"/>
        <v>0</v>
      </c>
    </row>
    <row r="82" spans="3:31" ht="15">
      <c r="C82" s="75" t="s">
        <v>52</v>
      </c>
      <c r="D82" s="441">
        <v>40816</v>
      </c>
      <c r="E82" s="88"/>
      <c r="F82" s="88"/>
      <c r="N82" s="1">
        <v>2</v>
      </c>
      <c r="P82" s="587" t="s">
        <v>53</v>
      </c>
      <c r="Q82" s="587"/>
      <c r="R82" s="587"/>
      <c r="S82" s="587"/>
      <c r="T82" s="587"/>
      <c r="U82" s="587"/>
      <c r="W82" s="85">
        <v>2</v>
      </c>
      <c r="X82" s="86" t="str">
        <f t="shared" si="5"/>
        <v>Krmelín</v>
      </c>
      <c r="AA82" s="1">
        <f t="shared" si="6"/>
        <v>0</v>
      </c>
      <c r="AB82" s="1">
        <f t="shared" si="6"/>
        <v>0</v>
      </c>
      <c r="AC82" s="1" t="str">
        <f t="shared" si="6"/>
        <v>Krmelín</v>
      </c>
      <c r="AD82" s="1">
        <f t="shared" si="6"/>
        <v>0</v>
      </c>
      <c r="AE82" s="1">
        <f t="shared" si="6"/>
        <v>0</v>
      </c>
    </row>
    <row r="83" spans="3:31" ht="15">
      <c r="C83" s="75"/>
      <c r="N83" s="1">
        <v>3</v>
      </c>
      <c r="P83" s="575" t="s">
        <v>54</v>
      </c>
      <c r="Q83" s="575"/>
      <c r="R83" s="575"/>
      <c r="S83" s="575"/>
      <c r="T83" s="575"/>
      <c r="U83" s="575"/>
      <c r="W83" s="85">
        <v>3</v>
      </c>
      <c r="X83" s="86" t="str">
        <f t="shared" si="5"/>
        <v>Výškovice  C</v>
      </c>
      <c r="AA83" s="1">
        <f t="shared" si="6"/>
        <v>0</v>
      </c>
      <c r="AB83" s="1">
        <f t="shared" si="6"/>
        <v>0</v>
      </c>
      <c r="AC83" s="1" t="str">
        <f t="shared" si="6"/>
        <v>Výškovice  C</v>
      </c>
      <c r="AD83" s="1">
        <f t="shared" si="6"/>
        <v>0</v>
      </c>
      <c r="AE83" s="1">
        <f t="shared" si="6"/>
        <v>0</v>
      </c>
    </row>
    <row r="84" spans="2:31" ht="18">
      <c r="B84" s="89">
        <v>2</v>
      </c>
      <c r="C84" s="71" t="s">
        <v>56</v>
      </c>
      <c r="D84" s="594" t="str">
        <f>IF(B84=1,X81,IF(B84=2,X82,IF(B84=3,X83,IF(B84=4,X84,IF(B84=5,X85,IF(B84=6,X86,IF(B84=7,X87,IF(B84=8,X88," "))))))))</f>
        <v>Krmelín</v>
      </c>
      <c r="E84" s="595"/>
      <c r="F84" s="595"/>
      <c r="G84" s="595"/>
      <c r="H84" s="595"/>
      <c r="I84" s="596"/>
      <c r="N84" s="1">
        <v>4</v>
      </c>
      <c r="P84" s="575" t="s">
        <v>57</v>
      </c>
      <c r="Q84" s="575"/>
      <c r="R84" s="575"/>
      <c r="S84" s="575"/>
      <c r="T84" s="575"/>
      <c r="U84" s="575"/>
      <c r="W84" s="85">
        <v>4</v>
      </c>
      <c r="X84" s="86" t="str">
        <f t="shared" si="5"/>
        <v>Kunčičky  B</v>
      </c>
      <c r="AA84" s="1">
        <f t="shared" si="6"/>
        <v>0</v>
      </c>
      <c r="AB84" s="1">
        <f t="shared" si="6"/>
        <v>0</v>
      </c>
      <c r="AC84" s="1" t="str">
        <f t="shared" si="6"/>
        <v>Kunčičky  B</v>
      </c>
      <c r="AD84" s="1">
        <f t="shared" si="6"/>
        <v>0</v>
      </c>
      <c r="AE84" s="1">
        <f t="shared" si="6"/>
        <v>0</v>
      </c>
    </row>
    <row r="85" spans="2:31" ht="18">
      <c r="B85" s="89">
        <v>3</v>
      </c>
      <c r="C85" s="71" t="s">
        <v>59</v>
      </c>
      <c r="D85" s="594" t="str">
        <f>IF(B85=1,X81,IF(B85=2,X82,IF(B85=3,X83,IF(B85=4,X84,IF(B85=5,X85,IF(B85=6,X86,IF(B85=7,X87,IF(B85=8,X88," "))))))))</f>
        <v>Výškovice  C</v>
      </c>
      <c r="E85" s="595"/>
      <c r="F85" s="595"/>
      <c r="G85" s="595"/>
      <c r="H85" s="595"/>
      <c r="I85" s="596"/>
      <c r="N85" s="1">
        <v>5</v>
      </c>
      <c r="P85" s="575" t="s">
        <v>60</v>
      </c>
      <c r="Q85" s="575"/>
      <c r="R85" s="575"/>
      <c r="S85" s="575"/>
      <c r="T85" s="575"/>
      <c r="U85" s="575"/>
      <c r="W85" s="85">
        <v>5</v>
      </c>
      <c r="X85" s="86" t="str">
        <f t="shared" si="5"/>
        <v>Poruba</v>
      </c>
      <c r="AA85" s="1">
        <f t="shared" si="6"/>
        <v>0</v>
      </c>
      <c r="AB85" s="1">
        <f t="shared" si="6"/>
        <v>0</v>
      </c>
      <c r="AC85" s="1" t="str">
        <f t="shared" si="6"/>
        <v>Poruba</v>
      </c>
      <c r="AD85" s="1">
        <f t="shared" si="6"/>
        <v>0</v>
      </c>
      <c r="AE85" s="1">
        <f t="shared" si="6"/>
        <v>0</v>
      </c>
    </row>
    <row r="86" spans="23:31" ht="14.25">
      <c r="W86" s="85">
        <v>6</v>
      </c>
      <c r="X86" s="86" t="str">
        <f t="shared" si="5"/>
        <v>Proskovice B</v>
      </c>
      <c r="AA86" s="1">
        <f t="shared" si="6"/>
        <v>0</v>
      </c>
      <c r="AB86" s="1">
        <f t="shared" si="6"/>
        <v>0</v>
      </c>
      <c r="AC86" s="1" t="str">
        <f t="shared" si="6"/>
        <v>Proskovice B</v>
      </c>
      <c r="AD86" s="1">
        <f t="shared" si="6"/>
        <v>0</v>
      </c>
      <c r="AE86" s="1">
        <f t="shared" si="6"/>
        <v>0</v>
      </c>
    </row>
    <row r="87" spans="3:31" ht="14.25">
      <c r="C87" s="90" t="s">
        <v>63</v>
      </c>
      <c r="D87" s="91"/>
      <c r="E87" s="580" t="s">
        <v>64</v>
      </c>
      <c r="F87" s="576"/>
      <c r="G87" s="576"/>
      <c r="H87" s="576"/>
      <c r="I87" s="576"/>
      <c r="J87" s="576"/>
      <c r="K87" s="576"/>
      <c r="L87" s="576"/>
      <c r="M87" s="576"/>
      <c r="N87" s="576" t="s">
        <v>65</v>
      </c>
      <c r="O87" s="576"/>
      <c r="P87" s="576"/>
      <c r="Q87" s="576"/>
      <c r="R87" s="576"/>
      <c r="S87" s="576"/>
      <c r="T87" s="576"/>
      <c r="U87" s="576"/>
      <c r="V87" s="92"/>
      <c r="W87" s="85">
        <v>7</v>
      </c>
      <c r="X87" s="86" t="str">
        <f t="shared" si="5"/>
        <v>Vratimov</v>
      </c>
      <c r="AA87" s="1">
        <f t="shared" si="6"/>
        <v>0</v>
      </c>
      <c r="AB87" s="1">
        <f t="shared" si="6"/>
        <v>0</v>
      </c>
      <c r="AC87" s="1" t="str">
        <f t="shared" si="6"/>
        <v>Vratimov</v>
      </c>
      <c r="AD87" s="1">
        <f t="shared" si="6"/>
        <v>0</v>
      </c>
      <c r="AE87" s="1">
        <f t="shared" si="6"/>
        <v>0</v>
      </c>
    </row>
    <row r="88" spans="2:37" ht="15">
      <c r="B88" s="94"/>
      <c r="C88" s="95" t="s">
        <v>7</v>
      </c>
      <c r="D88" s="96" t="s">
        <v>8</v>
      </c>
      <c r="E88" s="581" t="s">
        <v>66</v>
      </c>
      <c r="F88" s="559"/>
      <c r="G88" s="560"/>
      <c r="H88" s="558" t="s">
        <v>67</v>
      </c>
      <c r="I88" s="559"/>
      <c r="J88" s="560" t="s">
        <v>67</v>
      </c>
      <c r="K88" s="558" t="s">
        <v>68</v>
      </c>
      <c r="L88" s="559"/>
      <c r="M88" s="559" t="s">
        <v>68</v>
      </c>
      <c r="N88" s="558" t="s">
        <v>69</v>
      </c>
      <c r="O88" s="559"/>
      <c r="P88" s="560"/>
      <c r="Q88" s="558" t="s">
        <v>70</v>
      </c>
      <c r="R88" s="559"/>
      <c r="S88" s="560"/>
      <c r="T88" s="97" t="s">
        <v>71</v>
      </c>
      <c r="U88" s="98"/>
      <c r="V88" s="99"/>
      <c r="W88" s="85">
        <v>8</v>
      </c>
      <c r="X88" s="86" t="str">
        <f t="shared" si="5"/>
        <v>Příbor</v>
      </c>
      <c r="AA88" s="1">
        <f t="shared" si="6"/>
        <v>0</v>
      </c>
      <c r="AB88" s="1">
        <f t="shared" si="6"/>
        <v>0</v>
      </c>
      <c r="AC88" s="1" t="str">
        <f t="shared" si="6"/>
        <v>Příbor</v>
      </c>
      <c r="AD88" s="1">
        <f t="shared" si="6"/>
        <v>0</v>
      </c>
      <c r="AE88" s="1">
        <f t="shared" si="6"/>
        <v>0</v>
      </c>
      <c r="AF88" s="4" t="s">
        <v>66</v>
      </c>
      <c r="AG88" s="4" t="s">
        <v>67</v>
      </c>
      <c r="AH88" s="4" t="s">
        <v>68</v>
      </c>
      <c r="AI88" s="4" t="s">
        <v>66</v>
      </c>
      <c r="AJ88" s="4" t="s">
        <v>67</v>
      </c>
      <c r="AK88" s="4" t="s">
        <v>68</v>
      </c>
    </row>
    <row r="89" spans="2:37" ht="24.75" customHeight="1">
      <c r="B89" s="100" t="s">
        <v>66</v>
      </c>
      <c r="C89" s="101" t="s">
        <v>195</v>
      </c>
      <c r="D89" s="110" t="s">
        <v>132</v>
      </c>
      <c r="E89" s="102">
        <v>7</v>
      </c>
      <c r="F89" s="103" t="s">
        <v>17</v>
      </c>
      <c r="G89" s="104">
        <v>6</v>
      </c>
      <c r="H89" s="105">
        <v>4</v>
      </c>
      <c r="I89" s="103" t="s">
        <v>17</v>
      </c>
      <c r="J89" s="104">
        <v>6</v>
      </c>
      <c r="K89" s="105">
        <v>3</v>
      </c>
      <c r="L89" s="103" t="s">
        <v>17</v>
      </c>
      <c r="M89" s="411">
        <v>6</v>
      </c>
      <c r="N89" s="155">
        <f>E89+H89+K89</f>
        <v>14</v>
      </c>
      <c r="O89" s="156" t="s">
        <v>17</v>
      </c>
      <c r="P89" s="157">
        <f>G89+J89+M89</f>
        <v>18</v>
      </c>
      <c r="Q89" s="155">
        <f>SUM(AF89:AH89)</f>
        <v>1</v>
      </c>
      <c r="R89" s="156" t="s">
        <v>17</v>
      </c>
      <c r="S89" s="157">
        <f>SUM(AI89:AK89)</f>
        <v>2</v>
      </c>
      <c r="T89" s="158">
        <f>IF(Q89&gt;S89,1,0)</f>
        <v>0</v>
      </c>
      <c r="U89" s="159">
        <f>IF(S89&gt;Q89,1,0)</f>
        <v>1</v>
      </c>
      <c r="V89" s="92"/>
      <c r="X89" s="108"/>
      <c r="AF89" s="109">
        <f>IF(E89&gt;G89,1,0)</f>
        <v>1</v>
      </c>
      <c r="AG89" s="109">
        <f>IF(H89&gt;J89,1,0)</f>
        <v>0</v>
      </c>
      <c r="AH89" s="109">
        <f>IF(K89+M89&gt;0,IF(K89&gt;M89,1,0),0)</f>
        <v>0</v>
      </c>
      <c r="AI89" s="109">
        <f>IF(G89&gt;E89,1,0)</f>
        <v>0</v>
      </c>
      <c r="AJ89" s="109">
        <f>IF(J89&gt;H89,1,0)</f>
        <v>1</v>
      </c>
      <c r="AK89" s="109">
        <f>IF(K89+M89&gt;0,IF(M89&gt;K89,1,0),0)</f>
        <v>1</v>
      </c>
    </row>
    <row r="90" spans="2:37" ht="24.75" customHeight="1">
      <c r="B90" s="100" t="s">
        <v>67</v>
      </c>
      <c r="C90" s="111" t="s">
        <v>197</v>
      </c>
      <c r="D90" s="101" t="s">
        <v>113</v>
      </c>
      <c r="E90" s="102">
        <v>6</v>
      </c>
      <c r="F90" s="103" t="s">
        <v>17</v>
      </c>
      <c r="G90" s="104">
        <v>3</v>
      </c>
      <c r="H90" s="105">
        <v>6</v>
      </c>
      <c r="I90" s="103" t="s">
        <v>17</v>
      </c>
      <c r="J90" s="104">
        <v>2</v>
      </c>
      <c r="K90" s="105"/>
      <c r="L90" s="103" t="s">
        <v>17</v>
      </c>
      <c r="M90" s="411"/>
      <c r="N90" s="155">
        <f>E90+H90+K90</f>
        <v>12</v>
      </c>
      <c r="O90" s="156" t="s">
        <v>17</v>
      </c>
      <c r="P90" s="157">
        <f>G90+J90+M90</f>
        <v>5</v>
      </c>
      <c r="Q90" s="155">
        <f>SUM(AF90:AH90)</f>
        <v>2</v>
      </c>
      <c r="R90" s="156" t="s">
        <v>17</v>
      </c>
      <c r="S90" s="157">
        <f>SUM(AI90:AK90)</f>
        <v>0</v>
      </c>
      <c r="T90" s="158">
        <f>IF(Q90&gt;S90,1,0)</f>
        <v>1</v>
      </c>
      <c r="U90" s="159">
        <f>IF(S90&gt;Q90,1,0)</f>
        <v>0</v>
      </c>
      <c r="V90" s="92"/>
      <c r="AF90" s="109">
        <f>IF(E90&gt;G90,1,0)</f>
        <v>1</v>
      </c>
      <c r="AG90" s="109">
        <f>IF(H90&gt;J90,1,0)</f>
        <v>1</v>
      </c>
      <c r="AH90" s="109">
        <f>IF(K90+M90&gt;0,IF(K90&gt;M90,1,0),0)</f>
        <v>0</v>
      </c>
      <c r="AI90" s="109">
        <f>IF(G90&gt;E90,1,0)</f>
        <v>0</v>
      </c>
      <c r="AJ90" s="109">
        <f>IF(J90&gt;H90,1,0)</f>
        <v>0</v>
      </c>
      <c r="AK90" s="109">
        <f>IF(K90+M90&gt;0,IF(M90&gt;K90,1,0),0)</f>
        <v>0</v>
      </c>
    </row>
    <row r="91" spans="2:37" ht="24.75" customHeight="1">
      <c r="B91" s="597" t="s">
        <v>68</v>
      </c>
      <c r="C91" s="111" t="s">
        <v>225</v>
      </c>
      <c r="D91" s="110" t="s">
        <v>121</v>
      </c>
      <c r="E91" s="605">
        <v>7</v>
      </c>
      <c r="F91" s="607" t="s">
        <v>17</v>
      </c>
      <c r="G91" s="609">
        <v>6</v>
      </c>
      <c r="H91" s="611">
        <v>6</v>
      </c>
      <c r="I91" s="607" t="s">
        <v>17</v>
      </c>
      <c r="J91" s="609">
        <v>1</v>
      </c>
      <c r="K91" s="611"/>
      <c r="L91" s="607" t="s">
        <v>17</v>
      </c>
      <c r="M91" s="613"/>
      <c r="N91" s="565">
        <f>E91+H91+K91</f>
        <v>13</v>
      </c>
      <c r="O91" s="592" t="s">
        <v>17</v>
      </c>
      <c r="P91" s="590">
        <f>G91+J91+M91</f>
        <v>7</v>
      </c>
      <c r="Q91" s="565">
        <f>SUM(AF91:AH91)</f>
        <v>2</v>
      </c>
      <c r="R91" s="592" t="s">
        <v>17</v>
      </c>
      <c r="S91" s="590">
        <f>SUM(AI91:AK91)</f>
        <v>0</v>
      </c>
      <c r="T91" s="603">
        <f>IF(Q91&gt;S91,1,0)</f>
        <v>1</v>
      </c>
      <c r="U91" s="588">
        <f>IF(S91&gt;Q91,1,0)</f>
        <v>0</v>
      </c>
      <c r="V91" s="112"/>
      <c r="AF91" s="109">
        <f>IF(E91&gt;G91,1,0)</f>
        <v>1</v>
      </c>
      <c r="AG91" s="109">
        <f>IF(H91&gt;J91,1,0)</f>
        <v>1</v>
      </c>
      <c r="AH91" s="109">
        <f>IF(K91+M91&gt;0,IF(K91&gt;M91,1,0),0)</f>
        <v>0</v>
      </c>
      <c r="AI91" s="109">
        <f>IF(G91&gt;E91,1,0)</f>
        <v>0</v>
      </c>
      <c r="AJ91" s="109">
        <f>IF(J91&gt;H91,1,0)</f>
        <v>0</v>
      </c>
      <c r="AK91" s="109">
        <f>IF(K91+M91&gt;0,IF(M91&gt;K91,1,0),0)</f>
        <v>0</v>
      </c>
    </row>
    <row r="92" spans="2:22" ht="24.75" customHeight="1">
      <c r="B92" s="598"/>
      <c r="C92" s="111" t="s">
        <v>195</v>
      </c>
      <c r="D92" s="101" t="s">
        <v>113</v>
      </c>
      <c r="E92" s="606"/>
      <c r="F92" s="608"/>
      <c r="G92" s="610"/>
      <c r="H92" s="612"/>
      <c r="I92" s="608"/>
      <c r="J92" s="610"/>
      <c r="K92" s="612"/>
      <c r="L92" s="608"/>
      <c r="M92" s="614"/>
      <c r="N92" s="566"/>
      <c r="O92" s="593"/>
      <c r="P92" s="591"/>
      <c r="Q92" s="566"/>
      <c r="R92" s="593"/>
      <c r="S92" s="591"/>
      <c r="T92" s="604"/>
      <c r="U92" s="589"/>
      <c r="V92" s="112"/>
    </row>
    <row r="93" spans="2:22" ht="24.75" customHeight="1">
      <c r="B93" s="115"/>
      <c r="C93" s="160" t="s">
        <v>72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2">
        <f>SUM(N89:N92)</f>
        <v>39</v>
      </c>
      <c r="O93" s="156" t="s">
        <v>17</v>
      </c>
      <c r="P93" s="163">
        <f>SUM(P89:P92)</f>
        <v>30</v>
      </c>
      <c r="Q93" s="162">
        <f>SUM(Q89:Q92)</f>
        <v>5</v>
      </c>
      <c r="R93" s="164" t="s">
        <v>17</v>
      </c>
      <c r="S93" s="163">
        <f>SUM(S89:S92)</f>
        <v>2</v>
      </c>
      <c r="T93" s="158">
        <f>SUM(T89:T92)</f>
        <v>2</v>
      </c>
      <c r="U93" s="159">
        <f>SUM(U89:U92)</f>
        <v>1</v>
      </c>
      <c r="V93" s="92"/>
    </row>
    <row r="94" spans="2:22" ht="24.75" customHeight="1">
      <c r="B94" s="115"/>
      <c r="C94" s="275" t="s">
        <v>73</v>
      </c>
      <c r="D94" s="276" t="str">
        <f>IF(T93&gt;U93,D84,IF(U93&gt;T93,D85,IF(U93+T93=0," ","CHYBA ZADÁNÍ")))</f>
        <v>Krmelín</v>
      </c>
      <c r="E94" s="160"/>
      <c r="F94" s="160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275"/>
      <c r="V94" s="119"/>
    </row>
    <row r="95" spans="2:22" ht="24.75" customHeight="1">
      <c r="B95" s="115"/>
      <c r="C95" s="3" t="s">
        <v>74</v>
      </c>
      <c r="G95" s="121"/>
      <c r="H95" s="121"/>
      <c r="I95" s="121"/>
      <c r="J95" s="121"/>
      <c r="K95" s="121"/>
      <c r="L95" s="121"/>
      <c r="M95" s="121"/>
      <c r="N95" s="119"/>
      <c r="O95" s="119"/>
      <c r="Q95" s="122"/>
      <c r="R95" s="122"/>
      <c r="S95" s="121"/>
      <c r="T95" s="121"/>
      <c r="U95" s="121"/>
      <c r="V95" s="119"/>
    </row>
    <row r="96" spans="3:21" ht="14.25">
      <c r="C96" s="122"/>
      <c r="D96" s="122"/>
      <c r="E96" s="122"/>
      <c r="F96" s="122"/>
      <c r="G96" s="122"/>
      <c r="H96" s="122"/>
      <c r="I96" s="122"/>
      <c r="J96" s="127" t="s">
        <v>56</v>
      </c>
      <c r="K96" s="127"/>
      <c r="L96" s="127"/>
      <c r="M96" s="122"/>
      <c r="N96" s="122"/>
      <c r="O96" s="122"/>
      <c r="P96" s="122"/>
      <c r="Q96" s="122"/>
      <c r="R96" s="122"/>
      <c r="S96" s="122"/>
      <c r="T96" s="127" t="s">
        <v>59</v>
      </c>
      <c r="U96" s="122"/>
    </row>
    <row r="97" spans="3:21" ht="15">
      <c r="C97" s="128" t="s">
        <v>75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</row>
  </sheetData>
  <sheetProtection selectLockedCells="1"/>
  <mergeCells count="140">
    <mergeCell ref="E12:M12"/>
    <mergeCell ref="N12:U12"/>
    <mergeCell ref="P3:Q3"/>
    <mergeCell ref="T3:U3"/>
    <mergeCell ref="P4:U4"/>
    <mergeCell ref="P6:U6"/>
    <mergeCell ref="P7:U7"/>
    <mergeCell ref="P8:U8"/>
    <mergeCell ref="D9:I9"/>
    <mergeCell ref="P9:U9"/>
    <mergeCell ref="D10:I10"/>
    <mergeCell ref="P10:U10"/>
    <mergeCell ref="Q13:S13"/>
    <mergeCell ref="B16:B17"/>
    <mergeCell ref="E16:E17"/>
    <mergeCell ref="F16:F17"/>
    <mergeCell ref="G16:G17"/>
    <mergeCell ref="H16:H17"/>
    <mergeCell ref="M16:M17"/>
    <mergeCell ref="N16:N17"/>
    <mergeCell ref="E13:G13"/>
    <mergeCell ref="H13:J13"/>
    <mergeCell ref="K13:M13"/>
    <mergeCell ref="N13:P13"/>
    <mergeCell ref="I16:I17"/>
    <mergeCell ref="J16:J17"/>
    <mergeCell ref="K16:K17"/>
    <mergeCell ref="L16:L17"/>
    <mergeCell ref="Q16:Q17"/>
    <mergeCell ref="R16:R17"/>
    <mergeCell ref="S16:S17"/>
    <mergeCell ref="T16:T17"/>
    <mergeCell ref="E37:M37"/>
    <mergeCell ref="N37:U37"/>
    <mergeCell ref="U16:U17"/>
    <mergeCell ref="P28:Q28"/>
    <mergeCell ref="T28:U28"/>
    <mergeCell ref="P29:U29"/>
    <mergeCell ref="P31:U31"/>
    <mergeCell ref="P32:U32"/>
    <mergeCell ref="O16:O17"/>
    <mergeCell ref="P16:P17"/>
    <mergeCell ref="P33:U33"/>
    <mergeCell ref="D34:I34"/>
    <mergeCell ref="P34:U34"/>
    <mergeCell ref="D35:I35"/>
    <mergeCell ref="P35:U35"/>
    <mergeCell ref="Q38:S38"/>
    <mergeCell ref="B41:B42"/>
    <mergeCell ref="E41:E42"/>
    <mergeCell ref="F41:F42"/>
    <mergeCell ref="G41:G42"/>
    <mergeCell ref="H41:H42"/>
    <mergeCell ref="M41:M42"/>
    <mergeCell ref="N41:N42"/>
    <mergeCell ref="E38:G38"/>
    <mergeCell ref="H38:J38"/>
    <mergeCell ref="K38:M38"/>
    <mergeCell ref="N38:P38"/>
    <mergeCell ref="I41:I42"/>
    <mergeCell ref="J41:J42"/>
    <mergeCell ref="K41:K42"/>
    <mergeCell ref="L41:L42"/>
    <mergeCell ref="Q41:Q42"/>
    <mergeCell ref="R41:R42"/>
    <mergeCell ref="S41:S42"/>
    <mergeCell ref="T41:T42"/>
    <mergeCell ref="E62:M62"/>
    <mergeCell ref="N62:U62"/>
    <mergeCell ref="U41:U42"/>
    <mergeCell ref="P53:Q53"/>
    <mergeCell ref="T53:U53"/>
    <mergeCell ref="P54:U54"/>
    <mergeCell ref="P56:U56"/>
    <mergeCell ref="P57:U57"/>
    <mergeCell ref="O41:O42"/>
    <mergeCell ref="P41:P42"/>
    <mergeCell ref="P58:U58"/>
    <mergeCell ref="D59:I59"/>
    <mergeCell ref="P59:U59"/>
    <mergeCell ref="D60:I60"/>
    <mergeCell ref="P60:U60"/>
    <mergeCell ref="Q63:S63"/>
    <mergeCell ref="B66:B67"/>
    <mergeCell ref="E66:E67"/>
    <mergeCell ref="F66:F67"/>
    <mergeCell ref="G66:G67"/>
    <mergeCell ref="H66:H67"/>
    <mergeCell ref="M66:M67"/>
    <mergeCell ref="N66:N67"/>
    <mergeCell ref="E63:G63"/>
    <mergeCell ref="H63:J63"/>
    <mergeCell ref="K63:M63"/>
    <mergeCell ref="N63:P63"/>
    <mergeCell ref="I66:I67"/>
    <mergeCell ref="J66:J67"/>
    <mergeCell ref="K66:K67"/>
    <mergeCell ref="L66:L67"/>
    <mergeCell ref="Q66:Q67"/>
    <mergeCell ref="R66:R67"/>
    <mergeCell ref="S66:S67"/>
    <mergeCell ref="T66:T67"/>
    <mergeCell ref="E87:M87"/>
    <mergeCell ref="N87:U87"/>
    <mergeCell ref="U66:U67"/>
    <mergeCell ref="P78:Q78"/>
    <mergeCell ref="T78:U78"/>
    <mergeCell ref="P79:U79"/>
    <mergeCell ref="P81:U81"/>
    <mergeCell ref="P82:U82"/>
    <mergeCell ref="O66:O67"/>
    <mergeCell ref="P66:P67"/>
    <mergeCell ref="P83:U83"/>
    <mergeCell ref="D84:I84"/>
    <mergeCell ref="P84:U84"/>
    <mergeCell ref="D85:I85"/>
    <mergeCell ref="P85:U85"/>
    <mergeCell ref="Q88:S88"/>
    <mergeCell ref="B91:B92"/>
    <mergeCell ref="E91:E92"/>
    <mergeCell ref="F91:F92"/>
    <mergeCell ref="G91:G92"/>
    <mergeCell ref="H91:H92"/>
    <mergeCell ref="M91:M92"/>
    <mergeCell ref="N91:N92"/>
    <mergeCell ref="E88:G88"/>
    <mergeCell ref="H88:J88"/>
    <mergeCell ref="K88:M88"/>
    <mergeCell ref="N88:P88"/>
    <mergeCell ref="I91:I92"/>
    <mergeCell ref="J91:J92"/>
    <mergeCell ref="K91:K92"/>
    <mergeCell ref="L91:L92"/>
    <mergeCell ref="U91:U92"/>
    <mergeCell ref="O91:O92"/>
    <mergeCell ref="P91:P92"/>
    <mergeCell ref="Q91:Q92"/>
    <mergeCell ref="R91:R92"/>
    <mergeCell ref="S91:S92"/>
    <mergeCell ref="T91:T92"/>
  </mergeCells>
  <conditionalFormatting sqref="X6:X13 X31:X38 X56:X63 X81:X88">
    <cfRule type="cellIs" priority="1" dxfId="1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1">
      <selection activeCell="C42" activeCellId="2" sqref="C39 C41 C4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582" t="s">
        <v>42</v>
      </c>
      <c r="Q3" s="582"/>
      <c r="R3" s="73"/>
      <c r="S3" s="73"/>
      <c r="T3" s="583">
        <f>'Rozlosování-přehled'!$N$1</f>
        <v>2011</v>
      </c>
      <c r="U3" s="583"/>
      <c r="X3" s="74" t="s">
        <v>0</v>
      </c>
    </row>
    <row r="4" spans="3:31" ht="18.75">
      <c r="C4" s="75" t="s">
        <v>43</v>
      </c>
      <c r="D4" s="76"/>
      <c r="N4" s="77">
        <v>3</v>
      </c>
      <c r="P4" s="584" t="str">
        <f>IF(N4=1,P6,IF(N4=2,P7,IF(N4=3,P8,IF(N4=4,P9,IF(N4=5,P10," ")))))</f>
        <v>VETERÁNI   I.</v>
      </c>
      <c r="Q4" s="585"/>
      <c r="R4" s="585"/>
      <c r="S4" s="585"/>
      <c r="T4" s="585"/>
      <c r="U4" s="586"/>
      <c r="W4" s="78" t="s">
        <v>1</v>
      </c>
      <c r="X4" s="79" t="s">
        <v>2</v>
      </c>
      <c r="AA4" s="1" t="s">
        <v>44</v>
      </c>
      <c r="AB4" s="1" t="s">
        <v>45</v>
      </c>
      <c r="AC4" s="1" t="s">
        <v>46</v>
      </c>
      <c r="AD4" s="1" t="s">
        <v>47</v>
      </c>
      <c r="AE4" s="1" t="s">
        <v>48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1" ht="14.25" customHeight="1">
      <c r="C6" s="75" t="s">
        <v>49</v>
      </c>
      <c r="D6" s="126" t="s">
        <v>62</v>
      </c>
      <c r="E6" s="83"/>
      <c r="F6" s="83"/>
      <c r="N6" s="84">
        <v>1</v>
      </c>
      <c r="P6" s="587" t="s">
        <v>50</v>
      </c>
      <c r="Q6" s="587"/>
      <c r="R6" s="587"/>
      <c r="S6" s="587"/>
      <c r="T6" s="587"/>
      <c r="U6" s="587"/>
      <c r="W6" s="85">
        <v>1</v>
      </c>
      <c r="X6" s="86" t="str">
        <f aca="true" t="shared" si="0" ref="X6:X13">IF($N$4=1,AA6,IF($N$4=2,AB6,IF($N$4=3,AC6,IF($N$4=4,AD6,IF($N$4=5,AE6," ")))))</f>
        <v>VOLNÝ  LOS</v>
      </c>
      <c r="AA6" s="1">
        <f>'1.V1'!AA81</f>
        <v>0</v>
      </c>
      <c r="AB6" s="1">
        <f>'1.V1'!AB81</f>
        <v>0</v>
      </c>
      <c r="AC6" s="1" t="s">
        <v>180</v>
      </c>
      <c r="AE6" s="1">
        <f>'1.V1'!AE81</f>
        <v>0</v>
      </c>
    </row>
    <row r="7" spans="3:31" ht="16.5" customHeight="1">
      <c r="C7" s="75" t="s">
        <v>52</v>
      </c>
      <c r="D7" s="247">
        <v>40701</v>
      </c>
      <c r="E7" s="88"/>
      <c r="F7" s="88"/>
      <c r="N7" s="84">
        <v>2</v>
      </c>
      <c r="P7" s="587" t="s">
        <v>53</v>
      </c>
      <c r="Q7" s="587"/>
      <c r="R7" s="587"/>
      <c r="S7" s="587"/>
      <c r="T7" s="587"/>
      <c r="U7" s="587"/>
      <c r="W7" s="85">
        <v>2</v>
      </c>
      <c r="X7" s="86" t="str">
        <f t="shared" si="0"/>
        <v>Krmelín</v>
      </c>
      <c r="AA7" s="1">
        <f>'1.V1'!AA82</f>
        <v>0</v>
      </c>
      <c r="AB7" s="1">
        <f>'1.V1'!AB82</f>
        <v>0</v>
      </c>
      <c r="AC7" s="1" t="s">
        <v>51</v>
      </c>
      <c r="AE7" s="1">
        <f>'1.V1'!AE82</f>
        <v>0</v>
      </c>
    </row>
    <row r="8" spans="3:31" ht="15" customHeight="1">
      <c r="C8" s="75"/>
      <c r="N8" s="84">
        <v>3</v>
      </c>
      <c r="P8" s="575" t="s">
        <v>54</v>
      </c>
      <c r="Q8" s="575"/>
      <c r="R8" s="575"/>
      <c r="S8" s="575"/>
      <c r="T8" s="575"/>
      <c r="U8" s="575"/>
      <c r="W8" s="85">
        <v>3</v>
      </c>
      <c r="X8" s="86" t="str">
        <f t="shared" si="0"/>
        <v>Výškovice  C</v>
      </c>
      <c r="AA8" s="1">
        <f>'1.V1'!AA83</f>
        <v>0</v>
      </c>
      <c r="AB8" s="1">
        <f>'1.V1'!AB83</f>
        <v>0</v>
      </c>
      <c r="AC8" s="1" t="s">
        <v>178</v>
      </c>
      <c r="AE8" s="1">
        <f>'1.V1'!AE83</f>
        <v>0</v>
      </c>
    </row>
    <row r="9" spans="2:31" ht="18.75">
      <c r="B9" s="89">
        <v>3</v>
      </c>
      <c r="C9" s="71" t="s">
        <v>56</v>
      </c>
      <c r="D9" s="577" t="str">
        <f>IF(B9=1,X6,IF(B9=2,X7,IF(B9=3,X8,IF(B9=4,X9,IF(B9=5,X10,IF(B9=6,X11,IF(B9=7,X12,IF(B9=8,X13," "))))))))</f>
        <v>Výškovice  C</v>
      </c>
      <c r="E9" s="578"/>
      <c r="F9" s="578"/>
      <c r="G9" s="578"/>
      <c r="H9" s="578"/>
      <c r="I9" s="579"/>
      <c r="N9" s="84">
        <v>4</v>
      </c>
      <c r="P9" s="575" t="s">
        <v>57</v>
      </c>
      <c r="Q9" s="575"/>
      <c r="R9" s="575"/>
      <c r="S9" s="575"/>
      <c r="T9" s="575"/>
      <c r="U9" s="575"/>
      <c r="W9" s="85">
        <v>4</v>
      </c>
      <c r="X9" s="86" t="str">
        <f t="shared" si="0"/>
        <v>Kunčičky  B</v>
      </c>
      <c r="AA9" s="1">
        <f>'1.V1'!AA84</f>
        <v>0</v>
      </c>
      <c r="AB9" s="1">
        <f>'1.V1'!AB84</f>
        <v>0</v>
      </c>
      <c r="AC9" s="1" t="s">
        <v>88</v>
      </c>
      <c r="AE9" s="1">
        <f>'1.V1'!AE84</f>
        <v>0</v>
      </c>
    </row>
    <row r="10" spans="2:31" ht="19.5" customHeight="1">
      <c r="B10" s="89">
        <v>8</v>
      </c>
      <c r="C10" s="71" t="s">
        <v>59</v>
      </c>
      <c r="D10" s="577" t="str">
        <f>IF(B10=1,X6,IF(B10=2,X7,IF(B10=3,X8,IF(B10=4,X9,IF(B10=5,X10,IF(B10=6,X11,IF(B10=7,X12,IF(B10=8,X13," "))))))))</f>
        <v>Příbor</v>
      </c>
      <c r="E10" s="578"/>
      <c r="F10" s="578"/>
      <c r="G10" s="578"/>
      <c r="H10" s="578"/>
      <c r="I10" s="579"/>
      <c r="N10" s="84">
        <v>5</v>
      </c>
      <c r="P10" s="575" t="s">
        <v>60</v>
      </c>
      <c r="Q10" s="575"/>
      <c r="R10" s="575"/>
      <c r="S10" s="575"/>
      <c r="T10" s="575"/>
      <c r="U10" s="575"/>
      <c r="W10" s="85">
        <v>5</v>
      </c>
      <c r="X10" s="86" t="str">
        <f t="shared" si="0"/>
        <v>Poruba</v>
      </c>
      <c r="AA10" s="1">
        <f>'1.V1'!AA85</f>
        <v>0</v>
      </c>
      <c r="AB10" s="1">
        <f>'1.V1'!AB85</f>
        <v>0</v>
      </c>
      <c r="AC10" s="1" t="s">
        <v>176</v>
      </c>
      <c r="AE10" s="1">
        <f>'1.V1'!AE85</f>
        <v>0</v>
      </c>
    </row>
    <row r="11" spans="23:31" ht="15.75" customHeight="1">
      <c r="W11" s="85">
        <v>6</v>
      </c>
      <c r="X11" s="86" t="str">
        <f t="shared" si="0"/>
        <v>Proskovice B</v>
      </c>
      <c r="AA11" s="1">
        <f>'1.V1'!AA86</f>
        <v>0</v>
      </c>
      <c r="AB11" s="1">
        <f>'1.V1'!AB86</f>
        <v>0</v>
      </c>
      <c r="AC11" s="1" t="s">
        <v>177</v>
      </c>
      <c r="AE11" s="1">
        <f>'1.V1'!AE86</f>
        <v>0</v>
      </c>
    </row>
    <row r="12" spans="3:37" ht="15">
      <c r="C12" s="90" t="s">
        <v>63</v>
      </c>
      <c r="D12" s="91"/>
      <c r="E12" s="580" t="s">
        <v>64</v>
      </c>
      <c r="F12" s="576"/>
      <c r="G12" s="576"/>
      <c r="H12" s="576"/>
      <c r="I12" s="576"/>
      <c r="J12" s="576"/>
      <c r="K12" s="576"/>
      <c r="L12" s="576"/>
      <c r="M12" s="576"/>
      <c r="N12" s="576" t="s">
        <v>65</v>
      </c>
      <c r="O12" s="576"/>
      <c r="P12" s="576"/>
      <c r="Q12" s="576"/>
      <c r="R12" s="576"/>
      <c r="S12" s="576"/>
      <c r="T12" s="576"/>
      <c r="U12" s="576"/>
      <c r="V12" s="92"/>
      <c r="W12" s="85">
        <v>7</v>
      </c>
      <c r="X12" s="86" t="str">
        <f t="shared" si="0"/>
        <v>Vratimov</v>
      </c>
      <c r="AA12" s="1">
        <f>'1.V1'!AA87</f>
        <v>0</v>
      </c>
      <c r="AB12" s="1">
        <f>'1.V1'!AB87</f>
        <v>0</v>
      </c>
      <c r="AC12" s="1" t="s">
        <v>179</v>
      </c>
      <c r="AE12" s="1">
        <f>'1.V1'!AE87</f>
        <v>0</v>
      </c>
      <c r="AF12" s="75"/>
      <c r="AG12" s="93"/>
      <c r="AH12" s="93"/>
      <c r="AI12" s="74" t="s">
        <v>0</v>
      </c>
      <c r="AJ12" s="93"/>
      <c r="AK12" s="93"/>
    </row>
    <row r="13" spans="2:37" ht="21" customHeight="1">
      <c r="B13" s="94"/>
      <c r="C13" s="95" t="s">
        <v>7</v>
      </c>
      <c r="D13" s="96" t="s">
        <v>8</v>
      </c>
      <c r="E13" s="581" t="s">
        <v>66</v>
      </c>
      <c r="F13" s="559"/>
      <c r="G13" s="560"/>
      <c r="H13" s="558" t="s">
        <v>67</v>
      </c>
      <c r="I13" s="559"/>
      <c r="J13" s="560" t="s">
        <v>67</v>
      </c>
      <c r="K13" s="558" t="s">
        <v>68</v>
      </c>
      <c r="L13" s="559"/>
      <c r="M13" s="559" t="s">
        <v>68</v>
      </c>
      <c r="N13" s="558" t="s">
        <v>69</v>
      </c>
      <c r="O13" s="559"/>
      <c r="P13" s="560"/>
      <c r="Q13" s="558" t="s">
        <v>70</v>
      </c>
      <c r="R13" s="559"/>
      <c r="S13" s="560"/>
      <c r="T13" s="97" t="s">
        <v>71</v>
      </c>
      <c r="U13" s="98"/>
      <c r="V13" s="99"/>
      <c r="W13" s="85">
        <v>8</v>
      </c>
      <c r="X13" s="86" t="str">
        <f t="shared" si="0"/>
        <v>Příbor</v>
      </c>
      <c r="AA13" s="1">
        <f>'1.V1'!AA88</f>
        <v>0</v>
      </c>
      <c r="AB13" s="1">
        <f>'1.V1'!AB88</f>
        <v>0</v>
      </c>
      <c r="AC13" s="1" t="s">
        <v>61</v>
      </c>
      <c r="AE13" s="1">
        <f>'1.V1'!AE88</f>
        <v>0</v>
      </c>
      <c r="AF13" s="4" t="s">
        <v>66</v>
      </c>
      <c r="AG13" s="4" t="s">
        <v>67</v>
      </c>
      <c r="AH13" s="4" t="s">
        <v>68</v>
      </c>
      <c r="AI13" s="4" t="s">
        <v>66</v>
      </c>
      <c r="AJ13" s="4" t="s">
        <v>67</v>
      </c>
      <c r="AK13" s="4" t="s">
        <v>68</v>
      </c>
    </row>
    <row r="14" spans="2:37" ht="24.75" customHeight="1">
      <c r="B14" s="100" t="s">
        <v>66</v>
      </c>
      <c r="C14" s="133" t="s">
        <v>248</v>
      </c>
      <c r="D14" s="143" t="s">
        <v>92</v>
      </c>
      <c r="E14" s="135">
        <v>6</v>
      </c>
      <c r="F14" s="136" t="s">
        <v>17</v>
      </c>
      <c r="G14" s="283">
        <v>2</v>
      </c>
      <c r="H14" s="284">
        <v>6</v>
      </c>
      <c r="I14" s="285" t="s">
        <v>17</v>
      </c>
      <c r="J14" s="137">
        <v>4</v>
      </c>
      <c r="K14" s="138"/>
      <c r="L14" s="136" t="s">
        <v>17</v>
      </c>
      <c r="M14" s="139"/>
      <c r="N14" s="140">
        <f>E14+H14+K14</f>
        <v>12</v>
      </c>
      <c r="O14" s="141" t="s">
        <v>17</v>
      </c>
      <c r="P14" s="142">
        <f>G14+J14+M14</f>
        <v>6</v>
      </c>
      <c r="Q14" s="140">
        <f>SUM(AF14:AH14)</f>
        <v>2</v>
      </c>
      <c r="R14" s="141" t="s">
        <v>17</v>
      </c>
      <c r="S14" s="142">
        <f>SUM(AI14:AK14)</f>
        <v>0</v>
      </c>
      <c r="T14" s="106">
        <f>IF(Q14&gt;S14,1,0)</f>
        <v>1</v>
      </c>
      <c r="U14" s="107">
        <f>IF(S14&gt;Q14,1,0)</f>
        <v>0</v>
      </c>
      <c r="V14" s="92"/>
      <c r="X14" s="108"/>
      <c r="AF14" s="109">
        <f>IF(E14&gt;G14,1,0)</f>
        <v>1</v>
      </c>
      <c r="AG14" s="109">
        <f>IF(H14&gt;J14,1,0)</f>
        <v>1</v>
      </c>
      <c r="AH14" s="109">
        <f>IF(K14+M14&gt;0,IF(K14&gt;M14,1,0),0)</f>
        <v>0</v>
      </c>
      <c r="AI14" s="109">
        <f>IF(G14&gt;E14,1,0)</f>
        <v>0</v>
      </c>
      <c r="AJ14" s="109">
        <f>IF(J14&gt;H14,1,0)</f>
        <v>0</v>
      </c>
      <c r="AK14" s="109">
        <f>IF(K14+M14&gt;0,IF(M14&gt;K14,1,0),0)</f>
        <v>0</v>
      </c>
    </row>
    <row r="15" spans="2:37" ht="24" customHeight="1">
      <c r="B15" s="100" t="s">
        <v>67</v>
      </c>
      <c r="C15" s="144" t="s">
        <v>113</v>
      </c>
      <c r="D15" s="133" t="s">
        <v>250</v>
      </c>
      <c r="E15" s="135">
        <v>6</v>
      </c>
      <c r="F15" s="136" t="s">
        <v>17</v>
      </c>
      <c r="G15" s="283">
        <v>0</v>
      </c>
      <c r="H15" s="284">
        <v>6</v>
      </c>
      <c r="I15" s="285" t="s">
        <v>17</v>
      </c>
      <c r="J15" s="137">
        <v>1</v>
      </c>
      <c r="K15" s="138"/>
      <c r="L15" s="136" t="s">
        <v>17</v>
      </c>
      <c r="M15" s="139"/>
      <c r="N15" s="140">
        <f>E15+H15+K15</f>
        <v>12</v>
      </c>
      <c r="O15" s="141" t="s">
        <v>17</v>
      </c>
      <c r="P15" s="142">
        <f>G15+J15+M15</f>
        <v>1</v>
      </c>
      <c r="Q15" s="140">
        <f>SUM(AF15:AH15)</f>
        <v>2</v>
      </c>
      <c r="R15" s="141" t="s">
        <v>17</v>
      </c>
      <c r="S15" s="142">
        <f>SUM(AI15:AK15)</f>
        <v>0</v>
      </c>
      <c r="T15" s="106">
        <f>IF(Q15&gt;S15,1,0)</f>
        <v>1</v>
      </c>
      <c r="U15" s="107">
        <f>IF(S15&gt;Q15,1,0)</f>
        <v>0</v>
      </c>
      <c r="V15" s="92"/>
      <c r="AF15" s="109">
        <f>IF(E15&gt;G15,1,0)</f>
        <v>1</v>
      </c>
      <c r="AG15" s="109">
        <f>IF(H15&gt;J15,1,0)</f>
        <v>1</v>
      </c>
      <c r="AH15" s="109">
        <f>IF(K15+M15&gt;0,IF(K15&gt;M15,1,0),0)</f>
        <v>0</v>
      </c>
      <c r="AI15" s="109">
        <f>IF(G15&gt;E15,1,0)</f>
        <v>0</v>
      </c>
      <c r="AJ15" s="109">
        <f>IF(J15&gt;H15,1,0)</f>
        <v>0</v>
      </c>
      <c r="AK15" s="109">
        <f>IF(K15+M15&gt;0,IF(M15&gt;K15,1,0),0)</f>
        <v>0</v>
      </c>
    </row>
    <row r="16" spans="2:37" ht="20.25" customHeight="1">
      <c r="B16" s="597" t="s">
        <v>68</v>
      </c>
      <c r="C16" s="133" t="s">
        <v>248</v>
      </c>
      <c r="D16" s="143" t="s">
        <v>94</v>
      </c>
      <c r="E16" s="641">
        <v>6</v>
      </c>
      <c r="F16" s="573" t="s">
        <v>17</v>
      </c>
      <c r="G16" s="599">
        <v>2</v>
      </c>
      <c r="H16" s="561">
        <v>6</v>
      </c>
      <c r="I16" s="563" t="s">
        <v>17</v>
      </c>
      <c r="J16" s="601">
        <v>0</v>
      </c>
      <c r="K16" s="625"/>
      <c r="L16" s="573" t="s">
        <v>17</v>
      </c>
      <c r="M16" s="627"/>
      <c r="N16" s="623">
        <f>E16+H16+K16</f>
        <v>12</v>
      </c>
      <c r="O16" s="631" t="s">
        <v>17</v>
      </c>
      <c r="P16" s="633">
        <f>G16+J16+M16</f>
        <v>2</v>
      </c>
      <c r="Q16" s="623">
        <f>SUM(AF16:AH16)</f>
        <v>2</v>
      </c>
      <c r="R16" s="631" t="s">
        <v>17</v>
      </c>
      <c r="S16" s="633">
        <f>SUM(AI16:AK16)</f>
        <v>0</v>
      </c>
      <c r="T16" s="635">
        <f>IF(Q16&gt;S16,1,0)</f>
        <v>1</v>
      </c>
      <c r="U16" s="629">
        <f>IF(S16&gt;Q16,1,0)</f>
        <v>0</v>
      </c>
      <c r="V16" s="112"/>
      <c r="AF16" s="109">
        <f>IF(E16&gt;G16,1,0)</f>
        <v>1</v>
      </c>
      <c r="AG16" s="109">
        <f>IF(H16&gt;J16,1,0)</f>
        <v>1</v>
      </c>
      <c r="AH16" s="109">
        <f>IF(K16+M16&gt;0,IF(K16&gt;M16,1,0),0)</f>
        <v>0</v>
      </c>
      <c r="AI16" s="109">
        <f>IF(G16&gt;E16,1,0)</f>
        <v>0</v>
      </c>
      <c r="AJ16" s="109">
        <f>IF(J16&gt;H16,1,0)</f>
        <v>0</v>
      </c>
      <c r="AK16" s="109">
        <f>IF(K16+M16&gt;0,IF(M16&gt;K16,1,0),0)</f>
        <v>0</v>
      </c>
    </row>
    <row r="17" spans="2:22" ht="21" customHeight="1">
      <c r="B17" s="598"/>
      <c r="C17" s="144" t="s">
        <v>249</v>
      </c>
      <c r="D17" s="133" t="s">
        <v>240</v>
      </c>
      <c r="E17" s="642"/>
      <c r="F17" s="574"/>
      <c r="G17" s="643"/>
      <c r="H17" s="644"/>
      <c r="I17" s="564"/>
      <c r="J17" s="645"/>
      <c r="K17" s="626"/>
      <c r="L17" s="574"/>
      <c r="M17" s="628"/>
      <c r="N17" s="624"/>
      <c r="O17" s="632"/>
      <c r="P17" s="634"/>
      <c r="Q17" s="624"/>
      <c r="R17" s="632"/>
      <c r="S17" s="634"/>
      <c r="T17" s="636"/>
      <c r="U17" s="630"/>
      <c r="V17" s="112"/>
    </row>
    <row r="18" spans="2:22" ht="23.25" customHeight="1">
      <c r="B18" s="115"/>
      <c r="C18" s="147" t="s">
        <v>72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>
        <f>SUM(N14:N17)</f>
        <v>36</v>
      </c>
      <c r="O18" s="141" t="s">
        <v>17</v>
      </c>
      <c r="P18" s="150">
        <f>SUM(P14:P17)</f>
        <v>9</v>
      </c>
      <c r="Q18" s="149">
        <f>SUM(Q14:Q17)</f>
        <v>6</v>
      </c>
      <c r="R18" s="151" t="s">
        <v>17</v>
      </c>
      <c r="S18" s="150">
        <f>SUM(S14:S17)</f>
        <v>0</v>
      </c>
      <c r="T18" s="106">
        <f>SUM(T14:T17)</f>
        <v>3</v>
      </c>
      <c r="U18" s="107">
        <f>SUM(U14:U17)</f>
        <v>0</v>
      </c>
      <c r="V18" s="92"/>
    </row>
    <row r="19" spans="2:27" ht="21" customHeight="1">
      <c r="B19" s="115"/>
      <c r="C19" s="3" t="s">
        <v>73</v>
      </c>
      <c r="D19" s="118" t="str">
        <f>IF(T18&gt;U18,D9,IF(U18&gt;T18,D10,IF(U18+T18=0," ","CHYBA ZADÁNÍ")))</f>
        <v>Výškovice  C</v>
      </c>
      <c r="E19" s="116"/>
      <c r="F19" s="116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3"/>
      <c r="V19" s="119"/>
      <c r="AA19" s="120"/>
    </row>
    <row r="20" spans="2:22" ht="19.5" customHeight="1">
      <c r="B20" s="115"/>
      <c r="C20" s="3" t="s">
        <v>74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2" t="s">
        <v>56</v>
      </c>
      <c r="K21" s="2"/>
      <c r="L21" s="2"/>
      <c r="T21" s="2" t="s">
        <v>59</v>
      </c>
    </row>
    <row r="22" spans="3:21" ht="15">
      <c r="C22" s="75" t="s">
        <v>75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1"/>
      <c r="C26" s="91"/>
      <c r="D26" s="91"/>
      <c r="E26" s="91"/>
      <c r="F26" s="123" t="s">
        <v>39</v>
      </c>
      <c r="G26" s="91"/>
      <c r="H26" s="124"/>
      <c r="I26" s="124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582" t="s">
        <v>42</v>
      </c>
      <c r="Q28" s="582"/>
      <c r="R28" s="73"/>
      <c r="S28" s="73"/>
      <c r="T28" s="583">
        <f>'Rozlosování-přehled'!$N$1</f>
        <v>2011</v>
      </c>
      <c r="U28" s="583"/>
      <c r="X28" s="74" t="s">
        <v>0</v>
      </c>
    </row>
    <row r="29" spans="3:31" ht="18.75">
      <c r="C29" s="75" t="s">
        <v>43</v>
      </c>
      <c r="D29" s="125"/>
      <c r="N29" s="77">
        <v>3</v>
      </c>
      <c r="P29" s="584" t="str">
        <f>IF(N29=1,P31,IF(N29=2,P32,IF(N29=3,P33,IF(N29=4,P34,IF(N29=5,P35," ")))))</f>
        <v>VETERÁNI   I.</v>
      </c>
      <c r="Q29" s="585"/>
      <c r="R29" s="585"/>
      <c r="S29" s="585"/>
      <c r="T29" s="585"/>
      <c r="U29" s="586"/>
      <c r="W29" s="78" t="s">
        <v>1</v>
      </c>
      <c r="X29" s="75" t="s">
        <v>2</v>
      </c>
      <c r="AA29" s="1" t="s">
        <v>44</v>
      </c>
      <c r="AB29" s="1" t="s">
        <v>45</v>
      </c>
      <c r="AC29" s="1" t="s">
        <v>46</v>
      </c>
      <c r="AD29" s="1" t="s">
        <v>47</v>
      </c>
      <c r="AE29" s="1" t="s">
        <v>48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1" ht="15.75">
      <c r="C31" s="75" t="s">
        <v>49</v>
      </c>
      <c r="D31" s="126"/>
      <c r="E31" s="83"/>
      <c r="F31" s="83"/>
      <c r="N31" s="1">
        <v>1</v>
      </c>
      <c r="P31" s="587" t="s">
        <v>50</v>
      </c>
      <c r="Q31" s="587"/>
      <c r="R31" s="587"/>
      <c r="S31" s="587"/>
      <c r="T31" s="587"/>
      <c r="U31" s="587"/>
      <c r="W31" s="85">
        <v>1</v>
      </c>
      <c r="X31" s="86" t="str">
        <f aca="true" t="shared" si="1" ref="X31:X38">IF($N$29=1,AA31,IF($N$29=2,AB31,IF($N$29=3,AC31,IF($N$29=4,AD31,IF($N$29=5,AE31," ")))))</f>
        <v>VOLNÝ  LOS</v>
      </c>
      <c r="AA31" s="1">
        <f aca="true" t="shared" si="2" ref="AA31:AE38">AA6</f>
        <v>0</v>
      </c>
      <c r="AB31" s="1">
        <f t="shared" si="2"/>
        <v>0</v>
      </c>
      <c r="AC31" s="1" t="str">
        <f>AC6</f>
        <v>VOLNÝ  LOS</v>
      </c>
      <c r="AD31" s="1">
        <f t="shared" si="2"/>
        <v>0</v>
      </c>
      <c r="AE31" s="1">
        <f t="shared" si="2"/>
        <v>0</v>
      </c>
    </row>
    <row r="32" spans="3:31" ht="15">
      <c r="C32" s="75" t="s">
        <v>52</v>
      </c>
      <c r="D32" s="87"/>
      <c r="E32" s="88"/>
      <c r="F32" s="88"/>
      <c r="N32" s="1">
        <v>2</v>
      </c>
      <c r="P32" s="587" t="s">
        <v>53</v>
      </c>
      <c r="Q32" s="587"/>
      <c r="R32" s="587"/>
      <c r="S32" s="587"/>
      <c r="T32" s="587"/>
      <c r="U32" s="587"/>
      <c r="W32" s="85">
        <v>2</v>
      </c>
      <c r="X32" s="86" t="str">
        <f t="shared" si="1"/>
        <v>Krmelín</v>
      </c>
      <c r="AA32" s="1">
        <f t="shared" si="2"/>
        <v>0</v>
      </c>
      <c r="AB32" s="1">
        <f t="shared" si="2"/>
        <v>0</v>
      </c>
      <c r="AC32" s="1" t="str">
        <f t="shared" si="2"/>
        <v>Krmelín</v>
      </c>
      <c r="AD32" s="1">
        <f t="shared" si="2"/>
        <v>0</v>
      </c>
      <c r="AE32" s="1">
        <f t="shared" si="2"/>
        <v>0</v>
      </c>
    </row>
    <row r="33" spans="3:31" ht="15">
      <c r="C33" s="75"/>
      <c r="N33" s="1">
        <v>3</v>
      </c>
      <c r="P33" s="575" t="s">
        <v>54</v>
      </c>
      <c r="Q33" s="575"/>
      <c r="R33" s="575"/>
      <c r="S33" s="575"/>
      <c r="T33" s="575"/>
      <c r="U33" s="575"/>
      <c r="W33" s="85">
        <v>3</v>
      </c>
      <c r="X33" s="86" t="str">
        <f t="shared" si="1"/>
        <v>Výškovice  C</v>
      </c>
      <c r="AA33" s="1">
        <f t="shared" si="2"/>
        <v>0</v>
      </c>
      <c r="AB33" s="1">
        <f t="shared" si="2"/>
        <v>0</v>
      </c>
      <c r="AC33" s="1" t="str">
        <f t="shared" si="2"/>
        <v>Výškovice  C</v>
      </c>
      <c r="AD33" s="1">
        <f t="shared" si="2"/>
        <v>0</v>
      </c>
      <c r="AE33" s="1">
        <f t="shared" si="2"/>
        <v>0</v>
      </c>
    </row>
    <row r="34" spans="2:31" ht="18.75">
      <c r="B34" s="89">
        <v>4</v>
      </c>
      <c r="C34" s="71" t="s">
        <v>56</v>
      </c>
      <c r="D34" s="594" t="str">
        <f>IF(B34=1,X31,IF(B34=2,X32,IF(B34=3,X33,IF(B34=4,X34,IF(B34=5,X35,IF(B34=6,X36,IF(B34=7,X37,IF(B34=8,X38," "))))))))</f>
        <v>Kunčičky  B</v>
      </c>
      <c r="E34" s="595"/>
      <c r="F34" s="595"/>
      <c r="G34" s="595"/>
      <c r="H34" s="595"/>
      <c r="I34" s="596"/>
      <c r="N34" s="1">
        <v>4</v>
      </c>
      <c r="P34" s="575" t="s">
        <v>57</v>
      </c>
      <c r="Q34" s="575"/>
      <c r="R34" s="575"/>
      <c r="S34" s="575"/>
      <c r="T34" s="575"/>
      <c r="U34" s="575"/>
      <c r="W34" s="85">
        <v>4</v>
      </c>
      <c r="X34" s="86" t="str">
        <f t="shared" si="1"/>
        <v>Kunčičky  B</v>
      </c>
      <c r="AA34" s="1">
        <f t="shared" si="2"/>
        <v>0</v>
      </c>
      <c r="AB34" s="1">
        <f t="shared" si="2"/>
        <v>0</v>
      </c>
      <c r="AC34" s="1" t="str">
        <f t="shared" si="2"/>
        <v>Kunčičky  B</v>
      </c>
      <c r="AD34" s="1">
        <f t="shared" si="2"/>
        <v>0</v>
      </c>
      <c r="AE34" s="1">
        <f t="shared" si="2"/>
        <v>0</v>
      </c>
    </row>
    <row r="35" spans="2:31" ht="18.75">
      <c r="B35" s="89">
        <v>2</v>
      </c>
      <c r="C35" s="71" t="s">
        <v>59</v>
      </c>
      <c r="D35" s="594" t="str">
        <f>IF(B35=1,X31,IF(B35=2,X32,IF(B35=3,X33,IF(B35=4,X34,IF(B35=5,X35,IF(B35=6,X36,IF(B35=7,X37,IF(B35=8,X38," "))))))))</f>
        <v>Krmelín</v>
      </c>
      <c r="E35" s="595"/>
      <c r="F35" s="595"/>
      <c r="G35" s="595"/>
      <c r="H35" s="595"/>
      <c r="I35" s="596"/>
      <c r="N35" s="1">
        <v>5</v>
      </c>
      <c r="P35" s="575" t="s">
        <v>60</v>
      </c>
      <c r="Q35" s="575"/>
      <c r="R35" s="575"/>
      <c r="S35" s="575"/>
      <c r="T35" s="575"/>
      <c r="U35" s="575"/>
      <c r="W35" s="85">
        <v>5</v>
      </c>
      <c r="X35" s="86" t="str">
        <f t="shared" si="1"/>
        <v>Poruba</v>
      </c>
      <c r="AA35" s="1">
        <f t="shared" si="2"/>
        <v>0</v>
      </c>
      <c r="AB35" s="1">
        <f t="shared" si="2"/>
        <v>0</v>
      </c>
      <c r="AC35" s="1" t="str">
        <f t="shared" si="2"/>
        <v>Poruba</v>
      </c>
      <c r="AD35" s="1">
        <f t="shared" si="2"/>
        <v>0</v>
      </c>
      <c r="AE35" s="1">
        <f t="shared" si="2"/>
        <v>0</v>
      </c>
    </row>
    <row r="36" spans="23:31" ht="15">
      <c r="W36" s="85">
        <v>6</v>
      </c>
      <c r="X36" s="86" t="str">
        <f t="shared" si="1"/>
        <v>Proskovice B</v>
      </c>
      <c r="AA36" s="1">
        <f t="shared" si="2"/>
        <v>0</v>
      </c>
      <c r="AB36" s="1">
        <f t="shared" si="2"/>
        <v>0</v>
      </c>
      <c r="AC36" s="1" t="str">
        <f t="shared" si="2"/>
        <v>Proskovice B</v>
      </c>
      <c r="AD36" s="1">
        <f t="shared" si="2"/>
        <v>0</v>
      </c>
      <c r="AE36" s="1">
        <f t="shared" si="2"/>
        <v>0</v>
      </c>
    </row>
    <row r="37" spans="3:31" ht="15">
      <c r="C37" s="90" t="s">
        <v>63</v>
      </c>
      <c r="D37" s="91"/>
      <c r="E37" s="580" t="s">
        <v>64</v>
      </c>
      <c r="F37" s="576"/>
      <c r="G37" s="576"/>
      <c r="H37" s="576"/>
      <c r="I37" s="576"/>
      <c r="J37" s="576"/>
      <c r="K37" s="576"/>
      <c r="L37" s="576"/>
      <c r="M37" s="576"/>
      <c r="N37" s="576" t="s">
        <v>65</v>
      </c>
      <c r="O37" s="576"/>
      <c r="P37" s="576"/>
      <c r="Q37" s="576"/>
      <c r="R37" s="576"/>
      <c r="S37" s="576"/>
      <c r="T37" s="576"/>
      <c r="U37" s="576"/>
      <c r="V37" s="92"/>
      <c r="W37" s="85">
        <v>7</v>
      </c>
      <c r="X37" s="86" t="str">
        <f t="shared" si="1"/>
        <v>Vratimov</v>
      </c>
      <c r="AA37" s="1">
        <f t="shared" si="2"/>
        <v>0</v>
      </c>
      <c r="AB37" s="1">
        <f t="shared" si="2"/>
        <v>0</v>
      </c>
      <c r="AC37" s="1" t="str">
        <f t="shared" si="2"/>
        <v>Vratimov</v>
      </c>
      <c r="AD37" s="1">
        <f t="shared" si="2"/>
        <v>0</v>
      </c>
      <c r="AE37" s="1">
        <f t="shared" si="2"/>
        <v>0</v>
      </c>
    </row>
    <row r="38" spans="2:37" ht="15">
      <c r="B38" s="94"/>
      <c r="C38" s="95" t="s">
        <v>7</v>
      </c>
      <c r="D38" s="96" t="s">
        <v>8</v>
      </c>
      <c r="E38" s="581" t="s">
        <v>66</v>
      </c>
      <c r="F38" s="559"/>
      <c r="G38" s="560"/>
      <c r="H38" s="558" t="s">
        <v>67</v>
      </c>
      <c r="I38" s="559"/>
      <c r="J38" s="560" t="s">
        <v>67</v>
      </c>
      <c r="K38" s="558" t="s">
        <v>68</v>
      </c>
      <c r="L38" s="559"/>
      <c r="M38" s="559" t="s">
        <v>68</v>
      </c>
      <c r="N38" s="558" t="s">
        <v>69</v>
      </c>
      <c r="O38" s="559"/>
      <c r="P38" s="560"/>
      <c r="Q38" s="558" t="s">
        <v>70</v>
      </c>
      <c r="R38" s="559"/>
      <c r="S38" s="560"/>
      <c r="T38" s="97" t="s">
        <v>71</v>
      </c>
      <c r="U38" s="98"/>
      <c r="V38" s="99"/>
      <c r="W38" s="85">
        <v>8</v>
      </c>
      <c r="X38" s="86" t="str">
        <f t="shared" si="1"/>
        <v>Příbor</v>
      </c>
      <c r="AA38" s="1">
        <f t="shared" si="2"/>
        <v>0</v>
      </c>
      <c r="AB38" s="1">
        <f t="shared" si="2"/>
        <v>0</v>
      </c>
      <c r="AC38" s="1" t="str">
        <f t="shared" si="2"/>
        <v>Příbor</v>
      </c>
      <c r="AD38" s="1">
        <f t="shared" si="2"/>
        <v>0</v>
      </c>
      <c r="AE38" s="1">
        <f t="shared" si="2"/>
        <v>0</v>
      </c>
      <c r="AF38" s="4" t="s">
        <v>66</v>
      </c>
      <c r="AG38" s="4" t="s">
        <v>67</v>
      </c>
      <c r="AH38" s="4" t="s">
        <v>68</v>
      </c>
      <c r="AI38" s="4" t="s">
        <v>66</v>
      </c>
      <c r="AJ38" s="4" t="s">
        <v>67</v>
      </c>
      <c r="AK38" s="4" t="s">
        <v>68</v>
      </c>
    </row>
    <row r="39" spans="2:37" ht="24.75" customHeight="1">
      <c r="B39" s="100" t="s">
        <v>66</v>
      </c>
      <c r="C39" s="500" t="s">
        <v>306</v>
      </c>
      <c r="D39" s="143" t="s">
        <v>112</v>
      </c>
      <c r="E39" s="135">
        <v>4</v>
      </c>
      <c r="F39" s="136" t="s">
        <v>17</v>
      </c>
      <c r="G39" s="283">
        <v>6</v>
      </c>
      <c r="H39" s="284">
        <v>1</v>
      </c>
      <c r="I39" s="285" t="s">
        <v>17</v>
      </c>
      <c r="J39" s="137">
        <v>6</v>
      </c>
      <c r="K39" s="138"/>
      <c r="L39" s="136" t="s">
        <v>17</v>
      </c>
      <c r="M39" s="139"/>
      <c r="N39" s="140">
        <f>E39+H39+K39</f>
        <v>5</v>
      </c>
      <c r="O39" s="141" t="s">
        <v>17</v>
      </c>
      <c r="P39" s="142">
        <f>G39+J39+M39</f>
        <v>12</v>
      </c>
      <c r="Q39" s="140">
        <f>SUM(AF39:AH39)</f>
        <v>0</v>
      </c>
      <c r="R39" s="141" t="s">
        <v>17</v>
      </c>
      <c r="S39" s="142">
        <f>SUM(AI39:AK39)</f>
        <v>2</v>
      </c>
      <c r="T39" s="106">
        <f>IF(Q39&gt;S39,1,0)</f>
        <v>0</v>
      </c>
      <c r="U39" s="107">
        <f>IF(S39&gt;Q39,1,0)</f>
        <v>1</v>
      </c>
      <c r="V39" s="92"/>
      <c r="X39" s="108"/>
      <c r="AF39" s="109">
        <f>IF(E39&gt;G39,1,0)</f>
        <v>0</v>
      </c>
      <c r="AG39" s="109">
        <f>IF(H39&gt;J39,1,0)</f>
        <v>0</v>
      </c>
      <c r="AH39" s="109">
        <f>IF(K39+M39&gt;0,IF(K39&gt;M39,1,0),0)</f>
        <v>0</v>
      </c>
      <c r="AI39" s="109">
        <f>IF(G39&gt;E39,1,0)</f>
        <v>1</v>
      </c>
      <c r="AJ39" s="109">
        <f>IF(J39&gt;H39,1,0)</f>
        <v>1</v>
      </c>
      <c r="AK39" s="109">
        <f>IF(K39+M39&gt;0,IF(M39&gt;K39,1,0),0)</f>
        <v>0</v>
      </c>
    </row>
    <row r="40" spans="2:37" ht="24.75" customHeight="1">
      <c r="B40" s="100" t="s">
        <v>67</v>
      </c>
      <c r="C40" s="144" t="s">
        <v>126</v>
      </c>
      <c r="D40" s="133" t="s">
        <v>305</v>
      </c>
      <c r="E40" s="135">
        <v>4</v>
      </c>
      <c r="F40" s="136" t="s">
        <v>17</v>
      </c>
      <c r="G40" s="283">
        <v>6</v>
      </c>
      <c r="H40" s="284">
        <v>3</v>
      </c>
      <c r="I40" s="285" t="s">
        <v>17</v>
      </c>
      <c r="J40" s="137">
        <v>6</v>
      </c>
      <c r="K40" s="138"/>
      <c r="L40" s="136" t="s">
        <v>17</v>
      </c>
      <c r="M40" s="139"/>
      <c r="N40" s="140">
        <f>E40+H40+K40</f>
        <v>7</v>
      </c>
      <c r="O40" s="141" t="s">
        <v>17</v>
      </c>
      <c r="P40" s="142">
        <f>G40+J40+M40</f>
        <v>12</v>
      </c>
      <c r="Q40" s="140">
        <f>SUM(AF40:AH40)</f>
        <v>0</v>
      </c>
      <c r="R40" s="141" t="s">
        <v>17</v>
      </c>
      <c r="S40" s="142">
        <f>SUM(AI40:AK40)</f>
        <v>2</v>
      </c>
      <c r="T40" s="106">
        <f>IF(Q40&gt;S40,1,0)</f>
        <v>0</v>
      </c>
      <c r="U40" s="107">
        <f>IF(S40&gt;Q40,1,0)</f>
        <v>1</v>
      </c>
      <c r="V40" s="92"/>
      <c r="AF40" s="109">
        <f>IF(E40&gt;G40,1,0)</f>
        <v>0</v>
      </c>
      <c r="AG40" s="109">
        <f>IF(H40&gt;J40,1,0)</f>
        <v>0</v>
      </c>
      <c r="AH40" s="109">
        <f>IF(K40+M40&gt;0,IF(K40&gt;M40,1,0),0)</f>
        <v>0</v>
      </c>
      <c r="AI40" s="109">
        <f>IF(G40&gt;E40,1,0)</f>
        <v>1</v>
      </c>
      <c r="AJ40" s="109">
        <f>IF(J40&gt;H40,1,0)</f>
        <v>1</v>
      </c>
      <c r="AK40" s="109">
        <f>IF(K40+M40&gt;0,IF(M40&gt;K40,1,0),0)</f>
        <v>0</v>
      </c>
    </row>
    <row r="41" spans="2:37" ht="24.75" customHeight="1">
      <c r="B41" s="597" t="s">
        <v>68</v>
      </c>
      <c r="C41" s="500" t="s">
        <v>306</v>
      </c>
      <c r="D41" s="143" t="s">
        <v>112</v>
      </c>
      <c r="E41" s="641">
        <v>3</v>
      </c>
      <c r="F41" s="573" t="s">
        <v>17</v>
      </c>
      <c r="G41" s="599">
        <v>6</v>
      </c>
      <c r="H41" s="561">
        <v>4</v>
      </c>
      <c r="I41" s="563" t="s">
        <v>17</v>
      </c>
      <c r="J41" s="601">
        <v>6</v>
      </c>
      <c r="K41" s="625"/>
      <c r="L41" s="573" t="s">
        <v>17</v>
      </c>
      <c r="M41" s="627"/>
      <c r="N41" s="623">
        <f>E41+H41+K41</f>
        <v>7</v>
      </c>
      <c r="O41" s="631" t="s">
        <v>17</v>
      </c>
      <c r="P41" s="633">
        <f>G41+J41+M41</f>
        <v>12</v>
      </c>
      <c r="Q41" s="623">
        <f>SUM(AF41:AH41)</f>
        <v>0</v>
      </c>
      <c r="R41" s="631" t="s">
        <v>17</v>
      </c>
      <c r="S41" s="633">
        <f>SUM(AI41:AK41)</f>
        <v>2</v>
      </c>
      <c r="T41" s="635">
        <f>IF(Q41&gt;S41,1,0)</f>
        <v>0</v>
      </c>
      <c r="U41" s="629">
        <f>IF(S41&gt;Q41,1,0)</f>
        <v>1</v>
      </c>
      <c r="V41" s="112"/>
      <c r="AF41" s="109">
        <f>IF(E41&gt;G41,1,0)</f>
        <v>0</v>
      </c>
      <c r="AG41" s="109">
        <f>IF(H41&gt;J41,1,0)</f>
        <v>0</v>
      </c>
      <c r="AH41" s="109">
        <f>IF(K41+M41&gt;0,IF(K41&gt;M41,1,0),0)</f>
        <v>0</v>
      </c>
      <c r="AI41" s="109">
        <f>IF(G41&gt;E41,1,0)</f>
        <v>1</v>
      </c>
      <c r="AJ41" s="109">
        <f>IF(J41&gt;H41,1,0)</f>
        <v>1</v>
      </c>
      <c r="AK41" s="109">
        <f>IF(K41+M41&gt;0,IF(M41&gt;K41,1,0),0)</f>
        <v>0</v>
      </c>
    </row>
    <row r="42" spans="2:22" ht="24.75" customHeight="1">
      <c r="B42" s="598"/>
      <c r="C42" s="501" t="s">
        <v>306</v>
      </c>
      <c r="D42" s="133" t="s">
        <v>305</v>
      </c>
      <c r="E42" s="642"/>
      <c r="F42" s="574"/>
      <c r="G42" s="643"/>
      <c r="H42" s="644"/>
      <c r="I42" s="564"/>
      <c r="J42" s="645"/>
      <c r="K42" s="626"/>
      <c r="L42" s="574"/>
      <c r="M42" s="628"/>
      <c r="N42" s="624"/>
      <c r="O42" s="632"/>
      <c r="P42" s="634"/>
      <c r="Q42" s="624"/>
      <c r="R42" s="632"/>
      <c r="S42" s="634"/>
      <c r="T42" s="636"/>
      <c r="U42" s="630"/>
      <c r="V42" s="112"/>
    </row>
    <row r="43" spans="2:22" ht="24.75" customHeight="1">
      <c r="B43" s="115"/>
      <c r="C43" s="147" t="s">
        <v>72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9">
        <f>SUM(N39:N42)</f>
        <v>19</v>
      </c>
      <c r="O43" s="141" t="s">
        <v>17</v>
      </c>
      <c r="P43" s="150">
        <f>SUM(P39:P42)</f>
        <v>36</v>
      </c>
      <c r="Q43" s="149">
        <f>SUM(Q39:Q42)</f>
        <v>0</v>
      </c>
      <c r="R43" s="151" t="s">
        <v>17</v>
      </c>
      <c r="S43" s="150">
        <f>SUM(S39:S42)</f>
        <v>6</v>
      </c>
      <c r="T43" s="106">
        <f>SUM(T39:T42)</f>
        <v>0</v>
      </c>
      <c r="U43" s="107">
        <f>SUM(U39:U42)</f>
        <v>3</v>
      </c>
      <c r="V43" s="92"/>
    </row>
    <row r="44" spans="2:22" ht="24.75" customHeight="1">
      <c r="B44" s="115"/>
      <c r="C44" s="168" t="s">
        <v>73</v>
      </c>
      <c r="D44" s="167" t="str">
        <f>IF(T43&gt;U43,D34,IF(U43&gt;T43,D35,IF(U43+T43=0," ","CHYBA ZADÁNÍ")))</f>
        <v>Krmelín</v>
      </c>
      <c r="E44" s="147"/>
      <c r="F44" s="147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68"/>
      <c r="V44" s="119"/>
    </row>
    <row r="45" spans="2:22" ht="15">
      <c r="B45" s="115"/>
      <c r="C45" s="3" t="s">
        <v>74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56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59</v>
      </c>
      <c r="U46" s="122"/>
    </row>
    <row r="47" spans="3:21" ht="15">
      <c r="C47" s="128" t="s">
        <v>75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9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0" spans="3:21" ht="15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582" t="s">
        <v>42</v>
      </c>
      <c r="Q53" s="582"/>
      <c r="R53" s="73"/>
      <c r="S53" s="73"/>
      <c r="T53" s="583">
        <f>'Rozlosování-přehled'!$N$1</f>
        <v>2011</v>
      </c>
      <c r="U53" s="583"/>
      <c r="X53" s="74" t="s">
        <v>0</v>
      </c>
    </row>
    <row r="54" spans="3:31" ht="18.75">
      <c r="C54" s="75" t="s">
        <v>43</v>
      </c>
      <c r="D54" s="76"/>
      <c r="N54" s="77">
        <v>3</v>
      </c>
      <c r="P54" s="584" t="str">
        <f>IF(N54=1,P56,IF(N54=2,P57,IF(N54=3,P58,IF(N54=4,P59,IF(N54=5,P60," ")))))</f>
        <v>VETERÁNI   I.</v>
      </c>
      <c r="Q54" s="585"/>
      <c r="R54" s="585"/>
      <c r="S54" s="585"/>
      <c r="T54" s="585"/>
      <c r="U54" s="586"/>
      <c r="W54" s="78" t="s">
        <v>1</v>
      </c>
      <c r="X54" s="79" t="s">
        <v>2</v>
      </c>
      <c r="AA54" s="1" t="s">
        <v>44</v>
      </c>
      <c r="AB54" s="1" t="s">
        <v>45</v>
      </c>
      <c r="AC54" s="1" t="s">
        <v>46</v>
      </c>
      <c r="AD54" s="1" t="s">
        <v>47</v>
      </c>
      <c r="AE54" s="1" t="s">
        <v>48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1" ht="15.75">
      <c r="C56" s="75" t="s">
        <v>49</v>
      </c>
      <c r="D56" s="126" t="s">
        <v>55</v>
      </c>
      <c r="E56" s="83"/>
      <c r="F56" s="83"/>
      <c r="N56" s="84">
        <v>1</v>
      </c>
      <c r="P56" s="587" t="s">
        <v>50</v>
      </c>
      <c r="Q56" s="587"/>
      <c r="R56" s="587"/>
      <c r="S56" s="587"/>
      <c r="T56" s="587"/>
      <c r="U56" s="587"/>
      <c r="W56" s="85">
        <v>1</v>
      </c>
      <c r="X56" s="86" t="str">
        <f aca="true" t="shared" si="3" ref="X56:X63">IF($N$4=1,AA56,IF($N$4=2,AB56,IF($N$4=3,AC56,IF($N$4=4,AD56,IF($N$4=5,AE56," ")))))</f>
        <v>VOLNÝ  LOS</v>
      </c>
      <c r="AA56" s="1">
        <f aca="true" t="shared" si="4" ref="AA56:AE63">AA6</f>
        <v>0</v>
      </c>
      <c r="AB56" s="1">
        <f t="shared" si="4"/>
        <v>0</v>
      </c>
      <c r="AC56" s="1" t="str">
        <f>AC6</f>
        <v>VOLNÝ  LOS</v>
      </c>
      <c r="AD56" s="1">
        <f t="shared" si="4"/>
        <v>0</v>
      </c>
      <c r="AE56" s="1">
        <f t="shared" si="4"/>
        <v>0</v>
      </c>
    </row>
    <row r="57" spans="3:31" ht="15">
      <c r="C57" s="75" t="s">
        <v>52</v>
      </c>
      <c r="D57" s="87">
        <v>40338</v>
      </c>
      <c r="E57" s="88"/>
      <c r="F57" s="88"/>
      <c r="N57" s="84">
        <v>2</v>
      </c>
      <c r="P57" s="587" t="s">
        <v>53</v>
      </c>
      <c r="Q57" s="587"/>
      <c r="R57" s="587"/>
      <c r="S57" s="587"/>
      <c r="T57" s="587"/>
      <c r="U57" s="587"/>
      <c r="W57" s="85">
        <v>2</v>
      </c>
      <c r="X57" s="86" t="str">
        <f t="shared" si="3"/>
        <v>Krmelín</v>
      </c>
      <c r="AA57" s="1">
        <f t="shared" si="4"/>
        <v>0</v>
      </c>
      <c r="AB57" s="1">
        <f t="shared" si="4"/>
        <v>0</v>
      </c>
      <c r="AC57" s="1" t="str">
        <f t="shared" si="4"/>
        <v>Krmelín</v>
      </c>
      <c r="AD57" s="1">
        <f t="shared" si="4"/>
        <v>0</v>
      </c>
      <c r="AE57" s="1">
        <f t="shared" si="4"/>
        <v>0</v>
      </c>
    </row>
    <row r="58" spans="3:31" ht="15">
      <c r="C58" s="75"/>
      <c r="N58" s="84">
        <v>3</v>
      </c>
      <c r="P58" s="575" t="s">
        <v>54</v>
      </c>
      <c r="Q58" s="575"/>
      <c r="R58" s="575"/>
      <c r="S58" s="575"/>
      <c r="T58" s="575"/>
      <c r="U58" s="575"/>
      <c r="W58" s="85">
        <v>3</v>
      </c>
      <c r="X58" s="86" t="str">
        <f t="shared" si="3"/>
        <v>Výškovice  C</v>
      </c>
      <c r="AA58" s="1">
        <f t="shared" si="4"/>
        <v>0</v>
      </c>
      <c r="AB58" s="1">
        <f t="shared" si="4"/>
        <v>0</v>
      </c>
      <c r="AC58" s="1" t="str">
        <f t="shared" si="4"/>
        <v>Výškovice  C</v>
      </c>
      <c r="AD58" s="1">
        <f t="shared" si="4"/>
        <v>0</v>
      </c>
      <c r="AE58" s="1">
        <f t="shared" si="4"/>
        <v>0</v>
      </c>
    </row>
    <row r="59" spans="2:31" ht="18.75">
      <c r="B59" s="89">
        <v>5</v>
      </c>
      <c r="C59" s="71" t="s">
        <v>56</v>
      </c>
      <c r="D59" s="577" t="str">
        <f>IF(B59=1,X56,IF(B59=2,X57,IF(B59=3,X58,IF(B59=4,X59,IF(B59=5,X60,IF(B59=6,X61,IF(B59=7,X62,IF(B59=8,X63," "))))))))</f>
        <v>Poruba</v>
      </c>
      <c r="E59" s="578"/>
      <c r="F59" s="578"/>
      <c r="G59" s="578"/>
      <c r="H59" s="578"/>
      <c r="I59" s="579"/>
      <c r="N59" s="84">
        <v>4</v>
      </c>
      <c r="P59" s="575" t="s">
        <v>57</v>
      </c>
      <c r="Q59" s="575"/>
      <c r="R59" s="575"/>
      <c r="S59" s="575"/>
      <c r="T59" s="575"/>
      <c r="U59" s="575"/>
      <c r="W59" s="85">
        <v>4</v>
      </c>
      <c r="X59" s="86" t="str">
        <f t="shared" si="3"/>
        <v>Kunčičky  B</v>
      </c>
      <c r="AA59" s="1">
        <f t="shared" si="4"/>
        <v>0</v>
      </c>
      <c r="AB59" s="1">
        <f t="shared" si="4"/>
        <v>0</v>
      </c>
      <c r="AC59" s="1" t="str">
        <f t="shared" si="4"/>
        <v>Kunčičky  B</v>
      </c>
      <c r="AD59" s="1">
        <f t="shared" si="4"/>
        <v>0</v>
      </c>
      <c r="AE59" s="1">
        <f t="shared" si="4"/>
        <v>0</v>
      </c>
    </row>
    <row r="60" spans="2:31" ht="18.75">
      <c r="B60" s="89">
        <v>1</v>
      </c>
      <c r="C60" s="71" t="s">
        <v>59</v>
      </c>
      <c r="D60" s="577" t="str">
        <f>IF(B60=1,X56,IF(B60=2,X57,IF(B60=3,X58,IF(B60=4,X59,IF(B60=5,X60,IF(B60=6,X61,IF(B60=7,X62,IF(B60=8,X63," "))))))))</f>
        <v>VOLNÝ  LOS</v>
      </c>
      <c r="E60" s="578"/>
      <c r="F60" s="578"/>
      <c r="G60" s="578"/>
      <c r="H60" s="578"/>
      <c r="I60" s="579"/>
      <c r="N60" s="84">
        <v>5</v>
      </c>
      <c r="P60" s="575" t="s">
        <v>60</v>
      </c>
      <c r="Q60" s="575"/>
      <c r="R60" s="575"/>
      <c r="S60" s="575"/>
      <c r="T60" s="575"/>
      <c r="U60" s="575"/>
      <c r="W60" s="85">
        <v>5</v>
      </c>
      <c r="X60" s="86" t="str">
        <f t="shared" si="3"/>
        <v>Poruba</v>
      </c>
      <c r="AA60" s="1">
        <f t="shared" si="4"/>
        <v>0</v>
      </c>
      <c r="AB60" s="1">
        <f t="shared" si="4"/>
        <v>0</v>
      </c>
      <c r="AC60" s="1" t="str">
        <f t="shared" si="4"/>
        <v>Poruba</v>
      </c>
      <c r="AD60" s="1">
        <f t="shared" si="4"/>
        <v>0</v>
      </c>
      <c r="AE60" s="1">
        <f t="shared" si="4"/>
        <v>0</v>
      </c>
    </row>
    <row r="61" spans="23:31" ht="15">
      <c r="W61" s="85">
        <v>6</v>
      </c>
      <c r="X61" s="86" t="str">
        <f t="shared" si="3"/>
        <v>Proskovice B</v>
      </c>
      <c r="AA61" s="1">
        <f t="shared" si="4"/>
        <v>0</v>
      </c>
      <c r="AB61" s="1">
        <f t="shared" si="4"/>
        <v>0</v>
      </c>
      <c r="AC61" s="1" t="str">
        <f t="shared" si="4"/>
        <v>Proskovice B</v>
      </c>
      <c r="AD61" s="1">
        <f t="shared" si="4"/>
        <v>0</v>
      </c>
      <c r="AE61" s="1">
        <f t="shared" si="4"/>
        <v>0</v>
      </c>
    </row>
    <row r="62" spans="3:37" ht="15">
      <c r="C62" s="90" t="s">
        <v>63</v>
      </c>
      <c r="D62" s="91"/>
      <c r="E62" s="580" t="s">
        <v>64</v>
      </c>
      <c r="F62" s="576"/>
      <c r="G62" s="576"/>
      <c r="H62" s="576"/>
      <c r="I62" s="576"/>
      <c r="J62" s="576"/>
      <c r="K62" s="576"/>
      <c r="L62" s="576"/>
      <c r="M62" s="576"/>
      <c r="N62" s="576" t="s">
        <v>65</v>
      </c>
      <c r="O62" s="576"/>
      <c r="P62" s="576"/>
      <c r="Q62" s="576"/>
      <c r="R62" s="576"/>
      <c r="S62" s="576"/>
      <c r="T62" s="576"/>
      <c r="U62" s="576"/>
      <c r="V62" s="92"/>
      <c r="W62" s="85">
        <v>7</v>
      </c>
      <c r="X62" s="86" t="str">
        <f t="shared" si="3"/>
        <v>Vratimov</v>
      </c>
      <c r="AA62" s="1">
        <f t="shared" si="4"/>
        <v>0</v>
      </c>
      <c r="AB62" s="1">
        <f t="shared" si="4"/>
        <v>0</v>
      </c>
      <c r="AC62" s="1" t="str">
        <f t="shared" si="4"/>
        <v>Vratimov</v>
      </c>
      <c r="AD62" s="1">
        <f t="shared" si="4"/>
        <v>0</v>
      </c>
      <c r="AE62" s="1">
        <f t="shared" si="4"/>
        <v>0</v>
      </c>
      <c r="AF62" s="75"/>
      <c r="AG62" s="93"/>
      <c r="AH62" s="93"/>
      <c r="AI62" s="74" t="s">
        <v>0</v>
      </c>
      <c r="AJ62" s="93"/>
      <c r="AK62" s="93"/>
    </row>
    <row r="63" spans="2:37" ht="15">
      <c r="B63" s="94"/>
      <c r="C63" s="95" t="s">
        <v>7</v>
      </c>
      <c r="D63" s="96" t="s">
        <v>8</v>
      </c>
      <c r="E63" s="581" t="s">
        <v>66</v>
      </c>
      <c r="F63" s="559"/>
      <c r="G63" s="560"/>
      <c r="H63" s="558" t="s">
        <v>67</v>
      </c>
      <c r="I63" s="559"/>
      <c r="J63" s="560" t="s">
        <v>67</v>
      </c>
      <c r="K63" s="558" t="s">
        <v>68</v>
      </c>
      <c r="L63" s="559"/>
      <c r="M63" s="559" t="s">
        <v>68</v>
      </c>
      <c r="N63" s="558" t="s">
        <v>69</v>
      </c>
      <c r="O63" s="559"/>
      <c r="P63" s="560"/>
      <c r="Q63" s="558" t="s">
        <v>70</v>
      </c>
      <c r="R63" s="559"/>
      <c r="S63" s="560"/>
      <c r="T63" s="97" t="s">
        <v>71</v>
      </c>
      <c r="U63" s="98"/>
      <c r="V63" s="99"/>
      <c r="W63" s="85">
        <v>8</v>
      </c>
      <c r="X63" s="86" t="str">
        <f t="shared" si="3"/>
        <v>Příbor</v>
      </c>
      <c r="AA63" s="1">
        <f t="shared" si="4"/>
        <v>0</v>
      </c>
      <c r="AB63" s="1">
        <f t="shared" si="4"/>
        <v>0</v>
      </c>
      <c r="AC63" s="1" t="str">
        <f t="shared" si="4"/>
        <v>Příbor</v>
      </c>
      <c r="AD63" s="1">
        <f t="shared" si="4"/>
        <v>0</v>
      </c>
      <c r="AE63" s="1">
        <f t="shared" si="4"/>
        <v>0</v>
      </c>
      <c r="AF63" s="4" t="s">
        <v>66</v>
      </c>
      <c r="AG63" s="4" t="s">
        <v>67</v>
      </c>
      <c r="AH63" s="4" t="s">
        <v>68</v>
      </c>
      <c r="AI63" s="4" t="s">
        <v>66</v>
      </c>
      <c r="AJ63" s="4" t="s">
        <v>67</v>
      </c>
      <c r="AK63" s="4" t="s">
        <v>68</v>
      </c>
    </row>
    <row r="64" spans="2:37" ht="24.75" customHeight="1">
      <c r="B64" s="100" t="s">
        <v>66</v>
      </c>
      <c r="C64" s="133"/>
      <c r="D64" s="143"/>
      <c r="E64" s="135"/>
      <c r="F64" s="136" t="s">
        <v>17</v>
      </c>
      <c r="G64" s="283"/>
      <c r="H64" s="284"/>
      <c r="I64" s="285" t="s">
        <v>17</v>
      </c>
      <c r="J64" s="137"/>
      <c r="K64" s="138"/>
      <c r="L64" s="136" t="s">
        <v>17</v>
      </c>
      <c r="M64" s="139"/>
      <c r="N64" s="140">
        <f>E64+H64+K64</f>
        <v>0</v>
      </c>
      <c r="O64" s="141" t="s">
        <v>17</v>
      </c>
      <c r="P64" s="142">
        <f>G64+J64+M64</f>
        <v>0</v>
      </c>
      <c r="Q64" s="140">
        <f>SUM(AF64:AH64)</f>
        <v>0</v>
      </c>
      <c r="R64" s="141" t="s">
        <v>17</v>
      </c>
      <c r="S64" s="142">
        <f>SUM(AI64:AK64)</f>
        <v>0</v>
      </c>
      <c r="T64" s="106">
        <f>IF(Q64&gt;S64,1,0)</f>
        <v>0</v>
      </c>
      <c r="U64" s="107">
        <f>IF(S64&gt;Q64,1,0)</f>
        <v>0</v>
      </c>
      <c r="V64" s="92"/>
      <c r="X64" s="108"/>
      <c r="AF64" s="109">
        <f>IF(E64&gt;G64,1,0)</f>
        <v>0</v>
      </c>
      <c r="AG64" s="109">
        <f>IF(H64&gt;J64,1,0)</f>
        <v>0</v>
      </c>
      <c r="AH64" s="109">
        <f>IF(K64+M64&gt;0,IF(K64&gt;M64,1,0),0)</f>
        <v>0</v>
      </c>
      <c r="AI64" s="109">
        <f>IF(G64&gt;E64,1,0)</f>
        <v>0</v>
      </c>
      <c r="AJ64" s="109">
        <f>IF(J64&gt;H64,1,0)</f>
        <v>0</v>
      </c>
      <c r="AK64" s="109">
        <f>IF(K64+M64&gt;0,IF(M64&gt;K64,1,0),0)</f>
        <v>0</v>
      </c>
    </row>
    <row r="65" spans="2:37" ht="24.75" customHeight="1">
      <c r="B65" s="100" t="s">
        <v>67</v>
      </c>
      <c r="C65" s="144"/>
      <c r="D65" s="133"/>
      <c r="E65" s="135"/>
      <c r="F65" s="136" t="s">
        <v>17</v>
      </c>
      <c r="G65" s="283"/>
      <c r="H65" s="284"/>
      <c r="I65" s="285" t="s">
        <v>17</v>
      </c>
      <c r="J65" s="137"/>
      <c r="K65" s="138"/>
      <c r="L65" s="136" t="s">
        <v>17</v>
      </c>
      <c r="M65" s="139"/>
      <c r="N65" s="140">
        <f>E65+H65+K65</f>
        <v>0</v>
      </c>
      <c r="O65" s="141" t="s">
        <v>17</v>
      </c>
      <c r="P65" s="142">
        <f>G65+J65+M65</f>
        <v>0</v>
      </c>
      <c r="Q65" s="140">
        <f>SUM(AF65:AH65)</f>
        <v>0</v>
      </c>
      <c r="R65" s="141" t="s">
        <v>17</v>
      </c>
      <c r="S65" s="142">
        <f>SUM(AI65:AK65)</f>
        <v>0</v>
      </c>
      <c r="T65" s="106">
        <f>IF(Q65&gt;S65,1,0)</f>
        <v>0</v>
      </c>
      <c r="U65" s="107">
        <f>IF(S65&gt;Q65,1,0)</f>
        <v>0</v>
      </c>
      <c r="V65" s="92"/>
      <c r="AF65" s="109">
        <f>IF(E65&gt;G65,1,0)</f>
        <v>0</v>
      </c>
      <c r="AG65" s="109">
        <f>IF(H65&gt;J65,1,0)</f>
        <v>0</v>
      </c>
      <c r="AH65" s="109">
        <f>IF(K65+M65&gt;0,IF(K65&gt;M65,1,0),0)</f>
        <v>0</v>
      </c>
      <c r="AI65" s="109">
        <f>IF(G65&gt;E65,1,0)</f>
        <v>0</v>
      </c>
      <c r="AJ65" s="109">
        <f>IF(J65&gt;H65,1,0)</f>
        <v>0</v>
      </c>
      <c r="AK65" s="109">
        <f>IF(K65+M65&gt;0,IF(M65&gt;K65,1,0),0)</f>
        <v>0</v>
      </c>
    </row>
    <row r="66" spans="2:37" ht="24.75" customHeight="1">
      <c r="B66" s="597" t="s">
        <v>68</v>
      </c>
      <c r="C66" s="133"/>
      <c r="D66" s="143"/>
      <c r="E66" s="641"/>
      <c r="F66" s="573" t="s">
        <v>17</v>
      </c>
      <c r="G66" s="599"/>
      <c r="H66" s="561"/>
      <c r="I66" s="563" t="s">
        <v>17</v>
      </c>
      <c r="J66" s="601"/>
      <c r="K66" s="625"/>
      <c r="L66" s="573" t="s">
        <v>17</v>
      </c>
      <c r="M66" s="627"/>
      <c r="N66" s="623">
        <f>E66+H66+K66</f>
        <v>0</v>
      </c>
      <c r="O66" s="631" t="s">
        <v>17</v>
      </c>
      <c r="P66" s="633">
        <f>G66+J66+M66</f>
        <v>0</v>
      </c>
      <c r="Q66" s="623">
        <f>SUM(AF66:AH66)</f>
        <v>0</v>
      </c>
      <c r="R66" s="631" t="s">
        <v>17</v>
      </c>
      <c r="S66" s="633">
        <f>SUM(AI66:AK66)</f>
        <v>0</v>
      </c>
      <c r="T66" s="635">
        <f>IF(Q66&gt;S66,1,0)</f>
        <v>0</v>
      </c>
      <c r="U66" s="629">
        <f>IF(S66&gt;Q66,1,0)</f>
        <v>0</v>
      </c>
      <c r="V66" s="112"/>
      <c r="AF66" s="109">
        <f>IF(E66&gt;G66,1,0)</f>
        <v>0</v>
      </c>
      <c r="AG66" s="109">
        <f>IF(H66&gt;J66,1,0)</f>
        <v>0</v>
      </c>
      <c r="AH66" s="109">
        <f>IF(K66+M66&gt;0,IF(K66&gt;M66,1,0),0)</f>
        <v>0</v>
      </c>
      <c r="AI66" s="109">
        <f>IF(G66&gt;E66,1,0)</f>
        <v>0</v>
      </c>
      <c r="AJ66" s="109">
        <f>IF(J66&gt;H66,1,0)</f>
        <v>0</v>
      </c>
      <c r="AK66" s="109">
        <f>IF(K66+M66&gt;0,IF(M66&gt;K66,1,0),0)</f>
        <v>0</v>
      </c>
    </row>
    <row r="67" spans="2:22" ht="24.75" customHeight="1">
      <c r="B67" s="598"/>
      <c r="C67" s="144"/>
      <c r="D67" s="133"/>
      <c r="E67" s="642"/>
      <c r="F67" s="574"/>
      <c r="G67" s="643"/>
      <c r="H67" s="644"/>
      <c r="I67" s="564"/>
      <c r="J67" s="645"/>
      <c r="K67" s="626"/>
      <c r="L67" s="574"/>
      <c r="M67" s="628"/>
      <c r="N67" s="624"/>
      <c r="O67" s="632"/>
      <c r="P67" s="634"/>
      <c r="Q67" s="624"/>
      <c r="R67" s="632"/>
      <c r="S67" s="634"/>
      <c r="T67" s="636"/>
      <c r="U67" s="630"/>
      <c r="V67" s="112"/>
    </row>
    <row r="68" spans="2:22" ht="24.75" customHeight="1">
      <c r="B68" s="115"/>
      <c r="C68" s="147" t="s">
        <v>72</v>
      </c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9">
        <f>SUM(N64:N67)</f>
        <v>0</v>
      </c>
      <c r="O68" s="141" t="s">
        <v>17</v>
      </c>
      <c r="P68" s="150">
        <f>SUM(P64:P67)</f>
        <v>0</v>
      </c>
      <c r="Q68" s="149">
        <f>SUM(Q64:Q67)</f>
        <v>0</v>
      </c>
      <c r="R68" s="151" t="s">
        <v>17</v>
      </c>
      <c r="S68" s="150">
        <f>SUM(S64:S67)</f>
        <v>0</v>
      </c>
      <c r="T68" s="106">
        <f>SUM(T64:T67)</f>
        <v>0</v>
      </c>
      <c r="U68" s="107">
        <f>SUM(U64:U67)</f>
        <v>0</v>
      </c>
      <c r="V68" s="92"/>
    </row>
    <row r="69" spans="2:27" ht="24.75" customHeight="1">
      <c r="B69" s="115"/>
      <c r="C69" s="3" t="s">
        <v>73</v>
      </c>
      <c r="D69" s="118" t="str">
        <f>IF(T68&gt;U68,D59,IF(U68&gt;T68,D60,IF(U68+T68=0," ","CHYBA ZADÁNÍ")))</f>
        <v> </v>
      </c>
      <c r="E69" s="116"/>
      <c r="F69" s="116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3"/>
      <c r="V69" s="119"/>
      <c r="AA69" s="120"/>
    </row>
    <row r="70" spans="2:22" ht="15">
      <c r="B70" s="115"/>
      <c r="C70" s="3" t="s">
        <v>74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10:20" ht="15">
      <c r="J71" s="2" t="s">
        <v>56</v>
      </c>
      <c r="K71" s="2"/>
      <c r="L71" s="2"/>
      <c r="T71" s="2" t="s">
        <v>59</v>
      </c>
    </row>
    <row r="72" spans="3:21" ht="15">
      <c r="C72" s="75" t="s">
        <v>75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3" spans="3:21" ht="15"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</row>
    <row r="74" spans="3:21" ht="15"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5" spans="3:21" ht="15"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</row>
    <row r="76" spans="2:21" ht="26.25">
      <c r="B76" s="91"/>
      <c r="C76" s="91"/>
      <c r="D76" s="91"/>
      <c r="E76" s="91"/>
      <c r="F76" s="123" t="s">
        <v>39</v>
      </c>
      <c r="G76" s="91"/>
      <c r="H76" s="124"/>
      <c r="I76" s="124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582" t="s">
        <v>42</v>
      </c>
      <c r="Q78" s="582"/>
      <c r="R78" s="73"/>
      <c r="S78" s="73"/>
      <c r="T78" s="583">
        <f>'Rozlosování-přehled'!$N$1</f>
        <v>2011</v>
      </c>
      <c r="U78" s="583"/>
      <c r="X78" s="74" t="s">
        <v>0</v>
      </c>
    </row>
    <row r="79" spans="3:31" ht="18.75">
      <c r="C79" s="75" t="s">
        <v>43</v>
      </c>
      <c r="D79" s="125"/>
      <c r="N79" s="77">
        <v>3</v>
      </c>
      <c r="P79" s="584" t="str">
        <f>IF(N79=1,P81,IF(N79=2,P82,IF(N79=3,P83,IF(N79=4,P84,IF(N79=5,P85," ")))))</f>
        <v>VETERÁNI   I.</v>
      </c>
      <c r="Q79" s="585"/>
      <c r="R79" s="585"/>
      <c r="S79" s="585"/>
      <c r="T79" s="585"/>
      <c r="U79" s="586"/>
      <c r="W79" s="78" t="s">
        <v>1</v>
      </c>
      <c r="X79" s="75" t="s">
        <v>2</v>
      </c>
      <c r="AA79" s="1" t="s">
        <v>44</v>
      </c>
      <c r="AB79" s="1" t="s">
        <v>45</v>
      </c>
      <c r="AC79" s="1" t="s">
        <v>46</v>
      </c>
      <c r="AD79" s="1" t="s">
        <v>47</v>
      </c>
      <c r="AE79" s="1" t="s">
        <v>48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1" ht="15.75">
      <c r="C81" s="75" t="s">
        <v>49</v>
      </c>
      <c r="D81" s="126"/>
      <c r="E81" s="83"/>
      <c r="F81" s="83"/>
      <c r="N81" s="1">
        <v>1</v>
      </c>
      <c r="P81" s="587" t="s">
        <v>50</v>
      </c>
      <c r="Q81" s="587"/>
      <c r="R81" s="587"/>
      <c r="S81" s="587"/>
      <c r="T81" s="587"/>
      <c r="U81" s="587"/>
      <c r="W81" s="85">
        <v>1</v>
      </c>
      <c r="X81" s="86" t="str">
        <f aca="true" t="shared" si="5" ref="X81:X88">IF($N$29=1,AA81,IF($N$29=2,AB81,IF($N$29=3,AC81,IF($N$29=4,AD81,IF($N$29=5,AE81," ")))))</f>
        <v>VOLNÝ  LOS</v>
      </c>
      <c r="AA81" s="1">
        <f aca="true" t="shared" si="6" ref="AA81:AE88">AA6</f>
        <v>0</v>
      </c>
      <c r="AB81" s="1">
        <f t="shared" si="6"/>
        <v>0</v>
      </c>
      <c r="AC81" s="1" t="str">
        <f>AC6</f>
        <v>VOLNÝ  LOS</v>
      </c>
      <c r="AD81" s="1">
        <f t="shared" si="6"/>
        <v>0</v>
      </c>
      <c r="AE81" s="1">
        <f t="shared" si="6"/>
        <v>0</v>
      </c>
    </row>
    <row r="82" spans="3:31" ht="15">
      <c r="C82" s="75" t="s">
        <v>52</v>
      </c>
      <c r="D82" s="87"/>
      <c r="E82" s="88"/>
      <c r="F82" s="88"/>
      <c r="N82" s="1">
        <v>2</v>
      </c>
      <c r="P82" s="587" t="s">
        <v>53</v>
      </c>
      <c r="Q82" s="587"/>
      <c r="R82" s="587"/>
      <c r="S82" s="587"/>
      <c r="T82" s="587"/>
      <c r="U82" s="587"/>
      <c r="W82" s="85">
        <v>2</v>
      </c>
      <c r="X82" s="86" t="str">
        <f t="shared" si="5"/>
        <v>Krmelín</v>
      </c>
      <c r="AA82" s="1">
        <f t="shared" si="6"/>
        <v>0</v>
      </c>
      <c r="AB82" s="1">
        <f t="shared" si="6"/>
        <v>0</v>
      </c>
      <c r="AC82" s="1" t="str">
        <f t="shared" si="6"/>
        <v>Krmelín</v>
      </c>
      <c r="AD82" s="1">
        <f t="shared" si="6"/>
        <v>0</v>
      </c>
      <c r="AE82" s="1">
        <f t="shared" si="6"/>
        <v>0</v>
      </c>
    </row>
    <row r="83" spans="3:31" ht="15">
      <c r="C83" s="75"/>
      <c r="N83" s="1">
        <v>3</v>
      </c>
      <c r="P83" s="575" t="s">
        <v>54</v>
      </c>
      <c r="Q83" s="575"/>
      <c r="R83" s="575"/>
      <c r="S83" s="575"/>
      <c r="T83" s="575"/>
      <c r="U83" s="575"/>
      <c r="W83" s="85">
        <v>3</v>
      </c>
      <c r="X83" s="86" t="str">
        <f t="shared" si="5"/>
        <v>Výškovice  C</v>
      </c>
      <c r="AA83" s="1">
        <f t="shared" si="6"/>
        <v>0</v>
      </c>
      <c r="AB83" s="1">
        <f t="shared" si="6"/>
        <v>0</v>
      </c>
      <c r="AC83" s="1" t="str">
        <f t="shared" si="6"/>
        <v>Výškovice  C</v>
      </c>
      <c r="AD83" s="1">
        <f t="shared" si="6"/>
        <v>0</v>
      </c>
      <c r="AE83" s="1">
        <f t="shared" si="6"/>
        <v>0</v>
      </c>
    </row>
    <row r="84" spans="2:31" ht="18">
      <c r="B84" s="89">
        <v>6</v>
      </c>
      <c r="C84" s="71" t="s">
        <v>56</v>
      </c>
      <c r="D84" s="594" t="str">
        <f>IF(B84=1,X81,IF(B84=2,X82,IF(B84=3,X83,IF(B84=4,X84,IF(B84=5,X85,IF(B84=6,X86,IF(B84=7,X87,IF(B84=8,X88," "))))))))</f>
        <v>Proskovice B</v>
      </c>
      <c r="E84" s="595"/>
      <c r="F84" s="595"/>
      <c r="G84" s="595"/>
      <c r="H84" s="595"/>
      <c r="I84" s="596"/>
      <c r="N84" s="1">
        <v>4</v>
      </c>
      <c r="P84" s="575" t="s">
        <v>57</v>
      </c>
      <c r="Q84" s="575"/>
      <c r="R84" s="575"/>
      <c r="S84" s="575"/>
      <c r="T84" s="575"/>
      <c r="U84" s="575"/>
      <c r="W84" s="85">
        <v>4</v>
      </c>
      <c r="X84" s="86" t="str">
        <f t="shared" si="5"/>
        <v>Kunčičky  B</v>
      </c>
      <c r="AA84" s="1">
        <f t="shared" si="6"/>
        <v>0</v>
      </c>
      <c r="AB84" s="1">
        <f t="shared" si="6"/>
        <v>0</v>
      </c>
      <c r="AC84" s="1" t="str">
        <f t="shared" si="6"/>
        <v>Kunčičky  B</v>
      </c>
      <c r="AD84" s="1">
        <f t="shared" si="6"/>
        <v>0</v>
      </c>
      <c r="AE84" s="1">
        <f t="shared" si="6"/>
        <v>0</v>
      </c>
    </row>
    <row r="85" spans="2:31" ht="18">
      <c r="B85" s="89">
        <v>7</v>
      </c>
      <c r="C85" s="71" t="s">
        <v>59</v>
      </c>
      <c r="D85" s="594" t="str">
        <f>IF(B85=1,X81,IF(B85=2,X82,IF(B85=3,X83,IF(B85=4,X84,IF(B85=5,X85,IF(B85=6,X86,IF(B85=7,X87,IF(B85=8,X88," "))))))))</f>
        <v>Vratimov</v>
      </c>
      <c r="E85" s="595"/>
      <c r="F85" s="595"/>
      <c r="G85" s="595"/>
      <c r="H85" s="595"/>
      <c r="I85" s="596"/>
      <c r="N85" s="1">
        <v>5</v>
      </c>
      <c r="P85" s="575" t="s">
        <v>60</v>
      </c>
      <c r="Q85" s="575"/>
      <c r="R85" s="575"/>
      <c r="S85" s="575"/>
      <c r="T85" s="575"/>
      <c r="U85" s="575"/>
      <c r="W85" s="85">
        <v>5</v>
      </c>
      <c r="X85" s="86" t="str">
        <f t="shared" si="5"/>
        <v>Poruba</v>
      </c>
      <c r="AA85" s="1">
        <f t="shared" si="6"/>
        <v>0</v>
      </c>
      <c r="AB85" s="1">
        <f t="shared" si="6"/>
        <v>0</v>
      </c>
      <c r="AC85" s="1" t="str">
        <f t="shared" si="6"/>
        <v>Poruba</v>
      </c>
      <c r="AD85" s="1">
        <f t="shared" si="6"/>
        <v>0</v>
      </c>
      <c r="AE85" s="1">
        <f t="shared" si="6"/>
        <v>0</v>
      </c>
    </row>
    <row r="86" spans="23:31" ht="14.25">
      <c r="W86" s="85">
        <v>6</v>
      </c>
      <c r="X86" s="86" t="str">
        <f t="shared" si="5"/>
        <v>Proskovice B</v>
      </c>
      <c r="AA86" s="1">
        <f t="shared" si="6"/>
        <v>0</v>
      </c>
      <c r="AB86" s="1">
        <f t="shared" si="6"/>
        <v>0</v>
      </c>
      <c r="AC86" s="1" t="str">
        <f t="shared" si="6"/>
        <v>Proskovice B</v>
      </c>
      <c r="AD86" s="1">
        <f t="shared" si="6"/>
        <v>0</v>
      </c>
      <c r="AE86" s="1">
        <f t="shared" si="6"/>
        <v>0</v>
      </c>
    </row>
    <row r="87" spans="3:31" ht="14.25">
      <c r="C87" s="90" t="s">
        <v>63</v>
      </c>
      <c r="D87" s="91"/>
      <c r="E87" s="580" t="s">
        <v>64</v>
      </c>
      <c r="F87" s="576"/>
      <c r="G87" s="576"/>
      <c r="H87" s="576"/>
      <c r="I87" s="576"/>
      <c r="J87" s="576"/>
      <c r="K87" s="576"/>
      <c r="L87" s="576"/>
      <c r="M87" s="576"/>
      <c r="N87" s="576" t="s">
        <v>65</v>
      </c>
      <c r="O87" s="576"/>
      <c r="P87" s="576"/>
      <c r="Q87" s="576"/>
      <c r="R87" s="576"/>
      <c r="S87" s="576"/>
      <c r="T87" s="576"/>
      <c r="U87" s="576"/>
      <c r="V87" s="92"/>
      <c r="W87" s="85">
        <v>7</v>
      </c>
      <c r="X87" s="86" t="str">
        <f t="shared" si="5"/>
        <v>Vratimov</v>
      </c>
      <c r="AA87" s="1">
        <f t="shared" si="6"/>
        <v>0</v>
      </c>
      <c r="AB87" s="1">
        <f t="shared" si="6"/>
        <v>0</v>
      </c>
      <c r="AC87" s="1" t="str">
        <f t="shared" si="6"/>
        <v>Vratimov</v>
      </c>
      <c r="AD87" s="1">
        <f t="shared" si="6"/>
        <v>0</v>
      </c>
      <c r="AE87" s="1">
        <f t="shared" si="6"/>
        <v>0</v>
      </c>
    </row>
    <row r="88" spans="2:37" ht="15">
      <c r="B88" s="94"/>
      <c r="C88" s="95" t="s">
        <v>7</v>
      </c>
      <c r="D88" s="96" t="s">
        <v>8</v>
      </c>
      <c r="E88" s="581" t="s">
        <v>66</v>
      </c>
      <c r="F88" s="559"/>
      <c r="G88" s="560"/>
      <c r="H88" s="558" t="s">
        <v>67</v>
      </c>
      <c r="I88" s="559"/>
      <c r="J88" s="560" t="s">
        <v>67</v>
      </c>
      <c r="K88" s="558" t="s">
        <v>68</v>
      </c>
      <c r="L88" s="559"/>
      <c r="M88" s="559" t="s">
        <v>68</v>
      </c>
      <c r="N88" s="558" t="s">
        <v>69</v>
      </c>
      <c r="O88" s="559"/>
      <c r="P88" s="560"/>
      <c r="Q88" s="558" t="s">
        <v>70</v>
      </c>
      <c r="R88" s="559"/>
      <c r="S88" s="560"/>
      <c r="T88" s="97" t="s">
        <v>71</v>
      </c>
      <c r="U88" s="98"/>
      <c r="V88" s="99"/>
      <c r="W88" s="85">
        <v>8</v>
      </c>
      <c r="X88" s="86" t="str">
        <f t="shared" si="5"/>
        <v>Příbor</v>
      </c>
      <c r="AA88" s="1">
        <f t="shared" si="6"/>
        <v>0</v>
      </c>
      <c r="AB88" s="1">
        <f t="shared" si="6"/>
        <v>0</v>
      </c>
      <c r="AC88" s="1" t="str">
        <f t="shared" si="6"/>
        <v>Příbor</v>
      </c>
      <c r="AD88" s="1">
        <f t="shared" si="6"/>
        <v>0</v>
      </c>
      <c r="AE88" s="1">
        <f t="shared" si="6"/>
        <v>0</v>
      </c>
      <c r="AF88" s="4" t="s">
        <v>66</v>
      </c>
      <c r="AG88" s="4" t="s">
        <v>67</v>
      </c>
      <c r="AH88" s="4" t="s">
        <v>68</v>
      </c>
      <c r="AI88" s="4" t="s">
        <v>66</v>
      </c>
      <c r="AJ88" s="4" t="s">
        <v>67</v>
      </c>
      <c r="AK88" s="4" t="s">
        <v>68</v>
      </c>
    </row>
    <row r="89" spans="2:37" ht="24.75" customHeight="1">
      <c r="B89" s="100" t="s">
        <v>66</v>
      </c>
      <c r="C89" s="101" t="s">
        <v>218</v>
      </c>
      <c r="D89" s="110" t="s">
        <v>251</v>
      </c>
      <c r="E89" s="102">
        <v>6</v>
      </c>
      <c r="F89" s="103" t="s">
        <v>17</v>
      </c>
      <c r="G89" s="104">
        <v>1</v>
      </c>
      <c r="H89" s="105">
        <v>6</v>
      </c>
      <c r="I89" s="103" t="s">
        <v>17</v>
      </c>
      <c r="J89" s="104">
        <v>1</v>
      </c>
      <c r="K89" s="138"/>
      <c r="L89" s="136" t="s">
        <v>17</v>
      </c>
      <c r="M89" s="139"/>
      <c r="N89" s="140">
        <f>E89+H89+K89</f>
        <v>12</v>
      </c>
      <c r="O89" s="141" t="s">
        <v>17</v>
      </c>
      <c r="P89" s="142">
        <f>G89+J89+M89</f>
        <v>2</v>
      </c>
      <c r="Q89" s="140">
        <f>SUM(AF89:AH89)</f>
        <v>2</v>
      </c>
      <c r="R89" s="141" t="s">
        <v>17</v>
      </c>
      <c r="S89" s="142">
        <f>SUM(AI89:AK89)</f>
        <v>0</v>
      </c>
      <c r="T89" s="106">
        <f>IF(Q89&gt;S89,1,0)</f>
        <v>1</v>
      </c>
      <c r="U89" s="107">
        <f>IF(S89&gt;Q89,1,0)</f>
        <v>0</v>
      </c>
      <c r="V89" s="92"/>
      <c r="X89" s="108"/>
      <c r="AF89" s="109">
        <f>IF(E89&gt;G89,1,0)</f>
        <v>1</v>
      </c>
      <c r="AG89" s="109">
        <f>IF(H89&gt;J89,1,0)</f>
        <v>1</v>
      </c>
      <c r="AH89" s="109">
        <f>IF(K89+M89&gt;0,IF(K89&gt;M89,1,0),0)</f>
        <v>0</v>
      </c>
      <c r="AI89" s="109">
        <f>IF(G89&gt;E89,1,0)</f>
        <v>0</v>
      </c>
      <c r="AJ89" s="109">
        <f>IF(J89&gt;H89,1,0)</f>
        <v>0</v>
      </c>
      <c r="AK89" s="109">
        <f>IF(K89+M89&gt;0,IF(M89&gt;K89,1,0),0)</f>
        <v>0</v>
      </c>
    </row>
    <row r="90" spans="2:37" ht="24.75" customHeight="1">
      <c r="B90" s="100" t="s">
        <v>67</v>
      </c>
      <c r="C90" s="111" t="s">
        <v>220</v>
      </c>
      <c r="D90" s="101" t="s">
        <v>196</v>
      </c>
      <c r="E90" s="102">
        <v>7</v>
      </c>
      <c r="F90" s="103" t="s">
        <v>17</v>
      </c>
      <c r="G90" s="104">
        <v>5</v>
      </c>
      <c r="H90" s="105">
        <v>6</v>
      </c>
      <c r="I90" s="103" t="s">
        <v>17</v>
      </c>
      <c r="J90" s="104">
        <v>0</v>
      </c>
      <c r="K90" s="138"/>
      <c r="L90" s="136" t="s">
        <v>17</v>
      </c>
      <c r="M90" s="139"/>
      <c r="N90" s="140">
        <f>E90+H90+K90</f>
        <v>13</v>
      </c>
      <c r="O90" s="141" t="s">
        <v>17</v>
      </c>
      <c r="P90" s="142">
        <f>G90+J90+M90</f>
        <v>5</v>
      </c>
      <c r="Q90" s="140">
        <f>SUM(AF90:AH90)</f>
        <v>2</v>
      </c>
      <c r="R90" s="141" t="s">
        <v>17</v>
      </c>
      <c r="S90" s="142">
        <f>SUM(AI90:AK90)</f>
        <v>0</v>
      </c>
      <c r="T90" s="106">
        <f>IF(Q90&gt;S90,1,0)</f>
        <v>1</v>
      </c>
      <c r="U90" s="107">
        <f>IF(S90&gt;Q90,1,0)</f>
        <v>0</v>
      </c>
      <c r="V90" s="92"/>
      <c r="AF90" s="109">
        <f>IF(E90&gt;G90,1,0)</f>
        <v>1</v>
      </c>
      <c r="AG90" s="109">
        <f>IF(H90&gt;J90,1,0)</f>
        <v>1</v>
      </c>
      <c r="AH90" s="109">
        <f>IF(K90+M90&gt;0,IF(K90&gt;M90,1,0),0)</f>
        <v>0</v>
      </c>
      <c r="AI90" s="109">
        <f>IF(G90&gt;E90,1,0)</f>
        <v>0</v>
      </c>
      <c r="AJ90" s="109">
        <f>IF(J90&gt;H90,1,0)</f>
        <v>0</v>
      </c>
      <c r="AK90" s="109">
        <f>IF(K90+M90&gt;0,IF(M90&gt;K90,1,0),0)</f>
        <v>0</v>
      </c>
    </row>
    <row r="91" spans="2:37" ht="24.75" customHeight="1">
      <c r="B91" s="597" t="s">
        <v>68</v>
      </c>
      <c r="C91" s="111" t="s">
        <v>252</v>
      </c>
      <c r="D91" s="110" t="s">
        <v>253</v>
      </c>
      <c r="E91" s="605">
        <v>3</v>
      </c>
      <c r="F91" s="607" t="s">
        <v>17</v>
      </c>
      <c r="G91" s="609">
        <v>6</v>
      </c>
      <c r="H91" s="611">
        <v>1</v>
      </c>
      <c r="I91" s="607" t="s">
        <v>17</v>
      </c>
      <c r="J91" s="609">
        <v>6</v>
      </c>
      <c r="K91" s="625"/>
      <c r="L91" s="573" t="s">
        <v>17</v>
      </c>
      <c r="M91" s="627"/>
      <c r="N91" s="623">
        <f>E91+H91+K91</f>
        <v>4</v>
      </c>
      <c r="O91" s="631" t="s">
        <v>17</v>
      </c>
      <c r="P91" s="633">
        <f>G91+J91+M91</f>
        <v>12</v>
      </c>
      <c r="Q91" s="623">
        <f>SUM(AF91:AH91)</f>
        <v>0</v>
      </c>
      <c r="R91" s="631" t="s">
        <v>17</v>
      </c>
      <c r="S91" s="633">
        <f>SUM(AI91:AK91)</f>
        <v>2</v>
      </c>
      <c r="T91" s="635">
        <f>IF(Q91&gt;S91,1,0)</f>
        <v>0</v>
      </c>
      <c r="U91" s="629">
        <f>IF(S91&gt;Q91,1,0)</f>
        <v>1</v>
      </c>
      <c r="V91" s="112"/>
      <c r="AF91" s="109">
        <f>IF(E91&gt;G91,1,0)</f>
        <v>0</v>
      </c>
      <c r="AG91" s="109">
        <f>IF(H91&gt;J91,1,0)</f>
        <v>0</v>
      </c>
      <c r="AH91" s="109">
        <f>IF(K91+M91&gt;0,IF(K91&gt;M91,1,0),0)</f>
        <v>0</v>
      </c>
      <c r="AI91" s="109">
        <f>IF(G91&gt;E91,1,0)</f>
        <v>1</v>
      </c>
      <c r="AJ91" s="109">
        <f>IF(J91&gt;H91,1,0)</f>
        <v>1</v>
      </c>
      <c r="AK91" s="109">
        <f>IF(K91+M91&gt;0,IF(M91&gt;K91,1,0),0)</f>
        <v>0</v>
      </c>
    </row>
    <row r="92" spans="2:22" ht="24.75" customHeight="1">
      <c r="B92" s="598"/>
      <c r="C92" s="113" t="s">
        <v>220</v>
      </c>
      <c r="D92" s="114" t="s">
        <v>196</v>
      </c>
      <c r="E92" s="606"/>
      <c r="F92" s="608"/>
      <c r="G92" s="610"/>
      <c r="H92" s="612"/>
      <c r="I92" s="608"/>
      <c r="J92" s="610"/>
      <c r="K92" s="626"/>
      <c r="L92" s="574"/>
      <c r="M92" s="628"/>
      <c r="N92" s="624"/>
      <c r="O92" s="632"/>
      <c r="P92" s="634"/>
      <c r="Q92" s="624"/>
      <c r="R92" s="632"/>
      <c r="S92" s="634"/>
      <c r="T92" s="636"/>
      <c r="U92" s="630"/>
      <c r="V92" s="112"/>
    </row>
    <row r="93" spans="2:22" ht="24.75" customHeight="1">
      <c r="B93" s="115"/>
      <c r="C93" s="147" t="s">
        <v>72</v>
      </c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9">
        <f>SUM(N89:N92)</f>
        <v>29</v>
      </c>
      <c r="O93" s="141" t="s">
        <v>17</v>
      </c>
      <c r="P93" s="150">
        <f>SUM(P89:P92)</f>
        <v>19</v>
      </c>
      <c r="Q93" s="149">
        <f>SUM(Q89:Q92)</f>
        <v>4</v>
      </c>
      <c r="R93" s="151" t="s">
        <v>17</v>
      </c>
      <c r="S93" s="150">
        <f>SUM(S89:S92)</f>
        <v>2</v>
      </c>
      <c r="T93" s="106">
        <f>SUM(T89:T92)</f>
        <v>2</v>
      </c>
      <c r="U93" s="107">
        <f>SUM(U89:U92)</f>
        <v>1</v>
      </c>
      <c r="V93" s="92"/>
    </row>
    <row r="94" spans="2:22" ht="24.75" customHeight="1">
      <c r="B94" s="115"/>
      <c r="C94" s="168" t="s">
        <v>73</v>
      </c>
      <c r="D94" s="167" t="str">
        <f>IF(T93&gt;U93,D84,IF(U93&gt;T93,D85,IF(U93+T93=0," ","CHYBA ZADÁNÍ")))</f>
        <v>Proskovice B</v>
      </c>
      <c r="E94" s="147"/>
      <c r="F94" s="147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68"/>
      <c r="V94" s="119"/>
    </row>
    <row r="95" spans="2:22" ht="24.75" customHeight="1">
      <c r="B95" s="115"/>
      <c r="C95" s="3" t="s">
        <v>74</v>
      </c>
      <c r="G95" s="121"/>
      <c r="H95" s="121"/>
      <c r="I95" s="121"/>
      <c r="J95" s="121"/>
      <c r="K95" s="121"/>
      <c r="L95" s="121"/>
      <c r="M95" s="121"/>
      <c r="N95" s="119"/>
      <c r="O95" s="119"/>
      <c r="Q95" s="122"/>
      <c r="R95" s="122"/>
      <c r="S95" s="121"/>
      <c r="T95" s="121"/>
      <c r="U95" s="121"/>
      <c r="V95" s="119"/>
    </row>
    <row r="96" spans="3:21" ht="14.25">
      <c r="C96" s="122"/>
      <c r="D96" s="122"/>
      <c r="E96" s="122"/>
      <c r="F96" s="122"/>
      <c r="G96" s="122"/>
      <c r="H96" s="122"/>
      <c r="I96" s="122"/>
      <c r="J96" s="127" t="s">
        <v>56</v>
      </c>
      <c r="K96" s="127"/>
      <c r="L96" s="127"/>
      <c r="M96" s="122"/>
      <c r="N96" s="122"/>
      <c r="O96" s="122"/>
      <c r="P96" s="122"/>
      <c r="Q96" s="122"/>
      <c r="R96" s="122"/>
      <c r="S96" s="122"/>
      <c r="T96" s="127" t="s">
        <v>59</v>
      </c>
      <c r="U96" s="122"/>
    </row>
    <row r="97" spans="3:21" ht="15">
      <c r="C97" s="128" t="s">
        <v>75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</row>
  </sheetData>
  <sheetProtection selectLockedCells="1"/>
  <mergeCells count="140">
    <mergeCell ref="E12:M12"/>
    <mergeCell ref="N12:U12"/>
    <mergeCell ref="P3:Q3"/>
    <mergeCell ref="T3:U3"/>
    <mergeCell ref="P4:U4"/>
    <mergeCell ref="P6:U6"/>
    <mergeCell ref="P7:U7"/>
    <mergeCell ref="P8:U8"/>
    <mergeCell ref="D9:I9"/>
    <mergeCell ref="P9:U9"/>
    <mergeCell ref="D10:I10"/>
    <mergeCell ref="P10:U10"/>
    <mergeCell ref="Q13:S13"/>
    <mergeCell ref="B16:B17"/>
    <mergeCell ref="E16:E17"/>
    <mergeCell ref="F16:F17"/>
    <mergeCell ref="G16:G17"/>
    <mergeCell ref="H16:H17"/>
    <mergeCell ref="M16:M17"/>
    <mergeCell ref="N16:N17"/>
    <mergeCell ref="E13:G13"/>
    <mergeCell ref="H13:J13"/>
    <mergeCell ref="K13:M13"/>
    <mergeCell ref="N13:P13"/>
    <mergeCell ref="I16:I17"/>
    <mergeCell ref="J16:J17"/>
    <mergeCell ref="K16:K17"/>
    <mergeCell ref="L16:L17"/>
    <mergeCell ref="Q16:Q17"/>
    <mergeCell ref="R16:R17"/>
    <mergeCell ref="S16:S17"/>
    <mergeCell ref="T16:T17"/>
    <mergeCell ref="E37:M37"/>
    <mergeCell ref="N37:U37"/>
    <mergeCell ref="U16:U17"/>
    <mergeCell ref="P28:Q28"/>
    <mergeCell ref="T28:U28"/>
    <mergeCell ref="P29:U29"/>
    <mergeCell ref="P31:U31"/>
    <mergeCell ref="P32:U32"/>
    <mergeCell ref="O16:O17"/>
    <mergeCell ref="P16:P17"/>
    <mergeCell ref="P33:U33"/>
    <mergeCell ref="D34:I34"/>
    <mergeCell ref="P34:U34"/>
    <mergeCell ref="D35:I35"/>
    <mergeCell ref="P35:U35"/>
    <mergeCell ref="Q38:S38"/>
    <mergeCell ref="B41:B42"/>
    <mergeCell ref="E41:E42"/>
    <mergeCell ref="F41:F42"/>
    <mergeCell ref="G41:G42"/>
    <mergeCell ref="H41:H42"/>
    <mergeCell ref="M41:M42"/>
    <mergeCell ref="N41:N42"/>
    <mergeCell ref="E38:G38"/>
    <mergeCell ref="H38:J38"/>
    <mergeCell ref="K38:M38"/>
    <mergeCell ref="N38:P38"/>
    <mergeCell ref="I41:I42"/>
    <mergeCell ref="J41:J42"/>
    <mergeCell ref="K41:K42"/>
    <mergeCell ref="L41:L42"/>
    <mergeCell ref="Q41:Q42"/>
    <mergeCell ref="R41:R42"/>
    <mergeCell ref="S41:S42"/>
    <mergeCell ref="T41:T42"/>
    <mergeCell ref="E62:M62"/>
    <mergeCell ref="N62:U62"/>
    <mergeCell ref="U41:U42"/>
    <mergeCell ref="P53:Q53"/>
    <mergeCell ref="T53:U53"/>
    <mergeCell ref="P54:U54"/>
    <mergeCell ref="P56:U56"/>
    <mergeCell ref="P57:U57"/>
    <mergeCell ref="O41:O42"/>
    <mergeCell ref="P41:P42"/>
    <mergeCell ref="P58:U58"/>
    <mergeCell ref="D59:I59"/>
    <mergeCell ref="P59:U59"/>
    <mergeCell ref="D60:I60"/>
    <mergeCell ref="P60:U60"/>
    <mergeCell ref="Q63:S63"/>
    <mergeCell ref="B66:B67"/>
    <mergeCell ref="E66:E67"/>
    <mergeCell ref="F66:F67"/>
    <mergeCell ref="G66:G67"/>
    <mergeCell ref="H66:H67"/>
    <mergeCell ref="M66:M67"/>
    <mergeCell ref="N66:N67"/>
    <mergeCell ref="E63:G63"/>
    <mergeCell ref="H63:J63"/>
    <mergeCell ref="K63:M63"/>
    <mergeCell ref="N63:P63"/>
    <mergeCell ref="I66:I67"/>
    <mergeCell ref="J66:J67"/>
    <mergeCell ref="K66:K67"/>
    <mergeCell ref="L66:L67"/>
    <mergeCell ref="Q66:Q67"/>
    <mergeCell ref="R66:R67"/>
    <mergeCell ref="S66:S67"/>
    <mergeCell ref="T66:T67"/>
    <mergeCell ref="E87:M87"/>
    <mergeCell ref="N87:U87"/>
    <mergeCell ref="U66:U67"/>
    <mergeCell ref="P78:Q78"/>
    <mergeCell ref="T78:U78"/>
    <mergeCell ref="P79:U79"/>
    <mergeCell ref="P81:U81"/>
    <mergeCell ref="P82:U82"/>
    <mergeCell ref="O66:O67"/>
    <mergeCell ref="P66:P67"/>
    <mergeCell ref="P83:U83"/>
    <mergeCell ref="D84:I84"/>
    <mergeCell ref="P84:U84"/>
    <mergeCell ref="D85:I85"/>
    <mergeCell ref="P85:U85"/>
    <mergeCell ref="Q88:S88"/>
    <mergeCell ref="B91:B92"/>
    <mergeCell ref="E91:E92"/>
    <mergeCell ref="F91:F92"/>
    <mergeCell ref="G91:G92"/>
    <mergeCell ref="H91:H92"/>
    <mergeCell ref="M91:M92"/>
    <mergeCell ref="N91:N92"/>
    <mergeCell ref="E88:G88"/>
    <mergeCell ref="H88:J88"/>
    <mergeCell ref="K88:M88"/>
    <mergeCell ref="N88:P88"/>
    <mergeCell ref="I91:I92"/>
    <mergeCell ref="J91:J92"/>
    <mergeCell ref="K91:K92"/>
    <mergeCell ref="L91:L92"/>
    <mergeCell ref="U91:U92"/>
    <mergeCell ref="O91:O92"/>
    <mergeCell ref="P91:P92"/>
    <mergeCell ref="Q91:Q92"/>
    <mergeCell ref="R91:R92"/>
    <mergeCell ref="S91:S92"/>
    <mergeCell ref="T91:T92"/>
  </mergeCells>
  <conditionalFormatting sqref="X6:X13 X31:X38 X56:X63 X81:X88">
    <cfRule type="cellIs" priority="1" dxfId="1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53">
      <selection activeCell="Y93" sqref="Y93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582" t="s">
        <v>42</v>
      </c>
      <c r="Q3" s="582"/>
      <c r="R3" s="73"/>
      <c r="S3" s="73"/>
      <c r="T3" s="583">
        <f>'Rozlosování-přehled'!$N$1</f>
        <v>2011</v>
      </c>
      <c r="U3" s="583"/>
      <c r="X3" s="74" t="s">
        <v>0</v>
      </c>
    </row>
    <row r="4" spans="3:31" ht="18.75">
      <c r="C4" s="75" t="s">
        <v>43</v>
      </c>
      <c r="D4" s="76"/>
      <c r="N4" s="77">
        <v>3</v>
      </c>
      <c r="P4" s="584" t="str">
        <f>IF(N4=1,P6,IF(N4=2,P7,IF(N4=3,P8,IF(N4=4,P9,IF(N4=5,P10," ")))))</f>
        <v>VETERÁNI   I.</v>
      </c>
      <c r="Q4" s="585"/>
      <c r="R4" s="585"/>
      <c r="S4" s="585"/>
      <c r="T4" s="585"/>
      <c r="U4" s="586"/>
      <c r="W4" s="78" t="s">
        <v>1</v>
      </c>
      <c r="X4" s="79" t="s">
        <v>2</v>
      </c>
      <c r="AA4" s="1" t="s">
        <v>44</v>
      </c>
      <c r="AB4" s="1" t="s">
        <v>45</v>
      </c>
      <c r="AC4" s="1" t="s">
        <v>46</v>
      </c>
      <c r="AD4" s="1" t="s">
        <v>47</v>
      </c>
      <c r="AE4" s="1" t="s">
        <v>48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1" ht="14.25" customHeight="1">
      <c r="C6" s="75" t="s">
        <v>49</v>
      </c>
      <c r="D6" s="126" t="s">
        <v>61</v>
      </c>
      <c r="E6" s="83"/>
      <c r="F6" s="83"/>
      <c r="N6" s="84">
        <v>1</v>
      </c>
      <c r="P6" s="587" t="s">
        <v>50</v>
      </c>
      <c r="Q6" s="587"/>
      <c r="R6" s="587"/>
      <c r="S6" s="587"/>
      <c r="T6" s="587"/>
      <c r="U6" s="587"/>
      <c r="W6" s="85">
        <v>1</v>
      </c>
      <c r="X6" s="86" t="str">
        <f aca="true" t="shared" si="0" ref="X6:X13">IF($N$4=1,AA6,IF($N$4=2,AB6,IF($N$4=3,AC6,IF($N$4=4,AD6,IF($N$4=5,AE6," ")))))</f>
        <v>VOLNÝ  LOS</v>
      </c>
      <c r="AA6" s="1">
        <f>'1.V1'!AA81</f>
        <v>0</v>
      </c>
      <c r="AB6" s="1">
        <f>'1.V1'!AB81</f>
        <v>0</v>
      </c>
      <c r="AC6" s="1" t="s">
        <v>180</v>
      </c>
      <c r="AE6" s="1">
        <f>'1.V1'!AE81</f>
        <v>0</v>
      </c>
    </row>
    <row r="7" spans="3:31" ht="16.5" customHeight="1">
      <c r="C7" s="75" t="s">
        <v>52</v>
      </c>
      <c r="D7" s="247">
        <v>40709</v>
      </c>
      <c r="E7" s="88"/>
      <c r="F7" s="88"/>
      <c r="N7" s="84">
        <v>2</v>
      </c>
      <c r="P7" s="587" t="s">
        <v>53</v>
      </c>
      <c r="Q7" s="587"/>
      <c r="R7" s="587"/>
      <c r="S7" s="587"/>
      <c r="T7" s="587"/>
      <c r="U7" s="587"/>
      <c r="W7" s="85">
        <v>2</v>
      </c>
      <c r="X7" s="86" t="str">
        <f t="shared" si="0"/>
        <v>Krmelín</v>
      </c>
      <c r="AA7" s="1">
        <f>'1.V1'!AA82</f>
        <v>0</v>
      </c>
      <c r="AB7" s="1">
        <f>'1.V1'!AB82</f>
        <v>0</v>
      </c>
      <c r="AC7" s="1" t="s">
        <v>51</v>
      </c>
      <c r="AE7" s="1">
        <f>'1.V1'!AE82</f>
        <v>0</v>
      </c>
    </row>
    <row r="8" spans="3:31" ht="15" customHeight="1">
      <c r="C8" s="75"/>
      <c r="N8" s="84">
        <v>3</v>
      </c>
      <c r="P8" s="575" t="s">
        <v>54</v>
      </c>
      <c r="Q8" s="575"/>
      <c r="R8" s="575"/>
      <c r="S8" s="575"/>
      <c r="T8" s="575"/>
      <c r="U8" s="575"/>
      <c r="W8" s="85">
        <v>3</v>
      </c>
      <c r="X8" s="86" t="str">
        <f t="shared" si="0"/>
        <v>Výškovice  C</v>
      </c>
      <c r="AA8" s="1">
        <f>'1.V1'!AA83</f>
        <v>0</v>
      </c>
      <c r="AB8" s="1">
        <f>'1.V1'!AB83</f>
        <v>0</v>
      </c>
      <c r="AC8" s="1" t="s">
        <v>178</v>
      </c>
      <c r="AE8" s="1">
        <f>'1.V1'!AE83</f>
        <v>0</v>
      </c>
    </row>
    <row r="9" spans="2:31" ht="18.75">
      <c r="B9" s="89">
        <v>8</v>
      </c>
      <c r="C9" s="71" t="s">
        <v>56</v>
      </c>
      <c r="D9" s="577" t="str">
        <f>IF(B9=1,X6,IF(B9=2,X7,IF(B9=3,X8,IF(B9=4,X9,IF(B9=5,X10,IF(B9=6,X11,IF(B9=7,X12,IF(B9=8,X13," "))))))))</f>
        <v>Příbor</v>
      </c>
      <c r="E9" s="578"/>
      <c r="F9" s="578"/>
      <c r="G9" s="578"/>
      <c r="H9" s="578"/>
      <c r="I9" s="579"/>
      <c r="N9" s="84">
        <v>4</v>
      </c>
      <c r="P9" s="575" t="s">
        <v>57</v>
      </c>
      <c r="Q9" s="575"/>
      <c r="R9" s="575"/>
      <c r="S9" s="575"/>
      <c r="T9" s="575"/>
      <c r="U9" s="575"/>
      <c r="W9" s="85">
        <v>4</v>
      </c>
      <c r="X9" s="86" t="str">
        <f t="shared" si="0"/>
        <v>Kunčičky  B</v>
      </c>
      <c r="AA9" s="1">
        <f>'1.V1'!AA84</f>
        <v>0</v>
      </c>
      <c r="AB9" s="1">
        <f>'1.V1'!AB84</f>
        <v>0</v>
      </c>
      <c r="AC9" s="1" t="s">
        <v>88</v>
      </c>
      <c r="AE9" s="1">
        <f>'1.V1'!AE84</f>
        <v>0</v>
      </c>
    </row>
    <row r="10" spans="2:31" ht="19.5" customHeight="1">
      <c r="B10" s="89">
        <v>7</v>
      </c>
      <c r="C10" s="71" t="s">
        <v>59</v>
      </c>
      <c r="D10" s="577" t="str">
        <f>IF(B10=1,X6,IF(B10=2,X7,IF(B10=3,X8,IF(B10=4,X9,IF(B10=5,X10,IF(B10=6,X11,IF(B10=7,X12,IF(B10=8,X13," "))))))))</f>
        <v>Vratimov</v>
      </c>
      <c r="E10" s="578"/>
      <c r="F10" s="578"/>
      <c r="G10" s="578"/>
      <c r="H10" s="578"/>
      <c r="I10" s="579"/>
      <c r="N10" s="84">
        <v>5</v>
      </c>
      <c r="P10" s="575" t="s">
        <v>60</v>
      </c>
      <c r="Q10" s="575"/>
      <c r="R10" s="575"/>
      <c r="S10" s="575"/>
      <c r="T10" s="575"/>
      <c r="U10" s="575"/>
      <c r="W10" s="85">
        <v>5</v>
      </c>
      <c r="X10" s="86" t="str">
        <f t="shared" si="0"/>
        <v>Poruba</v>
      </c>
      <c r="AA10" s="1">
        <f>'1.V1'!AA85</f>
        <v>0</v>
      </c>
      <c r="AB10" s="1">
        <f>'1.V1'!AB85</f>
        <v>0</v>
      </c>
      <c r="AC10" s="1" t="s">
        <v>176</v>
      </c>
      <c r="AE10" s="1">
        <f>'1.V1'!AE85</f>
        <v>0</v>
      </c>
    </row>
    <row r="11" spans="23:31" ht="15.75" customHeight="1">
      <c r="W11" s="85">
        <v>6</v>
      </c>
      <c r="X11" s="86" t="str">
        <f t="shared" si="0"/>
        <v>Proskovice B</v>
      </c>
      <c r="AA11" s="1">
        <f>'1.V1'!AA86</f>
        <v>0</v>
      </c>
      <c r="AB11" s="1">
        <f>'1.V1'!AB86</f>
        <v>0</v>
      </c>
      <c r="AC11" s="1" t="s">
        <v>177</v>
      </c>
      <c r="AE11" s="1">
        <f>'1.V1'!AE86</f>
        <v>0</v>
      </c>
    </row>
    <row r="12" spans="3:37" ht="15">
      <c r="C12" s="90" t="s">
        <v>63</v>
      </c>
      <c r="D12" s="91"/>
      <c r="E12" s="580" t="s">
        <v>64</v>
      </c>
      <c r="F12" s="576"/>
      <c r="G12" s="576"/>
      <c r="H12" s="576"/>
      <c r="I12" s="576"/>
      <c r="J12" s="576"/>
      <c r="K12" s="576"/>
      <c r="L12" s="576"/>
      <c r="M12" s="576"/>
      <c r="N12" s="576" t="s">
        <v>65</v>
      </c>
      <c r="O12" s="576"/>
      <c r="P12" s="576"/>
      <c r="Q12" s="576"/>
      <c r="R12" s="576"/>
      <c r="S12" s="576"/>
      <c r="T12" s="576"/>
      <c r="U12" s="576"/>
      <c r="V12" s="92"/>
      <c r="W12" s="85">
        <v>7</v>
      </c>
      <c r="X12" s="86" t="str">
        <f t="shared" si="0"/>
        <v>Vratimov</v>
      </c>
      <c r="AA12" s="1">
        <f>'1.V1'!AA87</f>
        <v>0</v>
      </c>
      <c r="AB12" s="1">
        <f>'1.V1'!AB87</f>
        <v>0</v>
      </c>
      <c r="AC12" s="1" t="s">
        <v>179</v>
      </c>
      <c r="AE12" s="1">
        <f>'1.V1'!AE87</f>
        <v>0</v>
      </c>
      <c r="AF12" s="75"/>
      <c r="AG12" s="93"/>
      <c r="AH12" s="93"/>
      <c r="AI12" s="74" t="s">
        <v>0</v>
      </c>
      <c r="AJ12" s="93"/>
      <c r="AK12" s="93"/>
    </row>
    <row r="13" spans="2:37" ht="21" customHeight="1">
      <c r="B13" s="94"/>
      <c r="C13" s="95" t="s">
        <v>7</v>
      </c>
      <c r="D13" s="96" t="s">
        <v>8</v>
      </c>
      <c r="E13" s="581" t="s">
        <v>66</v>
      </c>
      <c r="F13" s="559"/>
      <c r="G13" s="560"/>
      <c r="H13" s="558" t="s">
        <v>67</v>
      </c>
      <c r="I13" s="559"/>
      <c r="J13" s="560" t="s">
        <v>67</v>
      </c>
      <c r="K13" s="558" t="s">
        <v>68</v>
      </c>
      <c r="L13" s="559"/>
      <c r="M13" s="559" t="s">
        <v>68</v>
      </c>
      <c r="N13" s="558" t="s">
        <v>69</v>
      </c>
      <c r="O13" s="559"/>
      <c r="P13" s="560"/>
      <c r="Q13" s="558" t="s">
        <v>70</v>
      </c>
      <c r="R13" s="559"/>
      <c r="S13" s="560"/>
      <c r="T13" s="97" t="s">
        <v>71</v>
      </c>
      <c r="U13" s="98"/>
      <c r="V13" s="99"/>
      <c r="W13" s="85">
        <v>8</v>
      </c>
      <c r="X13" s="86" t="str">
        <f t="shared" si="0"/>
        <v>Příbor</v>
      </c>
      <c r="AA13" s="1">
        <f>'1.V1'!AA88</f>
        <v>0</v>
      </c>
      <c r="AB13" s="1">
        <f>'1.V1'!AB88</f>
        <v>0</v>
      </c>
      <c r="AC13" s="1" t="s">
        <v>61</v>
      </c>
      <c r="AE13" s="1">
        <f>'1.V1'!AE88</f>
        <v>0</v>
      </c>
      <c r="AF13" s="4" t="s">
        <v>66</v>
      </c>
      <c r="AG13" s="4" t="s">
        <v>67</v>
      </c>
      <c r="AH13" s="4" t="s">
        <v>68</v>
      </c>
      <c r="AI13" s="4" t="s">
        <v>66</v>
      </c>
      <c r="AJ13" s="4" t="s">
        <v>67</v>
      </c>
      <c r="AK13" s="4" t="s">
        <v>68</v>
      </c>
    </row>
    <row r="14" spans="2:37" ht="24.75" customHeight="1">
      <c r="B14" s="100" t="s">
        <v>66</v>
      </c>
      <c r="C14" s="101" t="s">
        <v>93</v>
      </c>
      <c r="D14" s="110" t="s">
        <v>255</v>
      </c>
      <c r="E14" s="102">
        <v>6</v>
      </c>
      <c r="F14" s="103" t="s">
        <v>17</v>
      </c>
      <c r="G14" s="104">
        <v>4</v>
      </c>
      <c r="H14" s="105">
        <v>3</v>
      </c>
      <c r="I14" s="103" t="s">
        <v>17</v>
      </c>
      <c r="J14" s="104">
        <v>6</v>
      </c>
      <c r="K14" s="105">
        <v>6</v>
      </c>
      <c r="L14" s="103"/>
      <c r="M14" s="411">
        <v>2</v>
      </c>
      <c r="N14" s="140">
        <f>E14+H14+K14</f>
        <v>15</v>
      </c>
      <c r="O14" s="141" t="s">
        <v>17</v>
      </c>
      <c r="P14" s="142">
        <f>G14+J14+M14</f>
        <v>12</v>
      </c>
      <c r="Q14" s="140">
        <f>SUM(AF14:AH14)</f>
        <v>2</v>
      </c>
      <c r="R14" s="141" t="s">
        <v>17</v>
      </c>
      <c r="S14" s="142">
        <f>SUM(AI14:AK14)</f>
        <v>1</v>
      </c>
      <c r="T14" s="106">
        <f>IF(Q14&gt;S14,1,0)</f>
        <v>1</v>
      </c>
      <c r="U14" s="107">
        <f>IF(S14&gt;Q14,1,0)</f>
        <v>0</v>
      </c>
      <c r="V14" s="92"/>
      <c r="X14" s="108"/>
      <c r="AF14" s="109">
        <f>IF(E14&gt;G14,1,0)</f>
        <v>1</v>
      </c>
      <c r="AG14" s="109">
        <f>IF(H14&gt;J14,1,0)</f>
        <v>0</v>
      </c>
      <c r="AH14" s="109">
        <f>IF(K14+M14&gt;0,IF(K14&gt;M14,1,0),0)</f>
        <v>1</v>
      </c>
      <c r="AI14" s="109">
        <f>IF(G14&gt;E14,1,0)</f>
        <v>0</v>
      </c>
      <c r="AJ14" s="109">
        <f>IF(J14&gt;H14,1,0)</f>
        <v>1</v>
      </c>
      <c r="AK14" s="109">
        <f>IF(K14+M14&gt;0,IF(M14&gt;K14,1,0),0)</f>
        <v>0</v>
      </c>
    </row>
    <row r="15" spans="2:37" ht="24" customHeight="1">
      <c r="B15" s="100" t="s">
        <v>67</v>
      </c>
      <c r="C15" s="111" t="s">
        <v>92</v>
      </c>
      <c r="D15" s="101" t="s">
        <v>256</v>
      </c>
      <c r="E15" s="102">
        <v>7</v>
      </c>
      <c r="F15" s="103" t="s">
        <v>17</v>
      </c>
      <c r="G15" s="104">
        <v>6</v>
      </c>
      <c r="H15" s="105">
        <v>6</v>
      </c>
      <c r="I15" s="103" t="s">
        <v>17</v>
      </c>
      <c r="J15" s="104">
        <v>4</v>
      </c>
      <c r="K15" s="105"/>
      <c r="L15" s="103" t="s">
        <v>17</v>
      </c>
      <c r="M15" s="411"/>
      <c r="N15" s="140">
        <f>E15+H15+K15</f>
        <v>13</v>
      </c>
      <c r="O15" s="141" t="s">
        <v>17</v>
      </c>
      <c r="P15" s="142">
        <f>G15+J15+M15</f>
        <v>10</v>
      </c>
      <c r="Q15" s="140">
        <f>SUM(AF15:AH15)</f>
        <v>2</v>
      </c>
      <c r="R15" s="141" t="s">
        <v>17</v>
      </c>
      <c r="S15" s="142">
        <f>SUM(AI15:AK15)</f>
        <v>0</v>
      </c>
      <c r="T15" s="106">
        <f>IF(Q15&gt;S15,1,0)</f>
        <v>1</v>
      </c>
      <c r="U15" s="107">
        <f>IF(S15&gt;Q15,1,0)</f>
        <v>0</v>
      </c>
      <c r="V15" s="92"/>
      <c r="AF15" s="109">
        <f>IF(E15&gt;G15,1,0)</f>
        <v>1</v>
      </c>
      <c r="AG15" s="109">
        <f>IF(H15&gt;J15,1,0)</f>
        <v>1</v>
      </c>
      <c r="AH15" s="109">
        <f>IF(K15+M15&gt;0,IF(K15&gt;M15,1,0),0)</f>
        <v>0</v>
      </c>
      <c r="AI15" s="109">
        <f>IF(G15&gt;E15,1,0)</f>
        <v>0</v>
      </c>
      <c r="AJ15" s="109">
        <f>IF(J15&gt;H15,1,0)</f>
        <v>0</v>
      </c>
      <c r="AK15" s="109">
        <f>IF(K15+M15&gt;0,IF(M15&gt;K15,1,0),0)</f>
        <v>0</v>
      </c>
    </row>
    <row r="16" spans="2:37" ht="20.25" customHeight="1">
      <c r="B16" s="597" t="s">
        <v>68</v>
      </c>
      <c r="C16" s="111" t="s">
        <v>93</v>
      </c>
      <c r="D16" s="110" t="s">
        <v>255</v>
      </c>
      <c r="E16" s="605">
        <v>6</v>
      </c>
      <c r="F16" s="607" t="s">
        <v>17</v>
      </c>
      <c r="G16" s="609">
        <v>4</v>
      </c>
      <c r="H16" s="611">
        <v>3</v>
      </c>
      <c r="I16" s="607" t="s">
        <v>17</v>
      </c>
      <c r="J16" s="609">
        <v>6</v>
      </c>
      <c r="K16" s="611">
        <v>7</v>
      </c>
      <c r="L16" s="607" t="s">
        <v>17</v>
      </c>
      <c r="M16" s="613">
        <v>6</v>
      </c>
      <c r="N16" s="623">
        <f>E16+H16+K16</f>
        <v>16</v>
      </c>
      <c r="O16" s="631" t="s">
        <v>17</v>
      </c>
      <c r="P16" s="633">
        <f>G16+J16+M16</f>
        <v>16</v>
      </c>
      <c r="Q16" s="623">
        <f>SUM(AF16:AH16)</f>
        <v>2</v>
      </c>
      <c r="R16" s="631" t="s">
        <v>17</v>
      </c>
      <c r="S16" s="633">
        <f>SUM(AI16:AK16)</f>
        <v>1</v>
      </c>
      <c r="T16" s="635">
        <f>IF(Q16&gt;S16,1,0)</f>
        <v>1</v>
      </c>
      <c r="U16" s="629">
        <f>IF(S16&gt;Q16,1,0)</f>
        <v>0</v>
      </c>
      <c r="V16" s="112"/>
      <c r="AF16" s="109">
        <f>IF(E16&gt;G16,1,0)</f>
        <v>1</v>
      </c>
      <c r="AG16" s="109">
        <f>IF(H16&gt;J16,1,0)</f>
        <v>0</v>
      </c>
      <c r="AH16" s="109">
        <f>IF(K16+M16&gt;0,IF(K16&gt;M16,1,0),0)</f>
        <v>1</v>
      </c>
      <c r="AI16" s="109">
        <f>IF(G16&gt;E16,1,0)</f>
        <v>0</v>
      </c>
      <c r="AJ16" s="109">
        <f>IF(J16&gt;H16,1,0)</f>
        <v>1</v>
      </c>
      <c r="AK16" s="109">
        <f>IF(K16+M16&gt;0,IF(M16&gt;K16,1,0),0)</f>
        <v>0</v>
      </c>
    </row>
    <row r="17" spans="2:22" ht="21" customHeight="1">
      <c r="B17" s="598"/>
      <c r="C17" s="113" t="s">
        <v>257</v>
      </c>
      <c r="D17" s="114" t="s">
        <v>258</v>
      </c>
      <c r="E17" s="606"/>
      <c r="F17" s="608"/>
      <c r="G17" s="610"/>
      <c r="H17" s="612"/>
      <c r="I17" s="608"/>
      <c r="J17" s="610"/>
      <c r="K17" s="612"/>
      <c r="L17" s="608"/>
      <c r="M17" s="614"/>
      <c r="N17" s="624"/>
      <c r="O17" s="632"/>
      <c r="P17" s="634"/>
      <c r="Q17" s="624"/>
      <c r="R17" s="632"/>
      <c r="S17" s="634"/>
      <c r="T17" s="636"/>
      <c r="U17" s="630"/>
      <c r="V17" s="112"/>
    </row>
    <row r="18" spans="2:22" ht="23.25" customHeight="1">
      <c r="B18" s="115"/>
      <c r="C18" s="147" t="s">
        <v>72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>
        <f>SUM(N14:N17)</f>
        <v>44</v>
      </c>
      <c r="O18" s="141" t="s">
        <v>17</v>
      </c>
      <c r="P18" s="150">
        <f>SUM(P14:P17)</f>
        <v>38</v>
      </c>
      <c r="Q18" s="149">
        <f>SUM(Q14:Q17)</f>
        <v>6</v>
      </c>
      <c r="R18" s="151" t="s">
        <v>17</v>
      </c>
      <c r="S18" s="150">
        <f>SUM(S14:S17)</f>
        <v>2</v>
      </c>
      <c r="T18" s="106">
        <f>SUM(T14:T17)</f>
        <v>3</v>
      </c>
      <c r="U18" s="107">
        <f>SUM(U14:U17)</f>
        <v>0</v>
      </c>
      <c r="V18" s="92"/>
    </row>
    <row r="19" spans="2:27" ht="21" customHeight="1">
      <c r="B19" s="115"/>
      <c r="C19" s="3" t="s">
        <v>73</v>
      </c>
      <c r="D19" s="118" t="str">
        <f>IF(T18&gt;U18,D9,IF(U18&gt;T18,D10,IF(U18+T18=0," ","CHYBA ZADÁNÍ")))</f>
        <v>Příbor</v>
      </c>
      <c r="E19" s="116"/>
      <c r="F19" s="116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3"/>
      <c r="V19" s="119"/>
      <c r="AA19" s="120"/>
    </row>
    <row r="20" spans="2:22" ht="19.5" customHeight="1">
      <c r="B20" s="115"/>
      <c r="C20" s="3" t="s">
        <v>74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2" t="s">
        <v>56</v>
      </c>
      <c r="K21" s="2"/>
      <c r="L21" s="2"/>
      <c r="T21" s="2" t="s">
        <v>59</v>
      </c>
    </row>
    <row r="22" spans="3:21" ht="15">
      <c r="C22" s="75" t="s">
        <v>75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1"/>
      <c r="C26" s="91"/>
      <c r="D26" s="91"/>
      <c r="E26" s="91"/>
      <c r="F26" s="123" t="s">
        <v>39</v>
      </c>
      <c r="G26" s="91"/>
      <c r="H26" s="124"/>
      <c r="I26" s="124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582" t="s">
        <v>42</v>
      </c>
      <c r="Q28" s="582"/>
      <c r="R28" s="73"/>
      <c r="S28" s="73"/>
      <c r="T28" s="583">
        <f>'Rozlosování-přehled'!$N$1</f>
        <v>2011</v>
      </c>
      <c r="U28" s="583"/>
      <c r="X28" s="74" t="s">
        <v>0</v>
      </c>
    </row>
    <row r="29" spans="3:31" ht="18.75">
      <c r="C29" s="75" t="s">
        <v>43</v>
      </c>
      <c r="D29" s="125"/>
      <c r="N29" s="77">
        <v>3</v>
      </c>
      <c r="P29" s="584" t="str">
        <f>IF(N29=1,P31,IF(N29=2,P32,IF(N29=3,P33,IF(N29=4,P34,IF(N29=5,P35," ")))))</f>
        <v>VETERÁNI   I.</v>
      </c>
      <c r="Q29" s="585"/>
      <c r="R29" s="585"/>
      <c r="S29" s="585"/>
      <c r="T29" s="585"/>
      <c r="U29" s="586"/>
      <c r="W29" s="78" t="s">
        <v>1</v>
      </c>
      <c r="X29" s="75" t="s">
        <v>2</v>
      </c>
      <c r="AA29" s="1" t="s">
        <v>44</v>
      </c>
      <c r="AB29" s="1" t="s">
        <v>45</v>
      </c>
      <c r="AC29" s="1" t="s">
        <v>46</v>
      </c>
      <c r="AD29" s="1" t="s">
        <v>47</v>
      </c>
      <c r="AE29" s="1" t="s">
        <v>48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1" ht="15.75">
      <c r="C31" s="75" t="s">
        <v>49</v>
      </c>
      <c r="D31" s="126"/>
      <c r="E31" s="83"/>
      <c r="F31" s="83"/>
      <c r="N31" s="1">
        <v>1</v>
      </c>
      <c r="P31" s="587" t="s">
        <v>50</v>
      </c>
      <c r="Q31" s="587"/>
      <c r="R31" s="587"/>
      <c r="S31" s="587"/>
      <c r="T31" s="587"/>
      <c r="U31" s="587"/>
      <c r="W31" s="85">
        <v>1</v>
      </c>
      <c r="X31" s="86" t="str">
        <f aca="true" t="shared" si="1" ref="X31:X38">IF($N$29=1,AA31,IF($N$29=2,AB31,IF($N$29=3,AC31,IF($N$29=4,AD31,IF($N$29=5,AE31," ")))))</f>
        <v>VOLNÝ  LOS</v>
      </c>
      <c r="AA31" s="1">
        <f aca="true" t="shared" si="2" ref="AA31:AE38">AA6</f>
        <v>0</v>
      </c>
      <c r="AB31" s="1">
        <f t="shared" si="2"/>
        <v>0</v>
      </c>
      <c r="AC31" s="1" t="str">
        <f>AC6</f>
        <v>VOLNÝ  LOS</v>
      </c>
      <c r="AD31" s="1">
        <f t="shared" si="2"/>
        <v>0</v>
      </c>
      <c r="AE31" s="1">
        <f t="shared" si="2"/>
        <v>0</v>
      </c>
    </row>
    <row r="32" spans="3:31" ht="15">
      <c r="C32" s="75" t="s">
        <v>52</v>
      </c>
      <c r="D32" s="87"/>
      <c r="E32" s="88"/>
      <c r="F32" s="88"/>
      <c r="N32" s="1">
        <v>2</v>
      </c>
      <c r="P32" s="587" t="s">
        <v>53</v>
      </c>
      <c r="Q32" s="587"/>
      <c r="R32" s="587"/>
      <c r="S32" s="587"/>
      <c r="T32" s="587"/>
      <c r="U32" s="587"/>
      <c r="W32" s="85">
        <v>2</v>
      </c>
      <c r="X32" s="86" t="str">
        <f t="shared" si="1"/>
        <v>Krmelín</v>
      </c>
      <c r="AA32" s="1">
        <f t="shared" si="2"/>
        <v>0</v>
      </c>
      <c r="AB32" s="1">
        <f t="shared" si="2"/>
        <v>0</v>
      </c>
      <c r="AC32" s="1" t="str">
        <f t="shared" si="2"/>
        <v>Krmelín</v>
      </c>
      <c r="AD32" s="1">
        <f t="shared" si="2"/>
        <v>0</v>
      </c>
      <c r="AE32" s="1">
        <f t="shared" si="2"/>
        <v>0</v>
      </c>
    </row>
    <row r="33" spans="3:31" ht="15">
      <c r="C33" s="75"/>
      <c r="N33" s="1">
        <v>3</v>
      </c>
      <c r="P33" s="575" t="s">
        <v>54</v>
      </c>
      <c r="Q33" s="575"/>
      <c r="R33" s="575"/>
      <c r="S33" s="575"/>
      <c r="T33" s="575"/>
      <c r="U33" s="575"/>
      <c r="W33" s="85">
        <v>3</v>
      </c>
      <c r="X33" s="86" t="str">
        <f t="shared" si="1"/>
        <v>Výškovice  C</v>
      </c>
      <c r="AA33" s="1">
        <f t="shared" si="2"/>
        <v>0</v>
      </c>
      <c r="AB33" s="1">
        <f t="shared" si="2"/>
        <v>0</v>
      </c>
      <c r="AC33" s="1" t="str">
        <f t="shared" si="2"/>
        <v>Výškovice  C</v>
      </c>
      <c r="AD33" s="1">
        <f t="shared" si="2"/>
        <v>0</v>
      </c>
      <c r="AE33" s="1">
        <f t="shared" si="2"/>
        <v>0</v>
      </c>
    </row>
    <row r="34" spans="2:31" ht="18.75">
      <c r="B34" s="89">
        <v>1</v>
      </c>
      <c r="C34" s="71" t="s">
        <v>56</v>
      </c>
      <c r="D34" s="594" t="str">
        <f>IF(B34=1,X31,IF(B34=2,X32,IF(B34=3,X33,IF(B34=4,X34,IF(B34=5,X35,IF(B34=6,X36,IF(B34=7,X37,IF(B34=8,X38," "))))))))</f>
        <v>VOLNÝ  LOS</v>
      </c>
      <c r="E34" s="595"/>
      <c r="F34" s="595"/>
      <c r="G34" s="595"/>
      <c r="H34" s="595"/>
      <c r="I34" s="596"/>
      <c r="N34" s="1">
        <v>4</v>
      </c>
      <c r="P34" s="575" t="s">
        <v>57</v>
      </c>
      <c r="Q34" s="575"/>
      <c r="R34" s="575"/>
      <c r="S34" s="575"/>
      <c r="T34" s="575"/>
      <c r="U34" s="575"/>
      <c r="W34" s="85">
        <v>4</v>
      </c>
      <c r="X34" s="86" t="str">
        <f t="shared" si="1"/>
        <v>Kunčičky  B</v>
      </c>
      <c r="AA34" s="1">
        <f t="shared" si="2"/>
        <v>0</v>
      </c>
      <c r="AB34" s="1">
        <f t="shared" si="2"/>
        <v>0</v>
      </c>
      <c r="AC34" s="1" t="str">
        <f t="shared" si="2"/>
        <v>Kunčičky  B</v>
      </c>
      <c r="AD34" s="1">
        <f t="shared" si="2"/>
        <v>0</v>
      </c>
      <c r="AE34" s="1">
        <f t="shared" si="2"/>
        <v>0</v>
      </c>
    </row>
    <row r="35" spans="2:31" ht="18.75">
      <c r="B35" s="89">
        <v>6</v>
      </c>
      <c r="C35" s="71" t="s">
        <v>59</v>
      </c>
      <c r="D35" s="594" t="str">
        <f>IF(B35=1,X31,IF(B35=2,X32,IF(B35=3,X33,IF(B35=4,X34,IF(B35=5,X35,IF(B35=6,X36,IF(B35=7,X37,IF(B35=8,X38," "))))))))</f>
        <v>Proskovice B</v>
      </c>
      <c r="E35" s="595"/>
      <c r="F35" s="595"/>
      <c r="G35" s="595"/>
      <c r="H35" s="595"/>
      <c r="I35" s="596"/>
      <c r="N35" s="1">
        <v>5</v>
      </c>
      <c r="P35" s="575" t="s">
        <v>60</v>
      </c>
      <c r="Q35" s="575"/>
      <c r="R35" s="575"/>
      <c r="S35" s="575"/>
      <c r="T35" s="575"/>
      <c r="U35" s="575"/>
      <c r="W35" s="85">
        <v>5</v>
      </c>
      <c r="X35" s="86" t="str">
        <f t="shared" si="1"/>
        <v>Poruba</v>
      </c>
      <c r="AA35" s="1">
        <f t="shared" si="2"/>
        <v>0</v>
      </c>
      <c r="AB35" s="1">
        <f t="shared" si="2"/>
        <v>0</v>
      </c>
      <c r="AC35" s="1" t="str">
        <f t="shared" si="2"/>
        <v>Poruba</v>
      </c>
      <c r="AD35" s="1">
        <f t="shared" si="2"/>
        <v>0</v>
      </c>
      <c r="AE35" s="1">
        <f t="shared" si="2"/>
        <v>0</v>
      </c>
    </row>
    <row r="36" spans="23:31" ht="15">
      <c r="W36" s="85">
        <v>6</v>
      </c>
      <c r="X36" s="86" t="str">
        <f t="shared" si="1"/>
        <v>Proskovice B</v>
      </c>
      <c r="AA36" s="1">
        <f t="shared" si="2"/>
        <v>0</v>
      </c>
      <c r="AB36" s="1">
        <f t="shared" si="2"/>
        <v>0</v>
      </c>
      <c r="AC36" s="1" t="str">
        <f t="shared" si="2"/>
        <v>Proskovice B</v>
      </c>
      <c r="AD36" s="1">
        <f t="shared" si="2"/>
        <v>0</v>
      </c>
      <c r="AE36" s="1">
        <f t="shared" si="2"/>
        <v>0</v>
      </c>
    </row>
    <row r="37" spans="3:31" ht="15">
      <c r="C37" s="90" t="s">
        <v>63</v>
      </c>
      <c r="D37" s="91"/>
      <c r="E37" s="580" t="s">
        <v>64</v>
      </c>
      <c r="F37" s="576"/>
      <c r="G37" s="576"/>
      <c r="H37" s="576"/>
      <c r="I37" s="576"/>
      <c r="J37" s="576"/>
      <c r="K37" s="576"/>
      <c r="L37" s="576"/>
      <c r="M37" s="576"/>
      <c r="N37" s="576" t="s">
        <v>65</v>
      </c>
      <c r="O37" s="576"/>
      <c r="P37" s="576"/>
      <c r="Q37" s="576"/>
      <c r="R37" s="576"/>
      <c r="S37" s="576"/>
      <c r="T37" s="576"/>
      <c r="U37" s="576"/>
      <c r="V37" s="92"/>
      <c r="W37" s="85">
        <v>7</v>
      </c>
      <c r="X37" s="86" t="str">
        <f t="shared" si="1"/>
        <v>Vratimov</v>
      </c>
      <c r="AA37" s="1">
        <f t="shared" si="2"/>
        <v>0</v>
      </c>
      <c r="AB37" s="1">
        <f t="shared" si="2"/>
        <v>0</v>
      </c>
      <c r="AC37" s="1" t="str">
        <f t="shared" si="2"/>
        <v>Vratimov</v>
      </c>
      <c r="AD37" s="1">
        <f t="shared" si="2"/>
        <v>0</v>
      </c>
      <c r="AE37" s="1">
        <f t="shared" si="2"/>
        <v>0</v>
      </c>
    </row>
    <row r="38" spans="2:37" ht="15">
      <c r="B38" s="94"/>
      <c r="C38" s="95" t="s">
        <v>7</v>
      </c>
      <c r="D38" s="96" t="s">
        <v>8</v>
      </c>
      <c r="E38" s="581" t="s">
        <v>66</v>
      </c>
      <c r="F38" s="559"/>
      <c r="G38" s="560"/>
      <c r="H38" s="558" t="s">
        <v>67</v>
      </c>
      <c r="I38" s="559"/>
      <c r="J38" s="560" t="s">
        <v>67</v>
      </c>
      <c r="K38" s="558" t="s">
        <v>68</v>
      </c>
      <c r="L38" s="559"/>
      <c r="M38" s="559" t="s">
        <v>68</v>
      </c>
      <c r="N38" s="558" t="s">
        <v>69</v>
      </c>
      <c r="O38" s="559"/>
      <c r="P38" s="560"/>
      <c r="Q38" s="558" t="s">
        <v>70</v>
      </c>
      <c r="R38" s="559"/>
      <c r="S38" s="560"/>
      <c r="T38" s="97" t="s">
        <v>71</v>
      </c>
      <c r="U38" s="98"/>
      <c r="V38" s="99"/>
      <c r="W38" s="85">
        <v>8</v>
      </c>
      <c r="X38" s="86" t="str">
        <f t="shared" si="1"/>
        <v>Příbor</v>
      </c>
      <c r="AA38" s="1">
        <f t="shared" si="2"/>
        <v>0</v>
      </c>
      <c r="AB38" s="1">
        <f t="shared" si="2"/>
        <v>0</v>
      </c>
      <c r="AC38" s="1" t="str">
        <f t="shared" si="2"/>
        <v>Příbor</v>
      </c>
      <c r="AD38" s="1">
        <f t="shared" si="2"/>
        <v>0</v>
      </c>
      <c r="AE38" s="1">
        <f t="shared" si="2"/>
        <v>0</v>
      </c>
      <c r="AF38" s="4" t="s">
        <v>66</v>
      </c>
      <c r="AG38" s="4" t="s">
        <v>67</v>
      </c>
      <c r="AH38" s="4" t="s">
        <v>68</v>
      </c>
      <c r="AI38" s="4" t="s">
        <v>66</v>
      </c>
      <c r="AJ38" s="4" t="s">
        <v>67</v>
      </c>
      <c r="AK38" s="4" t="s">
        <v>68</v>
      </c>
    </row>
    <row r="39" spans="2:37" ht="24.75" customHeight="1">
      <c r="B39" s="100" t="s">
        <v>66</v>
      </c>
      <c r="C39" s="101"/>
      <c r="D39" s="110"/>
      <c r="E39" s="102"/>
      <c r="F39" s="103" t="s">
        <v>17</v>
      </c>
      <c r="G39" s="104"/>
      <c r="H39" s="105"/>
      <c r="I39" s="103" t="s">
        <v>17</v>
      </c>
      <c r="J39" s="104"/>
      <c r="K39" s="138"/>
      <c r="L39" s="136" t="s">
        <v>17</v>
      </c>
      <c r="M39" s="139"/>
      <c r="N39" s="140">
        <f>E39+H39+K39</f>
        <v>0</v>
      </c>
      <c r="O39" s="141" t="s">
        <v>17</v>
      </c>
      <c r="P39" s="142">
        <f>G39+J39+M39</f>
        <v>0</v>
      </c>
      <c r="Q39" s="140">
        <f>SUM(AF39:AH39)</f>
        <v>0</v>
      </c>
      <c r="R39" s="141" t="s">
        <v>17</v>
      </c>
      <c r="S39" s="142">
        <f>SUM(AI39:AK39)</f>
        <v>0</v>
      </c>
      <c r="T39" s="106">
        <f>IF(Q39&gt;S39,1,0)</f>
        <v>0</v>
      </c>
      <c r="U39" s="107">
        <f>IF(S39&gt;Q39,1,0)</f>
        <v>0</v>
      </c>
      <c r="V39" s="92"/>
      <c r="X39" s="108"/>
      <c r="AF39" s="109">
        <f>IF(E39&gt;G39,1,0)</f>
        <v>0</v>
      </c>
      <c r="AG39" s="109">
        <f>IF(H39&gt;J39,1,0)</f>
        <v>0</v>
      </c>
      <c r="AH39" s="109">
        <f>IF(K39+M39&gt;0,IF(K39&gt;M39,1,0),0)</f>
        <v>0</v>
      </c>
      <c r="AI39" s="109">
        <f>IF(G39&gt;E39,1,0)</f>
        <v>0</v>
      </c>
      <c r="AJ39" s="109">
        <f>IF(J39&gt;H39,1,0)</f>
        <v>0</v>
      </c>
      <c r="AK39" s="109">
        <f>IF(K39+M39&gt;0,IF(M39&gt;K39,1,0),0)</f>
        <v>0</v>
      </c>
    </row>
    <row r="40" spans="2:37" ht="24.75" customHeight="1">
      <c r="B40" s="100" t="s">
        <v>67</v>
      </c>
      <c r="C40" s="111"/>
      <c r="D40" s="101"/>
      <c r="E40" s="102"/>
      <c r="F40" s="103" t="s">
        <v>17</v>
      </c>
      <c r="G40" s="104"/>
      <c r="H40" s="105"/>
      <c r="I40" s="103" t="s">
        <v>17</v>
      </c>
      <c r="J40" s="104"/>
      <c r="K40" s="138"/>
      <c r="L40" s="136" t="s">
        <v>17</v>
      </c>
      <c r="M40" s="139"/>
      <c r="N40" s="140">
        <f>E40+H40+K40</f>
        <v>0</v>
      </c>
      <c r="O40" s="141" t="s">
        <v>17</v>
      </c>
      <c r="P40" s="142">
        <f>G40+J40+M40</f>
        <v>0</v>
      </c>
      <c r="Q40" s="140">
        <f>SUM(AF40:AH40)</f>
        <v>0</v>
      </c>
      <c r="R40" s="141" t="s">
        <v>17</v>
      </c>
      <c r="S40" s="142">
        <f>SUM(AI40:AK40)</f>
        <v>0</v>
      </c>
      <c r="T40" s="106">
        <f>IF(Q40&gt;S40,1,0)</f>
        <v>0</v>
      </c>
      <c r="U40" s="107">
        <f>IF(S40&gt;Q40,1,0)</f>
        <v>0</v>
      </c>
      <c r="V40" s="92"/>
      <c r="AF40" s="109">
        <f>IF(E40&gt;G40,1,0)</f>
        <v>0</v>
      </c>
      <c r="AG40" s="109">
        <f>IF(H40&gt;J40,1,0)</f>
        <v>0</v>
      </c>
      <c r="AH40" s="109">
        <f>IF(K40+M40&gt;0,IF(K40&gt;M40,1,0),0)</f>
        <v>0</v>
      </c>
      <c r="AI40" s="109">
        <f>IF(G40&gt;E40,1,0)</f>
        <v>0</v>
      </c>
      <c r="AJ40" s="109">
        <f>IF(J40&gt;H40,1,0)</f>
        <v>0</v>
      </c>
      <c r="AK40" s="109">
        <f>IF(K40+M40&gt;0,IF(M40&gt;K40,1,0),0)</f>
        <v>0</v>
      </c>
    </row>
    <row r="41" spans="2:37" ht="24.75" customHeight="1">
      <c r="B41" s="597" t="s">
        <v>68</v>
      </c>
      <c r="C41" s="111"/>
      <c r="D41" s="110"/>
      <c r="E41" s="637"/>
      <c r="F41" s="607" t="s">
        <v>17</v>
      </c>
      <c r="G41" s="609"/>
      <c r="H41" s="611"/>
      <c r="I41" s="607" t="s">
        <v>17</v>
      </c>
      <c r="J41" s="609"/>
      <c r="K41" s="625"/>
      <c r="L41" s="573" t="s">
        <v>17</v>
      </c>
      <c r="M41" s="627"/>
      <c r="N41" s="623">
        <f>E41+H41+K41</f>
        <v>0</v>
      </c>
      <c r="O41" s="631" t="s">
        <v>17</v>
      </c>
      <c r="P41" s="633">
        <f>G41+J41+M41</f>
        <v>0</v>
      </c>
      <c r="Q41" s="623">
        <f>SUM(AF41:AH41)</f>
        <v>0</v>
      </c>
      <c r="R41" s="631" t="s">
        <v>17</v>
      </c>
      <c r="S41" s="633">
        <f>SUM(AI41:AK41)</f>
        <v>0</v>
      </c>
      <c r="T41" s="635">
        <f>IF(Q41&gt;S41,1,0)</f>
        <v>0</v>
      </c>
      <c r="U41" s="629">
        <f>IF(S41&gt;Q41,1,0)</f>
        <v>0</v>
      </c>
      <c r="V41" s="112"/>
      <c r="AF41" s="109">
        <f>IF(E41&gt;G41,1,0)</f>
        <v>0</v>
      </c>
      <c r="AG41" s="109">
        <f>IF(H41&gt;J41,1,0)</f>
        <v>0</v>
      </c>
      <c r="AH41" s="109">
        <f>IF(K41+M41&gt;0,IF(K41&gt;M41,1,0),0)</f>
        <v>0</v>
      </c>
      <c r="AI41" s="109">
        <f>IF(G41&gt;E41,1,0)</f>
        <v>0</v>
      </c>
      <c r="AJ41" s="109">
        <f>IF(J41&gt;H41,1,0)</f>
        <v>0</v>
      </c>
      <c r="AK41" s="109">
        <f>IF(K41+M41&gt;0,IF(M41&gt;K41,1,0),0)</f>
        <v>0</v>
      </c>
    </row>
    <row r="42" spans="2:22" ht="24.75" customHeight="1">
      <c r="B42" s="598"/>
      <c r="C42" s="113"/>
      <c r="D42" s="114"/>
      <c r="E42" s="638"/>
      <c r="F42" s="608"/>
      <c r="G42" s="639"/>
      <c r="H42" s="640"/>
      <c r="I42" s="608"/>
      <c r="J42" s="639"/>
      <c r="K42" s="626"/>
      <c r="L42" s="574"/>
      <c r="M42" s="628"/>
      <c r="N42" s="624"/>
      <c r="O42" s="632"/>
      <c r="P42" s="634"/>
      <c r="Q42" s="624"/>
      <c r="R42" s="632"/>
      <c r="S42" s="634"/>
      <c r="T42" s="636"/>
      <c r="U42" s="630"/>
      <c r="V42" s="112"/>
    </row>
    <row r="43" spans="2:22" ht="24.75" customHeight="1">
      <c r="B43" s="115"/>
      <c r="C43" s="147" t="s">
        <v>72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9">
        <f>SUM(N39:N42)</f>
        <v>0</v>
      </c>
      <c r="O43" s="141" t="s">
        <v>17</v>
      </c>
      <c r="P43" s="150">
        <f>SUM(P39:P42)</f>
        <v>0</v>
      </c>
      <c r="Q43" s="149">
        <f>SUM(Q39:Q42)</f>
        <v>0</v>
      </c>
      <c r="R43" s="151" t="s">
        <v>17</v>
      </c>
      <c r="S43" s="150">
        <f>SUM(S39:S42)</f>
        <v>0</v>
      </c>
      <c r="T43" s="106">
        <f>SUM(T39:T42)</f>
        <v>0</v>
      </c>
      <c r="U43" s="107">
        <f>SUM(U39:U42)</f>
        <v>0</v>
      </c>
      <c r="V43" s="92"/>
    </row>
    <row r="44" spans="2:22" ht="24.75" customHeight="1">
      <c r="B44" s="115"/>
      <c r="C44" s="168" t="s">
        <v>73</v>
      </c>
      <c r="D44" s="167" t="str">
        <f>IF(T43&gt;U43,D34,IF(U43&gt;T43,D35,IF(U43+T43=0," ","CHYBA ZADÁNÍ")))</f>
        <v> </v>
      </c>
      <c r="E44" s="147"/>
      <c r="F44" s="147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68"/>
      <c r="V44" s="119"/>
    </row>
    <row r="45" spans="2:22" ht="15">
      <c r="B45" s="115"/>
      <c r="C45" s="3" t="s">
        <v>74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56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59</v>
      </c>
      <c r="U46" s="122"/>
    </row>
    <row r="47" spans="3:21" ht="15">
      <c r="C47" s="128" t="s">
        <v>75</v>
      </c>
      <c r="D47" s="129" t="s">
        <v>76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9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0" spans="3:21" ht="15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582" t="s">
        <v>42</v>
      </c>
      <c r="Q53" s="582"/>
      <c r="R53" s="73"/>
      <c r="S53" s="73"/>
      <c r="T53" s="583">
        <f>'Rozlosování-přehled'!$N$1</f>
        <v>2011</v>
      </c>
      <c r="U53" s="583"/>
      <c r="X53" s="74" t="s">
        <v>0</v>
      </c>
    </row>
    <row r="54" spans="3:31" ht="18.75">
      <c r="C54" s="75" t="s">
        <v>43</v>
      </c>
      <c r="D54" s="76"/>
      <c r="N54" s="77">
        <v>3</v>
      </c>
      <c r="P54" s="584" t="str">
        <f>IF(N54=1,P56,IF(N54=2,P57,IF(N54=3,P58,IF(N54=4,P59,IF(N54=5,P60," ")))))</f>
        <v>VETERÁNI   I.</v>
      </c>
      <c r="Q54" s="585"/>
      <c r="R54" s="585"/>
      <c r="S54" s="585"/>
      <c r="T54" s="585"/>
      <c r="U54" s="586"/>
      <c r="W54" s="78" t="s">
        <v>1</v>
      </c>
      <c r="X54" s="79" t="s">
        <v>2</v>
      </c>
      <c r="AA54" s="1" t="s">
        <v>44</v>
      </c>
      <c r="AB54" s="1" t="s">
        <v>45</v>
      </c>
      <c r="AC54" s="1" t="s">
        <v>46</v>
      </c>
      <c r="AD54" s="1" t="s">
        <v>47</v>
      </c>
      <c r="AE54" s="1" t="s">
        <v>48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1" ht="15.75">
      <c r="C56" s="75" t="s">
        <v>49</v>
      </c>
      <c r="D56" s="126" t="s">
        <v>51</v>
      </c>
      <c r="E56" s="83"/>
      <c r="F56" s="83"/>
      <c r="N56" s="84">
        <v>1</v>
      </c>
      <c r="P56" s="587" t="s">
        <v>50</v>
      </c>
      <c r="Q56" s="587"/>
      <c r="R56" s="587"/>
      <c r="S56" s="587"/>
      <c r="T56" s="587"/>
      <c r="U56" s="587"/>
      <c r="W56" s="85">
        <v>1</v>
      </c>
      <c r="X56" s="86" t="str">
        <f aca="true" t="shared" si="3" ref="X56:X63">IF($N$4=1,AA56,IF($N$4=2,AB56,IF($N$4=3,AC56,IF($N$4=4,AD56,IF($N$4=5,AE56," ")))))</f>
        <v>VOLNÝ  LOS</v>
      </c>
      <c r="AA56" s="1">
        <f aca="true" t="shared" si="4" ref="AA56:AE63">AA6</f>
        <v>0</v>
      </c>
      <c r="AB56" s="1">
        <f t="shared" si="4"/>
        <v>0</v>
      </c>
      <c r="AC56" s="1" t="str">
        <f>AC6</f>
        <v>VOLNÝ  LOS</v>
      </c>
      <c r="AD56" s="1">
        <f t="shared" si="4"/>
        <v>0</v>
      </c>
      <c r="AE56" s="1">
        <f t="shared" si="4"/>
        <v>0</v>
      </c>
    </row>
    <row r="57" spans="3:31" ht="15">
      <c r="C57" s="75" t="s">
        <v>52</v>
      </c>
      <c r="D57" s="247">
        <v>40713</v>
      </c>
      <c r="E57" s="88"/>
      <c r="F57" s="88"/>
      <c r="N57" s="84">
        <v>2</v>
      </c>
      <c r="P57" s="587" t="s">
        <v>53</v>
      </c>
      <c r="Q57" s="587"/>
      <c r="R57" s="587"/>
      <c r="S57" s="587"/>
      <c r="T57" s="587"/>
      <c r="U57" s="587"/>
      <c r="W57" s="85">
        <v>2</v>
      </c>
      <c r="X57" s="86" t="str">
        <f t="shared" si="3"/>
        <v>Krmelín</v>
      </c>
      <c r="AA57" s="1">
        <f t="shared" si="4"/>
        <v>0</v>
      </c>
      <c r="AB57" s="1">
        <f t="shared" si="4"/>
        <v>0</v>
      </c>
      <c r="AC57" s="1" t="str">
        <f t="shared" si="4"/>
        <v>Krmelín</v>
      </c>
      <c r="AD57" s="1">
        <f t="shared" si="4"/>
        <v>0</v>
      </c>
      <c r="AE57" s="1">
        <f t="shared" si="4"/>
        <v>0</v>
      </c>
    </row>
    <row r="58" spans="3:31" ht="15">
      <c r="C58" s="75"/>
      <c r="N58" s="84">
        <v>3</v>
      </c>
      <c r="P58" s="575" t="s">
        <v>54</v>
      </c>
      <c r="Q58" s="575"/>
      <c r="R58" s="575"/>
      <c r="S58" s="575"/>
      <c r="T58" s="575"/>
      <c r="U58" s="575"/>
      <c r="W58" s="85">
        <v>3</v>
      </c>
      <c r="X58" s="86" t="str">
        <f t="shared" si="3"/>
        <v>Výškovice  C</v>
      </c>
      <c r="AA58" s="1">
        <f t="shared" si="4"/>
        <v>0</v>
      </c>
      <c r="AB58" s="1">
        <f t="shared" si="4"/>
        <v>0</v>
      </c>
      <c r="AC58" s="1" t="str">
        <f t="shared" si="4"/>
        <v>Výškovice  C</v>
      </c>
      <c r="AD58" s="1">
        <f t="shared" si="4"/>
        <v>0</v>
      </c>
      <c r="AE58" s="1">
        <f t="shared" si="4"/>
        <v>0</v>
      </c>
    </row>
    <row r="59" spans="2:31" ht="18.75">
      <c r="B59" s="89">
        <v>2</v>
      </c>
      <c r="C59" s="71" t="s">
        <v>56</v>
      </c>
      <c r="D59" s="577" t="str">
        <f>IF(B59=1,X56,IF(B59=2,X57,IF(B59=3,X58,IF(B59=4,X59,IF(B59=5,X60,IF(B59=6,X61,IF(B59=7,X62,IF(B59=8,X63," "))))))))</f>
        <v>Krmelín</v>
      </c>
      <c r="E59" s="578"/>
      <c r="F59" s="578"/>
      <c r="G59" s="578"/>
      <c r="H59" s="578"/>
      <c r="I59" s="579"/>
      <c r="N59" s="84">
        <v>4</v>
      </c>
      <c r="P59" s="575" t="s">
        <v>57</v>
      </c>
      <c r="Q59" s="575"/>
      <c r="R59" s="575"/>
      <c r="S59" s="575"/>
      <c r="T59" s="575"/>
      <c r="U59" s="575"/>
      <c r="W59" s="85">
        <v>4</v>
      </c>
      <c r="X59" s="86" t="str">
        <f t="shared" si="3"/>
        <v>Kunčičky  B</v>
      </c>
      <c r="AA59" s="1">
        <f t="shared" si="4"/>
        <v>0</v>
      </c>
      <c r="AB59" s="1">
        <f t="shared" si="4"/>
        <v>0</v>
      </c>
      <c r="AC59" s="1" t="str">
        <f t="shared" si="4"/>
        <v>Kunčičky  B</v>
      </c>
      <c r="AD59" s="1">
        <f t="shared" si="4"/>
        <v>0</v>
      </c>
      <c r="AE59" s="1">
        <f t="shared" si="4"/>
        <v>0</v>
      </c>
    </row>
    <row r="60" spans="2:31" ht="18.75">
      <c r="B60" s="89">
        <v>5</v>
      </c>
      <c r="C60" s="71" t="s">
        <v>59</v>
      </c>
      <c r="D60" s="577" t="str">
        <f>IF(B60=1,X56,IF(B60=2,X57,IF(B60=3,X58,IF(B60=4,X59,IF(B60=5,X60,IF(B60=6,X61,IF(B60=7,X62,IF(B60=8,X63," "))))))))</f>
        <v>Poruba</v>
      </c>
      <c r="E60" s="578"/>
      <c r="F60" s="578"/>
      <c r="G60" s="578"/>
      <c r="H60" s="578"/>
      <c r="I60" s="579"/>
      <c r="N60" s="84">
        <v>5</v>
      </c>
      <c r="P60" s="575" t="s">
        <v>60</v>
      </c>
      <c r="Q60" s="575"/>
      <c r="R60" s="575"/>
      <c r="S60" s="575"/>
      <c r="T60" s="575"/>
      <c r="U60" s="575"/>
      <c r="W60" s="85">
        <v>5</v>
      </c>
      <c r="X60" s="86" t="str">
        <f t="shared" si="3"/>
        <v>Poruba</v>
      </c>
      <c r="AA60" s="1">
        <f t="shared" si="4"/>
        <v>0</v>
      </c>
      <c r="AB60" s="1">
        <f t="shared" si="4"/>
        <v>0</v>
      </c>
      <c r="AC60" s="1" t="str">
        <f t="shared" si="4"/>
        <v>Poruba</v>
      </c>
      <c r="AD60" s="1">
        <f t="shared" si="4"/>
        <v>0</v>
      </c>
      <c r="AE60" s="1">
        <f t="shared" si="4"/>
        <v>0</v>
      </c>
    </row>
    <row r="61" spans="23:31" ht="15">
      <c r="W61" s="85">
        <v>6</v>
      </c>
      <c r="X61" s="86" t="str">
        <f t="shared" si="3"/>
        <v>Proskovice B</v>
      </c>
      <c r="AA61" s="1">
        <f t="shared" si="4"/>
        <v>0</v>
      </c>
      <c r="AB61" s="1">
        <f t="shared" si="4"/>
        <v>0</v>
      </c>
      <c r="AC61" s="1" t="str">
        <f t="shared" si="4"/>
        <v>Proskovice B</v>
      </c>
      <c r="AD61" s="1">
        <f t="shared" si="4"/>
        <v>0</v>
      </c>
      <c r="AE61" s="1">
        <f t="shared" si="4"/>
        <v>0</v>
      </c>
    </row>
    <row r="62" spans="3:37" ht="15">
      <c r="C62" s="90" t="s">
        <v>63</v>
      </c>
      <c r="D62" s="91"/>
      <c r="E62" s="580" t="s">
        <v>64</v>
      </c>
      <c r="F62" s="576"/>
      <c r="G62" s="576"/>
      <c r="H62" s="576"/>
      <c r="I62" s="576"/>
      <c r="J62" s="576"/>
      <c r="K62" s="576"/>
      <c r="L62" s="576"/>
      <c r="M62" s="576"/>
      <c r="N62" s="576" t="s">
        <v>65</v>
      </c>
      <c r="O62" s="576"/>
      <c r="P62" s="576"/>
      <c r="Q62" s="576"/>
      <c r="R62" s="576"/>
      <c r="S62" s="576"/>
      <c r="T62" s="576"/>
      <c r="U62" s="576"/>
      <c r="V62" s="92"/>
      <c r="W62" s="85">
        <v>7</v>
      </c>
      <c r="X62" s="86" t="str">
        <f t="shared" si="3"/>
        <v>Vratimov</v>
      </c>
      <c r="AA62" s="1">
        <f t="shared" si="4"/>
        <v>0</v>
      </c>
      <c r="AB62" s="1">
        <f t="shared" si="4"/>
        <v>0</v>
      </c>
      <c r="AC62" s="1" t="str">
        <f t="shared" si="4"/>
        <v>Vratimov</v>
      </c>
      <c r="AD62" s="1">
        <f t="shared" si="4"/>
        <v>0</v>
      </c>
      <c r="AE62" s="1">
        <f t="shared" si="4"/>
        <v>0</v>
      </c>
      <c r="AF62" s="75"/>
      <c r="AG62" s="93"/>
      <c r="AH62" s="93"/>
      <c r="AI62" s="74" t="s">
        <v>0</v>
      </c>
      <c r="AJ62" s="93"/>
      <c r="AK62" s="93"/>
    </row>
    <row r="63" spans="2:37" ht="15">
      <c r="B63" s="94"/>
      <c r="C63" s="95" t="s">
        <v>7</v>
      </c>
      <c r="D63" s="96" t="s">
        <v>8</v>
      </c>
      <c r="E63" s="581" t="s">
        <v>66</v>
      </c>
      <c r="F63" s="559"/>
      <c r="G63" s="560"/>
      <c r="H63" s="558" t="s">
        <v>67</v>
      </c>
      <c r="I63" s="559"/>
      <c r="J63" s="560" t="s">
        <v>67</v>
      </c>
      <c r="K63" s="558" t="s">
        <v>68</v>
      </c>
      <c r="L63" s="559"/>
      <c r="M63" s="559" t="s">
        <v>68</v>
      </c>
      <c r="N63" s="558" t="s">
        <v>69</v>
      </c>
      <c r="O63" s="559"/>
      <c r="P63" s="560"/>
      <c r="Q63" s="558" t="s">
        <v>70</v>
      </c>
      <c r="R63" s="559"/>
      <c r="S63" s="560"/>
      <c r="T63" s="97" t="s">
        <v>71</v>
      </c>
      <c r="U63" s="98"/>
      <c r="V63" s="99"/>
      <c r="W63" s="85">
        <v>8</v>
      </c>
      <c r="X63" s="86" t="str">
        <f t="shared" si="3"/>
        <v>Příbor</v>
      </c>
      <c r="AA63" s="1">
        <f t="shared" si="4"/>
        <v>0</v>
      </c>
      <c r="AB63" s="1">
        <f t="shared" si="4"/>
        <v>0</v>
      </c>
      <c r="AC63" s="1" t="str">
        <f t="shared" si="4"/>
        <v>Příbor</v>
      </c>
      <c r="AD63" s="1">
        <f t="shared" si="4"/>
        <v>0</v>
      </c>
      <c r="AE63" s="1">
        <f t="shared" si="4"/>
        <v>0</v>
      </c>
      <c r="AF63" s="4" t="s">
        <v>66</v>
      </c>
      <c r="AG63" s="4" t="s">
        <v>67</v>
      </c>
      <c r="AH63" s="4" t="s">
        <v>68</v>
      </c>
      <c r="AI63" s="4" t="s">
        <v>66</v>
      </c>
      <c r="AJ63" s="4" t="s">
        <v>67</v>
      </c>
      <c r="AK63" s="4" t="s">
        <v>68</v>
      </c>
    </row>
    <row r="64" spans="2:37" ht="24.75" customHeight="1">
      <c r="B64" s="100" t="s">
        <v>66</v>
      </c>
      <c r="C64" s="101" t="s">
        <v>195</v>
      </c>
      <c r="D64" s="110" t="s">
        <v>259</v>
      </c>
      <c r="E64" s="102">
        <v>2</v>
      </c>
      <c r="F64" s="103" t="s">
        <v>17</v>
      </c>
      <c r="G64" s="104">
        <v>6</v>
      </c>
      <c r="H64" s="105">
        <v>6</v>
      </c>
      <c r="I64" s="103" t="s">
        <v>17</v>
      </c>
      <c r="J64" s="104">
        <v>1</v>
      </c>
      <c r="K64" s="105">
        <v>7</v>
      </c>
      <c r="L64" s="103" t="s">
        <v>17</v>
      </c>
      <c r="M64" s="411">
        <v>6</v>
      </c>
      <c r="N64" s="140">
        <f>E64+H64+K64</f>
        <v>15</v>
      </c>
      <c r="O64" s="141" t="s">
        <v>17</v>
      </c>
      <c r="P64" s="142">
        <f>G64+J64+M64</f>
        <v>13</v>
      </c>
      <c r="Q64" s="140">
        <f>SUM(AF64:AH64)</f>
        <v>2</v>
      </c>
      <c r="R64" s="141" t="s">
        <v>17</v>
      </c>
      <c r="S64" s="142">
        <f>SUM(AI64:AK64)</f>
        <v>1</v>
      </c>
      <c r="T64" s="106">
        <f>IF(Q64&gt;S64,1,0)</f>
        <v>1</v>
      </c>
      <c r="U64" s="107">
        <f>IF(S64&gt;Q64,1,0)</f>
        <v>0</v>
      </c>
      <c r="V64" s="92"/>
      <c r="X64" s="108"/>
      <c r="AF64" s="109">
        <f>IF(E64&gt;G64,1,0)</f>
        <v>0</v>
      </c>
      <c r="AG64" s="109">
        <f>IF(H64&gt;J64,1,0)</f>
        <v>1</v>
      </c>
      <c r="AH64" s="109">
        <f>IF(K64+M64&gt;0,IF(K64&gt;M64,1,0),0)</f>
        <v>1</v>
      </c>
      <c r="AI64" s="109">
        <f>IF(G64&gt;E64,1,0)</f>
        <v>1</v>
      </c>
      <c r="AJ64" s="109">
        <f>IF(J64&gt;H64,1,0)</f>
        <v>0</v>
      </c>
      <c r="AK64" s="109">
        <f>IF(K64+M64&gt;0,IF(M64&gt;K64,1,0),0)</f>
        <v>0</v>
      </c>
    </row>
    <row r="65" spans="2:37" ht="24.75" customHeight="1">
      <c r="B65" s="100" t="s">
        <v>67</v>
      </c>
      <c r="C65" s="111" t="s">
        <v>197</v>
      </c>
      <c r="D65" s="101" t="s">
        <v>260</v>
      </c>
      <c r="E65" s="102">
        <v>6</v>
      </c>
      <c r="F65" s="103" t="s">
        <v>17</v>
      </c>
      <c r="G65" s="104">
        <v>3</v>
      </c>
      <c r="H65" s="105">
        <v>6</v>
      </c>
      <c r="I65" s="103" t="s">
        <v>17</v>
      </c>
      <c r="J65" s="104">
        <v>2</v>
      </c>
      <c r="K65" s="105"/>
      <c r="L65" s="103" t="s">
        <v>17</v>
      </c>
      <c r="M65" s="411"/>
      <c r="N65" s="140">
        <f>E65+H65+K65</f>
        <v>12</v>
      </c>
      <c r="O65" s="141" t="s">
        <v>17</v>
      </c>
      <c r="P65" s="142">
        <f>G65+J65+M65</f>
        <v>5</v>
      </c>
      <c r="Q65" s="140">
        <f>SUM(AF65:AH65)</f>
        <v>2</v>
      </c>
      <c r="R65" s="141" t="s">
        <v>17</v>
      </c>
      <c r="S65" s="142">
        <f>SUM(AI65:AK65)</f>
        <v>0</v>
      </c>
      <c r="T65" s="106">
        <f>IF(Q65&gt;S65,1,0)</f>
        <v>1</v>
      </c>
      <c r="U65" s="107">
        <f>IF(S65&gt;Q65,1,0)</f>
        <v>0</v>
      </c>
      <c r="V65" s="92"/>
      <c r="AF65" s="109">
        <f>IF(E65&gt;G65,1,0)</f>
        <v>1</v>
      </c>
      <c r="AG65" s="109">
        <f>IF(H65&gt;J65,1,0)</f>
        <v>1</v>
      </c>
      <c r="AH65" s="109">
        <f>IF(K65+M65&gt;0,IF(K65&gt;M65,1,0),0)</f>
        <v>0</v>
      </c>
      <c r="AI65" s="109">
        <f>IF(G65&gt;E65,1,0)</f>
        <v>0</v>
      </c>
      <c r="AJ65" s="109">
        <f>IF(J65&gt;H65,1,0)</f>
        <v>0</v>
      </c>
      <c r="AK65" s="109">
        <f>IF(K65+M65&gt;0,IF(M65&gt;K65,1,0),0)</f>
        <v>0</v>
      </c>
    </row>
    <row r="66" spans="2:37" ht="24.75" customHeight="1">
      <c r="B66" s="597" t="s">
        <v>68</v>
      </c>
      <c r="C66" s="111" t="s">
        <v>225</v>
      </c>
      <c r="D66" s="416" t="s">
        <v>261</v>
      </c>
      <c r="E66" s="605">
        <v>4</v>
      </c>
      <c r="F66" s="607" t="s">
        <v>17</v>
      </c>
      <c r="G66" s="609">
        <v>6</v>
      </c>
      <c r="H66" s="611">
        <v>6</v>
      </c>
      <c r="I66" s="607" t="s">
        <v>17</v>
      </c>
      <c r="J66" s="609">
        <v>4</v>
      </c>
      <c r="K66" s="611">
        <v>4</v>
      </c>
      <c r="L66" s="607" t="s">
        <v>17</v>
      </c>
      <c r="M66" s="613">
        <v>6</v>
      </c>
      <c r="N66" s="623">
        <f>E66+H66+K66</f>
        <v>14</v>
      </c>
      <c r="O66" s="631" t="s">
        <v>17</v>
      </c>
      <c r="P66" s="633">
        <f>G66+J66+M66</f>
        <v>16</v>
      </c>
      <c r="Q66" s="623">
        <f>SUM(AF66:AH66)</f>
        <v>1</v>
      </c>
      <c r="R66" s="631" t="s">
        <v>17</v>
      </c>
      <c r="S66" s="633">
        <f>SUM(AI66:AK66)</f>
        <v>2</v>
      </c>
      <c r="T66" s="635">
        <f>IF(Q66&gt;S66,1,0)</f>
        <v>0</v>
      </c>
      <c r="U66" s="629">
        <f>IF(S66&gt;Q66,1,0)</f>
        <v>1</v>
      </c>
      <c r="V66" s="112"/>
      <c r="AF66" s="109">
        <f>IF(E66&gt;G66,1,0)</f>
        <v>0</v>
      </c>
      <c r="AG66" s="109">
        <f>IF(H66&gt;J66,1,0)</f>
        <v>1</v>
      </c>
      <c r="AH66" s="109">
        <f>IF(K66+M66&gt;0,IF(K66&gt;M66,1,0),0)</f>
        <v>0</v>
      </c>
      <c r="AI66" s="109">
        <f>IF(G66&gt;E66,1,0)</f>
        <v>1</v>
      </c>
      <c r="AJ66" s="109">
        <f>IF(J66&gt;H66,1,0)</f>
        <v>0</v>
      </c>
      <c r="AK66" s="109">
        <f>IF(K66+M66&gt;0,IF(M66&gt;K66,1,0),0)</f>
        <v>1</v>
      </c>
    </row>
    <row r="67" spans="2:22" ht="24.75" customHeight="1">
      <c r="B67" s="598"/>
      <c r="C67" s="111" t="s">
        <v>195</v>
      </c>
      <c r="D67" s="417" t="s">
        <v>262</v>
      </c>
      <c r="E67" s="606"/>
      <c r="F67" s="608"/>
      <c r="G67" s="610"/>
      <c r="H67" s="612"/>
      <c r="I67" s="608"/>
      <c r="J67" s="610"/>
      <c r="K67" s="612"/>
      <c r="L67" s="608"/>
      <c r="M67" s="614"/>
      <c r="N67" s="624"/>
      <c r="O67" s="632"/>
      <c r="P67" s="634"/>
      <c r="Q67" s="624"/>
      <c r="R67" s="632"/>
      <c r="S67" s="634"/>
      <c r="T67" s="636"/>
      <c r="U67" s="630"/>
      <c r="V67" s="112"/>
    </row>
    <row r="68" spans="2:22" ht="24.75" customHeight="1">
      <c r="B68" s="115"/>
      <c r="C68" s="147" t="s">
        <v>72</v>
      </c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9">
        <f>SUM(N64:N67)</f>
        <v>41</v>
      </c>
      <c r="O68" s="141" t="s">
        <v>17</v>
      </c>
      <c r="P68" s="150">
        <f>SUM(P64:P67)</f>
        <v>34</v>
      </c>
      <c r="Q68" s="149">
        <f>SUM(Q64:Q67)</f>
        <v>5</v>
      </c>
      <c r="R68" s="151" t="s">
        <v>17</v>
      </c>
      <c r="S68" s="150">
        <f>SUM(S64:S67)</f>
        <v>3</v>
      </c>
      <c r="T68" s="106">
        <f>SUM(T64:T67)</f>
        <v>2</v>
      </c>
      <c r="U68" s="107">
        <f>SUM(U64:U67)</f>
        <v>1</v>
      </c>
      <c r="V68" s="92"/>
    </row>
    <row r="69" spans="2:27" ht="24.75" customHeight="1">
      <c r="B69" s="115"/>
      <c r="C69" s="3" t="s">
        <v>73</v>
      </c>
      <c r="D69" s="118" t="str">
        <f>IF(T68&gt;U68,D59,IF(U68&gt;T68,D60,IF(U68+T68=0," ","CHYBA ZADÁNÍ")))</f>
        <v>Krmelín</v>
      </c>
      <c r="E69" s="116"/>
      <c r="F69" s="116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3"/>
      <c r="V69" s="119"/>
      <c r="AA69" s="120"/>
    </row>
    <row r="70" spans="2:22" ht="15">
      <c r="B70" s="115"/>
      <c r="C70" s="3" t="s">
        <v>74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10:20" ht="15">
      <c r="J71" s="2" t="s">
        <v>56</v>
      </c>
      <c r="K71" s="2"/>
      <c r="L71" s="2"/>
      <c r="T71" s="2" t="s">
        <v>59</v>
      </c>
    </row>
    <row r="72" spans="3:21" ht="15">
      <c r="C72" s="75" t="s">
        <v>75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3" spans="3:21" ht="15"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</row>
    <row r="74" spans="3:21" ht="15"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5" spans="3:21" ht="15"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</row>
    <row r="76" spans="2:21" ht="26.25">
      <c r="B76" s="91"/>
      <c r="C76" s="91"/>
      <c r="D76" s="91"/>
      <c r="E76" s="91"/>
      <c r="F76" s="123" t="s">
        <v>39</v>
      </c>
      <c r="G76" s="91"/>
      <c r="H76" s="124"/>
      <c r="I76" s="124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582" t="s">
        <v>42</v>
      </c>
      <c r="Q78" s="582"/>
      <c r="R78" s="73"/>
      <c r="S78" s="73"/>
      <c r="T78" s="583">
        <f>'Rozlosování-přehled'!$N$1</f>
        <v>2011</v>
      </c>
      <c r="U78" s="583"/>
      <c r="X78" s="74" t="s">
        <v>0</v>
      </c>
    </row>
    <row r="79" spans="3:31" ht="18.75">
      <c r="C79" s="75" t="s">
        <v>43</v>
      </c>
      <c r="D79" s="125"/>
      <c r="N79" s="77">
        <v>3</v>
      </c>
      <c r="P79" s="584" t="str">
        <f>IF(N79=1,P81,IF(N79=2,P82,IF(N79=3,P83,IF(N79=4,P84,IF(N79=5,P85," ")))))</f>
        <v>VETERÁNI   I.</v>
      </c>
      <c r="Q79" s="585"/>
      <c r="R79" s="585"/>
      <c r="S79" s="585"/>
      <c r="T79" s="585"/>
      <c r="U79" s="586"/>
      <c r="W79" s="78" t="s">
        <v>1</v>
      </c>
      <c r="X79" s="75" t="s">
        <v>2</v>
      </c>
      <c r="AA79" s="1" t="s">
        <v>44</v>
      </c>
      <c r="AB79" s="1" t="s">
        <v>45</v>
      </c>
      <c r="AC79" s="1" t="s">
        <v>46</v>
      </c>
      <c r="AD79" s="1" t="s">
        <v>47</v>
      </c>
      <c r="AE79" s="1" t="s">
        <v>48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1" ht="15.75">
      <c r="C81" s="75" t="s">
        <v>49</v>
      </c>
      <c r="D81" s="126" t="s">
        <v>62</v>
      </c>
      <c r="E81" s="83"/>
      <c r="F81" s="83"/>
      <c r="N81" s="1">
        <v>1</v>
      </c>
      <c r="P81" s="587" t="s">
        <v>50</v>
      </c>
      <c r="Q81" s="587"/>
      <c r="R81" s="587"/>
      <c r="S81" s="587"/>
      <c r="T81" s="587"/>
      <c r="U81" s="587"/>
      <c r="W81" s="85">
        <v>1</v>
      </c>
      <c r="X81" s="86" t="str">
        <f aca="true" t="shared" si="5" ref="X81:X88">IF($N$29=1,AA81,IF($N$29=2,AB81,IF($N$29=3,AC81,IF($N$29=4,AD81,IF($N$29=5,AE81," ")))))</f>
        <v>VOLNÝ  LOS</v>
      </c>
      <c r="AA81" s="1">
        <f aca="true" t="shared" si="6" ref="AA81:AE88">AA6</f>
        <v>0</v>
      </c>
      <c r="AB81" s="1">
        <f t="shared" si="6"/>
        <v>0</v>
      </c>
      <c r="AC81" s="1" t="str">
        <f>AC6</f>
        <v>VOLNÝ  LOS</v>
      </c>
      <c r="AD81" s="1">
        <f t="shared" si="6"/>
        <v>0</v>
      </c>
      <c r="AE81" s="1">
        <f t="shared" si="6"/>
        <v>0</v>
      </c>
    </row>
    <row r="82" spans="3:31" ht="15">
      <c r="C82" s="75" t="s">
        <v>52</v>
      </c>
      <c r="D82" s="87"/>
      <c r="E82" s="88"/>
      <c r="F82" s="88"/>
      <c r="N82" s="1">
        <v>2</v>
      </c>
      <c r="P82" s="587" t="s">
        <v>53</v>
      </c>
      <c r="Q82" s="587"/>
      <c r="R82" s="587"/>
      <c r="S82" s="587"/>
      <c r="T82" s="587"/>
      <c r="U82" s="587"/>
      <c r="W82" s="85">
        <v>2</v>
      </c>
      <c r="X82" s="86" t="str">
        <f t="shared" si="5"/>
        <v>Krmelín</v>
      </c>
      <c r="AA82" s="1">
        <f t="shared" si="6"/>
        <v>0</v>
      </c>
      <c r="AB82" s="1">
        <f t="shared" si="6"/>
        <v>0</v>
      </c>
      <c r="AC82" s="1" t="str">
        <f t="shared" si="6"/>
        <v>Krmelín</v>
      </c>
      <c r="AD82" s="1">
        <f t="shared" si="6"/>
        <v>0</v>
      </c>
      <c r="AE82" s="1">
        <f t="shared" si="6"/>
        <v>0</v>
      </c>
    </row>
    <row r="83" spans="3:31" ht="15">
      <c r="C83" s="75"/>
      <c r="N83" s="1">
        <v>3</v>
      </c>
      <c r="P83" s="575" t="s">
        <v>54</v>
      </c>
      <c r="Q83" s="575"/>
      <c r="R83" s="575"/>
      <c r="S83" s="575"/>
      <c r="T83" s="575"/>
      <c r="U83" s="575"/>
      <c r="W83" s="85">
        <v>3</v>
      </c>
      <c r="X83" s="86" t="str">
        <f t="shared" si="5"/>
        <v>Výškovice  C</v>
      </c>
      <c r="AA83" s="1">
        <f t="shared" si="6"/>
        <v>0</v>
      </c>
      <c r="AB83" s="1">
        <f t="shared" si="6"/>
        <v>0</v>
      </c>
      <c r="AC83" s="1" t="str">
        <f t="shared" si="6"/>
        <v>Výškovice  C</v>
      </c>
      <c r="AD83" s="1">
        <f t="shared" si="6"/>
        <v>0</v>
      </c>
      <c r="AE83" s="1">
        <f t="shared" si="6"/>
        <v>0</v>
      </c>
    </row>
    <row r="84" spans="2:31" ht="18">
      <c r="B84" s="89">
        <v>3</v>
      </c>
      <c r="C84" s="71" t="s">
        <v>56</v>
      </c>
      <c r="D84" s="594" t="str">
        <f>IF(B84=1,X81,IF(B84=2,X82,IF(B84=3,X83,IF(B84=4,X84,IF(B84=5,X85,IF(B84=6,X86,IF(B84=7,X87,IF(B84=8,X88," "))))))))</f>
        <v>Výškovice  C</v>
      </c>
      <c r="E84" s="595"/>
      <c r="F84" s="595"/>
      <c r="G84" s="595"/>
      <c r="H84" s="595"/>
      <c r="I84" s="596"/>
      <c r="N84" s="1">
        <v>4</v>
      </c>
      <c r="P84" s="575" t="s">
        <v>57</v>
      </c>
      <c r="Q84" s="575"/>
      <c r="R84" s="575"/>
      <c r="S84" s="575"/>
      <c r="T84" s="575"/>
      <c r="U84" s="575"/>
      <c r="W84" s="85">
        <v>4</v>
      </c>
      <c r="X84" s="86" t="str">
        <f t="shared" si="5"/>
        <v>Kunčičky  B</v>
      </c>
      <c r="AA84" s="1">
        <f t="shared" si="6"/>
        <v>0</v>
      </c>
      <c r="AB84" s="1">
        <f t="shared" si="6"/>
        <v>0</v>
      </c>
      <c r="AC84" s="1" t="str">
        <f t="shared" si="6"/>
        <v>Kunčičky  B</v>
      </c>
      <c r="AD84" s="1">
        <f t="shared" si="6"/>
        <v>0</v>
      </c>
      <c r="AE84" s="1">
        <f t="shared" si="6"/>
        <v>0</v>
      </c>
    </row>
    <row r="85" spans="2:31" ht="18">
      <c r="B85" s="89">
        <v>4</v>
      </c>
      <c r="C85" s="71" t="s">
        <v>59</v>
      </c>
      <c r="D85" s="594" t="str">
        <f>IF(B85=1,X81,IF(B85=2,X82,IF(B85=3,X83,IF(B85=4,X84,IF(B85=5,X85,IF(B85=6,X86,IF(B85=7,X87,IF(B85=8,X88," "))))))))</f>
        <v>Kunčičky  B</v>
      </c>
      <c r="E85" s="595"/>
      <c r="F85" s="595"/>
      <c r="G85" s="595"/>
      <c r="H85" s="595"/>
      <c r="I85" s="596"/>
      <c r="N85" s="1">
        <v>5</v>
      </c>
      <c r="P85" s="575" t="s">
        <v>60</v>
      </c>
      <c r="Q85" s="575"/>
      <c r="R85" s="575"/>
      <c r="S85" s="575"/>
      <c r="T85" s="575"/>
      <c r="U85" s="575"/>
      <c r="W85" s="85">
        <v>5</v>
      </c>
      <c r="X85" s="86" t="str">
        <f t="shared" si="5"/>
        <v>Poruba</v>
      </c>
      <c r="AA85" s="1">
        <f t="shared" si="6"/>
        <v>0</v>
      </c>
      <c r="AB85" s="1">
        <f t="shared" si="6"/>
        <v>0</v>
      </c>
      <c r="AC85" s="1" t="str">
        <f t="shared" si="6"/>
        <v>Poruba</v>
      </c>
      <c r="AD85" s="1">
        <f t="shared" si="6"/>
        <v>0</v>
      </c>
      <c r="AE85" s="1">
        <f t="shared" si="6"/>
        <v>0</v>
      </c>
    </row>
    <row r="86" spans="23:31" ht="14.25">
      <c r="W86" s="85">
        <v>6</v>
      </c>
      <c r="X86" s="86" t="str">
        <f t="shared" si="5"/>
        <v>Proskovice B</v>
      </c>
      <c r="AA86" s="1">
        <f t="shared" si="6"/>
        <v>0</v>
      </c>
      <c r="AB86" s="1">
        <f t="shared" si="6"/>
        <v>0</v>
      </c>
      <c r="AC86" s="1" t="str">
        <f t="shared" si="6"/>
        <v>Proskovice B</v>
      </c>
      <c r="AD86" s="1">
        <f t="shared" si="6"/>
        <v>0</v>
      </c>
      <c r="AE86" s="1">
        <f t="shared" si="6"/>
        <v>0</v>
      </c>
    </row>
    <row r="87" spans="3:31" ht="14.25">
      <c r="C87" s="90" t="s">
        <v>63</v>
      </c>
      <c r="D87" s="91"/>
      <c r="E87" s="580" t="s">
        <v>64</v>
      </c>
      <c r="F87" s="576"/>
      <c r="G87" s="576"/>
      <c r="H87" s="576"/>
      <c r="I87" s="576"/>
      <c r="J87" s="576"/>
      <c r="K87" s="576"/>
      <c r="L87" s="576"/>
      <c r="M87" s="576"/>
      <c r="N87" s="576" t="s">
        <v>65</v>
      </c>
      <c r="O87" s="576"/>
      <c r="P87" s="576"/>
      <c r="Q87" s="576"/>
      <c r="R87" s="576"/>
      <c r="S87" s="576"/>
      <c r="T87" s="576"/>
      <c r="U87" s="576"/>
      <c r="V87" s="92"/>
      <c r="W87" s="85">
        <v>7</v>
      </c>
      <c r="X87" s="86" t="str">
        <f t="shared" si="5"/>
        <v>Vratimov</v>
      </c>
      <c r="AA87" s="1">
        <f t="shared" si="6"/>
        <v>0</v>
      </c>
      <c r="AB87" s="1">
        <f t="shared" si="6"/>
        <v>0</v>
      </c>
      <c r="AC87" s="1" t="str">
        <f t="shared" si="6"/>
        <v>Vratimov</v>
      </c>
      <c r="AD87" s="1">
        <f t="shared" si="6"/>
        <v>0</v>
      </c>
      <c r="AE87" s="1">
        <f t="shared" si="6"/>
        <v>0</v>
      </c>
    </row>
    <row r="88" spans="2:37" ht="15">
      <c r="B88" s="94"/>
      <c r="C88" s="95" t="s">
        <v>7</v>
      </c>
      <c r="D88" s="96" t="s">
        <v>8</v>
      </c>
      <c r="E88" s="581" t="s">
        <v>66</v>
      </c>
      <c r="F88" s="559"/>
      <c r="G88" s="560"/>
      <c r="H88" s="558" t="s">
        <v>67</v>
      </c>
      <c r="I88" s="559"/>
      <c r="J88" s="560" t="s">
        <v>67</v>
      </c>
      <c r="K88" s="558" t="s">
        <v>68</v>
      </c>
      <c r="L88" s="559"/>
      <c r="M88" s="559" t="s">
        <v>68</v>
      </c>
      <c r="N88" s="558" t="s">
        <v>69</v>
      </c>
      <c r="O88" s="559"/>
      <c r="P88" s="560"/>
      <c r="Q88" s="558" t="s">
        <v>70</v>
      </c>
      <c r="R88" s="559"/>
      <c r="S88" s="560"/>
      <c r="T88" s="97" t="s">
        <v>71</v>
      </c>
      <c r="U88" s="98"/>
      <c r="V88" s="99"/>
      <c r="W88" s="85">
        <v>8</v>
      </c>
      <c r="X88" s="86" t="str">
        <f t="shared" si="5"/>
        <v>Příbor</v>
      </c>
      <c r="AA88" s="1">
        <f t="shared" si="6"/>
        <v>0</v>
      </c>
      <c r="AB88" s="1">
        <f t="shared" si="6"/>
        <v>0</v>
      </c>
      <c r="AC88" s="1" t="str">
        <f t="shared" si="6"/>
        <v>Příbor</v>
      </c>
      <c r="AD88" s="1">
        <f t="shared" si="6"/>
        <v>0</v>
      </c>
      <c r="AE88" s="1">
        <f t="shared" si="6"/>
        <v>0</v>
      </c>
      <c r="AF88" s="4" t="s">
        <v>66</v>
      </c>
      <c r="AG88" s="4" t="s">
        <v>67</v>
      </c>
      <c r="AH88" s="4" t="s">
        <v>68</v>
      </c>
      <c r="AI88" s="4" t="s">
        <v>66</v>
      </c>
      <c r="AJ88" s="4" t="s">
        <v>67</v>
      </c>
      <c r="AK88" s="4" t="s">
        <v>68</v>
      </c>
    </row>
    <row r="89" spans="2:37" ht="24.75" customHeight="1">
      <c r="B89" s="100" t="s">
        <v>66</v>
      </c>
      <c r="C89" s="101" t="s">
        <v>113</v>
      </c>
      <c r="D89" s="110" t="s">
        <v>298</v>
      </c>
      <c r="E89" s="102">
        <v>7</v>
      </c>
      <c r="F89" s="103" t="s">
        <v>17</v>
      </c>
      <c r="G89" s="104">
        <v>6</v>
      </c>
      <c r="H89" s="105">
        <v>6</v>
      </c>
      <c r="I89" s="103" t="s">
        <v>17</v>
      </c>
      <c r="J89" s="104">
        <v>4</v>
      </c>
      <c r="K89" s="138"/>
      <c r="L89" s="136" t="s">
        <v>17</v>
      </c>
      <c r="M89" s="139"/>
      <c r="N89" s="140">
        <f>E89+H89+K89</f>
        <v>13</v>
      </c>
      <c r="O89" s="141" t="s">
        <v>17</v>
      </c>
      <c r="P89" s="142">
        <f>G89+J89+M89</f>
        <v>10</v>
      </c>
      <c r="Q89" s="140">
        <f>SUM(AF89:AH89)</f>
        <v>2</v>
      </c>
      <c r="R89" s="141" t="s">
        <v>17</v>
      </c>
      <c r="S89" s="142">
        <f>SUM(AI89:AK89)</f>
        <v>0</v>
      </c>
      <c r="T89" s="106">
        <f>IF(Q89&gt;S89,1,0)</f>
        <v>1</v>
      </c>
      <c r="U89" s="107">
        <f>IF(S89&gt;Q89,1,0)</f>
        <v>0</v>
      </c>
      <c r="V89" s="92"/>
      <c r="X89" s="108"/>
      <c r="AF89" s="109">
        <f>IF(E89&gt;G89,1,0)</f>
        <v>1</v>
      </c>
      <c r="AG89" s="109">
        <f>IF(H89&gt;J89,1,0)</f>
        <v>1</v>
      </c>
      <c r="AH89" s="109">
        <f>IF(K89+M89&gt;0,IF(K89&gt;M89,1,0),0)</f>
        <v>0</v>
      </c>
      <c r="AI89" s="109">
        <f>IF(G89&gt;E89,1,0)</f>
        <v>0</v>
      </c>
      <c r="AJ89" s="109">
        <f>IF(J89&gt;H89,1,0)</f>
        <v>0</v>
      </c>
      <c r="AK89" s="109">
        <f>IF(K89+M89&gt;0,IF(M89&gt;K89,1,0),0)</f>
        <v>0</v>
      </c>
    </row>
    <row r="90" spans="2:37" ht="24.75" customHeight="1">
      <c r="B90" s="100" t="s">
        <v>67</v>
      </c>
      <c r="C90" s="111" t="s">
        <v>297</v>
      </c>
      <c r="D90" s="101" t="s">
        <v>126</v>
      </c>
      <c r="E90" s="102">
        <v>6</v>
      </c>
      <c r="F90" s="103" t="s">
        <v>17</v>
      </c>
      <c r="G90" s="104">
        <v>0</v>
      </c>
      <c r="H90" s="105">
        <v>6</v>
      </c>
      <c r="I90" s="103" t="s">
        <v>17</v>
      </c>
      <c r="J90" s="104">
        <v>2</v>
      </c>
      <c r="K90" s="138"/>
      <c r="L90" s="136" t="s">
        <v>17</v>
      </c>
      <c r="M90" s="139"/>
      <c r="N90" s="140">
        <f>E90+H90+K90</f>
        <v>12</v>
      </c>
      <c r="O90" s="141" t="s">
        <v>17</v>
      </c>
      <c r="P90" s="142">
        <f>G90+J90+M90</f>
        <v>2</v>
      </c>
      <c r="Q90" s="140">
        <f>SUM(AF90:AH90)</f>
        <v>2</v>
      </c>
      <c r="R90" s="141" t="s">
        <v>17</v>
      </c>
      <c r="S90" s="142">
        <f>SUM(AI90:AK90)</f>
        <v>0</v>
      </c>
      <c r="T90" s="106">
        <f>IF(Q90&gt;S90,1,0)</f>
        <v>1</v>
      </c>
      <c r="U90" s="107">
        <f>IF(S90&gt;Q90,1,0)</f>
        <v>0</v>
      </c>
      <c r="V90" s="92"/>
      <c r="AF90" s="109">
        <f>IF(E90&gt;G90,1,0)</f>
        <v>1</v>
      </c>
      <c r="AG90" s="109">
        <f>IF(H90&gt;J90,1,0)</f>
        <v>1</v>
      </c>
      <c r="AH90" s="109">
        <f>IF(K90+M90&gt;0,IF(K90&gt;M90,1,0),0)</f>
        <v>0</v>
      </c>
      <c r="AI90" s="109">
        <f>IF(G90&gt;E90,1,0)</f>
        <v>0</v>
      </c>
      <c r="AJ90" s="109">
        <f>IF(J90&gt;H90,1,0)</f>
        <v>0</v>
      </c>
      <c r="AK90" s="109">
        <f>IF(K90+M90&gt;0,IF(M90&gt;K90,1,0),0)</f>
        <v>0</v>
      </c>
    </row>
    <row r="91" spans="2:37" ht="24.75" customHeight="1">
      <c r="B91" s="597" t="s">
        <v>68</v>
      </c>
      <c r="C91" s="111" t="s">
        <v>297</v>
      </c>
      <c r="D91" s="110" t="s">
        <v>126</v>
      </c>
      <c r="E91" s="637">
        <v>6</v>
      </c>
      <c r="F91" s="607" t="s">
        <v>17</v>
      </c>
      <c r="G91" s="609">
        <v>0</v>
      </c>
      <c r="H91" s="611">
        <v>6</v>
      </c>
      <c r="I91" s="607" t="s">
        <v>17</v>
      </c>
      <c r="J91" s="609">
        <v>4</v>
      </c>
      <c r="K91" s="625"/>
      <c r="L91" s="573" t="s">
        <v>17</v>
      </c>
      <c r="M91" s="627"/>
      <c r="N91" s="623">
        <f>E91+H91+K91</f>
        <v>12</v>
      </c>
      <c r="O91" s="631" t="s">
        <v>17</v>
      </c>
      <c r="P91" s="633">
        <f>G91+J91+M91</f>
        <v>4</v>
      </c>
      <c r="Q91" s="623">
        <f>SUM(AF91:AH91)</f>
        <v>2</v>
      </c>
      <c r="R91" s="631" t="s">
        <v>17</v>
      </c>
      <c r="S91" s="633">
        <f>SUM(AI91:AK91)</f>
        <v>0</v>
      </c>
      <c r="T91" s="635">
        <f>IF(Q91&gt;S91,1,0)</f>
        <v>1</v>
      </c>
      <c r="U91" s="629">
        <f>IF(S91&gt;Q91,1,0)</f>
        <v>0</v>
      </c>
      <c r="V91" s="112"/>
      <c r="AF91" s="109">
        <f>IF(E91&gt;G91,1,0)</f>
        <v>1</v>
      </c>
      <c r="AG91" s="109">
        <f>IF(H91&gt;J91,1,0)</f>
        <v>1</v>
      </c>
      <c r="AH91" s="109">
        <f>IF(K91+M91&gt;0,IF(K91&gt;M91,1,0),0)</f>
        <v>0</v>
      </c>
      <c r="AI91" s="109">
        <f>IF(G91&gt;E91,1,0)</f>
        <v>0</v>
      </c>
      <c r="AJ91" s="109">
        <f>IF(J91&gt;H91,1,0)</f>
        <v>0</v>
      </c>
      <c r="AK91" s="109">
        <f>IF(K91+M91&gt;0,IF(M91&gt;K91,1,0),0)</f>
        <v>0</v>
      </c>
    </row>
    <row r="92" spans="2:22" ht="24.75" customHeight="1">
      <c r="B92" s="598"/>
      <c r="C92" s="113" t="s">
        <v>133</v>
      </c>
      <c r="D92" s="114" t="s">
        <v>123</v>
      </c>
      <c r="E92" s="638"/>
      <c r="F92" s="608"/>
      <c r="G92" s="639"/>
      <c r="H92" s="640"/>
      <c r="I92" s="608"/>
      <c r="J92" s="639"/>
      <c r="K92" s="626"/>
      <c r="L92" s="574"/>
      <c r="M92" s="628"/>
      <c r="N92" s="624"/>
      <c r="O92" s="632"/>
      <c r="P92" s="634"/>
      <c r="Q92" s="624"/>
      <c r="R92" s="632"/>
      <c r="S92" s="634"/>
      <c r="T92" s="636"/>
      <c r="U92" s="630"/>
      <c r="V92" s="112"/>
    </row>
    <row r="93" spans="2:22" ht="24.75" customHeight="1">
      <c r="B93" s="115"/>
      <c r="C93" s="147" t="s">
        <v>72</v>
      </c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9">
        <f>SUM(N89:N92)</f>
        <v>37</v>
      </c>
      <c r="O93" s="141" t="s">
        <v>17</v>
      </c>
      <c r="P93" s="150">
        <f>SUM(P89:P92)</f>
        <v>16</v>
      </c>
      <c r="Q93" s="149">
        <f>SUM(Q89:Q92)</f>
        <v>6</v>
      </c>
      <c r="R93" s="151" t="s">
        <v>17</v>
      </c>
      <c r="S93" s="150">
        <f>SUM(S89:S92)</f>
        <v>0</v>
      </c>
      <c r="T93" s="106">
        <f>SUM(T89:T92)</f>
        <v>3</v>
      </c>
      <c r="U93" s="107">
        <f>SUM(U89:U92)</f>
        <v>0</v>
      </c>
      <c r="V93" s="92"/>
    </row>
    <row r="94" spans="2:22" ht="24.75" customHeight="1">
      <c r="B94" s="115"/>
      <c r="C94" s="168" t="s">
        <v>73</v>
      </c>
      <c r="D94" s="167" t="str">
        <f>IF(T93&gt;U93,D84,IF(U93&gt;T93,D85,IF(U93+T93=0," ","CHYBA ZADÁNÍ")))</f>
        <v>Výškovice  C</v>
      </c>
      <c r="E94" s="147"/>
      <c r="F94" s="147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68"/>
      <c r="V94" s="119"/>
    </row>
    <row r="95" spans="2:22" ht="24.75" customHeight="1">
      <c r="B95" s="115"/>
      <c r="C95" s="3" t="s">
        <v>74</v>
      </c>
      <c r="G95" s="121"/>
      <c r="H95" s="121"/>
      <c r="I95" s="121"/>
      <c r="J95" s="121"/>
      <c r="K95" s="121"/>
      <c r="L95" s="121"/>
      <c r="M95" s="121"/>
      <c r="N95" s="119"/>
      <c r="O95" s="119"/>
      <c r="Q95" s="122"/>
      <c r="R95" s="122"/>
      <c r="S95" s="121"/>
      <c r="T95" s="121"/>
      <c r="U95" s="121"/>
      <c r="V95" s="119"/>
    </row>
    <row r="96" spans="3:21" ht="14.25">
      <c r="C96" s="122"/>
      <c r="D96" s="122"/>
      <c r="E96" s="122"/>
      <c r="F96" s="122"/>
      <c r="G96" s="122"/>
      <c r="H96" s="122"/>
      <c r="I96" s="122"/>
      <c r="J96" s="127" t="s">
        <v>56</v>
      </c>
      <c r="K96" s="127"/>
      <c r="L96" s="127"/>
      <c r="M96" s="122"/>
      <c r="N96" s="122"/>
      <c r="O96" s="122"/>
      <c r="P96" s="122"/>
      <c r="Q96" s="122"/>
      <c r="R96" s="122"/>
      <c r="S96" s="122"/>
      <c r="T96" s="127" t="s">
        <v>59</v>
      </c>
      <c r="U96" s="122"/>
    </row>
    <row r="97" spans="3:21" ht="15">
      <c r="C97" s="128" t="s">
        <v>75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</row>
  </sheetData>
  <sheetProtection selectLockedCells="1"/>
  <mergeCells count="140">
    <mergeCell ref="E12:M12"/>
    <mergeCell ref="N12:U12"/>
    <mergeCell ref="P3:Q3"/>
    <mergeCell ref="T3:U3"/>
    <mergeCell ref="P4:U4"/>
    <mergeCell ref="P6:U6"/>
    <mergeCell ref="P7:U7"/>
    <mergeCell ref="P8:U8"/>
    <mergeCell ref="D9:I9"/>
    <mergeCell ref="P9:U9"/>
    <mergeCell ref="D10:I10"/>
    <mergeCell ref="P10:U10"/>
    <mergeCell ref="Q13:S13"/>
    <mergeCell ref="B16:B17"/>
    <mergeCell ref="E16:E17"/>
    <mergeCell ref="F16:F17"/>
    <mergeCell ref="G16:G17"/>
    <mergeCell ref="H16:H17"/>
    <mergeCell ref="M16:M17"/>
    <mergeCell ref="N16:N17"/>
    <mergeCell ref="E13:G13"/>
    <mergeCell ref="H13:J13"/>
    <mergeCell ref="K13:M13"/>
    <mergeCell ref="N13:P13"/>
    <mergeCell ref="I16:I17"/>
    <mergeCell ref="J16:J17"/>
    <mergeCell ref="K16:K17"/>
    <mergeCell ref="L16:L17"/>
    <mergeCell ref="Q16:Q17"/>
    <mergeCell ref="R16:R17"/>
    <mergeCell ref="S16:S17"/>
    <mergeCell ref="T16:T17"/>
    <mergeCell ref="E37:M37"/>
    <mergeCell ref="N37:U37"/>
    <mergeCell ref="U16:U17"/>
    <mergeCell ref="P28:Q28"/>
    <mergeCell ref="T28:U28"/>
    <mergeCell ref="P29:U29"/>
    <mergeCell ref="P31:U31"/>
    <mergeCell ref="P32:U32"/>
    <mergeCell ref="O16:O17"/>
    <mergeCell ref="P16:P17"/>
    <mergeCell ref="P33:U33"/>
    <mergeCell ref="D34:I34"/>
    <mergeCell ref="P34:U34"/>
    <mergeCell ref="D35:I35"/>
    <mergeCell ref="P35:U35"/>
    <mergeCell ref="Q38:S38"/>
    <mergeCell ref="B41:B42"/>
    <mergeCell ref="E41:E42"/>
    <mergeCell ref="F41:F42"/>
    <mergeCell ref="G41:G42"/>
    <mergeCell ref="H41:H42"/>
    <mergeCell ref="M41:M42"/>
    <mergeCell ref="N41:N42"/>
    <mergeCell ref="E38:G38"/>
    <mergeCell ref="H38:J38"/>
    <mergeCell ref="K38:M38"/>
    <mergeCell ref="N38:P38"/>
    <mergeCell ref="I41:I42"/>
    <mergeCell ref="J41:J42"/>
    <mergeCell ref="K41:K42"/>
    <mergeCell ref="L41:L42"/>
    <mergeCell ref="Q41:Q42"/>
    <mergeCell ref="R41:R42"/>
    <mergeCell ref="S41:S42"/>
    <mergeCell ref="T41:T42"/>
    <mergeCell ref="E62:M62"/>
    <mergeCell ref="N62:U62"/>
    <mergeCell ref="U41:U42"/>
    <mergeCell ref="P53:Q53"/>
    <mergeCell ref="T53:U53"/>
    <mergeCell ref="P54:U54"/>
    <mergeCell ref="P56:U56"/>
    <mergeCell ref="P57:U57"/>
    <mergeCell ref="O41:O42"/>
    <mergeCell ref="P41:P42"/>
    <mergeCell ref="P58:U58"/>
    <mergeCell ref="D59:I59"/>
    <mergeCell ref="P59:U59"/>
    <mergeCell ref="D60:I60"/>
    <mergeCell ref="P60:U60"/>
    <mergeCell ref="Q63:S63"/>
    <mergeCell ref="B66:B67"/>
    <mergeCell ref="E66:E67"/>
    <mergeCell ref="F66:F67"/>
    <mergeCell ref="G66:G67"/>
    <mergeCell ref="H66:H67"/>
    <mergeCell ref="M66:M67"/>
    <mergeCell ref="N66:N67"/>
    <mergeCell ref="E63:G63"/>
    <mergeCell ref="H63:J63"/>
    <mergeCell ref="K63:M63"/>
    <mergeCell ref="N63:P63"/>
    <mergeCell ref="I66:I67"/>
    <mergeCell ref="J66:J67"/>
    <mergeCell ref="K66:K67"/>
    <mergeCell ref="L66:L67"/>
    <mergeCell ref="Q66:Q67"/>
    <mergeCell ref="R66:R67"/>
    <mergeCell ref="S66:S67"/>
    <mergeCell ref="T66:T67"/>
    <mergeCell ref="E87:M87"/>
    <mergeCell ref="N87:U87"/>
    <mergeCell ref="U66:U67"/>
    <mergeCell ref="P78:Q78"/>
    <mergeCell ref="T78:U78"/>
    <mergeCell ref="P79:U79"/>
    <mergeCell ref="P81:U81"/>
    <mergeCell ref="P82:U82"/>
    <mergeCell ref="O66:O67"/>
    <mergeCell ref="P66:P67"/>
    <mergeCell ref="P83:U83"/>
    <mergeCell ref="D84:I84"/>
    <mergeCell ref="P84:U84"/>
    <mergeCell ref="D85:I85"/>
    <mergeCell ref="P85:U85"/>
    <mergeCell ref="Q88:S88"/>
    <mergeCell ref="B91:B92"/>
    <mergeCell ref="E91:E92"/>
    <mergeCell ref="F91:F92"/>
    <mergeCell ref="G91:G92"/>
    <mergeCell ref="H91:H92"/>
    <mergeCell ref="M91:M92"/>
    <mergeCell ref="N91:N92"/>
    <mergeCell ref="E88:G88"/>
    <mergeCell ref="H88:J88"/>
    <mergeCell ref="K88:M88"/>
    <mergeCell ref="N88:P88"/>
    <mergeCell ref="I91:I92"/>
    <mergeCell ref="J91:J92"/>
    <mergeCell ref="K91:K92"/>
    <mergeCell ref="L91:L92"/>
    <mergeCell ref="U91:U92"/>
    <mergeCell ref="O91:O92"/>
    <mergeCell ref="P91:P92"/>
    <mergeCell ref="Q91:Q92"/>
    <mergeCell ref="R91:R92"/>
    <mergeCell ref="S91:S92"/>
    <mergeCell ref="T91:T92"/>
  </mergeCells>
  <conditionalFormatting sqref="X6:X13 X31:X38 X56:X63 X81:X88">
    <cfRule type="cellIs" priority="1" dxfId="1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1">
      <selection activeCell="Y42" sqref="Y4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582" t="s">
        <v>42</v>
      </c>
      <c r="Q3" s="582"/>
      <c r="R3" s="73"/>
      <c r="S3" s="73"/>
      <c r="T3" s="583">
        <f>'Rozlosování-přehled'!$N$1</f>
        <v>2011</v>
      </c>
      <c r="U3" s="583"/>
      <c r="X3" s="74" t="s">
        <v>0</v>
      </c>
    </row>
    <row r="4" spans="3:31" ht="18.75">
      <c r="C4" s="75" t="s">
        <v>43</v>
      </c>
      <c r="D4" s="76"/>
      <c r="N4" s="77">
        <v>3</v>
      </c>
      <c r="P4" s="584" t="str">
        <f>IF(N4=1,P6,IF(N4=2,P7,IF(N4=3,P8,IF(N4=4,P9,IF(N4=5,P10," ")))))</f>
        <v>VETERÁNI   I.</v>
      </c>
      <c r="Q4" s="585"/>
      <c r="R4" s="585"/>
      <c r="S4" s="585"/>
      <c r="T4" s="585"/>
      <c r="U4" s="586"/>
      <c r="W4" s="78" t="s">
        <v>1</v>
      </c>
      <c r="X4" s="79" t="s">
        <v>2</v>
      </c>
      <c r="AA4" s="1" t="s">
        <v>44</v>
      </c>
      <c r="AB4" s="1" t="s">
        <v>45</v>
      </c>
      <c r="AC4" s="1" t="s">
        <v>46</v>
      </c>
      <c r="AD4" s="1" t="s">
        <v>47</v>
      </c>
      <c r="AE4" s="1" t="s">
        <v>48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1" ht="14.25" customHeight="1">
      <c r="C6" s="75" t="s">
        <v>49</v>
      </c>
      <c r="D6" s="126" t="s">
        <v>201</v>
      </c>
      <c r="E6" s="83"/>
      <c r="F6" s="83"/>
      <c r="N6" s="84">
        <v>1</v>
      </c>
      <c r="P6" s="587" t="s">
        <v>50</v>
      </c>
      <c r="Q6" s="587"/>
      <c r="R6" s="587"/>
      <c r="S6" s="587"/>
      <c r="T6" s="587"/>
      <c r="U6" s="587"/>
      <c r="W6" s="85">
        <v>1</v>
      </c>
      <c r="X6" s="86" t="str">
        <f aca="true" t="shared" si="0" ref="X6:X13">IF($N$4=1,AA6,IF($N$4=2,AB6,IF($N$4=3,AC6,IF($N$4=4,AD6,IF($N$4=5,AE6," ")))))</f>
        <v>VOLNÝ  LOS</v>
      </c>
      <c r="AA6" s="1">
        <f>'1.V1'!AA81</f>
        <v>0</v>
      </c>
      <c r="AB6" s="1">
        <f>'1.V1'!AB81</f>
        <v>0</v>
      </c>
      <c r="AC6" s="1" t="s">
        <v>180</v>
      </c>
      <c r="AE6" s="1">
        <f>'1.V1'!AE81</f>
        <v>0</v>
      </c>
    </row>
    <row r="7" spans="3:31" ht="16.5" customHeight="1">
      <c r="C7" s="75" t="s">
        <v>52</v>
      </c>
      <c r="D7" s="247">
        <v>40717</v>
      </c>
      <c r="E7" s="88"/>
      <c r="F7" s="88"/>
      <c r="N7" s="84">
        <v>2</v>
      </c>
      <c r="P7" s="587" t="s">
        <v>53</v>
      </c>
      <c r="Q7" s="587"/>
      <c r="R7" s="587"/>
      <c r="S7" s="587"/>
      <c r="T7" s="587"/>
      <c r="U7" s="587"/>
      <c r="W7" s="85">
        <v>2</v>
      </c>
      <c r="X7" s="86" t="str">
        <f t="shared" si="0"/>
        <v>Krmelín</v>
      </c>
      <c r="AA7" s="1">
        <f>'1.V1'!AA82</f>
        <v>0</v>
      </c>
      <c r="AB7" s="1">
        <f>'1.V1'!AB82</f>
        <v>0</v>
      </c>
      <c r="AC7" s="1" t="s">
        <v>51</v>
      </c>
      <c r="AE7" s="1">
        <f>'1.V1'!AE82</f>
        <v>0</v>
      </c>
    </row>
    <row r="8" spans="3:31" ht="15" customHeight="1">
      <c r="C8" s="75"/>
      <c r="N8" s="84">
        <v>3</v>
      </c>
      <c r="P8" s="575" t="s">
        <v>54</v>
      </c>
      <c r="Q8" s="575"/>
      <c r="R8" s="575"/>
      <c r="S8" s="575"/>
      <c r="T8" s="575"/>
      <c r="U8" s="575"/>
      <c r="W8" s="85">
        <v>3</v>
      </c>
      <c r="X8" s="86" t="str">
        <f t="shared" si="0"/>
        <v>Výškovice  C</v>
      </c>
      <c r="AA8" s="1">
        <f>'1.V1'!AA83</f>
        <v>0</v>
      </c>
      <c r="AB8" s="1">
        <f>'1.V1'!AB83</f>
        <v>0</v>
      </c>
      <c r="AC8" s="1" t="s">
        <v>178</v>
      </c>
      <c r="AE8" s="1">
        <f>'1.V1'!AE83</f>
        <v>0</v>
      </c>
    </row>
    <row r="9" spans="2:31" ht="18.75">
      <c r="B9" s="89">
        <v>4</v>
      </c>
      <c r="C9" s="71" t="s">
        <v>56</v>
      </c>
      <c r="D9" s="577" t="str">
        <f>IF(B9=1,X6,IF(B9=2,X7,IF(B9=3,X8,IF(B9=4,X9,IF(B9=5,X10,IF(B9=6,X11,IF(B9=7,X12,IF(B9=8,X13," "))))))))</f>
        <v>Kunčičky  B</v>
      </c>
      <c r="E9" s="578"/>
      <c r="F9" s="578"/>
      <c r="G9" s="578"/>
      <c r="H9" s="578"/>
      <c r="I9" s="579"/>
      <c r="N9" s="84">
        <v>4</v>
      </c>
      <c r="P9" s="575" t="s">
        <v>57</v>
      </c>
      <c r="Q9" s="575"/>
      <c r="R9" s="575"/>
      <c r="S9" s="575"/>
      <c r="T9" s="575"/>
      <c r="U9" s="575"/>
      <c r="W9" s="85">
        <v>4</v>
      </c>
      <c r="X9" s="86" t="str">
        <f t="shared" si="0"/>
        <v>Kunčičky  B</v>
      </c>
      <c r="AA9" s="1">
        <f>'1.V1'!AA84</f>
        <v>0</v>
      </c>
      <c r="AB9" s="1">
        <f>'1.V1'!AB84</f>
        <v>0</v>
      </c>
      <c r="AC9" s="1" t="s">
        <v>88</v>
      </c>
      <c r="AE9" s="1">
        <f>'1.V1'!AE84</f>
        <v>0</v>
      </c>
    </row>
    <row r="10" spans="2:31" ht="19.5" customHeight="1">
      <c r="B10" s="89">
        <v>8</v>
      </c>
      <c r="C10" s="71" t="s">
        <v>59</v>
      </c>
      <c r="D10" s="577" t="str">
        <f>IF(B10=1,X6,IF(B10=2,X7,IF(B10=3,X8,IF(B10=4,X9,IF(B10=5,X10,IF(B10=6,X11,IF(B10=7,X12,IF(B10=8,X13," "))))))))</f>
        <v>Příbor</v>
      </c>
      <c r="E10" s="578"/>
      <c r="F10" s="578"/>
      <c r="G10" s="578"/>
      <c r="H10" s="578"/>
      <c r="I10" s="579"/>
      <c r="N10" s="84">
        <v>5</v>
      </c>
      <c r="P10" s="575" t="s">
        <v>60</v>
      </c>
      <c r="Q10" s="575"/>
      <c r="R10" s="575"/>
      <c r="S10" s="575"/>
      <c r="T10" s="575"/>
      <c r="U10" s="575"/>
      <c r="W10" s="85">
        <v>5</v>
      </c>
      <c r="X10" s="86" t="str">
        <f t="shared" si="0"/>
        <v>Poruba</v>
      </c>
      <c r="AA10" s="1">
        <f>'1.V1'!AA85</f>
        <v>0</v>
      </c>
      <c r="AB10" s="1">
        <f>'1.V1'!AB85</f>
        <v>0</v>
      </c>
      <c r="AC10" s="1" t="s">
        <v>176</v>
      </c>
      <c r="AE10" s="1">
        <f>'1.V1'!AE85</f>
        <v>0</v>
      </c>
    </row>
    <row r="11" spans="23:31" ht="15.75" customHeight="1">
      <c r="W11" s="85">
        <v>6</v>
      </c>
      <c r="X11" s="86" t="str">
        <f t="shared" si="0"/>
        <v>Proskovice B</v>
      </c>
      <c r="AA11" s="1">
        <f>'1.V1'!AA86</f>
        <v>0</v>
      </c>
      <c r="AB11" s="1">
        <f>'1.V1'!AB86</f>
        <v>0</v>
      </c>
      <c r="AC11" s="1" t="s">
        <v>177</v>
      </c>
      <c r="AE11" s="1">
        <f>'1.V1'!AE86</f>
        <v>0</v>
      </c>
    </row>
    <row r="12" spans="3:37" ht="15">
      <c r="C12" s="90" t="s">
        <v>63</v>
      </c>
      <c r="D12" s="91"/>
      <c r="E12" s="580" t="s">
        <v>64</v>
      </c>
      <c r="F12" s="576"/>
      <c r="G12" s="576"/>
      <c r="H12" s="576"/>
      <c r="I12" s="576"/>
      <c r="J12" s="576"/>
      <c r="K12" s="576"/>
      <c r="L12" s="576"/>
      <c r="M12" s="576"/>
      <c r="N12" s="576" t="s">
        <v>65</v>
      </c>
      <c r="O12" s="576"/>
      <c r="P12" s="576"/>
      <c r="Q12" s="576"/>
      <c r="R12" s="576"/>
      <c r="S12" s="576"/>
      <c r="T12" s="576"/>
      <c r="U12" s="576"/>
      <c r="V12" s="92"/>
      <c r="W12" s="85">
        <v>7</v>
      </c>
      <c r="X12" s="86" t="str">
        <f t="shared" si="0"/>
        <v>Vratimov</v>
      </c>
      <c r="AA12" s="1">
        <f>'1.V1'!AA87</f>
        <v>0</v>
      </c>
      <c r="AB12" s="1">
        <f>'1.V1'!AB87</f>
        <v>0</v>
      </c>
      <c r="AC12" s="1" t="s">
        <v>179</v>
      </c>
      <c r="AE12" s="1">
        <f>'1.V1'!AE87</f>
        <v>0</v>
      </c>
      <c r="AF12" s="75"/>
      <c r="AG12" s="93"/>
      <c r="AH12" s="93"/>
      <c r="AI12" s="74" t="s">
        <v>0</v>
      </c>
      <c r="AJ12" s="93"/>
      <c r="AK12" s="93"/>
    </row>
    <row r="13" spans="2:37" ht="21" customHeight="1">
      <c r="B13" s="94"/>
      <c r="C13" s="95" t="s">
        <v>7</v>
      </c>
      <c r="D13" s="96" t="s">
        <v>8</v>
      </c>
      <c r="E13" s="581" t="s">
        <v>66</v>
      </c>
      <c r="F13" s="559"/>
      <c r="G13" s="560"/>
      <c r="H13" s="558" t="s">
        <v>67</v>
      </c>
      <c r="I13" s="559"/>
      <c r="J13" s="560" t="s">
        <v>67</v>
      </c>
      <c r="K13" s="558" t="s">
        <v>68</v>
      </c>
      <c r="L13" s="559"/>
      <c r="M13" s="559" t="s">
        <v>68</v>
      </c>
      <c r="N13" s="558" t="s">
        <v>69</v>
      </c>
      <c r="O13" s="559"/>
      <c r="P13" s="560"/>
      <c r="Q13" s="558" t="s">
        <v>70</v>
      </c>
      <c r="R13" s="559"/>
      <c r="S13" s="560"/>
      <c r="T13" s="97" t="s">
        <v>71</v>
      </c>
      <c r="U13" s="98"/>
      <c r="V13" s="99"/>
      <c r="W13" s="85">
        <v>8</v>
      </c>
      <c r="X13" s="86" t="str">
        <f t="shared" si="0"/>
        <v>Příbor</v>
      </c>
      <c r="AA13" s="1">
        <f>'1.V1'!AA88</f>
        <v>0</v>
      </c>
      <c r="AB13" s="1">
        <f>'1.V1'!AB88</f>
        <v>0</v>
      </c>
      <c r="AC13" s="1" t="s">
        <v>61</v>
      </c>
      <c r="AE13" s="1">
        <f>'1.V1'!AE88</f>
        <v>0</v>
      </c>
      <c r="AF13" s="4" t="s">
        <v>66</v>
      </c>
      <c r="AG13" s="4" t="s">
        <v>67</v>
      </c>
      <c r="AH13" s="4" t="s">
        <v>68</v>
      </c>
      <c r="AI13" s="4" t="s">
        <v>66</v>
      </c>
      <c r="AJ13" s="4" t="s">
        <v>67</v>
      </c>
      <c r="AK13" s="4" t="s">
        <v>68</v>
      </c>
    </row>
    <row r="14" spans="2:37" ht="24.75" customHeight="1">
      <c r="B14" s="100" t="s">
        <v>66</v>
      </c>
      <c r="C14" s="101" t="s">
        <v>126</v>
      </c>
      <c r="D14" s="110" t="s">
        <v>92</v>
      </c>
      <c r="E14" s="102">
        <v>5</v>
      </c>
      <c r="F14" s="103" t="s">
        <v>17</v>
      </c>
      <c r="G14" s="104">
        <v>7</v>
      </c>
      <c r="H14" s="105">
        <v>5</v>
      </c>
      <c r="I14" s="103" t="s">
        <v>17</v>
      </c>
      <c r="J14" s="104">
        <v>7</v>
      </c>
      <c r="K14" s="138"/>
      <c r="L14" s="136" t="s">
        <v>17</v>
      </c>
      <c r="M14" s="139"/>
      <c r="N14" s="140">
        <f>E14+H14+K14</f>
        <v>10</v>
      </c>
      <c r="O14" s="141" t="s">
        <v>17</v>
      </c>
      <c r="P14" s="142">
        <f>G14+J14+M14</f>
        <v>14</v>
      </c>
      <c r="Q14" s="140">
        <f>SUM(AF14:AH14)</f>
        <v>0</v>
      </c>
      <c r="R14" s="141" t="s">
        <v>17</v>
      </c>
      <c r="S14" s="142">
        <f>SUM(AI14:AK14)</f>
        <v>2</v>
      </c>
      <c r="T14" s="106">
        <f>IF(Q14&gt;S14,1,0)</f>
        <v>0</v>
      </c>
      <c r="U14" s="107">
        <f>IF(S14&gt;Q14,1,0)</f>
        <v>1</v>
      </c>
      <c r="V14" s="92"/>
      <c r="X14" s="108"/>
      <c r="AF14" s="109">
        <f>IF(E14&gt;G14,1,0)</f>
        <v>0</v>
      </c>
      <c r="AG14" s="109">
        <f>IF(H14&gt;J14,1,0)</f>
        <v>0</v>
      </c>
      <c r="AH14" s="109">
        <f>IF(K14+M14&gt;0,IF(K14&gt;M14,1,0),0)</f>
        <v>0</v>
      </c>
      <c r="AI14" s="109">
        <f>IF(G14&gt;E14,1,0)</f>
        <v>1</v>
      </c>
      <c r="AJ14" s="109">
        <f>IF(J14&gt;H14,1,0)</f>
        <v>1</v>
      </c>
      <c r="AK14" s="109">
        <f>IF(K14+M14&gt;0,IF(M14&gt;K14,1,0),0)</f>
        <v>0</v>
      </c>
    </row>
    <row r="15" spans="2:37" ht="24" customHeight="1">
      <c r="B15" s="100" t="s">
        <v>67</v>
      </c>
      <c r="C15" s="111" t="s">
        <v>122</v>
      </c>
      <c r="D15" s="101" t="s">
        <v>93</v>
      </c>
      <c r="E15" s="102">
        <v>5</v>
      </c>
      <c r="F15" s="103" t="s">
        <v>17</v>
      </c>
      <c r="G15" s="104">
        <v>7</v>
      </c>
      <c r="H15" s="105">
        <v>2</v>
      </c>
      <c r="I15" s="103" t="s">
        <v>17</v>
      </c>
      <c r="J15" s="104">
        <v>6</v>
      </c>
      <c r="K15" s="138"/>
      <c r="L15" s="136" t="s">
        <v>17</v>
      </c>
      <c r="M15" s="139"/>
      <c r="N15" s="140">
        <f>E15+H15+K15</f>
        <v>7</v>
      </c>
      <c r="O15" s="141" t="s">
        <v>17</v>
      </c>
      <c r="P15" s="142">
        <f>G15+J15+M15</f>
        <v>13</v>
      </c>
      <c r="Q15" s="140">
        <f>SUM(AF15:AH15)</f>
        <v>0</v>
      </c>
      <c r="R15" s="141" t="s">
        <v>17</v>
      </c>
      <c r="S15" s="142">
        <f>SUM(AI15:AK15)</f>
        <v>2</v>
      </c>
      <c r="T15" s="106">
        <f>IF(Q15&gt;S15,1,0)</f>
        <v>0</v>
      </c>
      <c r="U15" s="107">
        <f>IF(S15&gt;Q15,1,0)</f>
        <v>1</v>
      </c>
      <c r="V15" s="92"/>
      <c r="AF15" s="109">
        <f>IF(E15&gt;G15,1,0)</f>
        <v>0</v>
      </c>
      <c r="AG15" s="109">
        <f>IF(H15&gt;J15,1,0)</f>
        <v>0</v>
      </c>
      <c r="AH15" s="109">
        <f>IF(K15+M15&gt;0,IF(K15&gt;M15,1,0),0)</f>
        <v>0</v>
      </c>
      <c r="AI15" s="109">
        <f>IF(G15&gt;E15,1,0)</f>
        <v>1</v>
      </c>
      <c r="AJ15" s="109">
        <f>IF(J15&gt;H15,1,0)</f>
        <v>1</v>
      </c>
      <c r="AK15" s="109">
        <f>IF(K15+M15&gt;0,IF(M15&gt;K15,1,0),0)</f>
        <v>0</v>
      </c>
    </row>
    <row r="16" spans="2:37" ht="20.25" customHeight="1">
      <c r="B16" s="597" t="s">
        <v>68</v>
      </c>
      <c r="C16" s="111" t="s">
        <v>122</v>
      </c>
      <c r="D16" s="110" t="s">
        <v>94</v>
      </c>
      <c r="E16" s="605">
        <v>5</v>
      </c>
      <c r="F16" s="607" t="s">
        <v>17</v>
      </c>
      <c r="G16" s="609">
        <v>7</v>
      </c>
      <c r="H16" s="611">
        <v>4</v>
      </c>
      <c r="I16" s="607" t="s">
        <v>17</v>
      </c>
      <c r="J16" s="609">
        <v>6</v>
      </c>
      <c r="K16" s="625"/>
      <c r="L16" s="573" t="s">
        <v>17</v>
      </c>
      <c r="M16" s="627"/>
      <c r="N16" s="623">
        <f>E16+H16+K16</f>
        <v>9</v>
      </c>
      <c r="O16" s="631" t="s">
        <v>17</v>
      </c>
      <c r="P16" s="633">
        <f>G16+J16+M16</f>
        <v>13</v>
      </c>
      <c r="Q16" s="623">
        <f>SUM(AF16:AH16)</f>
        <v>0</v>
      </c>
      <c r="R16" s="631" t="s">
        <v>17</v>
      </c>
      <c r="S16" s="633">
        <f>SUM(AI16:AK16)</f>
        <v>2</v>
      </c>
      <c r="T16" s="635">
        <f>IF(Q16&gt;S16,1,0)</f>
        <v>0</v>
      </c>
      <c r="U16" s="629">
        <f>IF(S16&gt;Q16,1,0)</f>
        <v>1</v>
      </c>
      <c r="V16" s="112"/>
      <c r="AF16" s="109">
        <f>IF(E16&gt;G16,1,0)</f>
        <v>0</v>
      </c>
      <c r="AG16" s="109">
        <f>IF(H16&gt;J16,1,0)</f>
        <v>0</v>
      </c>
      <c r="AH16" s="109">
        <f>IF(K16+M16&gt;0,IF(K16&gt;M16,1,0),0)</f>
        <v>0</v>
      </c>
      <c r="AI16" s="109">
        <f>IF(G16&gt;E16,1,0)</f>
        <v>1</v>
      </c>
      <c r="AJ16" s="109">
        <f>IF(J16&gt;H16,1,0)</f>
        <v>1</v>
      </c>
      <c r="AK16" s="109">
        <f>IF(K16+M16&gt;0,IF(M16&gt;K16,1,0),0)</f>
        <v>0</v>
      </c>
    </row>
    <row r="17" spans="2:22" ht="21" customHeight="1">
      <c r="B17" s="598"/>
      <c r="C17" s="113" t="s">
        <v>123</v>
      </c>
      <c r="D17" s="114" t="s">
        <v>264</v>
      </c>
      <c r="E17" s="606"/>
      <c r="F17" s="608"/>
      <c r="G17" s="610"/>
      <c r="H17" s="612"/>
      <c r="I17" s="608"/>
      <c r="J17" s="610"/>
      <c r="K17" s="626"/>
      <c r="L17" s="574"/>
      <c r="M17" s="628"/>
      <c r="N17" s="624"/>
      <c r="O17" s="632"/>
      <c r="P17" s="634"/>
      <c r="Q17" s="624"/>
      <c r="R17" s="632"/>
      <c r="S17" s="634"/>
      <c r="T17" s="636"/>
      <c r="U17" s="630"/>
      <c r="V17" s="112"/>
    </row>
    <row r="18" spans="2:22" ht="23.25" customHeight="1">
      <c r="B18" s="115"/>
      <c r="C18" s="147" t="s">
        <v>72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>
        <f>SUM(N14:N17)</f>
        <v>26</v>
      </c>
      <c r="O18" s="141" t="s">
        <v>17</v>
      </c>
      <c r="P18" s="150">
        <f>SUM(P14:P17)</f>
        <v>40</v>
      </c>
      <c r="Q18" s="149">
        <f>SUM(Q14:Q17)</f>
        <v>0</v>
      </c>
      <c r="R18" s="151" t="s">
        <v>17</v>
      </c>
      <c r="S18" s="150">
        <f>SUM(S14:S17)</f>
        <v>6</v>
      </c>
      <c r="T18" s="106">
        <f>SUM(T14:T17)</f>
        <v>0</v>
      </c>
      <c r="U18" s="107">
        <f>SUM(U14:U17)</f>
        <v>3</v>
      </c>
      <c r="V18" s="92"/>
    </row>
    <row r="19" spans="2:27" ht="21" customHeight="1">
      <c r="B19" s="115"/>
      <c r="C19" s="3" t="s">
        <v>73</v>
      </c>
      <c r="D19" s="118" t="str">
        <f>IF(T18&gt;U18,D9,IF(U18&gt;T18,D10,IF(U18+T18=0," ","CHYBA ZADÁNÍ")))</f>
        <v>Příbor</v>
      </c>
      <c r="E19" s="116"/>
      <c r="F19" s="116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3"/>
      <c r="V19" s="119"/>
      <c r="AA19" s="120"/>
    </row>
    <row r="20" spans="2:22" ht="19.5" customHeight="1">
      <c r="B20" s="115"/>
      <c r="C20" s="3" t="s">
        <v>74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2" t="s">
        <v>56</v>
      </c>
      <c r="K21" s="2"/>
      <c r="L21" s="2"/>
      <c r="T21" s="2" t="s">
        <v>59</v>
      </c>
    </row>
    <row r="22" spans="3:21" ht="15">
      <c r="C22" s="75" t="s">
        <v>75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1"/>
      <c r="C26" s="91"/>
      <c r="D26" s="91"/>
      <c r="E26" s="91"/>
      <c r="F26" s="123" t="s">
        <v>39</v>
      </c>
      <c r="G26" s="91"/>
      <c r="H26" s="124"/>
      <c r="I26" s="124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582" t="s">
        <v>42</v>
      </c>
      <c r="Q28" s="582"/>
      <c r="R28" s="73"/>
      <c r="S28" s="73"/>
      <c r="T28" s="583">
        <f>'Rozlosování-přehled'!$N$1</f>
        <v>2011</v>
      </c>
      <c r="U28" s="583"/>
      <c r="X28" s="74" t="s">
        <v>0</v>
      </c>
    </row>
    <row r="29" spans="3:31" ht="18.75">
      <c r="C29" s="75" t="s">
        <v>43</v>
      </c>
      <c r="D29" s="125"/>
      <c r="N29" s="77">
        <v>3</v>
      </c>
      <c r="P29" s="584" t="str">
        <f>IF(N29=1,P31,IF(N29=2,P32,IF(N29=3,P33,IF(N29=4,P34,IF(N29=5,P35," ")))))</f>
        <v>VETERÁNI   I.</v>
      </c>
      <c r="Q29" s="585"/>
      <c r="R29" s="585"/>
      <c r="S29" s="585"/>
      <c r="T29" s="585"/>
      <c r="U29" s="586"/>
      <c r="W29" s="78" t="s">
        <v>1</v>
      </c>
      <c r="X29" s="75" t="s">
        <v>2</v>
      </c>
      <c r="AA29" s="1" t="s">
        <v>44</v>
      </c>
      <c r="AB29" s="1" t="s">
        <v>45</v>
      </c>
      <c r="AC29" s="1" t="s">
        <v>46</v>
      </c>
      <c r="AD29" s="1" t="s">
        <v>47</v>
      </c>
      <c r="AE29" s="1" t="s">
        <v>48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1" ht="15.75">
      <c r="C31" s="75" t="s">
        <v>49</v>
      </c>
      <c r="D31" s="126"/>
      <c r="E31" s="83"/>
      <c r="F31" s="83"/>
      <c r="N31" s="1">
        <v>1</v>
      </c>
      <c r="P31" s="587" t="s">
        <v>50</v>
      </c>
      <c r="Q31" s="587"/>
      <c r="R31" s="587"/>
      <c r="S31" s="587"/>
      <c r="T31" s="587"/>
      <c r="U31" s="587"/>
      <c r="W31" s="85">
        <v>1</v>
      </c>
      <c r="X31" s="86" t="str">
        <f aca="true" t="shared" si="1" ref="X31:X38">IF($N$29=1,AA31,IF($N$29=2,AB31,IF($N$29=3,AC31,IF($N$29=4,AD31,IF($N$29=5,AE31," ")))))</f>
        <v>VOLNÝ  LOS</v>
      </c>
      <c r="AA31" s="1">
        <f aca="true" t="shared" si="2" ref="AA31:AE38">AA6</f>
        <v>0</v>
      </c>
      <c r="AB31" s="1">
        <f t="shared" si="2"/>
        <v>0</v>
      </c>
      <c r="AC31" s="1" t="str">
        <f>AC6</f>
        <v>VOLNÝ  LOS</v>
      </c>
      <c r="AD31" s="1">
        <f t="shared" si="2"/>
        <v>0</v>
      </c>
      <c r="AE31" s="1">
        <f t="shared" si="2"/>
        <v>0</v>
      </c>
    </row>
    <row r="32" spans="3:31" ht="15">
      <c r="C32" s="75" t="s">
        <v>52</v>
      </c>
      <c r="D32" s="87"/>
      <c r="E32" s="88"/>
      <c r="F32" s="88"/>
      <c r="N32" s="1">
        <v>2</v>
      </c>
      <c r="P32" s="587" t="s">
        <v>53</v>
      </c>
      <c r="Q32" s="587"/>
      <c r="R32" s="587"/>
      <c r="S32" s="587"/>
      <c r="T32" s="587"/>
      <c r="U32" s="587"/>
      <c r="W32" s="85">
        <v>2</v>
      </c>
      <c r="X32" s="86" t="str">
        <f t="shared" si="1"/>
        <v>Krmelín</v>
      </c>
      <c r="AA32" s="1">
        <f t="shared" si="2"/>
        <v>0</v>
      </c>
      <c r="AB32" s="1">
        <f t="shared" si="2"/>
        <v>0</v>
      </c>
      <c r="AC32" s="1" t="str">
        <f t="shared" si="2"/>
        <v>Krmelín</v>
      </c>
      <c r="AD32" s="1">
        <f t="shared" si="2"/>
        <v>0</v>
      </c>
      <c r="AE32" s="1">
        <f t="shared" si="2"/>
        <v>0</v>
      </c>
    </row>
    <row r="33" spans="3:31" ht="15">
      <c r="C33" s="75"/>
      <c r="N33" s="1">
        <v>3</v>
      </c>
      <c r="P33" s="575" t="s">
        <v>54</v>
      </c>
      <c r="Q33" s="575"/>
      <c r="R33" s="575"/>
      <c r="S33" s="575"/>
      <c r="T33" s="575"/>
      <c r="U33" s="575"/>
      <c r="W33" s="85">
        <v>3</v>
      </c>
      <c r="X33" s="86" t="str">
        <f t="shared" si="1"/>
        <v>Výškovice  C</v>
      </c>
      <c r="AA33" s="1">
        <f t="shared" si="2"/>
        <v>0</v>
      </c>
      <c r="AB33" s="1">
        <f t="shared" si="2"/>
        <v>0</v>
      </c>
      <c r="AC33" s="1" t="str">
        <f t="shared" si="2"/>
        <v>Výškovice  C</v>
      </c>
      <c r="AD33" s="1">
        <f t="shared" si="2"/>
        <v>0</v>
      </c>
      <c r="AE33" s="1">
        <f t="shared" si="2"/>
        <v>0</v>
      </c>
    </row>
    <row r="34" spans="2:31" ht="18.75">
      <c r="B34" s="89">
        <v>5</v>
      </c>
      <c r="C34" s="71" t="s">
        <v>56</v>
      </c>
      <c r="D34" s="594" t="str">
        <f>IF(B34=1,X31,IF(B34=2,X32,IF(B34=3,X33,IF(B34=4,X34,IF(B34=5,X35,IF(B34=6,X36,IF(B34=7,X37,IF(B34=8,X38," "))))))))</f>
        <v>Poruba</v>
      </c>
      <c r="E34" s="595"/>
      <c r="F34" s="595"/>
      <c r="G34" s="595"/>
      <c r="H34" s="595"/>
      <c r="I34" s="596"/>
      <c r="N34" s="1">
        <v>4</v>
      </c>
      <c r="P34" s="575" t="s">
        <v>57</v>
      </c>
      <c r="Q34" s="575"/>
      <c r="R34" s="575"/>
      <c r="S34" s="575"/>
      <c r="T34" s="575"/>
      <c r="U34" s="575"/>
      <c r="W34" s="85">
        <v>4</v>
      </c>
      <c r="X34" s="86" t="str">
        <f t="shared" si="1"/>
        <v>Kunčičky  B</v>
      </c>
      <c r="AA34" s="1">
        <f t="shared" si="2"/>
        <v>0</v>
      </c>
      <c r="AB34" s="1">
        <f t="shared" si="2"/>
        <v>0</v>
      </c>
      <c r="AC34" s="1" t="str">
        <f t="shared" si="2"/>
        <v>Kunčičky  B</v>
      </c>
      <c r="AD34" s="1">
        <f t="shared" si="2"/>
        <v>0</v>
      </c>
      <c r="AE34" s="1">
        <f t="shared" si="2"/>
        <v>0</v>
      </c>
    </row>
    <row r="35" spans="2:31" ht="18.75">
      <c r="B35" s="89">
        <v>3</v>
      </c>
      <c r="C35" s="71" t="s">
        <v>59</v>
      </c>
      <c r="D35" s="594" t="str">
        <f>IF(B35=1,X31,IF(B35=2,X32,IF(B35=3,X33,IF(B35=4,X34,IF(B35=5,X35,IF(B35=6,X36,IF(B35=7,X37,IF(B35=8,X38," "))))))))</f>
        <v>Výškovice  C</v>
      </c>
      <c r="E35" s="595"/>
      <c r="F35" s="595"/>
      <c r="G35" s="595"/>
      <c r="H35" s="595"/>
      <c r="I35" s="596"/>
      <c r="N35" s="1">
        <v>5</v>
      </c>
      <c r="P35" s="575" t="s">
        <v>60</v>
      </c>
      <c r="Q35" s="575"/>
      <c r="R35" s="575"/>
      <c r="S35" s="575"/>
      <c r="T35" s="575"/>
      <c r="U35" s="575"/>
      <c r="W35" s="85">
        <v>5</v>
      </c>
      <c r="X35" s="86" t="str">
        <f t="shared" si="1"/>
        <v>Poruba</v>
      </c>
      <c r="AA35" s="1">
        <f t="shared" si="2"/>
        <v>0</v>
      </c>
      <c r="AB35" s="1">
        <f t="shared" si="2"/>
        <v>0</v>
      </c>
      <c r="AC35" s="1" t="str">
        <f t="shared" si="2"/>
        <v>Poruba</v>
      </c>
      <c r="AD35" s="1">
        <f t="shared" si="2"/>
        <v>0</v>
      </c>
      <c r="AE35" s="1">
        <f t="shared" si="2"/>
        <v>0</v>
      </c>
    </row>
    <row r="36" spans="23:31" ht="15">
      <c r="W36" s="85">
        <v>6</v>
      </c>
      <c r="X36" s="86" t="str">
        <f t="shared" si="1"/>
        <v>Proskovice B</v>
      </c>
      <c r="AA36" s="1">
        <f t="shared" si="2"/>
        <v>0</v>
      </c>
      <c r="AB36" s="1">
        <f t="shared" si="2"/>
        <v>0</v>
      </c>
      <c r="AC36" s="1" t="str">
        <f t="shared" si="2"/>
        <v>Proskovice B</v>
      </c>
      <c r="AD36" s="1">
        <f t="shared" si="2"/>
        <v>0</v>
      </c>
      <c r="AE36" s="1">
        <f t="shared" si="2"/>
        <v>0</v>
      </c>
    </row>
    <row r="37" spans="3:31" ht="15">
      <c r="C37" s="90" t="s">
        <v>63</v>
      </c>
      <c r="D37" s="91"/>
      <c r="E37" s="580" t="s">
        <v>64</v>
      </c>
      <c r="F37" s="576"/>
      <c r="G37" s="576"/>
      <c r="H37" s="576"/>
      <c r="I37" s="576"/>
      <c r="J37" s="576"/>
      <c r="K37" s="576"/>
      <c r="L37" s="576"/>
      <c r="M37" s="576"/>
      <c r="N37" s="576" t="s">
        <v>65</v>
      </c>
      <c r="O37" s="576"/>
      <c r="P37" s="576"/>
      <c r="Q37" s="576"/>
      <c r="R37" s="576"/>
      <c r="S37" s="576"/>
      <c r="T37" s="576"/>
      <c r="U37" s="576"/>
      <c r="V37" s="92"/>
      <c r="W37" s="85">
        <v>7</v>
      </c>
      <c r="X37" s="86" t="str">
        <f t="shared" si="1"/>
        <v>Vratimov</v>
      </c>
      <c r="AA37" s="1">
        <f t="shared" si="2"/>
        <v>0</v>
      </c>
      <c r="AB37" s="1">
        <f t="shared" si="2"/>
        <v>0</v>
      </c>
      <c r="AC37" s="1" t="str">
        <f t="shared" si="2"/>
        <v>Vratimov</v>
      </c>
      <c r="AD37" s="1">
        <f t="shared" si="2"/>
        <v>0</v>
      </c>
      <c r="AE37" s="1">
        <f t="shared" si="2"/>
        <v>0</v>
      </c>
    </row>
    <row r="38" spans="2:37" ht="15">
      <c r="B38" s="94"/>
      <c r="C38" s="95" t="s">
        <v>7</v>
      </c>
      <c r="D38" s="96" t="s">
        <v>8</v>
      </c>
      <c r="E38" s="581" t="s">
        <v>66</v>
      </c>
      <c r="F38" s="559"/>
      <c r="G38" s="560"/>
      <c r="H38" s="558" t="s">
        <v>67</v>
      </c>
      <c r="I38" s="559"/>
      <c r="J38" s="560" t="s">
        <v>67</v>
      </c>
      <c r="K38" s="558" t="s">
        <v>68</v>
      </c>
      <c r="L38" s="559"/>
      <c r="M38" s="559" t="s">
        <v>68</v>
      </c>
      <c r="N38" s="558" t="s">
        <v>69</v>
      </c>
      <c r="O38" s="559"/>
      <c r="P38" s="560"/>
      <c r="Q38" s="558" t="s">
        <v>70</v>
      </c>
      <c r="R38" s="559"/>
      <c r="S38" s="560"/>
      <c r="T38" s="97" t="s">
        <v>71</v>
      </c>
      <c r="U38" s="98"/>
      <c r="V38" s="99"/>
      <c r="W38" s="85">
        <v>8</v>
      </c>
      <c r="X38" s="86" t="str">
        <f t="shared" si="1"/>
        <v>Příbor</v>
      </c>
      <c r="AA38" s="1">
        <f t="shared" si="2"/>
        <v>0</v>
      </c>
      <c r="AB38" s="1">
        <f t="shared" si="2"/>
        <v>0</v>
      </c>
      <c r="AC38" s="1" t="str">
        <f t="shared" si="2"/>
        <v>Příbor</v>
      </c>
      <c r="AD38" s="1">
        <f t="shared" si="2"/>
        <v>0</v>
      </c>
      <c r="AE38" s="1">
        <f t="shared" si="2"/>
        <v>0</v>
      </c>
      <c r="AF38" s="4" t="s">
        <v>66</v>
      </c>
      <c r="AG38" s="4" t="s">
        <v>67</v>
      </c>
      <c r="AH38" s="4" t="s">
        <v>68</v>
      </c>
      <c r="AI38" s="4" t="s">
        <v>66</v>
      </c>
      <c r="AJ38" s="4" t="s">
        <v>67</v>
      </c>
      <c r="AK38" s="4" t="s">
        <v>68</v>
      </c>
    </row>
    <row r="39" spans="2:37" ht="24.75" customHeight="1">
      <c r="B39" s="100" t="s">
        <v>66</v>
      </c>
      <c r="C39" s="133" t="s">
        <v>213</v>
      </c>
      <c r="D39" s="134" t="s">
        <v>279</v>
      </c>
      <c r="E39" s="135">
        <v>4</v>
      </c>
      <c r="F39" s="136" t="s">
        <v>17</v>
      </c>
      <c r="G39" s="137">
        <v>6</v>
      </c>
      <c r="H39" s="138">
        <v>6</v>
      </c>
      <c r="I39" s="136" t="s">
        <v>17</v>
      </c>
      <c r="J39" s="137">
        <v>7</v>
      </c>
      <c r="K39" s="138"/>
      <c r="L39" s="136" t="s">
        <v>17</v>
      </c>
      <c r="M39" s="139"/>
      <c r="N39" s="140">
        <f>E39+H39+K39</f>
        <v>10</v>
      </c>
      <c r="O39" s="141" t="s">
        <v>17</v>
      </c>
      <c r="P39" s="142">
        <f>G39+J39+M39</f>
        <v>13</v>
      </c>
      <c r="Q39" s="140">
        <f>SUM(AF39:AH39)</f>
        <v>0</v>
      </c>
      <c r="R39" s="141" t="s">
        <v>17</v>
      </c>
      <c r="S39" s="142">
        <f>SUM(AI39:AK39)</f>
        <v>2</v>
      </c>
      <c r="T39" s="106">
        <f>IF(Q39&gt;S39,1,0)</f>
        <v>0</v>
      </c>
      <c r="U39" s="107">
        <f>IF(S39&gt;Q39,1,0)</f>
        <v>1</v>
      </c>
      <c r="V39" s="92"/>
      <c r="X39" s="108"/>
      <c r="AF39" s="109">
        <f>IF(E39&gt;G39,1,0)</f>
        <v>0</v>
      </c>
      <c r="AG39" s="109">
        <f>IF(H39&gt;J39,1,0)</f>
        <v>0</v>
      </c>
      <c r="AH39" s="109">
        <f>IF(K39+M39&gt;0,IF(K39&gt;M39,1,0),0)</f>
        <v>0</v>
      </c>
      <c r="AI39" s="109">
        <f>IF(G39&gt;E39,1,0)</f>
        <v>1</v>
      </c>
      <c r="AJ39" s="109">
        <f>IF(J39&gt;H39,1,0)</f>
        <v>1</v>
      </c>
      <c r="AK39" s="109">
        <f>IF(K39+M39&gt;0,IF(M39&gt;K39,1,0),0)</f>
        <v>0</v>
      </c>
    </row>
    <row r="40" spans="2:37" ht="24.75" customHeight="1">
      <c r="B40" s="100" t="s">
        <v>67</v>
      </c>
      <c r="C40" s="133" t="s">
        <v>203</v>
      </c>
      <c r="D40" s="143" t="s">
        <v>113</v>
      </c>
      <c r="E40" s="135">
        <v>4</v>
      </c>
      <c r="F40" s="136" t="s">
        <v>17</v>
      </c>
      <c r="G40" s="137">
        <v>6</v>
      </c>
      <c r="H40" s="138">
        <v>0</v>
      </c>
      <c r="I40" s="136" t="s">
        <v>17</v>
      </c>
      <c r="J40" s="137">
        <v>6</v>
      </c>
      <c r="K40" s="138"/>
      <c r="L40" s="136" t="s">
        <v>17</v>
      </c>
      <c r="M40" s="139"/>
      <c r="N40" s="140">
        <f>E40+H40+K40</f>
        <v>4</v>
      </c>
      <c r="O40" s="141" t="s">
        <v>17</v>
      </c>
      <c r="P40" s="142">
        <f>G40+J40+M40</f>
        <v>12</v>
      </c>
      <c r="Q40" s="140">
        <f>SUM(AF40:AH40)</f>
        <v>0</v>
      </c>
      <c r="R40" s="141" t="s">
        <v>17</v>
      </c>
      <c r="S40" s="142">
        <f>SUM(AI40:AK40)</f>
        <v>2</v>
      </c>
      <c r="T40" s="106">
        <f>IF(Q40&gt;S40,1,0)</f>
        <v>0</v>
      </c>
      <c r="U40" s="107">
        <f>IF(S40&gt;Q40,1,0)</f>
        <v>1</v>
      </c>
      <c r="V40" s="92"/>
      <c r="AF40" s="109">
        <f>IF(E40&gt;G40,1,0)</f>
        <v>0</v>
      </c>
      <c r="AG40" s="109">
        <f>IF(H40&gt;J40,1,0)</f>
        <v>0</v>
      </c>
      <c r="AH40" s="109">
        <f>IF(K40+M40&gt;0,IF(K40&gt;M40,1,0),0)</f>
        <v>0</v>
      </c>
      <c r="AI40" s="109">
        <f>IF(G40&gt;E40,1,0)</f>
        <v>1</v>
      </c>
      <c r="AJ40" s="109">
        <f>IF(J40&gt;H40,1,0)</f>
        <v>1</v>
      </c>
      <c r="AK40" s="109">
        <f>IF(K40+M40&gt;0,IF(M40&gt;K40,1,0),0)</f>
        <v>0</v>
      </c>
    </row>
    <row r="41" spans="2:37" ht="24.75" customHeight="1">
      <c r="B41" s="597" t="s">
        <v>68</v>
      </c>
      <c r="C41" s="144" t="s">
        <v>206</v>
      </c>
      <c r="D41" s="143" t="s">
        <v>279</v>
      </c>
      <c r="E41" s="641">
        <v>6</v>
      </c>
      <c r="F41" s="573" t="s">
        <v>17</v>
      </c>
      <c r="G41" s="601">
        <v>1</v>
      </c>
      <c r="H41" s="625">
        <v>6</v>
      </c>
      <c r="I41" s="573" t="s">
        <v>17</v>
      </c>
      <c r="J41" s="601">
        <v>1</v>
      </c>
      <c r="K41" s="625"/>
      <c r="L41" s="573" t="s">
        <v>17</v>
      </c>
      <c r="M41" s="627"/>
      <c r="N41" s="623">
        <f>E41+H41+K41</f>
        <v>12</v>
      </c>
      <c r="O41" s="631" t="s">
        <v>17</v>
      </c>
      <c r="P41" s="633">
        <f>G41+J41+M41</f>
        <v>2</v>
      </c>
      <c r="Q41" s="623">
        <f>SUM(AF41:AH41)</f>
        <v>2</v>
      </c>
      <c r="R41" s="631" t="s">
        <v>17</v>
      </c>
      <c r="S41" s="633">
        <f>SUM(AI41:AK41)</f>
        <v>0</v>
      </c>
      <c r="T41" s="635">
        <f>IF(Q41&gt;S41,1,0)</f>
        <v>1</v>
      </c>
      <c r="U41" s="629">
        <f>IF(S41&gt;Q41,1,0)</f>
        <v>0</v>
      </c>
      <c r="V41" s="112"/>
      <c r="AF41" s="109">
        <f>IF(E41&gt;G41,1,0)</f>
        <v>1</v>
      </c>
      <c r="AG41" s="109">
        <f>IF(H41&gt;J41,1,0)</f>
        <v>1</v>
      </c>
      <c r="AH41" s="109">
        <f>IF(K41+M41&gt;0,IF(K41&gt;M41,1,0),0)</f>
        <v>0</v>
      </c>
      <c r="AI41" s="109">
        <f>IF(G41&gt;E41,1,0)</f>
        <v>0</v>
      </c>
      <c r="AJ41" s="109">
        <f>IF(J41&gt;H41,1,0)</f>
        <v>0</v>
      </c>
      <c r="AK41" s="109">
        <f>IF(K41+M41&gt;0,IF(M41&gt;K41,1,0),0)</f>
        <v>0</v>
      </c>
    </row>
    <row r="42" spans="2:22" ht="24.75" customHeight="1">
      <c r="B42" s="598"/>
      <c r="C42" s="145" t="s">
        <v>205</v>
      </c>
      <c r="D42" s="146" t="s">
        <v>113</v>
      </c>
      <c r="E42" s="642"/>
      <c r="F42" s="574"/>
      <c r="G42" s="645"/>
      <c r="H42" s="626"/>
      <c r="I42" s="574"/>
      <c r="J42" s="645"/>
      <c r="K42" s="626"/>
      <c r="L42" s="574"/>
      <c r="M42" s="628"/>
      <c r="N42" s="624"/>
      <c r="O42" s="632"/>
      <c r="P42" s="634"/>
      <c r="Q42" s="624"/>
      <c r="R42" s="632"/>
      <c r="S42" s="634"/>
      <c r="T42" s="636"/>
      <c r="U42" s="630"/>
      <c r="V42" s="112"/>
    </row>
    <row r="43" spans="2:22" ht="24.75" customHeight="1">
      <c r="B43" s="115"/>
      <c r="C43" s="147" t="s">
        <v>72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9">
        <f>SUM(N39:N42)</f>
        <v>26</v>
      </c>
      <c r="O43" s="141" t="s">
        <v>17</v>
      </c>
      <c r="P43" s="150">
        <f>SUM(P39:P42)</f>
        <v>27</v>
      </c>
      <c r="Q43" s="149">
        <f>SUM(Q39:Q42)</f>
        <v>2</v>
      </c>
      <c r="R43" s="151" t="s">
        <v>17</v>
      </c>
      <c r="S43" s="150">
        <f>SUM(S39:S42)</f>
        <v>4</v>
      </c>
      <c r="T43" s="106">
        <f>SUM(T39:T42)</f>
        <v>1</v>
      </c>
      <c r="U43" s="107">
        <f>SUM(U39:U42)</f>
        <v>2</v>
      </c>
      <c r="V43" s="92"/>
    </row>
    <row r="44" spans="2:22" ht="24.75" customHeight="1">
      <c r="B44" s="115"/>
      <c r="C44" s="168" t="s">
        <v>73</v>
      </c>
      <c r="D44" s="167" t="str">
        <f>IF(T43&gt;U43,D34,IF(U43&gt;T43,D35,IF(U43+T43=0," ","CHYBA ZADÁNÍ")))</f>
        <v>Výškovice  C</v>
      </c>
      <c r="E44" s="147"/>
      <c r="F44" s="147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68"/>
      <c r="V44" s="119"/>
    </row>
    <row r="45" spans="2:22" ht="15">
      <c r="B45" s="115"/>
      <c r="C45" s="3" t="s">
        <v>74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56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59</v>
      </c>
      <c r="U46" s="122"/>
    </row>
    <row r="47" spans="3:21" ht="15">
      <c r="C47" s="128" t="s">
        <v>75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9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0" spans="3:21" ht="15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582" t="s">
        <v>42</v>
      </c>
      <c r="Q53" s="582"/>
      <c r="R53" s="73"/>
      <c r="S53" s="73"/>
      <c r="T53" s="583">
        <f>'Rozlosování-přehled'!$N$1</f>
        <v>2011</v>
      </c>
      <c r="U53" s="583"/>
      <c r="X53" s="74" t="s">
        <v>0</v>
      </c>
    </row>
    <row r="54" spans="3:31" ht="18.75">
      <c r="C54" s="75" t="s">
        <v>43</v>
      </c>
      <c r="D54" s="76"/>
      <c r="N54" s="77">
        <v>3</v>
      </c>
      <c r="P54" s="584" t="str">
        <f>IF(N54=1,P56,IF(N54=2,P57,IF(N54=3,P58,IF(N54=4,P59,IF(N54=5,P60," ")))))</f>
        <v>VETERÁNI   I.</v>
      </c>
      <c r="Q54" s="585"/>
      <c r="R54" s="585"/>
      <c r="S54" s="585"/>
      <c r="T54" s="585"/>
      <c r="U54" s="586"/>
      <c r="W54" s="78" t="s">
        <v>1</v>
      </c>
      <c r="X54" s="79" t="s">
        <v>2</v>
      </c>
      <c r="AA54" s="1" t="s">
        <v>44</v>
      </c>
      <c r="AB54" s="1" t="s">
        <v>45</v>
      </c>
      <c r="AC54" s="1" t="s">
        <v>46</v>
      </c>
      <c r="AD54" s="1" t="s">
        <v>47</v>
      </c>
      <c r="AE54" s="1" t="s">
        <v>48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1" ht="15.75">
      <c r="C56" s="75" t="s">
        <v>49</v>
      </c>
      <c r="D56" s="126" t="s">
        <v>51</v>
      </c>
      <c r="E56" s="83"/>
      <c r="F56" s="83"/>
      <c r="N56" s="84">
        <v>1</v>
      </c>
      <c r="P56" s="587" t="s">
        <v>50</v>
      </c>
      <c r="Q56" s="587"/>
      <c r="R56" s="587"/>
      <c r="S56" s="587"/>
      <c r="T56" s="587"/>
      <c r="U56" s="587"/>
      <c r="W56" s="85">
        <v>1</v>
      </c>
      <c r="X56" s="86" t="str">
        <f aca="true" t="shared" si="3" ref="X56:X63">IF($N$4=1,AA56,IF($N$4=2,AB56,IF($N$4=3,AC56,IF($N$4=4,AD56,IF($N$4=5,AE56," ")))))</f>
        <v>VOLNÝ  LOS</v>
      </c>
      <c r="AA56" s="1">
        <f>AA6</f>
        <v>0</v>
      </c>
      <c r="AB56" s="1">
        <f>AB6</f>
        <v>0</v>
      </c>
      <c r="AC56" s="1" t="str">
        <f>AC6</f>
        <v>VOLNÝ  LOS</v>
      </c>
      <c r="AD56" s="1">
        <f>AD6</f>
        <v>0</v>
      </c>
      <c r="AE56" s="1">
        <f>AE6</f>
        <v>0</v>
      </c>
    </row>
    <row r="57" spans="3:31" ht="15">
      <c r="C57" s="75" t="s">
        <v>52</v>
      </c>
      <c r="D57" s="247">
        <v>40708</v>
      </c>
      <c r="E57" s="88"/>
      <c r="F57" s="88"/>
      <c r="N57" s="84">
        <v>2</v>
      </c>
      <c r="P57" s="587" t="s">
        <v>53</v>
      </c>
      <c r="Q57" s="587"/>
      <c r="R57" s="587"/>
      <c r="S57" s="587"/>
      <c r="T57" s="587"/>
      <c r="U57" s="587"/>
      <c r="W57" s="85">
        <v>2</v>
      </c>
      <c r="X57" s="86" t="str">
        <f t="shared" si="3"/>
        <v>Krmelín</v>
      </c>
      <c r="AA57" s="1">
        <f aca="true" t="shared" si="4" ref="AA57:AE63">AA7</f>
        <v>0</v>
      </c>
      <c r="AB57" s="1">
        <f t="shared" si="4"/>
        <v>0</v>
      </c>
      <c r="AC57" s="1" t="str">
        <f t="shared" si="4"/>
        <v>Krmelín</v>
      </c>
      <c r="AD57" s="1">
        <f t="shared" si="4"/>
        <v>0</v>
      </c>
      <c r="AE57" s="1">
        <f t="shared" si="4"/>
        <v>0</v>
      </c>
    </row>
    <row r="58" spans="3:31" ht="15">
      <c r="C58" s="75"/>
      <c r="N58" s="84">
        <v>3</v>
      </c>
      <c r="P58" s="575" t="s">
        <v>54</v>
      </c>
      <c r="Q58" s="575"/>
      <c r="R58" s="575"/>
      <c r="S58" s="575"/>
      <c r="T58" s="575"/>
      <c r="U58" s="575"/>
      <c r="W58" s="85">
        <v>3</v>
      </c>
      <c r="X58" s="86" t="str">
        <f t="shared" si="3"/>
        <v>Výškovice  C</v>
      </c>
      <c r="AA58" s="1">
        <f t="shared" si="4"/>
        <v>0</v>
      </c>
      <c r="AB58" s="1">
        <f t="shared" si="4"/>
        <v>0</v>
      </c>
      <c r="AC58" s="1" t="str">
        <f t="shared" si="4"/>
        <v>Výškovice  C</v>
      </c>
      <c r="AD58" s="1">
        <f t="shared" si="4"/>
        <v>0</v>
      </c>
      <c r="AE58" s="1">
        <f t="shared" si="4"/>
        <v>0</v>
      </c>
    </row>
    <row r="59" spans="2:31" ht="18.75">
      <c r="B59" s="89">
        <v>6</v>
      </c>
      <c r="C59" s="71" t="s">
        <v>56</v>
      </c>
      <c r="D59" s="577" t="str">
        <f>IF(B59=1,X56,IF(B59=2,X57,IF(B59=3,X58,IF(B59=4,X59,IF(B59=5,X60,IF(B59=6,X61,IF(B59=7,X62,IF(B59=8,X63," "))))))))</f>
        <v>Proskovice B</v>
      </c>
      <c r="E59" s="578"/>
      <c r="F59" s="578"/>
      <c r="G59" s="578"/>
      <c r="H59" s="578"/>
      <c r="I59" s="579"/>
      <c r="N59" s="84">
        <v>4</v>
      </c>
      <c r="P59" s="575" t="s">
        <v>57</v>
      </c>
      <c r="Q59" s="575"/>
      <c r="R59" s="575"/>
      <c r="S59" s="575"/>
      <c r="T59" s="575"/>
      <c r="U59" s="575"/>
      <c r="W59" s="85">
        <v>4</v>
      </c>
      <c r="X59" s="86" t="str">
        <f t="shared" si="3"/>
        <v>Kunčičky  B</v>
      </c>
      <c r="AA59" s="1">
        <f t="shared" si="4"/>
        <v>0</v>
      </c>
      <c r="AB59" s="1">
        <f t="shared" si="4"/>
        <v>0</v>
      </c>
      <c r="AC59" s="1" t="str">
        <f t="shared" si="4"/>
        <v>Kunčičky  B</v>
      </c>
      <c r="AD59" s="1">
        <f t="shared" si="4"/>
        <v>0</v>
      </c>
      <c r="AE59" s="1">
        <f t="shared" si="4"/>
        <v>0</v>
      </c>
    </row>
    <row r="60" spans="2:31" ht="18.75">
      <c r="B60" s="89">
        <v>2</v>
      </c>
      <c r="C60" s="71" t="s">
        <v>59</v>
      </c>
      <c r="D60" s="577" t="str">
        <f>IF(B60=1,X56,IF(B60=2,X57,IF(B60=3,X58,IF(B60=4,X59,IF(B60=5,X60,IF(B60=6,X61,IF(B60=7,X62,IF(B60=8,X63," "))))))))</f>
        <v>Krmelín</v>
      </c>
      <c r="E60" s="578"/>
      <c r="F60" s="578"/>
      <c r="G60" s="578"/>
      <c r="H60" s="578"/>
      <c r="I60" s="579"/>
      <c r="N60" s="84">
        <v>5</v>
      </c>
      <c r="P60" s="575" t="s">
        <v>60</v>
      </c>
      <c r="Q60" s="575"/>
      <c r="R60" s="575"/>
      <c r="S60" s="575"/>
      <c r="T60" s="575"/>
      <c r="U60" s="575"/>
      <c r="W60" s="85">
        <v>5</v>
      </c>
      <c r="X60" s="86" t="str">
        <f t="shared" si="3"/>
        <v>Poruba</v>
      </c>
      <c r="AA60" s="1">
        <f t="shared" si="4"/>
        <v>0</v>
      </c>
      <c r="AB60" s="1">
        <f t="shared" si="4"/>
        <v>0</v>
      </c>
      <c r="AC60" s="1" t="str">
        <f t="shared" si="4"/>
        <v>Poruba</v>
      </c>
      <c r="AD60" s="1">
        <f t="shared" si="4"/>
        <v>0</v>
      </c>
      <c r="AE60" s="1">
        <f t="shared" si="4"/>
        <v>0</v>
      </c>
    </row>
    <row r="61" spans="23:31" ht="15">
      <c r="W61" s="85">
        <v>6</v>
      </c>
      <c r="X61" s="86" t="str">
        <f t="shared" si="3"/>
        <v>Proskovice B</v>
      </c>
      <c r="AA61" s="1">
        <f t="shared" si="4"/>
        <v>0</v>
      </c>
      <c r="AB61" s="1">
        <f t="shared" si="4"/>
        <v>0</v>
      </c>
      <c r="AC61" s="1" t="str">
        <f t="shared" si="4"/>
        <v>Proskovice B</v>
      </c>
      <c r="AD61" s="1">
        <f t="shared" si="4"/>
        <v>0</v>
      </c>
      <c r="AE61" s="1">
        <f t="shared" si="4"/>
        <v>0</v>
      </c>
    </row>
    <row r="62" spans="3:37" ht="15">
      <c r="C62" s="90" t="s">
        <v>63</v>
      </c>
      <c r="D62" s="91"/>
      <c r="E62" s="580" t="s">
        <v>64</v>
      </c>
      <c r="F62" s="576"/>
      <c r="G62" s="576"/>
      <c r="H62" s="576"/>
      <c r="I62" s="576"/>
      <c r="J62" s="576"/>
      <c r="K62" s="576"/>
      <c r="L62" s="576"/>
      <c r="M62" s="576"/>
      <c r="N62" s="576" t="s">
        <v>65</v>
      </c>
      <c r="O62" s="576"/>
      <c r="P62" s="576"/>
      <c r="Q62" s="576"/>
      <c r="R62" s="576"/>
      <c r="S62" s="576"/>
      <c r="T62" s="576"/>
      <c r="U62" s="576"/>
      <c r="V62" s="92"/>
      <c r="W62" s="85">
        <v>7</v>
      </c>
      <c r="X62" s="86" t="str">
        <f t="shared" si="3"/>
        <v>Vratimov</v>
      </c>
      <c r="AA62" s="1">
        <f t="shared" si="4"/>
        <v>0</v>
      </c>
      <c r="AB62" s="1">
        <f t="shared" si="4"/>
        <v>0</v>
      </c>
      <c r="AC62" s="1" t="str">
        <f t="shared" si="4"/>
        <v>Vratimov</v>
      </c>
      <c r="AD62" s="1">
        <f t="shared" si="4"/>
        <v>0</v>
      </c>
      <c r="AE62" s="1">
        <f t="shared" si="4"/>
        <v>0</v>
      </c>
      <c r="AF62" s="75"/>
      <c r="AG62" s="93"/>
      <c r="AH62" s="93"/>
      <c r="AI62" s="74" t="s">
        <v>0</v>
      </c>
      <c r="AJ62" s="93"/>
      <c r="AK62" s="93"/>
    </row>
    <row r="63" spans="2:37" ht="15">
      <c r="B63" s="94"/>
      <c r="C63" s="95" t="s">
        <v>7</v>
      </c>
      <c r="D63" s="96" t="s">
        <v>8</v>
      </c>
      <c r="E63" s="581" t="s">
        <v>66</v>
      </c>
      <c r="F63" s="559"/>
      <c r="G63" s="560"/>
      <c r="H63" s="558" t="s">
        <v>67</v>
      </c>
      <c r="I63" s="559"/>
      <c r="J63" s="560" t="s">
        <v>67</v>
      </c>
      <c r="K63" s="558" t="s">
        <v>68</v>
      </c>
      <c r="L63" s="559"/>
      <c r="M63" s="559" t="s">
        <v>68</v>
      </c>
      <c r="N63" s="558" t="s">
        <v>69</v>
      </c>
      <c r="O63" s="559"/>
      <c r="P63" s="560"/>
      <c r="Q63" s="558" t="s">
        <v>70</v>
      </c>
      <c r="R63" s="559"/>
      <c r="S63" s="560"/>
      <c r="T63" s="97" t="s">
        <v>71</v>
      </c>
      <c r="U63" s="98"/>
      <c r="V63" s="99"/>
      <c r="W63" s="85">
        <v>8</v>
      </c>
      <c r="X63" s="86" t="str">
        <f t="shared" si="3"/>
        <v>Příbor</v>
      </c>
      <c r="AA63" s="1">
        <f t="shared" si="4"/>
        <v>0</v>
      </c>
      <c r="AB63" s="1">
        <f t="shared" si="4"/>
        <v>0</v>
      </c>
      <c r="AC63" s="1" t="str">
        <f t="shared" si="4"/>
        <v>Příbor</v>
      </c>
      <c r="AD63" s="1">
        <f t="shared" si="4"/>
        <v>0</v>
      </c>
      <c r="AE63" s="1">
        <f t="shared" si="4"/>
        <v>0</v>
      </c>
      <c r="AF63" s="4" t="s">
        <v>66</v>
      </c>
      <c r="AG63" s="4" t="s">
        <v>67</v>
      </c>
      <c r="AH63" s="4" t="s">
        <v>68</v>
      </c>
      <c r="AI63" s="4" t="s">
        <v>66</v>
      </c>
      <c r="AJ63" s="4" t="s">
        <v>67</v>
      </c>
      <c r="AK63" s="4" t="s">
        <v>68</v>
      </c>
    </row>
    <row r="64" spans="2:37" ht="24.75" customHeight="1">
      <c r="B64" s="100" t="s">
        <v>66</v>
      </c>
      <c r="C64" s="101" t="s">
        <v>218</v>
      </c>
      <c r="D64" s="110" t="s">
        <v>197</v>
      </c>
      <c r="E64" s="102">
        <v>4</v>
      </c>
      <c r="F64" s="103" t="s">
        <v>17</v>
      </c>
      <c r="G64" s="104">
        <v>6</v>
      </c>
      <c r="H64" s="105">
        <v>2</v>
      </c>
      <c r="I64" s="103" t="s">
        <v>17</v>
      </c>
      <c r="J64" s="104">
        <v>6</v>
      </c>
      <c r="K64" s="138"/>
      <c r="L64" s="136" t="s">
        <v>17</v>
      </c>
      <c r="M64" s="139"/>
      <c r="N64" s="140">
        <f>E64+H64+K64</f>
        <v>6</v>
      </c>
      <c r="O64" s="141" t="s">
        <v>17</v>
      </c>
      <c r="P64" s="142">
        <f>G64+J64+M64</f>
        <v>12</v>
      </c>
      <c r="Q64" s="140">
        <f>SUM(AF64:AH64)</f>
        <v>0</v>
      </c>
      <c r="R64" s="141" t="s">
        <v>17</v>
      </c>
      <c r="S64" s="142">
        <f>SUM(AI64:AK64)</f>
        <v>2</v>
      </c>
      <c r="T64" s="106">
        <f>IF(Q64&gt;S64,1,0)</f>
        <v>0</v>
      </c>
      <c r="U64" s="107">
        <f>IF(S64&gt;Q64,1,0)</f>
        <v>1</v>
      </c>
      <c r="V64" s="92"/>
      <c r="X64" s="108"/>
      <c r="AF64" s="109">
        <f>IF(E64&gt;G64,1,0)</f>
        <v>0</v>
      </c>
      <c r="AG64" s="109">
        <f>IF(H64&gt;J64,1,0)</f>
        <v>0</v>
      </c>
      <c r="AH64" s="109">
        <f>IF(K64+M64&gt;0,IF(K64&gt;M64,1,0),0)</f>
        <v>0</v>
      </c>
      <c r="AI64" s="109">
        <f>IF(G64&gt;E64,1,0)</f>
        <v>1</v>
      </c>
      <c r="AJ64" s="109">
        <f>IF(J64&gt;H64,1,0)</f>
        <v>1</v>
      </c>
      <c r="AK64" s="109">
        <f>IF(K64+M64&gt;0,IF(M64&gt;K64,1,0),0)</f>
        <v>0</v>
      </c>
    </row>
    <row r="65" spans="2:37" ht="24.75" customHeight="1">
      <c r="B65" s="100" t="s">
        <v>67</v>
      </c>
      <c r="C65" s="111" t="s">
        <v>220</v>
      </c>
      <c r="D65" s="101" t="s">
        <v>195</v>
      </c>
      <c r="E65" s="102">
        <v>1</v>
      </c>
      <c r="F65" s="103" t="s">
        <v>17</v>
      </c>
      <c r="G65" s="104">
        <v>6</v>
      </c>
      <c r="H65" s="105">
        <v>3</v>
      </c>
      <c r="I65" s="103" t="s">
        <v>17</v>
      </c>
      <c r="J65" s="104">
        <v>6</v>
      </c>
      <c r="K65" s="138"/>
      <c r="L65" s="136" t="s">
        <v>17</v>
      </c>
      <c r="M65" s="139"/>
      <c r="N65" s="140">
        <f>E65+H65+K65</f>
        <v>4</v>
      </c>
      <c r="O65" s="141" t="s">
        <v>17</v>
      </c>
      <c r="P65" s="142">
        <f>G65+J65+M65</f>
        <v>12</v>
      </c>
      <c r="Q65" s="140">
        <f>SUM(AF65:AH65)</f>
        <v>0</v>
      </c>
      <c r="R65" s="141" t="s">
        <v>17</v>
      </c>
      <c r="S65" s="142">
        <f>SUM(AI65:AK65)</f>
        <v>2</v>
      </c>
      <c r="T65" s="106">
        <f>IF(Q65&gt;S65,1,0)</f>
        <v>0</v>
      </c>
      <c r="U65" s="107">
        <f>IF(S65&gt;Q65,1,0)</f>
        <v>1</v>
      </c>
      <c r="V65" s="92"/>
      <c r="AF65" s="109">
        <f>IF(E65&gt;G65,1,0)</f>
        <v>0</v>
      </c>
      <c r="AG65" s="109">
        <f>IF(H65&gt;J65,1,0)</f>
        <v>0</v>
      </c>
      <c r="AH65" s="109">
        <f>IF(K65+M65&gt;0,IF(K65&gt;M65,1,0),0)</f>
        <v>0</v>
      </c>
      <c r="AI65" s="109">
        <f>IF(G65&gt;E65,1,0)</f>
        <v>1</v>
      </c>
      <c r="AJ65" s="109">
        <f>IF(J65&gt;H65,1,0)</f>
        <v>1</v>
      </c>
      <c r="AK65" s="109">
        <f>IF(K65+M65&gt;0,IF(M65&gt;K65,1,0),0)</f>
        <v>0</v>
      </c>
    </row>
    <row r="66" spans="2:37" ht="24.75" customHeight="1">
      <c r="B66" s="597" t="s">
        <v>68</v>
      </c>
      <c r="C66" s="111" t="s">
        <v>218</v>
      </c>
      <c r="D66" s="110" t="s">
        <v>195</v>
      </c>
      <c r="E66" s="605">
        <v>4</v>
      </c>
      <c r="F66" s="607" t="s">
        <v>17</v>
      </c>
      <c r="G66" s="609">
        <v>6</v>
      </c>
      <c r="H66" s="611">
        <v>2</v>
      </c>
      <c r="I66" s="607" t="s">
        <v>17</v>
      </c>
      <c r="J66" s="609">
        <v>6</v>
      </c>
      <c r="K66" s="625"/>
      <c r="L66" s="573" t="s">
        <v>17</v>
      </c>
      <c r="M66" s="627"/>
      <c r="N66" s="623">
        <f>E66+H66+K66</f>
        <v>6</v>
      </c>
      <c r="O66" s="631" t="s">
        <v>17</v>
      </c>
      <c r="P66" s="633">
        <f>G66+J66+M66</f>
        <v>12</v>
      </c>
      <c r="Q66" s="623">
        <f>SUM(AF66:AH66)</f>
        <v>0</v>
      </c>
      <c r="R66" s="631" t="s">
        <v>17</v>
      </c>
      <c r="S66" s="633">
        <f>SUM(AI66:AK66)</f>
        <v>2</v>
      </c>
      <c r="T66" s="635">
        <f>IF(Q66&gt;S66,1,0)</f>
        <v>0</v>
      </c>
      <c r="U66" s="629">
        <f>IF(S66&gt;Q66,1,0)</f>
        <v>1</v>
      </c>
      <c r="V66" s="112"/>
      <c r="AF66" s="109">
        <f>IF(E66&gt;G66,1,0)</f>
        <v>0</v>
      </c>
      <c r="AG66" s="109">
        <f>IF(H66&gt;J66,1,0)</f>
        <v>0</v>
      </c>
      <c r="AH66" s="109">
        <f>IF(K66+M66&gt;0,IF(K66&gt;M66,1,0),0)</f>
        <v>0</v>
      </c>
      <c r="AI66" s="109">
        <f>IF(G66&gt;E66,1,0)</f>
        <v>1</v>
      </c>
      <c r="AJ66" s="109">
        <f>IF(J66&gt;H66,1,0)</f>
        <v>1</v>
      </c>
      <c r="AK66" s="109">
        <f>IF(K66+M66&gt;0,IF(M66&gt;K66,1,0),0)</f>
        <v>0</v>
      </c>
    </row>
    <row r="67" spans="2:22" ht="24.75" customHeight="1">
      <c r="B67" s="598"/>
      <c r="C67" s="113" t="s">
        <v>220</v>
      </c>
      <c r="D67" s="114" t="s">
        <v>225</v>
      </c>
      <c r="E67" s="606"/>
      <c r="F67" s="608"/>
      <c r="G67" s="610"/>
      <c r="H67" s="612"/>
      <c r="I67" s="608"/>
      <c r="J67" s="610"/>
      <c r="K67" s="626"/>
      <c r="L67" s="574"/>
      <c r="M67" s="628"/>
      <c r="N67" s="624"/>
      <c r="O67" s="632"/>
      <c r="P67" s="634"/>
      <c r="Q67" s="624"/>
      <c r="R67" s="632"/>
      <c r="S67" s="634"/>
      <c r="T67" s="636"/>
      <c r="U67" s="630"/>
      <c r="V67" s="112"/>
    </row>
    <row r="68" spans="2:22" ht="24.75" customHeight="1">
      <c r="B68" s="115"/>
      <c r="C68" s="147" t="s">
        <v>72</v>
      </c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9">
        <f>SUM(N64:N67)</f>
        <v>16</v>
      </c>
      <c r="O68" s="141" t="s">
        <v>17</v>
      </c>
      <c r="P68" s="150">
        <f>SUM(P64:P67)</f>
        <v>36</v>
      </c>
      <c r="Q68" s="149">
        <f>SUM(Q64:Q67)</f>
        <v>0</v>
      </c>
      <c r="R68" s="151" t="s">
        <v>17</v>
      </c>
      <c r="S68" s="150">
        <f>SUM(S64:S67)</f>
        <v>6</v>
      </c>
      <c r="T68" s="106">
        <f>SUM(T64:T67)</f>
        <v>0</v>
      </c>
      <c r="U68" s="107">
        <f>SUM(U64:U67)</f>
        <v>3</v>
      </c>
      <c r="V68" s="92"/>
    </row>
    <row r="69" spans="2:27" ht="24.75" customHeight="1">
      <c r="B69" s="115"/>
      <c r="C69" s="3" t="s">
        <v>73</v>
      </c>
      <c r="D69" s="118" t="str">
        <f>IF(T68&gt;U68,D59,IF(U68&gt;T68,D60,IF(U68+T68=0," ","CHYBA ZADÁNÍ")))</f>
        <v>Krmelín</v>
      </c>
      <c r="E69" s="116"/>
      <c r="F69" s="116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3"/>
      <c r="V69" s="119"/>
      <c r="AA69" s="120"/>
    </row>
    <row r="70" spans="2:22" ht="15">
      <c r="B70" s="115"/>
      <c r="C70" s="3" t="s">
        <v>74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10:20" ht="15">
      <c r="J71" s="2" t="s">
        <v>56</v>
      </c>
      <c r="K71" s="2"/>
      <c r="L71" s="2"/>
      <c r="T71" s="2" t="s">
        <v>59</v>
      </c>
    </row>
    <row r="72" spans="3:21" ht="15">
      <c r="C72" s="75" t="s">
        <v>75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3" spans="3:21" ht="15"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</row>
    <row r="74" spans="3:21" ht="15"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5" spans="3:21" ht="15"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</row>
    <row r="76" spans="2:21" ht="26.25">
      <c r="B76" s="91"/>
      <c r="C76" s="91"/>
      <c r="D76" s="91"/>
      <c r="E76" s="91"/>
      <c r="F76" s="123" t="s">
        <v>39</v>
      </c>
      <c r="G76" s="91"/>
      <c r="H76" s="124"/>
      <c r="I76" s="124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582" t="s">
        <v>42</v>
      </c>
      <c r="Q78" s="582"/>
      <c r="R78" s="73"/>
      <c r="S78" s="73"/>
      <c r="T78" s="583">
        <f>'Rozlosování-přehled'!$N$1</f>
        <v>2011</v>
      </c>
      <c r="U78" s="583"/>
      <c r="X78" s="74" t="s">
        <v>0</v>
      </c>
    </row>
    <row r="79" spans="3:31" ht="18.75">
      <c r="C79" s="75" t="s">
        <v>43</v>
      </c>
      <c r="D79" s="125"/>
      <c r="N79" s="77">
        <v>3</v>
      </c>
      <c r="P79" s="584" t="str">
        <f>IF(N79=1,P81,IF(N79=2,P82,IF(N79=3,P83,IF(N79=4,P84,IF(N79=5,P85," ")))))</f>
        <v>VETERÁNI   I.</v>
      </c>
      <c r="Q79" s="585"/>
      <c r="R79" s="585"/>
      <c r="S79" s="585"/>
      <c r="T79" s="585"/>
      <c r="U79" s="586"/>
      <c r="W79" s="78" t="s">
        <v>1</v>
      </c>
      <c r="X79" s="75" t="s">
        <v>2</v>
      </c>
      <c r="AA79" s="1" t="s">
        <v>44</v>
      </c>
      <c r="AB79" s="1" t="s">
        <v>45</v>
      </c>
      <c r="AC79" s="1" t="s">
        <v>46</v>
      </c>
      <c r="AD79" s="1" t="s">
        <v>47</v>
      </c>
      <c r="AE79" s="1" t="s">
        <v>48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1" ht="15.75">
      <c r="C81" s="75" t="s">
        <v>49</v>
      </c>
      <c r="D81" s="126"/>
      <c r="E81" s="83"/>
      <c r="F81" s="83"/>
      <c r="N81" s="1">
        <v>1</v>
      </c>
      <c r="P81" s="587" t="s">
        <v>50</v>
      </c>
      <c r="Q81" s="587"/>
      <c r="R81" s="587"/>
      <c r="S81" s="587"/>
      <c r="T81" s="587"/>
      <c r="U81" s="587"/>
      <c r="W81" s="85">
        <v>1</v>
      </c>
      <c r="X81" s="86" t="str">
        <f aca="true" t="shared" si="5" ref="X81:X88">IF($N$29=1,AA81,IF($N$29=2,AB81,IF($N$29=3,AC81,IF($N$29=4,AD81,IF($N$29=5,AE81," ")))))</f>
        <v>VOLNÝ  LOS</v>
      </c>
      <c r="AA81" s="1">
        <f aca="true" t="shared" si="6" ref="AA81:AE88">AA6</f>
        <v>0</v>
      </c>
      <c r="AB81" s="1">
        <f t="shared" si="6"/>
        <v>0</v>
      </c>
      <c r="AC81" s="1" t="str">
        <f>AC6</f>
        <v>VOLNÝ  LOS</v>
      </c>
      <c r="AD81" s="1">
        <f t="shared" si="6"/>
        <v>0</v>
      </c>
      <c r="AE81" s="1">
        <f t="shared" si="6"/>
        <v>0</v>
      </c>
    </row>
    <row r="82" spans="3:31" ht="15">
      <c r="C82" s="75" t="s">
        <v>52</v>
      </c>
      <c r="D82" s="87"/>
      <c r="E82" s="88"/>
      <c r="F82" s="88"/>
      <c r="N82" s="1">
        <v>2</v>
      </c>
      <c r="P82" s="587" t="s">
        <v>53</v>
      </c>
      <c r="Q82" s="587"/>
      <c r="R82" s="587"/>
      <c r="S82" s="587"/>
      <c r="T82" s="587"/>
      <c r="U82" s="587"/>
      <c r="W82" s="85">
        <v>2</v>
      </c>
      <c r="X82" s="86" t="str">
        <f t="shared" si="5"/>
        <v>Krmelín</v>
      </c>
      <c r="AA82" s="1">
        <f t="shared" si="6"/>
        <v>0</v>
      </c>
      <c r="AB82" s="1">
        <f t="shared" si="6"/>
        <v>0</v>
      </c>
      <c r="AC82" s="1" t="str">
        <f t="shared" si="6"/>
        <v>Krmelín</v>
      </c>
      <c r="AD82" s="1">
        <f t="shared" si="6"/>
        <v>0</v>
      </c>
      <c r="AE82" s="1">
        <f t="shared" si="6"/>
        <v>0</v>
      </c>
    </row>
    <row r="83" spans="3:31" ht="15">
      <c r="C83" s="75"/>
      <c r="N83" s="1">
        <v>3</v>
      </c>
      <c r="P83" s="575" t="s">
        <v>54</v>
      </c>
      <c r="Q83" s="575"/>
      <c r="R83" s="575"/>
      <c r="S83" s="575"/>
      <c r="T83" s="575"/>
      <c r="U83" s="575"/>
      <c r="W83" s="85">
        <v>3</v>
      </c>
      <c r="X83" s="86" t="str">
        <f t="shared" si="5"/>
        <v>Výškovice  C</v>
      </c>
      <c r="AA83" s="1">
        <f t="shared" si="6"/>
        <v>0</v>
      </c>
      <c r="AB83" s="1">
        <f t="shared" si="6"/>
        <v>0</v>
      </c>
      <c r="AC83" s="1" t="str">
        <f t="shared" si="6"/>
        <v>Výškovice  C</v>
      </c>
      <c r="AD83" s="1">
        <f t="shared" si="6"/>
        <v>0</v>
      </c>
      <c r="AE83" s="1">
        <f t="shared" si="6"/>
        <v>0</v>
      </c>
    </row>
    <row r="84" spans="2:31" ht="18">
      <c r="B84" s="89">
        <v>7</v>
      </c>
      <c r="C84" s="71" t="s">
        <v>56</v>
      </c>
      <c r="D84" s="594" t="str">
        <f>IF(B84=1,X81,IF(B84=2,X82,IF(B84=3,X83,IF(B84=4,X84,IF(B84=5,X85,IF(B84=6,X86,IF(B84=7,X87,IF(B84=8,X88," "))))))))</f>
        <v>Vratimov</v>
      </c>
      <c r="E84" s="595"/>
      <c r="F84" s="595"/>
      <c r="G84" s="595"/>
      <c r="H84" s="595"/>
      <c r="I84" s="596"/>
      <c r="N84" s="1">
        <v>4</v>
      </c>
      <c r="P84" s="575" t="s">
        <v>57</v>
      </c>
      <c r="Q84" s="575"/>
      <c r="R84" s="575"/>
      <c r="S84" s="575"/>
      <c r="T84" s="575"/>
      <c r="U84" s="575"/>
      <c r="W84" s="85">
        <v>4</v>
      </c>
      <c r="X84" s="86" t="str">
        <f t="shared" si="5"/>
        <v>Kunčičky  B</v>
      </c>
      <c r="AA84" s="1">
        <f t="shared" si="6"/>
        <v>0</v>
      </c>
      <c r="AB84" s="1">
        <f t="shared" si="6"/>
        <v>0</v>
      </c>
      <c r="AC84" s="1" t="str">
        <f t="shared" si="6"/>
        <v>Kunčičky  B</v>
      </c>
      <c r="AD84" s="1">
        <f t="shared" si="6"/>
        <v>0</v>
      </c>
      <c r="AE84" s="1">
        <f t="shared" si="6"/>
        <v>0</v>
      </c>
    </row>
    <row r="85" spans="2:31" ht="18">
      <c r="B85" s="89">
        <v>1</v>
      </c>
      <c r="C85" s="71" t="s">
        <v>59</v>
      </c>
      <c r="D85" s="594" t="str">
        <f>IF(B85=1,X81,IF(B85=2,X82,IF(B85=3,X83,IF(B85=4,X84,IF(B85=5,X85,IF(B85=6,X86,IF(B85=7,X87,IF(B85=8,X88," "))))))))</f>
        <v>VOLNÝ  LOS</v>
      </c>
      <c r="E85" s="595"/>
      <c r="F85" s="595"/>
      <c r="G85" s="595"/>
      <c r="H85" s="595"/>
      <c r="I85" s="596"/>
      <c r="N85" s="1">
        <v>5</v>
      </c>
      <c r="P85" s="575" t="s">
        <v>60</v>
      </c>
      <c r="Q85" s="575"/>
      <c r="R85" s="575"/>
      <c r="S85" s="575"/>
      <c r="T85" s="575"/>
      <c r="U85" s="575"/>
      <c r="W85" s="85">
        <v>5</v>
      </c>
      <c r="X85" s="86" t="str">
        <f t="shared" si="5"/>
        <v>Poruba</v>
      </c>
      <c r="AA85" s="1">
        <f t="shared" si="6"/>
        <v>0</v>
      </c>
      <c r="AB85" s="1">
        <f t="shared" si="6"/>
        <v>0</v>
      </c>
      <c r="AC85" s="1" t="str">
        <f t="shared" si="6"/>
        <v>Poruba</v>
      </c>
      <c r="AD85" s="1">
        <f t="shared" si="6"/>
        <v>0</v>
      </c>
      <c r="AE85" s="1">
        <f t="shared" si="6"/>
        <v>0</v>
      </c>
    </row>
    <row r="86" spans="23:31" ht="14.25">
      <c r="W86" s="85">
        <v>6</v>
      </c>
      <c r="X86" s="86" t="str">
        <f t="shared" si="5"/>
        <v>Proskovice B</v>
      </c>
      <c r="AA86" s="1">
        <f t="shared" si="6"/>
        <v>0</v>
      </c>
      <c r="AB86" s="1">
        <f t="shared" si="6"/>
        <v>0</v>
      </c>
      <c r="AC86" s="1" t="str">
        <f t="shared" si="6"/>
        <v>Proskovice B</v>
      </c>
      <c r="AD86" s="1">
        <f t="shared" si="6"/>
        <v>0</v>
      </c>
      <c r="AE86" s="1">
        <f t="shared" si="6"/>
        <v>0</v>
      </c>
    </row>
    <row r="87" spans="3:31" ht="14.25">
      <c r="C87" s="90" t="s">
        <v>63</v>
      </c>
      <c r="D87" s="91"/>
      <c r="E87" s="580" t="s">
        <v>64</v>
      </c>
      <c r="F87" s="576"/>
      <c r="G87" s="576"/>
      <c r="H87" s="576"/>
      <c r="I87" s="576"/>
      <c r="J87" s="576"/>
      <c r="K87" s="576"/>
      <c r="L87" s="576"/>
      <c r="M87" s="576"/>
      <c r="N87" s="576" t="s">
        <v>65</v>
      </c>
      <c r="O87" s="576"/>
      <c r="P87" s="576"/>
      <c r="Q87" s="576"/>
      <c r="R87" s="576"/>
      <c r="S87" s="576"/>
      <c r="T87" s="576"/>
      <c r="U87" s="576"/>
      <c r="V87" s="92"/>
      <c r="W87" s="85">
        <v>7</v>
      </c>
      <c r="X87" s="86" t="str">
        <f t="shared" si="5"/>
        <v>Vratimov</v>
      </c>
      <c r="AA87" s="1">
        <f t="shared" si="6"/>
        <v>0</v>
      </c>
      <c r="AB87" s="1">
        <f t="shared" si="6"/>
        <v>0</v>
      </c>
      <c r="AC87" s="1" t="str">
        <f t="shared" si="6"/>
        <v>Vratimov</v>
      </c>
      <c r="AD87" s="1">
        <f t="shared" si="6"/>
        <v>0</v>
      </c>
      <c r="AE87" s="1">
        <f t="shared" si="6"/>
        <v>0</v>
      </c>
    </row>
    <row r="88" spans="2:37" ht="15">
      <c r="B88" s="94"/>
      <c r="C88" s="95" t="s">
        <v>7</v>
      </c>
      <c r="D88" s="96" t="s">
        <v>8</v>
      </c>
      <c r="E88" s="581" t="s">
        <v>66</v>
      </c>
      <c r="F88" s="559"/>
      <c r="G88" s="560"/>
      <c r="H88" s="558" t="s">
        <v>67</v>
      </c>
      <c r="I88" s="559"/>
      <c r="J88" s="560" t="s">
        <v>67</v>
      </c>
      <c r="K88" s="558" t="s">
        <v>68</v>
      </c>
      <c r="L88" s="559"/>
      <c r="M88" s="559" t="s">
        <v>68</v>
      </c>
      <c r="N88" s="558" t="s">
        <v>69</v>
      </c>
      <c r="O88" s="559"/>
      <c r="P88" s="560"/>
      <c r="Q88" s="558" t="s">
        <v>70</v>
      </c>
      <c r="R88" s="559"/>
      <c r="S88" s="560"/>
      <c r="T88" s="97" t="s">
        <v>71</v>
      </c>
      <c r="U88" s="98"/>
      <c r="V88" s="99"/>
      <c r="W88" s="85">
        <v>8</v>
      </c>
      <c r="X88" s="86" t="str">
        <f t="shared" si="5"/>
        <v>Příbor</v>
      </c>
      <c r="AA88" s="1">
        <f t="shared" si="6"/>
        <v>0</v>
      </c>
      <c r="AB88" s="1">
        <f t="shared" si="6"/>
        <v>0</v>
      </c>
      <c r="AC88" s="1" t="str">
        <f t="shared" si="6"/>
        <v>Příbor</v>
      </c>
      <c r="AD88" s="1">
        <f t="shared" si="6"/>
        <v>0</v>
      </c>
      <c r="AE88" s="1">
        <f t="shared" si="6"/>
        <v>0</v>
      </c>
      <c r="AF88" s="4" t="s">
        <v>66</v>
      </c>
      <c r="AG88" s="4" t="s">
        <v>67</v>
      </c>
      <c r="AH88" s="4" t="s">
        <v>68</v>
      </c>
      <c r="AI88" s="4" t="s">
        <v>66</v>
      </c>
      <c r="AJ88" s="4" t="s">
        <v>67</v>
      </c>
      <c r="AK88" s="4" t="s">
        <v>68</v>
      </c>
    </row>
    <row r="89" spans="2:37" ht="24.75" customHeight="1">
      <c r="B89" s="100" t="s">
        <v>66</v>
      </c>
      <c r="C89" s="133"/>
      <c r="D89" s="134"/>
      <c r="E89" s="135"/>
      <c r="F89" s="136" t="s">
        <v>17</v>
      </c>
      <c r="G89" s="137"/>
      <c r="H89" s="138"/>
      <c r="I89" s="136" t="s">
        <v>17</v>
      </c>
      <c r="J89" s="137"/>
      <c r="K89" s="138"/>
      <c r="L89" s="136" t="s">
        <v>17</v>
      </c>
      <c r="M89" s="139"/>
      <c r="N89" s="140">
        <f>E89+H89+K89</f>
        <v>0</v>
      </c>
      <c r="O89" s="141" t="s">
        <v>17</v>
      </c>
      <c r="P89" s="142">
        <f>G89+J89+M89</f>
        <v>0</v>
      </c>
      <c r="Q89" s="140">
        <f>SUM(AF89:AH89)</f>
        <v>0</v>
      </c>
      <c r="R89" s="141" t="s">
        <v>17</v>
      </c>
      <c r="S89" s="142">
        <f>SUM(AI89:AK89)</f>
        <v>0</v>
      </c>
      <c r="T89" s="106">
        <f>IF(Q89&gt;S89,1,0)</f>
        <v>0</v>
      </c>
      <c r="U89" s="107">
        <f>IF(S89&gt;Q89,1,0)</f>
        <v>0</v>
      </c>
      <c r="V89" s="92"/>
      <c r="X89" s="108"/>
      <c r="AF89" s="109">
        <f>IF(E89&gt;G89,1,0)</f>
        <v>0</v>
      </c>
      <c r="AG89" s="109">
        <f>IF(H89&gt;J89,1,0)</f>
        <v>0</v>
      </c>
      <c r="AH89" s="109">
        <f>IF(K89+M89&gt;0,IF(K89&gt;M89,1,0),0)</f>
        <v>0</v>
      </c>
      <c r="AI89" s="109">
        <f>IF(G89&gt;E89,1,0)</f>
        <v>0</v>
      </c>
      <c r="AJ89" s="109">
        <f>IF(J89&gt;H89,1,0)</f>
        <v>0</v>
      </c>
      <c r="AK89" s="109">
        <f>IF(K89+M89&gt;0,IF(M89&gt;K89,1,0),0)</f>
        <v>0</v>
      </c>
    </row>
    <row r="90" spans="2:37" ht="24.75" customHeight="1">
      <c r="B90" s="100" t="s">
        <v>67</v>
      </c>
      <c r="C90" s="133"/>
      <c r="D90" s="143"/>
      <c r="E90" s="135"/>
      <c r="F90" s="136" t="s">
        <v>17</v>
      </c>
      <c r="G90" s="137"/>
      <c r="H90" s="138"/>
      <c r="I90" s="136" t="s">
        <v>17</v>
      </c>
      <c r="J90" s="137"/>
      <c r="K90" s="138"/>
      <c r="L90" s="136" t="s">
        <v>17</v>
      </c>
      <c r="M90" s="139"/>
      <c r="N90" s="140">
        <f>E90+H90+K90</f>
        <v>0</v>
      </c>
      <c r="O90" s="141" t="s">
        <v>17</v>
      </c>
      <c r="P90" s="142">
        <f>G90+J90+M90</f>
        <v>0</v>
      </c>
      <c r="Q90" s="140">
        <f>SUM(AF90:AH90)</f>
        <v>0</v>
      </c>
      <c r="R90" s="141" t="s">
        <v>17</v>
      </c>
      <c r="S90" s="142">
        <f>SUM(AI90:AK90)</f>
        <v>0</v>
      </c>
      <c r="T90" s="106">
        <f>IF(Q90&gt;S90,1,0)</f>
        <v>0</v>
      </c>
      <c r="U90" s="107">
        <f>IF(S90&gt;Q90,1,0)</f>
        <v>0</v>
      </c>
      <c r="V90" s="92"/>
      <c r="AF90" s="109">
        <f>IF(E90&gt;G90,1,0)</f>
        <v>0</v>
      </c>
      <c r="AG90" s="109">
        <f>IF(H90&gt;J90,1,0)</f>
        <v>0</v>
      </c>
      <c r="AH90" s="109">
        <f>IF(K90+M90&gt;0,IF(K90&gt;M90,1,0),0)</f>
        <v>0</v>
      </c>
      <c r="AI90" s="109">
        <f>IF(G90&gt;E90,1,0)</f>
        <v>0</v>
      </c>
      <c r="AJ90" s="109">
        <f>IF(J90&gt;H90,1,0)</f>
        <v>0</v>
      </c>
      <c r="AK90" s="109">
        <f>IF(K90+M90&gt;0,IF(M90&gt;K90,1,0),0)</f>
        <v>0</v>
      </c>
    </row>
    <row r="91" spans="2:37" ht="24.75" customHeight="1">
      <c r="B91" s="597" t="s">
        <v>68</v>
      </c>
      <c r="C91" s="144"/>
      <c r="D91" s="143"/>
      <c r="E91" s="641"/>
      <c r="F91" s="573" t="s">
        <v>17</v>
      </c>
      <c r="G91" s="601"/>
      <c r="H91" s="625"/>
      <c r="I91" s="573" t="s">
        <v>17</v>
      </c>
      <c r="J91" s="601"/>
      <c r="K91" s="625"/>
      <c r="L91" s="573" t="s">
        <v>17</v>
      </c>
      <c r="M91" s="627"/>
      <c r="N91" s="623">
        <f>E91+H91+K91</f>
        <v>0</v>
      </c>
      <c r="O91" s="631" t="s">
        <v>17</v>
      </c>
      <c r="P91" s="633">
        <f>G91+J91+M91</f>
        <v>0</v>
      </c>
      <c r="Q91" s="623">
        <f>SUM(AF91:AH91)</f>
        <v>0</v>
      </c>
      <c r="R91" s="631" t="s">
        <v>17</v>
      </c>
      <c r="S91" s="633">
        <f>SUM(AI91:AK91)</f>
        <v>0</v>
      </c>
      <c r="T91" s="635">
        <f>IF(Q91&gt;S91,1,0)</f>
        <v>0</v>
      </c>
      <c r="U91" s="629">
        <f>IF(S91&gt;Q91,1,0)</f>
        <v>0</v>
      </c>
      <c r="V91" s="112"/>
      <c r="AF91" s="109">
        <f>IF(E91&gt;G91,1,0)</f>
        <v>0</v>
      </c>
      <c r="AG91" s="109">
        <f>IF(H91&gt;J91,1,0)</f>
        <v>0</v>
      </c>
      <c r="AH91" s="109">
        <f>IF(K91+M91&gt;0,IF(K91&gt;M91,1,0),0)</f>
        <v>0</v>
      </c>
      <c r="AI91" s="109">
        <f>IF(G91&gt;E91,1,0)</f>
        <v>0</v>
      </c>
      <c r="AJ91" s="109">
        <f>IF(J91&gt;H91,1,0)</f>
        <v>0</v>
      </c>
      <c r="AK91" s="109">
        <f>IF(K91+M91&gt;0,IF(M91&gt;K91,1,0),0)</f>
        <v>0</v>
      </c>
    </row>
    <row r="92" spans="2:22" ht="24.75" customHeight="1">
      <c r="B92" s="598"/>
      <c r="C92" s="145"/>
      <c r="D92" s="146"/>
      <c r="E92" s="642"/>
      <c r="F92" s="574"/>
      <c r="G92" s="645"/>
      <c r="H92" s="626"/>
      <c r="I92" s="574"/>
      <c r="J92" s="645"/>
      <c r="K92" s="626"/>
      <c r="L92" s="574"/>
      <c r="M92" s="628"/>
      <c r="N92" s="624"/>
      <c r="O92" s="632"/>
      <c r="P92" s="634"/>
      <c r="Q92" s="624"/>
      <c r="R92" s="632"/>
      <c r="S92" s="634"/>
      <c r="T92" s="636"/>
      <c r="U92" s="630"/>
      <c r="V92" s="112"/>
    </row>
    <row r="93" spans="2:22" ht="24.75" customHeight="1">
      <c r="B93" s="115"/>
      <c r="C93" s="147" t="s">
        <v>72</v>
      </c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9">
        <f>SUM(N89:N92)</f>
        <v>0</v>
      </c>
      <c r="O93" s="141" t="s">
        <v>17</v>
      </c>
      <c r="P93" s="150">
        <f>SUM(P89:P92)</f>
        <v>0</v>
      </c>
      <c r="Q93" s="149">
        <f>SUM(Q89:Q92)</f>
        <v>0</v>
      </c>
      <c r="R93" s="151" t="s">
        <v>17</v>
      </c>
      <c r="S93" s="150">
        <f>SUM(S89:S92)</f>
        <v>0</v>
      </c>
      <c r="T93" s="106">
        <f>SUM(T89:T92)</f>
        <v>0</v>
      </c>
      <c r="U93" s="107">
        <f>SUM(U89:U92)</f>
        <v>0</v>
      </c>
      <c r="V93" s="92"/>
    </row>
    <row r="94" spans="2:22" ht="24.75" customHeight="1">
      <c r="B94" s="115"/>
      <c r="C94" s="168" t="s">
        <v>73</v>
      </c>
      <c r="D94" s="167" t="str">
        <f>IF(T93&gt;U93,D84,IF(U93&gt;T93,D85,IF(U93+T93=0," ","CHYBA ZADÁNÍ")))</f>
        <v> </v>
      </c>
      <c r="E94" s="147"/>
      <c r="F94" s="147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68"/>
      <c r="V94" s="119"/>
    </row>
    <row r="95" spans="2:22" ht="24.75" customHeight="1">
      <c r="B95" s="115"/>
      <c r="C95" s="3" t="s">
        <v>74</v>
      </c>
      <c r="G95" s="121"/>
      <c r="H95" s="121"/>
      <c r="I95" s="121"/>
      <c r="J95" s="121"/>
      <c r="K95" s="121"/>
      <c r="L95" s="121"/>
      <c r="M95" s="121"/>
      <c r="N95" s="119"/>
      <c r="O95" s="119"/>
      <c r="Q95" s="122"/>
      <c r="R95" s="122"/>
      <c r="S95" s="121"/>
      <c r="T95" s="121"/>
      <c r="U95" s="121"/>
      <c r="V95" s="119"/>
    </row>
    <row r="96" spans="3:21" ht="14.25">
      <c r="C96" s="122"/>
      <c r="D96" s="122"/>
      <c r="E96" s="122"/>
      <c r="F96" s="122"/>
      <c r="G96" s="122"/>
      <c r="H96" s="122"/>
      <c r="I96" s="122"/>
      <c r="J96" s="127" t="s">
        <v>56</v>
      </c>
      <c r="K96" s="127"/>
      <c r="L96" s="127"/>
      <c r="M96" s="122"/>
      <c r="N96" s="122"/>
      <c r="O96" s="122"/>
      <c r="P96" s="122"/>
      <c r="Q96" s="122"/>
      <c r="R96" s="122"/>
      <c r="S96" s="122"/>
      <c r="T96" s="127" t="s">
        <v>59</v>
      </c>
      <c r="U96" s="122"/>
    </row>
    <row r="97" spans="3:21" ht="15">
      <c r="C97" s="128" t="s">
        <v>75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</row>
  </sheetData>
  <sheetProtection selectLockedCells="1"/>
  <mergeCells count="140">
    <mergeCell ref="E12:M12"/>
    <mergeCell ref="N12:U12"/>
    <mergeCell ref="P3:Q3"/>
    <mergeCell ref="T3:U3"/>
    <mergeCell ref="P4:U4"/>
    <mergeCell ref="P6:U6"/>
    <mergeCell ref="P7:U7"/>
    <mergeCell ref="P8:U8"/>
    <mergeCell ref="D9:I9"/>
    <mergeCell ref="P9:U9"/>
    <mergeCell ref="D10:I10"/>
    <mergeCell ref="P10:U10"/>
    <mergeCell ref="Q13:S13"/>
    <mergeCell ref="B16:B17"/>
    <mergeCell ref="E16:E17"/>
    <mergeCell ref="F16:F17"/>
    <mergeCell ref="G16:G17"/>
    <mergeCell ref="H16:H17"/>
    <mergeCell ref="M16:M17"/>
    <mergeCell ref="N16:N17"/>
    <mergeCell ref="E13:G13"/>
    <mergeCell ref="H13:J13"/>
    <mergeCell ref="K13:M13"/>
    <mergeCell ref="N13:P13"/>
    <mergeCell ref="I16:I17"/>
    <mergeCell ref="J16:J17"/>
    <mergeCell ref="K16:K17"/>
    <mergeCell ref="L16:L17"/>
    <mergeCell ref="Q16:Q17"/>
    <mergeCell ref="R16:R17"/>
    <mergeCell ref="S16:S17"/>
    <mergeCell ref="T16:T17"/>
    <mergeCell ref="E37:M37"/>
    <mergeCell ref="N37:U37"/>
    <mergeCell ref="U16:U17"/>
    <mergeCell ref="P28:Q28"/>
    <mergeCell ref="T28:U28"/>
    <mergeCell ref="P29:U29"/>
    <mergeCell ref="P31:U31"/>
    <mergeCell ref="P32:U32"/>
    <mergeCell ref="O16:O17"/>
    <mergeCell ref="P16:P17"/>
    <mergeCell ref="P33:U33"/>
    <mergeCell ref="D34:I34"/>
    <mergeCell ref="P34:U34"/>
    <mergeCell ref="D35:I35"/>
    <mergeCell ref="P35:U35"/>
    <mergeCell ref="Q38:S38"/>
    <mergeCell ref="B41:B42"/>
    <mergeCell ref="E41:E42"/>
    <mergeCell ref="F41:F42"/>
    <mergeCell ref="G41:G42"/>
    <mergeCell ref="H41:H42"/>
    <mergeCell ref="M41:M42"/>
    <mergeCell ref="N41:N42"/>
    <mergeCell ref="E38:G38"/>
    <mergeCell ref="H38:J38"/>
    <mergeCell ref="K38:M38"/>
    <mergeCell ref="N38:P38"/>
    <mergeCell ref="I41:I42"/>
    <mergeCell ref="J41:J42"/>
    <mergeCell ref="K41:K42"/>
    <mergeCell ref="L41:L42"/>
    <mergeCell ref="Q41:Q42"/>
    <mergeCell ref="R41:R42"/>
    <mergeCell ref="S41:S42"/>
    <mergeCell ref="T41:T42"/>
    <mergeCell ref="E62:M62"/>
    <mergeCell ref="N62:U62"/>
    <mergeCell ref="U41:U42"/>
    <mergeCell ref="P53:Q53"/>
    <mergeCell ref="T53:U53"/>
    <mergeCell ref="P54:U54"/>
    <mergeCell ref="P56:U56"/>
    <mergeCell ref="P57:U57"/>
    <mergeCell ref="O41:O42"/>
    <mergeCell ref="P41:P42"/>
    <mergeCell ref="P58:U58"/>
    <mergeCell ref="D59:I59"/>
    <mergeCell ref="P59:U59"/>
    <mergeCell ref="D60:I60"/>
    <mergeCell ref="P60:U60"/>
    <mergeCell ref="Q63:S63"/>
    <mergeCell ref="B66:B67"/>
    <mergeCell ref="E66:E67"/>
    <mergeCell ref="F66:F67"/>
    <mergeCell ref="G66:G67"/>
    <mergeCell ref="H66:H67"/>
    <mergeCell ref="M66:M67"/>
    <mergeCell ref="N66:N67"/>
    <mergeCell ref="E63:G63"/>
    <mergeCell ref="H63:J63"/>
    <mergeCell ref="K63:M63"/>
    <mergeCell ref="N63:P63"/>
    <mergeCell ref="I66:I67"/>
    <mergeCell ref="J66:J67"/>
    <mergeCell ref="K66:K67"/>
    <mergeCell ref="L66:L67"/>
    <mergeCell ref="Q66:Q67"/>
    <mergeCell ref="R66:R67"/>
    <mergeCell ref="S66:S67"/>
    <mergeCell ref="T66:T67"/>
    <mergeCell ref="E87:M87"/>
    <mergeCell ref="N87:U87"/>
    <mergeCell ref="U66:U67"/>
    <mergeCell ref="P78:Q78"/>
    <mergeCell ref="T78:U78"/>
    <mergeCell ref="P79:U79"/>
    <mergeCell ref="P81:U81"/>
    <mergeCell ref="P82:U82"/>
    <mergeCell ref="O66:O67"/>
    <mergeCell ref="P66:P67"/>
    <mergeCell ref="P83:U83"/>
    <mergeCell ref="D84:I84"/>
    <mergeCell ref="P84:U84"/>
    <mergeCell ref="D85:I85"/>
    <mergeCell ref="P85:U85"/>
    <mergeCell ref="Q88:S88"/>
    <mergeCell ref="B91:B92"/>
    <mergeCell ref="E91:E92"/>
    <mergeCell ref="F91:F92"/>
    <mergeCell ref="G91:G92"/>
    <mergeCell ref="H91:H92"/>
    <mergeCell ref="M91:M92"/>
    <mergeCell ref="N91:N92"/>
    <mergeCell ref="E88:G88"/>
    <mergeCell ref="H88:J88"/>
    <mergeCell ref="K88:M88"/>
    <mergeCell ref="N88:P88"/>
    <mergeCell ref="I91:I92"/>
    <mergeCell ref="J91:J92"/>
    <mergeCell ref="K91:K92"/>
    <mergeCell ref="L91:L92"/>
    <mergeCell ref="U91:U92"/>
    <mergeCell ref="O91:O92"/>
    <mergeCell ref="P91:P92"/>
    <mergeCell ref="Q91:Q92"/>
    <mergeCell ref="R91:R92"/>
    <mergeCell ref="S91:S92"/>
    <mergeCell ref="T91:T92"/>
  </mergeCells>
  <conditionalFormatting sqref="X6:X13 X31:X38 X56:X63 X81:X88">
    <cfRule type="cellIs" priority="1" dxfId="1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85"/>
  <sheetViews>
    <sheetView zoomScalePageLayoutView="0" workbookViewId="0" topLeftCell="A9">
      <selection activeCell="X59" sqref="X59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10" width="4.28125" style="1" customWidth="1"/>
    <col min="11" max="11" width="17.851562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5:11" ht="18">
      <c r="E1" s="179" t="s">
        <v>78</v>
      </c>
      <c r="K1" s="12">
        <f>'Rozlosování-přehled'!N1</f>
        <v>2011</v>
      </c>
    </row>
    <row r="2" spans="2:14" ht="27.75" customHeight="1">
      <c r="B2" s="322"/>
      <c r="C2" s="322"/>
      <c r="D2" s="322"/>
      <c r="E2" s="323" t="s">
        <v>84</v>
      </c>
      <c r="F2" s="322"/>
      <c r="G2" s="322"/>
      <c r="H2" s="322"/>
      <c r="I2" s="322"/>
      <c r="J2" s="322"/>
      <c r="K2" s="322"/>
      <c r="L2" s="322"/>
      <c r="M2" s="322"/>
      <c r="N2" s="324" t="s">
        <v>0</v>
      </c>
    </row>
    <row r="3" spans="2:30" ht="15.75">
      <c r="B3" s="322"/>
      <c r="C3" s="322"/>
      <c r="D3" s="325" t="s">
        <v>1</v>
      </c>
      <c r="E3" s="326"/>
      <c r="F3" s="322"/>
      <c r="G3" s="322"/>
      <c r="H3" s="322"/>
      <c r="I3" s="322"/>
      <c r="J3" s="322"/>
      <c r="K3" s="322"/>
      <c r="L3" s="322"/>
      <c r="M3" s="327" t="s">
        <v>1</v>
      </c>
      <c r="N3" s="328" t="s">
        <v>2</v>
      </c>
      <c r="T3" s="2" t="s">
        <v>3</v>
      </c>
      <c r="AD3" s="2" t="s">
        <v>98</v>
      </c>
    </row>
    <row r="4" spans="2:27" ht="15">
      <c r="B4" s="322"/>
      <c r="C4" s="329" t="s">
        <v>4</v>
      </c>
      <c r="D4" s="330">
        <v>7</v>
      </c>
      <c r="E4" s="331" t="str">
        <f>IF(D4=1,N4,IF(D4=2,N5,IF(D4=3,N6,IF(D4=4,N7,IF(D4=5,N8,IF(D4=6,N9,IF(D4=7,N10,IF(D4=8,N11," "))))))))</f>
        <v>Stará Bělá  A</v>
      </c>
      <c r="F4" s="322"/>
      <c r="G4" s="322"/>
      <c r="H4" s="322"/>
      <c r="I4" s="332" t="s">
        <v>5</v>
      </c>
      <c r="J4" s="333"/>
      <c r="K4" s="322"/>
      <c r="L4" s="322"/>
      <c r="M4" s="394">
        <v>1</v>
      </c>
      <c r="N4" s="393" t="s">
        <v>58</v>
      </c>
      <c r="P4" s="1" t="s">
        <v>6</v>
      </c>
      <c r="Q4" s="2">
        <v>1</v>
      </c>
      <c r="R4" s="2">
        <v>8</v>
      </c>
      <c r="S4" s="5"/>
      <c r="T4" s="2">
        <v>2</v>
      </c>
      <c r="U4" s="2">
        <v>7</v>
      </c>
      <c r="V4" s="5"/>
      <c r="W4" s="2">
        <v>3</v>
      </c>
      <c r="X4" s="2">
        <v>6</v>
      </c>
      <c r="Y4" s="5"/>
      <c r="Z4" s="2">
        <v>4</v>
      </c>
      <c r="AA4" s="2">
        <v>5</v>
      </c>
    </row>
    <row r="5" spans="2:31" ht="15.75">
      <c r="B5" s="335"/>
      <c r="C5" s="336" t="s">
        <v>7</v>
      </c>
      <c r="D5" s="337"/>
      <c r="E5" s="338" t="s">
        <v>8</v>
      </c>
      <c r="F5" s="541" t="s">
        <v>9</v>
      </c>
      <c r="G5" s="542"/>
      <c r="H5" s="543"/>
      <c r="I5" s="339" t="s">
        <v>10</v>
      </c>
      <c r="J5" s="340" t="s">
        <v>11</v>
      </c>
      <c r="K5" s="341" t="s">
        <v>12</v>
      </c>
      <c r="L5" s="329"/>
      <c r="M5" s="394">
        <v>2</v>
      </c>
      <c r="N5" s="393" t="s">
        <v>86</v>
      </c>
      <c r="P5" s="1" t="s">
        <v>13</v>
      </c>
      <c r="Q5" s="2">
        <v>8</v>
      </c>
      <c r="R5" s="2">
        <v>5</v>
      </c>
      <c r="S5" s="5"/>
      <c r="T5" s="2">
        <v>6</v>
      </c>
      <c r="U5" s="2">
        <v>4</v>
      </c>
      <c r="V5" s="5"/>
      <c r="W5" s="2">
        <v>7</v>
      </c>
      <c r="X5" s="2">
        <v>3</v>
      </c>
      <c r="Y5" s="5"/>
      <c r="Z5" s="2">
        <v>1</v>
      </c>
      <c r="AA5" s="2">
        <v>2</v>
      </c>
      <c r="AC5" s="544" t="s">
        <v>9</v>
      </c>
      <c r="AD5" s="545"/>
      <c r="AE5" s="546"/>
    </row>
    <row r="6" spans="2:31" ht="15.75">
      <c r="B6" s="342" t="s">
        <v>14</v>
      </c>
      <c r="C6" s="343"/>
      <c r="D6" s="344"/>
      <c r="E6" s="344"/>
      <c r="F6" s="344"/>
      <c r="G6" s="344"/>
      <c r="H6" s="344"/>
      <c r="I6" s="344"/>
      <c r="J6" s="344"/>
      <c r="K6" s="345"/>
      <c r="L6" s="322"/>
      <c r="M6" s="394">
        <v>3</v>
      </c>
      <c r="N6" s="393" t="s">
        <v>87</v>
      </c>
      <c r="P6" s="1" t="s">
        <v>15</v>
      </c>
      <c r="Q6" s="2">
        <v>2</v>
      </c>
      <c r="R6" s="2">
        <v>8</v>
      </c>
      <c r="S6" s="5"/>
      <c r="T6" s="2">
        <v>3</v>
      </c>
      <c r="U6" s="2">
        <v>1</v>
      </c>
      <c r="V6" s="5"/>
      <c r="W6" s="2">
        <v>4</v>
      </c>
      <c r="X6" s="2">
        <v>7</v>
      </c>
      <c r="Y6" s="5"/>
      <c r="Z6" s="2">
        <v>5</v>
      </c>
      <c r="AA6" s="2">
        <v>6</v>
      </c>
      <c r="AC6" s="6"/>
      <c r="AD6" s="6"/>
      <c r="AE6" s="6"/>
    </row>
    <row r="7" spans="2:31" ht="15.75">
      <c r="B7" s="346" t="s">
        <v>168</v>
      </c>
      <c r="C7" s="347" t="str">
        <f>N4</f>
        <v>Trnávka</v>
      </c>
      <c r="D7" s="348" t="s">
        <v>16</v>
      </c>
      <c r="E7" s="349" t="str">
        <f>N11</f>
        <v>Výškovice  A</v>
      </c>
      <c r="F7" s="350">
        <v>0</v>
      </c>
      <c r="G7" s="351" t="s">
        <v>17</v>
      </c>
      <c r="H7" s="352">
        <v>3</v>
      </c>
      <c r="I7" s="353">
        <v>1</v>
      </c>
      <c r="J7" s="354">
        <v>2</v>
      </c>
      <c r="K7" s="409" t="s">
        <v>187</v>
      </c>
      <c r="L7" s="322"/>
      <c r="M7" s="394">
        <v>4</v>
      </c>
      <c r="N7" s="393" t="s">
        <v>21</v>
      </c>
      <c r="P7" s="1" t="s">
        <v>18</v>
      </c>
      <c r="Q7" s="2">
        <v>8</v>
      </c>
      <c r="R7" s="2">
        <v>6</v>
      </c>
      <c r="S7" s="5"/>
      <c r="T7" s="2">
        <v>7</v>
      </c>
      <c r="U7" s="2">
        <v>5</v>
      </c>
      <c r="V7" s="5"/>
      <c r="W7" s="2">
        <v>1</v>
      </c>
      <c r="X7" s="2">
        <v>4</v>
      </c>
      <c r="Y7" s="5"/>
      <c r="Z7" s="2">
        <v>2</v>
      </c>
      <c r="AA7" s="2">
        <v>3</v>
      </c>
      <c r="AC7" s="183" t="s">
        <v>37</v>
      </c>
      <c r="AD7" s="184" t="s">
        <v>17</v>
      </c>
      <c r="AE7" s="185" t="s">
        <v>37</v>
      </c>
    </row>
    <row r="8" spans="2:31" ht="15.75">
      <c r="B8" s="346"/>
      <c r="C8" s="356" t="str">
        <f>N5</f>
        <v>Kunčičky  A</v>
      </c>
      <c r="D8" s="357" t="s">
        <v>16</v>
      </c>
      <c r="E8" s="358" t="str">
        <f>N10</f>
        <v>Stará Bělá  A</v>
      </c>
      <c r="F8" s="359">
        <v>0</v>
      </c>
      <c r="G8" s="360" t="s">
        <v>17</v>
      </c>
      <c r="H8" s="361">
        <v>3</v>
      </c>
      <c r="I8" s="362">
        <v>1</v>
      </c>
      <c r="J8" s="363">
        <v>2</v>
      </c>
      <c r="K8" s="400" t="s">
        <v>187</v>
      </c>
      <c r="L8" s="322"/>
      <c r="M8" s="394">
        <v>5</v>
      </c>
      <c r="N8" s="393" t="s">
        <v>175</v>
      </c>
      <c r="P8" s="1" t="s">
        <v>19</v>
      </c>
      <c r="Q8" s="2">
        <v>3</v>
      </c>
      <c r="R8" s="2">
        <v>8</v>
      </c>
      <c r="S8" s="5"/>
      <c r="T8" s="2">
        <v>4</v>
      </c>
      <c r="U8" s="2">
        <v>2</v>
      </c>
      <c r="V8" s="5"/>
      <c r="W8" s="2">
        <v>5</v>
      </c>
      <c r="X8" s="2">
        <v>1</v>
      </c>
      <c r="Y8" s="5"/>
      <c r="Z8" s="2">
        <v>6</v>
      </c>
      <c r="AA8" s="2">
        <v>7</v>
      </c>
      <c r="AC8" s="186" t="s">
        <v>37</v>
      </c>
      <c r="AD8" s="187" t="s">
        <v>17</v>
      </c>
      <c r="AE8" s="188" t="s">
        <v>37</v>
      </c>
    </row>
    <row r="9" spans="2:31" ht="15.75">
      <c r="B9" s="364"/>
      <c r="C9" s="356" t="str">
        <f>N6</f>
        <v>Stará Bělá  B</v>
      </c>
      <c r="D9" s="357" t="s">
        <v>16</v>
      </c>
      <c r="E9" s="358" t="str">
        <f>N9</f>
        <v>Nová Bělá</v>
      </c>
      <c r="F9" s="359">
        <v>1</v>
      </c>
      <c r="G9" s="360" t="s">
        <v>17</v>
      </c>
      <c r="H9" s="361">
        <v>2</v>
      </c>
      <c r="I9" s="362">
        <v>1</v>
      </c>
      <c r="J9" s="363">
        <v>2</v>
      </c>
      <c r="K9" s="400" t="s">
        <v>187</v>
      </c>
      <c r="L9" s="322"/>
      <c r="M9" s="394">
        <v>6</v>
      </c>
      <c r="N9" s="393" t="s">
        <v>55</v>
      </c>
      <c r="P9" s="1" t="s">
        <v>20</v>
      </c>
      <c r="Q9" s="2">
        <v>8</v>
      </c>
      <c r="R9" s="2">
        <v>7</v>
      </c>
      <c r="S9" s="5"/>
      <c r="T9" s="2">
        <v>1</v>
      </c>
      <c r="U9" s="2">
        <v>6</v>
      </c>
      <c r="V9" s="5"/>
      <c r="W9" s="2">
        <v>2</v>
      </c>
      <c r="X9" s="2">
        <v>5</v>
      </c>
      <c r="Y9" s="5"/>
      <c r="Z9" s="2">
        <v>3</v>
      </c>
      <c r="AA9" s="2">
        <v>4</v>
      </c>
      <c r="AC9" s="186" t="s">
        <v>37</v>
      </c>
      <c r="AD9" s="187" t="s">
        <v>17</v>
      </c>
      <c r="AE9" s="188" t="s">
        <v>37</v>
      </c>
    </row>
    <row r="10" spans="2:31" ht="15.75">
      <c r="B10" s="346"/>
      <c r="C10" s="365" t="str">
        <f>N7</f>
        <v>Výškovice  B</v>
      </c>
      <c r="D10" s="366" t="s">
        <v>16</v>
      </c>
      <c r="E10" s="367" t="str">
        <f>N8</f>
        <v>Proskovice A</v>
      </c>
      <c r="F10" s="368">
        <v>3</v>
      </c>
      <c r="G10" s="369" t="s">
        <v>17</v>
      </c>
      <c r="H10" s="370">
        <v>0</v>
      </c>
      <c r="I10" s="371">
        <v>2</v>
      </c>
      <c r="J10" s="372">
        <v>1</v>
      </c>
      <c r="K10" s="410" t="s">
        <v>187</v>
      </c>
      <c r="L10" s="322"/>
      <c r="M10" s="394">
        <v>7</v>
      </c>
      <c r="N10" s="393" t="s">
        <v>89</v>
      </c>
      <c r="P10" s="1" t="s">
        <v>22</v>
      </c>
      <c r="Q10" s="2">
        <v>4</v>
      </c>
      <c r="R10" s="2">
        <v>8</v>
      </c>
      <c r="S10" s="5"/>
      <c r="T10" s="2">
        <v>5</v>
      </c>
      <c r="U10" s="2">
        <v>3</v>
      </c>
      <c r="V10" s="5"/>
      <c r="W10" s="2">
        <v>6</v>
      </c>
      <c r="X10" s="2">
        <v>2</v>
      </c>
      <c r="Y10" s="5"/>
      <c r="Z10" s="2">
        <v>7</v>
      </c>
      <c r="AA10" s="2">
        <v>1</v>
      </c>
      <c r="AC10" s="189" t="s">
        <v>37</v>
      </c>
      <c r="AD10" s="190" t="s">
        <v>17</v>
      </c>
      <c r="AE10" s="191" t="s">
        <v>37</v>
      </c>
    </row>
    <row r="11" spans="2:31" ht="15.75">
      <c r="B11" s="373" t="s">
        <v>23</v>
      </c>
      <c r="C11" s="343"/>
      <c r="D11" s="343"/>
      <c r="E11" s="343"/>
      <c r="F11" s="374"/>
      <c r="G11" s="375"/>
      <c r="H11" s="374"/>
      <c r="I11" s="376"/>
      <c r="J11" s="376"/>
      <c r="K11" s="319"/>
      <c r="L11" s="322"/>
      <c r="M11" s="394">
        <v>8</v>
      </c>
      <c r="N11" s="393" t="s">
        <v>29</v>
      </c>
      <c r="AC11" s="7"/>
      <c r="AD11" s="8"/>
      <c r="AE11" s="7"/>
    </row>
    <row r="12" spans="2:31" ht="15.75">
      <c r="B12" s="346" t="s">
        <v>169</v>
      </c>
      <c r="C12" s="347" t="str">
        <f>N11</f>
        <v>Výškovice  A</v>
      </c>
      <c r="D12" s="348" t="s">
        <v>16</v>
      </c>
      <c r="E12" s="349" t="str">
        <f>N8</f>
        <v>Proskovice A</v>
      </c>
      <c r="F12" s="350">
        <v>3</v>
      </c>
      <c r="G12" s="351" t="s">
        <v>17</v>
      </c>
      <c r="H12" s="352">
        <v>0</v>
      </c>
      <c r="I12" s="353">
        <v>2</v>
      </c>
      <c r="J12" s="354">
        <v>1</v>
      </c>
      <c r="K12" s="409" t="s">
        <v>187</v>
      </c>
      <c r="L12" s="322"/>
      <c r="M12" s="322"/>
      <c r="N12" s="322"/>
      <c r="AC12" s="183" t="s">
        <v>37</v>
      </c>
      <c r="AD12" s="184" t="s">
        <v>17</v>
      </c>
      <c r="AE12" s="185" t="s">
        <v>37</v>
      </c>
    </row>
    <row r="13" spans="2:31" ht="15.75">
      <c r="B13" s="346"/>
      <c r="C13" s="356" t="str">
        <f>N9</f>
        <v>Nová Bělá</v>
      </c>
      <c r="D13" s="357" t="s">
        <v>16</v>
      </c>
      <c r="E13" s="358" t="str">
        <f>N7</f>
        <v>Výškovice  B</v>
      </c>
      <c r="F13" s="359">
        <v>2</v>
      </c>
      <c r="G13" s="360" t="s">
        <v>17</v>
      </c>
      <c r="H13" s="361">
        <v>1</v>
      </c>
      <c r="I13" s="362">
        <v>2</v>
      </c>
      <c r="J13" s="363">
        <v>1</v>
      </c>
      <c r="K13" s="400" t="s">
        <v>187</v>
      </c>
      <c r="L13" s="322"/>
      <c r="M13" s="322"/>
      <c r="N13" s="322"/>
      <c r="AC13" s="186" t="s">
        <v>37</v>
      </c>
      <c r="AD13" s="187" t="s">
        <v>17</v>
      </c>
      <c r="AE13" s="188" t="s">
        <v>37</v>
      </c>
    </row>
    <row r="14" spans="2:31" ht="15.75">
      <c r="B14" s="346"/>
      <c r="C14" s="356" t="str">
        <f>N10</f>
        <v>Stará Bělá  A</v>
      </c>
      <c r="D14" s="357" t="s">
        <v>16</v>
      </c>
      <c r="E14" s="358" t="str">
        <f>N6</f>
        <v>Stará Bělá  B</v>
      </c>
      <c r="F14" s="359">
        <v>2</v>
      </c>
      <c r="G14" s="360" t="s">
        <v>17</v>
      </c>
      <c r="H14" s="361">
        <v>1</v>
      </c>
      <c r="I14" s="362">
        <v>2</v>
      </c>
      <c r="J14" s="363">
        <v>1</v>
      </c>
      <c r="K14" s="400" t="s">
        <v>187</v>
      </c>
      <c r="L14" s="322"/>
      <c r="M14" s="322"/>
      <c r="N14" s="379"/>
      <c r="AA14" s="9"/>
      <c r="AC14" s="186" t="s">
        <v>37</v>
      </c>
      <c r="AD14" s="187" t="s">
        <v>17</v>
      </c>
      <c r="AE14" s="188" t="s">
        <v>37</v>
      </c>
    </row>
    <row r="15" spans="2:31" ht="15.75">
      <c r="B15" s="346"/>
      <c r="C15" s="365" t="str">
        <f>N4</f>
        <v>Trnávka</v>
      </c>
      <c r="D15" s="366" t="s">
        <v>16</v>
      </c>
      <c r="E15" s="367" t="str">
        <f>N5</f>
        <v>Kunčičky  A</v>
      </c>
      <c r="F15" s="368">
        <v>2</v>
      </c>
      <c r="G15" s="369" t="s">
        <v>17</v>
      </c>
      <c r="H15" s="370">
        <v>1</v>
      </c>
      <c r="I15" s="371">
        <v>2</v>
      </c>
      <c r="J15" s="372">
        <v>1</v>
      </c>
      <c r="K15" s="410" t="s">
        <v>187</v>
      </c>
      <c r="L15" s="322"/>
      <c r="M15" s="322"/>
      <c r="N15" s="322"/>
      <c r="AA15" s="10"/>
      <c r="AC15" s="189" t="s">
        <v>37</v>
      </c>
      <c r="AD15" s="190" t="s">
        <v>17</v>
      </c>
      <c r="AE15" s="191" t="s">
        <v>37</v>
      </c>
    </row>
    <row r="16" spans="2:31" ht="15.75">
      <c r="B16" s="373" t="s">
        <v>24</v>
      </c>
      <c r="C16" s="343"/>
      <c r="D16" s="343"/>
      <c r="E16" s="343"/>
      <c r="F16" s="377"/>
      <c r="G16" s="378"/>
      <c r="H16" s="377"/>
      <c r="I16" s="376"/>
      <c r="J16" s="376"/>
      <c r="K16" s="319"/>
      <c r="L16" s="322"/>
      <c r="M16" s="322"/>
      <c r="N16" s="322"/>
      <c r="AA16" s="10"/>
      <c r="AC16" s="153"/>
      <c r="AD16" s="154"/>
      <c r="AE16" s="153"/>
    </row>
    <row r="17" spans="2:31" ht="15.75">
      <c r="B17" s="346" t="s">
        <v>171</v>
      </c>
      <c r="C17" s="347" t="str">
        <f>N5</f>
        <v>Kunčičky  A</v>
      </c>
      <c r="D17" s="348" t="s">
        <v>16</v>
      </c>
      <c r="E17" s="349" t="str">
        <f>N11</f>
        <v>Výškovice  A</v>
      </c>
      <c r="F17" s="350">
        <v>0</v>
      </c>
      <c r="G17" s="351" t="s">
        <v>17</v>
      </c>
      <c r="H17" s="352">
        <v>3</v>
      </c>
      <c r="I17" s="353">
        <v>1</v>
      </c>
      <c r="J17" s="354">
        <v>2</v>
      </c>
      <c r="K17" s="409" t="s">
        <v>187</v>
      </c>
      <c r="L17" s="322"/>
      <c r="M17" s="322"/>
      <c r="N17" s="322"/>
      <c r="AA17" s="10"/>
      <c r="AC17" s="183" t="s">
        <v>37</v>
      </c>
      <c r="AD17" s="184" t="s">
        <v>17</v>
      </c>
      <c r="AE17" s="185" t="s">
        <v>37</v>
      </c>
    </row>
    <row r="18" spans="2:31" ht="15.75">
      <c r="B18" s="364"/>
      <c r="C18" s="356" t="str">
        <f>N6</f>
        <v>Stará Bělá  B</v>
      </c>
      <c r="D18" s="357" t="s">
        <v>16</v>
      </c>
      <c r="E18" s="358" t="str">
        <f>N4</f>
        <v>Trnávka</v>
      </c>
      <c r="F18" s="359">
        <v>3</v>
      </c>
      <c r="G18" s="360" t="s">
        <v>17</v>
      </c>
      <c r="H18" s="361">
        <v>0</v>
      </c>
      <c r="I18" s="362">
        <v>2</v>
      </c>
      <c r="J18" s="363">
        <v>1</v>
      </c>
      <c r="K18" s="400" t="s">
        <v>187</v>
      </c>
      <c r="L18" s="322"/>
      <c r="M18" s="322"/>
      <c r="N18" s="322"/>
      <c r="AA18" s="10"/>
      <c r="AC18" s="186" t="s">
        <v>37</v>
      </c>
      <c r="AD18" s="187" t="s">
        <v>17</v>
      </c>
      <c r="AE18" s="188" t="s">
        <v>37</v>
      </c>
    </row>
    <row r="19" spans="2:31" ht="15.75">
      <c r="B19" s="346"/>
      <c r="C19" s="356" t="str">
        <f>N7</f>
        <v>Výškovice  B</v>
      </c>
      <c r="D19" s="357" t="s">
        <v>16</v>
      </c>
      <c r="E19" s="358" t="str">
        <f>N10</f>
        <v>Stará Bělá  A</v>
      </c>
      <c r="F19" s="359">
        <v>2</v>
      </c>
      <c r="G19" s="360" t="s">
        <v>17</v>
      </c>
      <c r="H19" s="361">
        <v>1</v>
      </c>
      <c r="I19" s="362">
        <v>2</v>
      </c>
      <c r="J19" s="363">
        <v>1</v>
      </c>
      <c r="K19" s="400" t="s">
        <v>187</v>
      </c>
      <c r="L19" s="322"/>
      <c r="M19" s="322"/>
      <c r="N19" s="334"/>
      <c r="AA19" s="10"/>
      <c r="AC19" s="186" t="s">
        <v>37</v>
      </c>
      <c r="AD19" s="187" t="s">
        <v>17</v>
      </c>
      <c r="AE19" s="188" t="s">
        <v>37</v>
      </c>
    </row>
    <row r="20" spans="2:31" ht="15.75">
      <c r="B20" s="346"/>
      <c r="C20" s="365" t="str">
        <f>N8</f>
        <v>Proskovice A</v>
      </c>
      <c r="D20" s="366" t="s">
        <v>16</v>
      </c>
      <c r="E20" s="367" t="str">
        <f>N9</f>
        <v>Nová Bělá</v>
      </c>
      <c r="F20" s="368">
        <v>1</v>
      </c>
      <c r="G20" s="369" t="s">
        <v>17</v>
      </c>
      <c r="H20" s="370">
        <v>2</v>
      </c>
      <c r="I20" s="371">
        <v>1</v>
      </c>
      <c r="J20" s="372">
        <v>2</v>
      </c>
      <c r="K20" s="410" t="s">
        <v>187</v>
      </c>
      <c r="L20" s="322"/>
      <c r="M20" s="322"/>
      <c r="N20" s="355"/>
      <c r="AA20" s="10"/>
      <c r="AC20" s="189" t="s">
        <v>37</v>
      </c>
      <c r="AD20" s="190" t="s">
        <v>17</v>
      </c>
      <c r="AE20" s="191" t="s">
        <v>37</v>
      </c>
    </row>
    <row r="21" spans="2:31" ht="15.75">
      <c r="B21" s="373" t="s">
        <v>25</v>
      </c>
      <c r="C21" s="343"/>
      <c r="D21" s="343"/>
      <c r="E21" s="343"/>
      <c r="F21" s="377"/>
      <c r="G21" s="378"/>
      <c r="H21" s="377"/>
      <c r="I21" s="376"/>
      <c r="J21" s="376"/>
      <c r="K21" s="319"/>
      <c r="L21" s="322"/>
      <c r="M21" s="322"/>
      <c r="N21" s="355"/>
      <c r="AA21" s="10"/>
      <c r="AC21" s="153"/>
      <c r="AD21" s="154"/>
      <c r="AE21" s="153"/>
    </row>
    <row r="22" spans="2:31" ht="15.75">
      <c r="B22" s="346" t="s">
        <v>170</v>
      </c>
      <c r="C22" s="347" t="str">
        <f>N11</f>
        <v>Výškovice  A</v>
      </c>
      <c r="D22" s="348" t="s">
        <v>16</v>
      </c>
      <c r="E22" s="349" t="str">
        <f>N9</f>
        <v>Nová Bělá</v>
      </c>
      <c r="F22" s="350">
        <v>3</v>
      </c>
      <c r="G22" s="351" t="s">
        <v>17</v>
      </c>
      <c r="H22" s="352">
        <v>0</v>
      </c>
      <c r="I22" s="353">
        <v>2</v>
      </c>
      <c r="J22" s="354">
        <v>1</v>
      </c>
      <c r="K22" s="409" t="s">
        <v>187</v>
      </c>
      <c r="L22" s="322"/>
      <c r="M22" s="322"/>
      <c r="N22" s="322"/>
      <c r="AC22" s="183" t="s">
        <v>37</v>
      </c>
      <c r="AD22" s="184" t="s">
        <v>17</v>
      </c>
      <c r="AE22" s="185" t="s">
        <v>37</v>
      </c>
    </row>
    <row r="23" spans="2:31" ht="15.75">
      <c r="B23" s="346"/>
      <c r="C23" s="356" t="str">
        <f>N10</f>
        <v>Stará Bělá  A</v>
      </c>
      <c r="D23" s="357" t="s">
        <v>16</v>
      </c>
      <c r="E23" s="358" t="str">
        <f>N8</f>
        <v>Proskovice A</v>
      </c>
      <c r="F23" s="359">
        <v>3</v>
      </c>
      <c r="G23" s="360" t="s">
        <v>17</v>
      </c>
      <c r="H23" s="361">
        <v>0</v>
      </c>
      <c r="I23" s="362">
        <v>2</v>
      </c>
      <c r="J23" s="363">
        <v>0</v>
      </c>
      <c r="K23" s="318" t="s">
        <v>299</v>
      </c>
      <c r="L23" s="322"/>
      <c r="M23" s="379"/>
      <c r="N23" s="334"/>
      <c r="AC23" s="186" t="s">
        <v>37</v>
      </c>
      <c r="AD23" s="187" t="s">
        <v>17</v>
      </c>
      <c r="AE23" s="188" t="s">
        <v>37</v>
      </c>
    </row>
    <row r="24" spans="2:31" ht="15.75">
      <c r="B24" s="346"/>
      <c r="C24" s="356" t="str">
        <f>N4</f>
        <v>Trnávka</v>
      </c>
      <c r="D24" s="357" t="s">
        <v>16</v>
      </c>
      <c r="E24" s="358" t="str">
        <f>N7</f>
        <v>Výškovice  B</v>
      </c>
      <c r="F24" s="359">
        <v>0</v>
      </c>
      <c r="G24" s="360" t="s">
        <v>17</v>
      </c>
      <c r="H24" s="361">
        <v>3</v>
      </c>
      <c r="I24" s="362">
        <v>1</v>
      </c>
      <c r="J24" s="363">
        <v>2</v>
      </c>
      <c r="K24" s="400" t="s">
        <v>187</v>
      </c>
      <c r="L24" s="322"/>
      <c r="M24" s="322"/>
      <c r="N24" s="379"/>
      <c r="AC24" s="186" t="s">
        <v>37</v>
      </c>
      <c r="AD24" s="187" t="s">
        <v>17</v>
      </c>
      <c r="AE24" s="188" t="s">
        <v>37</v>
      </c>
    </row>
    <row r="25" spans="2:31" ht="15.75">
      <c r="B25" s="346"/>
      <c r="C25" s="365" t="str">
        <f>N5</f>
        <v>Kunčičky  A</v>
      </c>
      <c r="D25" s="366" t="s">
        <v>16</v>
      </c>
      <c r="E25" s="367" t="str">
        <f>N6</f>
        <v>Stará Bělá  B</v>
      </c>
      <c r="F25" s="368">
        <v>0</v>
      </c>
      <c r="G25" s="369" t="s">
        <v>17</v>
      </c>
      <c r="H25" s="370">
        <v>3</v>
      </c>
      <c r="I25" s="371">
        <v>1</v>
      </c>
      <c r="J25" s="372">
        <v>2</v>
      </c>
      <c r="K25" s="410" t="s">
        <v>187</v>
      </c>
      <c r="L25" s="322"/>
      <c r="M25" s="322"/>
      <c r="N25" s="322"/>
      <c r="AC25" s="189" t="s">
        <v>37</v>
      </c>
      <c r="AD25" s="190" t="s">
        <v>17</v>
      </c>
      <c r="AE25" s="191" t="s">
        <v>37</v>
      </c>
    </row>
    <row r="26" spans="2:31" ht="15.75">
      <c r="B26" s="373" t="s">
        <v>26</v>
      </c>
      <c r="C26" s="343"/>
      <c r="D26" s="343"/>
      <c r="E26" s="343"/>
      <c r="F26" s="377"/>
      <c r="G26" s="378"/>
      <c r="H26" s="377"/>
      <c r="I26" s="376"/>
      <c r="J26" s="376"/>
      <c r="K26" s="319"/>
      <c r="L26" s="322"/>
      <c r="M26" s="322"/>
      <c r="N26" s="322"/>
      <c r="AC26" s="153"/>
      <c r="AD26" s="154"/>
      <c r="AE26" s="153"/>
    </row>
    <row r="27" spans="2:31" ht="15.75">
      <c r="B27" s="346" t="s">
        <v>172</v>
      </c>
      <c r="C27" s="347" t="str">
        <f>N6</f>
        <v>Stará Bělá  B</v>
      </c>
      <c r="D27" s="348" t="s">
        <v>16</v>
      </c>
      <c r="E27" s="349" t="str">
        <f>N11</f>
        <v>Výškovice  A</v>
      </c>
      <c r="F27" s="350">
        <v>2</v>
      </c>
      <c r="G27" s="351" t="s">
        <v>17</v>
      </c>
      <c r="H27" s="352">
        <v>1</v>
      </c>
      <c r="I27" s="353">
        <v>2</v>
      </c>
      <c r="J27" s="354">
        <v>1</v>
      </c>
      <c r="K27" s="409" t="s">
        <v>187</v>
      </c>
      <c r="L27" s="322"/>
      <c r="M27" s="322"/>
      <c r="N27" s="322"/>
      <c r="AC27" s="183" t="s">
        <v>37</v>
      </c>
      <c r="AD27" s="184" t="s">
        <v>17</v>
      </c>
      <c r="AE27" s="185" t="s">
        <v>37</v>
      </c>
    </row>
    <row r="28" spans="2:31" ht="15.75">
      <c r="B28" s="346"/>
      <c r="C28" s="356" t="str">
        <f>N7</f>
        <v>Výškovice  B</v>
      </c>
      <c r="D28" s="357" t="s">
        <v>16</v>
      </c>
      <c r="E28" s="358" t="str">
        <f>N5</f>
        <v>Kunčičky  A</v>
      </c>
      <c r="F28" s="359">
        <v>3</v>
      </c>
      <c r="G28" s="360" t="s">
        <v>17</v>
      </c>
      <c r="H28" s="361">
        <v>0</v>
      </c>
      <c r="I28" s="362">
        <v>2</v>
      </c>
      <c r="J28" s="363">
        <v>1</v>
      </c>
      <c r="K28" s="400" t="s">
        <v>187</v>
      </c>
      <c r="L28" s="322"/>
      <c r="M28" s="322"/>
      <c r="N28" s="322"/>
      <c r="AC28" s="186" t="s">
        <v>37</v>
      </c>
      <c r="AD28" s="187" t="s">
        <v>17</v>
      </c>
      <c r="AE28" s="188" t="s">
        <v>37</v>
      </c>
    </row>
    <row r="29" spans="2:31" ht="15.75">
      <c r="B29" s="346"/>
      <c r="C29" s="356" t="str">
        <f>N8</f>
        <v>Proskovice A</v>
      </c>
      <c r="D29" s="357" t="s">
        <v>16</v>
      </c>
      <c r="E29" s="358" t="str">
        <f>N4</f>
        <v>Trnávka</v>
      </c>
      <c r="F29" s="359">
        <v>1</v>
      </c>
      <c r="G29" s="360" t="s">
        <v>17</v>
      </c>
      <c r="H29" s="361">
        <v>2</v>
      </c>
      <c r="I29" s="362">
        <v>1</v>
      </c>
      <c r="J29" s="363">
        <v>2</v>
      </c>
      <c r="K29" s="400" t="s">
        <v>187</v>
      </c>
      <c r="L29" s="322"/>
      <c r="M29" s="322"/>
      <c r="N29" s="322"/>
      <c r="AC29" s="186" t="s">
        <v>37</v>
      </c>
      <c r="AD29" s="187" t="s">
        <v>17</v>
      </c>
      <c r="AE29" s="188" t="s">
        <v>37</v>
      </c>
    </row>
    <row r="30" spans="2:31" ht="15.75">
      <c r="B30" s="346"/>
      <c r="C30" s="365" t="str">
        <f>N9</f>
        <v>Nová Bělá</v>
      </c>
      <c r="D30" s="366" t="s">
        <v>16</v>
      </c>
      <c r="E30" s="367" t="str">
        <f>N10</f>
        <v>Stará Bělá  A</v>
      </c>
      <c r="F30" s="368">
        <v>2</v>
      </c>
      <c r="G30" s="369" t="s">
        <v>17</v>
      </c>
      <c r="H30" s="370">
        <v>1</v>
      </c>
      <c r="I30" s="371">
        <v>2</v>
      </c>
      <c r="J30" s="372">
        <v>1</v>
      </c>
      <c r="K30" s="410" t="s">
        <v>187</v>
      </c>
      <c r="L30" s="322"/>
      <c r="M30" s="322"/>
      <c r="N30" s="322"/>
      <c r="AC30" s="189" t="s">
        <v>37</v>
      </c>
      <c r="AD30" s="190" t="s">
        <v>17</v>
      </c>
      <c r="AE30" s="191" t="s">
        <v>37</v>
      </c>
    </row>
    <row r="31" spans="2:31" ht="15.75">
      <c r="B31" s="373" t="s">
        <v>27</v>
      </c>
      <c r="C31" s="343"/>
      <c r="D31" s="343"/>
      <c r="E31" s="343"/>
      <c r="F31" s="377"/>
      <c r="G31" s="378"/>
      <c r="H31" s="377"/>
      <c r="I31" s="376"/>
      <c r="J31" s="376"/>
      <c r="K31" s="319"/>
      <c r="L31" s="322"/>
      <c r="M31" s="322"/>
      <c r="N31" s="322"/>
      <c r="AC31" s="153"/>
      <c r="AD31" s="154"/>
      <c r="AE31" s="153"/>
    </row>
    <row r="32" spans="2:31" ht="15.75">
      <c r="B32" s="346" t="s">
        <v>173</v>
      </c>
      <c r="C32" s="347" t="str">
        <f>N11</f>
        <v>Výškovice  A</v>
      </c>
      <c r="D32" s="348" t="s">
        <v>16</v>
      </c>
      <c r="E32" s="349" t="str">
        <f>N10</f>
        <v>Stará Bělá  A</v>
      </c>
      <c r="F32" s="350">
        <v>1</v>
      </c>
      <c r="G32" s="351" t="s">
        <v>17</v>
      </c>
      <c r="H32" s="352">
        <v>2</v>
      </c>
      <c r="I32" s="353">
        <v>1</v>
      </c>
      <c r="J32" s="354">
        <v>2</v>
      </c>
      <c r="K32" s="409" t="s">
        <v>187</v>
      </c>
      <c r="L32" s="322"/>
      <c r="M32" s="322"/>
      <c r="N32" s="322"/>
      <c r="AC32" s="183" t="s">
        <v>37</v>
      </c>
      <c r="AD32" s="184" t="s">
        <v>17</v>
      </c>
      <c r="AE32" s="185" t="s">
        <v>37</v>
      </c>
    </row>
    <row r="33" spans="2:31" ht="15.75">
      <c r="B33" s="346"/>
      <c r="C33" s="356" t="str">
        <f>N4</f>
        <v>Trnávka</v>
      </c>
      <c r="D33" s="357" t="s">
        <v>16</v>
      </c>
      <c r="E33" s="358" t="str">
        <f>N9</f>
        <v>Nová Bělá</v>
      </c>
      <c r="F33" s="359">
        <v>1</v>
      </c>
      <c r="G33" s="360" t="s">
        <v>17</v>
      </c>
      <c r="H33" s="361">
        <v>2</v>
      </c>
      <c r="I33" s="362">
        <v>1</v>
      </c>
      <c r="J33" s="363">
        <v>2</v>
      </c>
      <c r="K33" s="400" t="s">
        <v>187</v>
      </c>
      <c r="L33" s="322"/>
      <c r="M33" s="322"/>
      <c r="N33" s="322"/>
      <c r="AC33" s="186" t="s">
        <v>37</v>
      </c>
      <c r="AD33" s="187" t="s">
        <v>17</v>
      </c>
      <c r="AE33" s="188" t="s">
        <v>37</v>
      </c>
    </row>
    <row r="34" spans="2:31" ht="15.75">
      <c r="B34" s="346"/>
      <c r="C34" s="356" t="str">
        <f>N5</f>
        <v>Kunčičky  A</v>
      </c>
      <c r="D34" s="357" t="s">
        <v>16</v>
      </c>
      <c r="E34" s="358" t="str">
        <f>N8</f>
        <v>Proskovice A</v>
      </c>
      <c r="F34" s="359">
        <v>0</v>
      </c>
      <c r="G34" s="360" t="s">
        <v>17</v>
      </c>
      <c r="H34" s="361">
        <v>3</v>
      </c>
      <c r="I34" s="362">
        <v>1</v>
      </c>
      <c r="J34" s="363">
        <v>2</v>
      </c>
      <c r="K34" s="400" t="s">
        <v>187</v>
      </c>
      <c r="L34" s="322"/>
      <c r="M34" s="379"/>
      <c r="N34" s="334"/>
      <c r="AC34" s="186" t="s">
        <v>37</v>
      </c>
      <c r="AD34" s="187" t="s">
        <v>17</v>
      </c>
      <c r="AE34" s="188" t="s">
        <v>37</v>
      </c>
    </row>
    <row r="35" spans="2:31" ht="15.75">
      <c r="B35" s="364"/>
      <c r="C35" s="365" t="str">
        <f>N6</f>
        <v>Stará Bělá  B</v>
      </c>
      <c r="D35" s="366" t="s">
        <v>16</v>
      </c>
      <c r="E35" s="367" t="str">
        <f>N7</f>
        <v>Výškovice  B</v>
      </c>
      <c r="F35" s="368">
        <v>2</v>
      </c>
      <c r="G35" s="369" t="s">
        <v>17</v>
      </c>
      <c r="H35" s="370">
        <v>1</v>
      </c>
      <c r="I35" s="371">
        <v>2</v>
      </c>
      <c r="J35" s="372">
        <v>1</v>
      </c>
      <c r="K35" s="410" t="s">
        <v>187</v>
      </c>
      <c r="L35" s="322"/>
      <c r="M35" s="322"/>
      <c r="N35" s="322"/>
      <c r="AC35" s="189" t="s">
        <v>37</v>
      </c>
      <c r="AD35" s="190" t="s">
        <v>17</v>
      </c>
      <c r="AE35" s="191" t="s">
        <v>37</v>
      </c>
    </row>
    <row r="36" spans="2:31" ht="15.75">
      <c r="B36" s="373" t="s">
        <v>28</v>
      </c>
      <c r="C36" s="343"/>
      <c r="D36" s="343"/>
      <c r="E36" s="343"/>
      <c r="F36" s="377"/>
      <c r="G36" s="378"/>
      <c r="H36" s="377"/>
      <c r="I36" s="376"/>
      <c r="J36" s="376"/>
      <c r="K36" s="319"/>
      <c r="L36" s="322"/>
      <c r="M36" s="322"/>
      <c r="N36" s="322"/>
      <c r="AC36" s="153"/>
      <c r="AD36" s="154"/>
      <c r="AE36" s="153"/>
    </row>
    <row r="37" spans="2:31" ht="15.75">
      <c r="B37" s="346" t="s">
        <v>174</v>
      </c>
      <c r="C37" s="347" t="str">
        <f>N7</f>
        <v>Výškovice  B</v>
      </c>
      <c r="D37" s="348" t="s">
        <v>16</v>
      </c>
      <c r="E37" s="349" t="str">
        <f>N11</f>
        <v>Výškovice  A</v>
      </c>
      <c r="F37" s="350">
        <v>0</v>
      </c>
      <c r="G37" s="351" t="s">
        <v>17</v>
      </c>
      <c r="H37" s="352">
        <v>3</v>
      </c>
      <c r="I37" s="353">
        <v>1</v>
      </c>
      <c r="J37" s="354">
        <v>2</v>
      </c>
      <c r="K37" s="409" t="s">
        <v>187</v>
      </c>
      <c r="L37" s="322"/>
      <c r="M37" s="322"/>
      <c r="N37" s="322"/>
      <c r="AC37" s="183" t="s">
        <v>37</v>
      </c>
      <c r="AD37" s="184" t="s">
        <v>17</v>
      </c>
      <c r="AE37" s="185" t="s">
        <v>37</v>
      </c>
    </row>
    <row r="38" spans="2:31" ht="15.75">
      <c r="B38" s="380"/>
      <c r="C38" s="356" t="str">
        <f>N8</f>
        <v>Proskovice A</v>
      </c>
      <c r="D38" s="357" t="s">
        <v>16</v>
      </c>
      <c r="E38" s="358" t="str">
        <f>N6</f>
        <v>Stará Bělá  B</v>
      </c>
      <c r="F38" s="359">
        <v>0</v>
      </c>
      <c r="G38" s="360" t="s">
        <v>17</v>
      </c>
      <c r="H38" s="361">
        <v>3</v>
      </c>
      <c r="I38" s="362">
        <v>1</v>
      </c>
      <c r="J38" s="363">
        <v>2</v>
      </c>
      <c r="K38" s="400" t="s">
        <v>187</v>
      </c>
      <c r="L38" s="322"/>
      <c r="M38" s="322"/>
      <c r="N38" s="322"/>
      <c r="AC38" s="186" t="s">
        <v>37</v>
      </c>
      <c r="AD38" s="187" t="s">
        <v>17</v>
      </c>
      <c r="AE38" s="188" t="s">
        <v>37</v>
      </c>
    </row>
    <row r="39" spans="2:31" ht="15.75">
      <c r="B39" s="380"/>
      <c r="C39" s="356" t="str">
        <f>N9</f>
        <v>Nová Bělá</v>
      </c>
      <c r="D39" s="357" t="s">
        <v>16</v>
      </c>
      <c r="E39" s="358" t="str">
        <f>N5</f>
        <v>Kunčičky  A</v>
      </c>
      <c r="F39" s="359">
        <v>3</v>
      </c>
      <c r="G39" s="360" t="s">
        <v>17</v>
      </c>
      <c r="H39" s="361">
        <v>0</v>
      </c>
      <c r="I39" s="362">
        <v>2</v>
      </c>
      <c r="J39" s="363">
        <v>1</v>
      </c>
      <c r="K39" s="400" t="s">
        <v>187</v>
      </c>
      <c r="L39" s="322"/>
      <c r="M39" s="322"/>
      <c r="N39" s="322"/>
      <c r="AC39" s="186" t="s">
        <v>37</v>
      </c>
      <c r="AD39" s="187" t="s">
        <v>17</v>
      </c>
      <c r="AE39" s="188" t="s">
        <v>37</v>
      </c>
    </row>
    <row r="40" spans="2:31" ht="15.75">
      <c r="B40" s="380"/>
      <c r="C40" s="365" t="str">
        <f>N10</f>
        <v>Stará Bělá  A</v>
      </c>
      <c r="D40" s="366" t="s">
        <v>16</v>
      </c>
      <c r="E40" s="367" t="str">
        <f>N4</f>
        <v>Trnávka</v>
      </c>
      <c r="F40" s="368">
        <v>3</v>
      </c>
      <c r="G40" s="369" t="s">
        <v>17</v>
      </c>
      <c r="H40" s="370">
        <v>0</v>
      </c>
      <c r="I40" s="371">
        <v>2</v>
      </c>
      <c r="J40" s="372">
        <v>1</v>
      </c>
      <c r="K40" s="410" t="s">
        <v>187</v>
      </c>
      <c r="L40" s="322"/>
      <c r="M40" s="322"/>
      <c r="N40" s="322"/>
      <c r="AC40" s="189" t="s">
        <v>37</v>
      </c>
      <c r="AD40" s="190" t="s">
        <v>17</v>
      </c>
      <c r="AE40" s="191" t="s">
        <v>37</v>
      </c>
    </row>
    <row r="41" spans="2:31" ht="15.75">
      <c r="B41" s="385"/>
      <c r="C41" s="386"/>
      <c r="D41" s="387"/>
      <c r="E41" s="397" t="s">
        <v>183</v>
      </c>
      <c r="F41" s="388"/>
      <c r="G41" s="389"/>
      <c r="H41" s="388"/>
      <c r="I41" s="390"/>
      <c r="J41" s="390"/>
      <c r="K41" s="344"/>
      <c r="L41" s="322"/>
      <c r="M41" s="322"/>
      <c r="N41" s="322"/>
      <c r="AC41" s="391"/>
      <c r="AD41" s="392"/>
      <c r="AE41" s="391"/>
    </row>
    <row r="42" spans="2:14" ht="15">
      <c r="B42" s="322"/>
      <c r="C42" s="381"/>
      <c r="D42" s="322"/>
      <c r="E42" s="398" t="s">
        <v>184</v>
      </c>
      <c r="F42" s="322"/>
      <c r="G42" s="322"/>
      <c r="H42" s="322"/>
      <c r="I42" s="382"/>
      <c r="J42" s="382"/>
      <c r="K42" s="322"/>
      <c r="L42" s="322"/>
      <c r="M42" s="322"/>
      <c r="N42" s="322"/>
    </row>
    <row r="43" spans="2:20" ht="18">
      <c r="B43" s="322"/>
      <c r="C43" s="322"/>
      <c r="D43" s="322"/>
      <c r="E43" s="383" t="s">
        <v>78</v>
      </c>
      <c r="F43" s="322"/>
      <c r="G43" s="322"/>
      <c r="H43" s="322"/>
      <c r="I43" s="322"/>
      <c r="J43" s="322"/>
      <c r="K43" s="384">
        <f>'Rozlosování-přehled'!N1</f>
        <v>2011</v>
      </c>
      <c r="L43" s="322"/>
      <c r="M43" s="322"/>
      <c r="N43" s="322"/>
      <c r="T43" s="2" t="s">
        <v>3</v>
      </c>
    </row>
    <row r="44" spans="2:14" ht="26.25" customHeight="1">
      <c r="B44" s="322"/>
      <c r="C44" s="322"/>
      <c r="D44" s="322"/>
      <c r="E44" s="323" t="s">
        <v>85</v>
      </c>
      <c r="F44" s="322"/>
      <c r="G44" s="322"/>
      <c r="H44" s="322"/>
      <c r="I44" s="382"/>
      <c r="J44" s="382"/>
      <c r="K44" s="322"/>
      <c r="L44" s="322"/>
      <c r="M44" s="322"/>
      <c r="N44" s="324" t="s">
        <v>0</v>
      </c>
    </row>
    <row r="45" spans="2:30" ht="15.75">
      <c r="B45" s="322"/>
      <c r="C45" s="322"/>
      <c r="D45" s="325" t="s">
        <v>1</v>
      </c>
      <c r="E45" s="326"/>
      <c r="F45" s="322"/>
      <c r="G45" s="322"/>
      <c r="H45" s="322"/>
      <c r="I45" s="322"/>
      <c r="J45" s="322"/>
      <c r="K45" s="322"/>
      <c r="L45" s="322"/>
      <c r="M45" s="327" t="s">
        <v>1</v>
      </c>
      <c r="N45" s="328" t="s">
        <v>2</v>
      </c>
      <c r="T45" s="2" t="s">
        <v>3</v>
      </c>
      <c r="AD45" s="2" t="s">
        <v>98</v>
      </c>
    </row>
    <row r="46" spans="2:27" ht="15.75">
      <c r="B46" s="322"/>
      <c r="C46" s="329" t="s">
        <v>4</v>
      </c>
      <c r="D46" s="347">
        <v>1</v>
      </c>
      <c r="E46" s="331" t="str">
        <f>IF(D46=1,N46,IF(D46=2,N47,IF(D46=3,N48,IF(D46=4,N49,IF(D46=5,N50,IF(D46=6,N51,IF(D46=7,N52,IF(D46=8,N53," "))))))))</f>
        <v>VOLNÝ  LOS</v>
      </c>
      <c r="F46" s="322"/>
      <c r="G46" s="322"/>
      <c r="H46" s="322"/>
      <c r="I46" s="332" t="s">
        <v>5</v>
      </c>
      <c r="J46" s="333"/>
      <c r="K46" s="322"/>
      <c r="L46" s="322"/>
      <c r="M46" s="395">
        <v>1</v>
      </c>
      <c r="N46" s="396" t="s">
        <v>180</v>
      </c>
      <c r="P46" s="1" t="s">
        <v>6</v>
      </c>
      <c r="Q46" s="2">
        <v>1</v>
      </c>
      <c r="R46" s="2">
        <v>8</v>
      </c>
      <c r="S46" s="5"/>
      <c r="T46" s="2">
        <v>2</v>
      </c>
      <c r="U46" s="2">
        <v>7</v>
      </c>
      <c r="V46" s="5"/>
      <c r="W46" s="2">
        <v>3</v>
      </c>
      <c r="X46" s="2">
        <v>6</v>
      </c>
      <c r="Y46" s="5"/>
      <c r="Z46" s="2">
        <v>4</v>
      </c>
      <c r="AA46" s="2">
        <v>5</v>
      </c>
    </row>
    <row r="47" spans="2:31" ht="18" customHeight="1">
      <c r="B47" s="335"/>
      <c r="C47" s="336" t="s">
        <v>7</v>
      </c>
      <c r="D47" s="337"/>
      <c r="E47" s="338" t="s">
        <v>8</v>
      </c>
      <c r="F47" s="541" t="s">
        <v>9</v>
      </c>
      <c r="G47" s="542"/>
      <c r="H47" s="543"/>
      <c r="I47" s="339" t="s">
        <v>10</v>
      </c>
      <c r="J47" s="340" t="s">
        <v>11</v>
      </c>
      <c r="K47" s="341" t="s">
        <v>12</v>
      </c>
      <c r="L47" s="329"/>
      <c r="M47" s="395">
        <v>2</v>
      </c>
      <c r="N47" s="393" t="s">
        <v>51</v>
      </c>
      <c r="P47" s="1" t="s">
        <v>13</v>
      </c>
      <c r="Q47" s="2">
        <v>8</v>
      </c>
      <c r="R47" s="2">
        <v>5</v>
      </c>
      <c r="S47" s="5"/>
      <c r="T47" s="2">
        <v>6</v>
      </c>
      <c r="U47" s="2">
        <v>4</v>
      </c>
      <c r="V47" s="5"/>
      <c r="W47" s="2">
        <v>7</v>
      </c>
      <c r="X47" s="2">
        <v>3</v>
      </c>
      <c r="Y47" s="5"/>
      <c r="Z47" s="2">
        <v>1</v>
      </c>
      <c r="AA47" s="2">
        <v>2</v>
      </c>
      <c r="AC47" s="544" t="s">
        <v>9</v>
      </c>
      <c r="AD47" s="545"/>
      <c r="AE47" s="546"/>
    </row>
    <row r="48" spans="2:31" ht="18" customHeight="1">
      <c r="B48" s="342" t="s">
        <v>14</v>
      </c>
      <c r="C48" s="343"/>
      <c r="D48" s="344"/>
      <c r="E48" s="344"/>
      <c r="F48" s="344"/>
      <c r="G48" s="344"/>
      <c r="H48" s="344"/>
      <c r="I48" s="344"/>
      <c r="J48" s="344"/>
      <c r="K48" s="345"/>
      <c r="L48" s="322"/>
      <c r="M48" s="395">
        <v>3</v>
      </c>
      <c r="N48" s="393" t="s">
        <v>178</v>
      </c>
      <c r="P48" s="1" t="s">
        <v>15</v>
      </c>
      <c r="Q48" s="2">
        <v>2</v>
      </c>
      <c r="R48" s="2">
        <v>8</v>
      </c>
      <c r="S48" s="5"/>
      <c r="T48" s="2">
        <v>3</v>
      </c>
      <c r="U48" s="2">
        <v>1</v>
      </c>
      <c r="V48" s="5"/>
      <c r="W48" s="2">
        <v>4</v>
      </c>
      <c r="X48" s="2">
        <v>7</v>
      </c>
      <c r="Y48" s="5"/>
      <c r="Z48" s="2">
        <v>5</v>
      </c>
      <c r="AA48" s="2">
        <v>6</v>
      </c>
      <c r="AC48" s="6"/>
      <c r="AD48" s="6"/>
      <c r="AE48" s="6"/>
    </row>
    <row r="49" spans="2:31" ht="18" customHeight="1">
      <c r="B49" s="346" t="s">
        <v>168</v>
      </c>
      <c r="C49" s="347" t="str">
        <f>N46</f>
        <v>VOLNÝ  LOS</v>
      </c>
      <c r="D49" s="348" t="s">
        <v>16</v>
      </c>
      <c r="E49" s="347" t="str">
        <f>N53</f>
        <v>Příbor</v>
      </c>
      <c r="F49" s="183" t="s">
        <v>37</v>
      </c>
      <c r="G49" s="184" t="s">
        <v>17</v>
      </c>
      <c r="H49" s="185" t="s">
        <v>37</v>
      </c>
      <c r="I49" s="353"/>
      <c r="J49" s="354"/>
      <c r="K49" s="412"/>
      <c r="L49" s="322"/>
      <c r="M49" s="395">
        <v>4</v>
      </c>
      <c r="N49" s="393" t="s">
        <v>88</v>
      </c>
      <c r="P49" s="1" t="s">
        <v>18</v>
      </c>
      <c r="Q49" s="2">
        <v>8</v>
      </c>
      <c r="R49" s="2">
        <v>6</v>
      </c>
      <c r="S49" s="5"/>
      <c r="T49" s="2">
        <v>7</v>
      </c>
      <c r="U49" s="2">
        <v>5</v>
      </c>
      <c r="V49" s="5"/>
      <c r="W49" s="2">
        <v>1</v>
      </c>
      <c r="X49" s="2">
        <v>4</v>
      </c>
      <c r="Y49" s="5"/>
      <c r="Z49" s="2">
        <v>2</v>
      </c>
      <c r="AA49" s="2">
        <v>3</v>
      </c>
      <c r="AC49" s="183" t="s">
        <v>37</v>
      </c>
      <c r="AD49" s="184" t="s">
        <v>17</v>
      </c>
      <c r="AE49" s="185" t="s">
        <v>37</v>
      </c>
    </row>
    <row r="50" spans="2:31" ht="18" customHeight="1">
      <c r="B50" s="346"/>
      <c r="C50" s="356" t="str">
        <f>N47</f>
        <v>Krmelín</v>
      </c>
      <c r="D50" s="357" t="s">
        <v>16</v>
      </c>
      <c r="E50" s="358" t="str">
        <f>N52</f>
        <v>Vratimov</v>
      </c>
      <c r="F50" s="186">
        <v>2</v>
      </c>
      <c r="G50" s="187" t="s">
        <v>17</v>
      </c>
      <c r="H50" s="188">
        <v>1</v>
      </c>
      <c r="I50" s="362">
        <v>2</v>
      </c>
      <c r="J50" s="363">
        <v>1</v>
      </c>
      <c r="K50" s="408" t="s">
        <v>187</v>
      </c>
      <c r="L50" s="322"/>
      <c r="M50" s="395">
        <v>5</v>
      </c>
      <c r="N50" s="393" t="s">
        <v>176</v>
      </c>
      <c r="P50" s="1" t="s">
        <v>19</v>
      </c>
      <c r="Q50" s="2">
        <v>3</v>
      </c>
      <c r="R50" s="2">
        <v>8</v>
      </c>
      <c r="S50" s="5"/>
      <c r="T50" s="2">
        <v>4</v>
      </c>
      <c r="U50" s="2">
        <v>2</v>
      </c>
      <c r="V50" s="5"/>
      <c r="W50" s="2">
        <v>5</v>
      </c>
      <c r="X50" s="2">
        <v>1</v>
      </c>
      <c r="Y50" s="5"/>
      <c r="Z50" s="2">
        <v>6</v>
      </c>
      <c r="AA50" s="2">
        <v>7</v>
      </c>
      <c r="AC50" s="186" t="s">
        <v>37</v>
      </c>
      <c r="AD50" s="187" t="s">
        <v>17</v>
      </c>
      <c r="AE50" s="188" t="s">
        <v>37</v>
      </c>
    </row>
    <row r="51" spans="2:31" ht="15.75" customHeight="1">
      <c r="B51" s="364"/>
      <c r="C51" s="356" t="str">
        <f>N48</f>
        <v>Výškovice  C</v>
      </c>
      <c r="D51" s="357" t="s">
        <v>16</v>
      </c>
      <c r="E51" s="358" t="str">
        <f>N51</f>
        <v>Proskovice B</v>
      </c>
      <c r="F51" s="186">
        <v>3</v>
      </c>
      <c r="G51" s="187" t="s">
        <v>17</v>
      </c>
      <c r="H51" s="188">
        <v>0</v>
      </c>
      <c r="I51" s="362">
        <v>2</v>
      </c>
      <c r="J51" s="363">
        <v>1</v>
      </c>
      <c r="K51" s="408" t="s">
        <v>187</v>
      </c>
      <c r="L51" s="322"/>
      <c r="M51" s="395">
        <v>6</v>
      </c>
      <c r="N51" s="393" t="s">
        <v>177</v>
      </c>
      <c r="P51" s="1" t="s">
        <v>20</v>
      </c>
      <c r="Q51" s="2">
        <v>8</v>
      </c>
      <c r="R51" s="2">
        <v>7</v>
      </c>
      <c r="S51" s="5"/>
      <c r="T51" s="2">
        <v>1</v>
      </c>
      <c r="U51" s="2">
        <v>6</v>
      </c>
      <c r="V51" s="5"/>
      <c r="W51" s="2">
        <v>2</v>
      </c>
      <c r="X51" s="2">
        <v>5</v>
      </c>
      <c r="Y51" s="5"/>
      <c r="Z51" s="2">
        <v>3</v>
      </c>
      <c r="AA51" s="2">
        <v>4</v>
      </c>
      <c r="AC51" s="186" t="s">
        <v>37</v>
      </c>
      <c r="AD51" s="187" t="s">
        <v>17</v>
      </c>
      <c r="AE51" s="188" t="s">
        <v>37</v>
      </c>
    </row>
    <row r="52" spans="2:31" ht="15.75" customHeight="1">
      <c r="B52" s="346"/>
      <c r="C52" s="365" t="str">
        <f>N49</f>
        <v>Kunčičky  B</v>
      </c>
      <c r="D52" s="366" t="s">
        <v>16</v>
      </c>
      <c r="E52" s="367" t="str">
        <f>N50</f>
        <v>Poruba</v>
      </c>
      <c r="F52" s="189">
        <v>0</v>
      </c>
      <c r="G52" s="190" t="s">
        <v>17</v>
      </c>
      <c r="H52" s="191">
        <v>3</v>
      </c>
      <c r="I52" s="371">
        <v>1</v>
      </c>
      <c r="J52" s="372">
        <v>2</v>
      </c>
      <c r="K52" s="410" t="s">
        <v>187</v>
      </c>
      <c r="L52" s="322"/>
      <c r="M52" s="395">
        <v>7</v>
      </c>
      <c r="N52" s="393" t="s">
        <v>179</v>
      </c>
      <c r="P52" s="1" t="s">
        <v>22</v>
      </c>
      <c r="Q52" s="2">
        <v>4</v>
      </c>
      <c r="R52" s="2">
        <v>8</v>
      </c>
      <c r="S52" s="5"/>
      <c r="T52" s="2">
        <v>5</v>
      </c>
      <c r="U52" s="2">
        <v>3</v>
      </c>
      <c r="V52" s="5"/>
      <c r="W52" s="2">
        <v>6</v>
      </c>
      <c r="X52" s="2">
        <v>2</v>
      </c>
      <c r="Y52" s="5"/>
      <c r="Z52" s="2">
        <v>7</v>
      </c>
      <c r="AA52" s="2">
        <v>1</v>
      </c>
      <c r="AC52" s="189" t="s">
        <v>37</v>
      </c>
      <c r="AD52" s="190" t="s">
        <v>17</v>
      </c>
      <c r="AE52" s="191" t="s">
        <v>37</v>
      </c>
    </row>
    <row r="53" spans="2:31" ht="18" customHeight="1">
      <c r="B53" s="373" t="s">
        <v>23</v>
      </c>
      <c r="C53" s="343"/>
      <c r="D53" s="343"/>
      <c r="E53" s="343"/>
      <c r="F53" s="7"/>
      <c r="G53" s="8"/>
      <c r="H53" s="7"/>
      <c r="I53" s="376"/>
      <c r="J53" s="376"/>
      <c r="K53" s="319"/>
      <c r="L53" s="322"/>
      <c r="M53" s="395">
        <v>8</v>
      </c>
      <c r="N53" s="393" t="s">
        <v>61</v>
      </c>
      <c r="AC53" s="7"/>
      <c r="AD53" s="8"/>
      <c r="AE53" s="7"/>
    </row>
    <row r="54" spans="2:31" ht="18" customHeight="1">
      <c r="B54" s="346" t="s">
        <v>169</v>
      </c>
      <c r="C54" s="347" t="str">
        <f>N53</f>
        <v>Příbor</v>
      </c>
      <c r="D54" s="348" t="s">
        <v>16</v>
      </c>
      <c r="E54" s="349" t="str">
        <f>N50</f>
        <v>Poruba</v>
      </c>
      <c r="F54" s="183">
        <v>2</v>
      </c>
      <c r="G54" s="184" t="s">
        <v>17</v>
      </c>
      <c r="H54" s="185">
        <v>1</v>
      </c>
      <c r="I54" s="353">
        <v>2</v>
      </c>
      <c r="J54" s="354">
        <v>1</v>
      </c>
      <c r="K54" s="399" t="s">
        <v>187</v>
      </c>
      <c r="L54" s="322"/>
      <c r="M54" s="322"/>
      <c r="N54" s="334"/>
      <c r="AC54" s="183" t="s">
        <v>37</v>
      </c>
      <c r="AD54" s="184" t="s">
        <v>17</v>
      </c>
      <c r="AE54" s="185" t="s">
        <v>37</v>
      </c>
    </row>
    <row r="55" spans="2:31" ht="18" customHeight="1">
      <c r="B55" s="346"/>
      <c r="C55" s="356" t="str">
        <f>N51</f>
        <v>Proskovice B</v>
      </c>
      <c r="D55" s="357" t="s">
        <v>16</v>
      </c>
      <c r="E55" s="358" t="str">
        <f>N49</f>
        <v>Kunčičky  B</v>
      </c>
      <c r="F55" s="186">
        <v>2</v>
      </c>
      <c r="G55" s="187" t="s">
        <v>17</v>
      </c>
      <c r="H55" s="188">
        <v>1</v>
      </c>
      <c r="I55" s="362">
        <v>2</v>
      </c>
      <c r="J55" s="363">
        <v>1</v>
      </c>
      <c r="K55" s="408" t="s">
        <v>187</v>
      </c>
      <c r="L55" s="322"/>
      <c r="M55" s="322"/>
      <c r="N55" s="334"/>
      <c r="AC55" s="186" t="s">
        <v>37</v>
      </c>
      <c r="AD55" s="187" t="s">
        <v>17</v>
      </c>
      <c r="AE55" s="188" t="s">
        <v>37</v>
      </c>
    </row>
    <row r="56" spans="2:31" ht="15.75" customHeight="1">
      <c r="B56" s="346"/>
      <c r="C56" s="356" t="str">
        <f>N52</f>
        <v>Vratimov</v>
      </c>
      <c r="D56" s="357" t="s">
        <v>16</v>
      </c>
      <c r="E56" s="358" t="str">
        <f>N48</f>
        <v>Výškovice  C</v>
      </c>
      <c r="F56" s="186">
        <v>1</v>
      </c>
      <c r="G56" s="187" t="s">
        <v>17</v>
      </c>
      <c r="H56" s="188">
        <v>2</v>
      </c>
      <c r="I56" s="362">
        <v>1</v>
      </c>
      <c r="J56" s="363">
        <v>2</v>
      </c>
      <c r="K56" s="318" t="s">
        <v>296</v>
      </c>
      <c r="L56" s="322"/>
      <c r="M56" s="502" t="s">
        <v>316</v>
      </c>
      <c r="N56" s="334"/>
      <c r="AA56" s="9"/>
      <c r="AC56" s="186" t="s">
        <v>37</v>
      </c>
      <c r="AD56" s="187" t="s">
        <v>17</v>
      </c>
      <c r="AE56" s="188" t="s">
        <v>37</v>
      </c>
    </row>
    <row r="57" spans="2:31" ht="15.75" customHeight="1">
      <c r="B57" s="346"/>
      <c r="C57" s="365" t="str">
        <f>N46</f>
        <v>VOLNÝ  LOS</v>
      </c>
      <c r="D57" s="366" t="s">
        <v>16</v>
      </c>
      <c r="E57" s="367" t="str">
        <f>N47</f>
        <v>Krmelín</v>
      </c>
      <c r="F57" s="189" t="s">
        <v>37</v>
      </c>
      <c r="G57" s="190" t="s">
        <v>17</v>
      </c>
      <c r="H57" s="191" t="s">
        <v>37</v>
      </c>
      <c r="I57" s="371"/>
      <c r="J57" s="372"/>
      <c r="K57" s="413"/>
      <c r="L57" s="322"/>
      <c r="M57" s="502"/>
      <c r="N57" s="334"/>
      <c r="AA57" s="10"/>
      <c r="AC57" s="189" t="s">
        <v>37</v>
      </c>
      <c r="AD57" s="190" t="s">
        <v>17</v>
      </c>
      <c r="AE57" s="191" t="s">
        <v>37</v>
      </c>
    </row>
    <row r="58" spans="2:31" ht="18" customHeight="1">
      <c r="B58" s="373" t="s">
        <v>24</v>
      </c>
      <c r="C58" s="343"/>
      <c r="D58" s="343"/>
      <c r="E58" s="343"/>
      <c r="F58" s="153"/>
      <c r="G58" s="154"/>
      <c r="H58" s="153"/>
      <c r="I58" s="376"/>
      <c r="J58" s="376"/>
      <c r="K58" s="319"/>
      <c r="L58" s="322"/>
      <c r="M58" s="502"/>
      <c r="N58" s="334"/>
      <c r="AA58" s="10"/>
      <c r="AC58" s="153"/>
      <c r="AD58" s="154"/>
      <c r="AE58" s="153"/>
    </row>
    <row r="59" spans="2:31" ht="18" customHeight="1">
      <c r="B59" s="346" t="s">
        <v>171</v>
      </c>
      <c r="C59" s="347" t="str">
        <f>N47</f>
        <v>Krmelín</v>
      </c>
      <c r="D59" s="348" t="s">
        <v>16</v>
      </c>
      <c r="E59" s="349" t="str">
        <f>N53</f>
        <v>Příbor</v>
      </c>
      <c r="F59" s="183">
        <v>2</v>
      </c>
      <c r="G59" s="184" t="s">
        <v>17</v>
      </c>
      <c r="H59" s="185">
        <v>1</v>
      </c>
      <c r="I59" s="353">
        <v>2</v>
      </c>
      <c r="J59" s="354">
        <v>1</v>
      </c>
      <c r="K59" s="399" t="s">
        <v>187</v>
      </c>
      <c r="L59" s="322"/>
      <c r="M59" s="502"/>
      <c r="N59" s="334"/>
      <c r="AA59" s="10"/>
      <c r="AC59" s="183" t="s">
        <v>37</v>
      </c>
      <c r="AD59" s="184" t="s">
        <v>17</v>
      </c>
      <c r="AE59" s="185" t="s">
        <v>37</v>
      </c>
    </row>
    <row r="60" spans="2:31" ht="18" customHeight="1">
      <c r="B60" s="364"/>
      <c r="C60" s="356" t="str">
        <f>N48</f>
        <v>Výškovice  C</v>
      </c>
      <c r="D60" s="357" t="s">
        <v>16</v>
      </c>
      <c r="E60" s="358" t="str">
        <f>N46</f>
        <v>VOLNÝ  LOS</v>
      </c>
      <c r="F60" s="186" t="s">
        <v>37</v>
      </c>
      <c r="G60" s="187" t="s">
        <v>17</v>
      </c>
      <c r="H60" s="188" t="s">
        <v>37</v>
      </c>
      <c r="I60" s="362"/>
      <c r="J60" s="363"/>
      <c r="K60" s="414"/>
      <c r="L60" s="322"/>
      <c r="M60" s="502"/>
      <c r="N60" s="334"/>
      <c r="AA60" s="10"/>
      <c r="AC60" s="186" t="s">
        <v>37</v>
      </c>
      <c r="AD60" s="187" t="s">
        <v>17</v>
      </c>
      <c r="AE60" s="188" t="s">
        <v>37</v>
      </c>
    </row>
    <row r="61" spans="2:31" ht="15.75" customHeight="1">
      <c r="B61" s="346"/>
      <c r="C61" s="356" t="str">
        <f>N49</f>
        <v>Kunčičky  B</v>
      </c>
      <c r="D61" s="357" t="s">
        <v>16</v>
      </c>
      <c r="E61" s="358" t="str">
        <f>N52</f>
        <v>Vratimov</v>
      </c>
      <c r="F61" s="186">
        <v>0</v>
      </c>
      <c r="G61" s="187" t="s">
        <v>17</v>
      </c>
      <c r="H61" s="188">
        <v>3</v>
      </c>
      <c r="I61" s="362">
        <v>1</v>
      </c>
      <c r="J61" s="363">
        <v>2</v>
      </c>
      <c r="K61" s="408" t="s">
        <v>187</v>
      </c>
      <c r="L61" s="322"/>
      <c r="M61" s="502"/>
      <c r="N61" s="355"/>
      <c r="AA61" s="10"/>
      <c r="AC61" s="186" t="s">
        <v>37</v>
      </c>
      <c r="AD61" s="187" t="s">
        <v>17</v>
      </c>
      <c r="AE61" s="188" t="s">
        <v>37</v>
      </c>
    </row>
    <row r="62" spans="2:31" ht="15.75" customHeight="1">
      <c r="B62" s="346"/>
      <c r="C62" s="365" t="str">
        <f>N50</f>
        <v>Poruba</v>
      </c>
      <c r="D62" s="366" t="s">
        <v>16</v>
      </c>
      <c r="E62" s="367" t="str">
        <f>N51</f>
        <v>Proskovice B</v>
      </c>
      <c r="F62" s="189">
        <v>3</v>
      </c>
      <c r="G62" s="190" t="s">
        <v>17</v>
      </c>
      <c r="H62" s="191">
        <v>0</v>
      </c>
      <c r="I62" s="371">
        <v>2</v>
      </c>
      <c r="J62" s="372">
        <v>1</v>
      </c>
      <c r="K62" s="410" t="s">
        <v>187</v>
      </c>
      <c r="L62" s="322"/>
      <c r="M62" s="502"/>
      <c r="N62" s="355"/>
      <c r="AA62" s="10"/>
      <c r="AC62" s="189" t="s">
        <v>37</v>
      </c>
      <c r="AD62" s="190" t="s">
        <v>17</v>
      </c>
      <c r="AE62" s="191" t="s">
        <v>37</v>
      </c>
    </row>
    <row r="63" spans="2:31" ht="18" customHeight="1">
      <c r="B63" s="373" t="s">
        <v>25</v>
      </c>
      <c r="C63" s="343"/>
      <c r="D63" s="343"/>
      <c r="E63" s="343"/>
      <c r="F63" s="153"/>
      <c r="G63" s="154"/>
      <c r="H63" s="153"/>
      <c r="I63" s="376"/>
      <c r="J63" s="376"/>
      <c r="K63" s="319"/>
      <c r="L63" s="322"/>
      <c r="M63" s="502"/>
      <c r="N63" s="322"/>
      <c r="AA63" s="10"/>
      <c r="AC63" s="153"/>
      <c r="AD63" s="154"/>
      <c r="AE63" s="153"/>
    </row>
    <row r="64" spans="2:31" ht="18" customHeight="1">
      <c r="B64" s="346" t="s">
        <v>170</v>
      </c>
      <c r="C64" s="347" t="str">
        <f>N53</f>
        <v>Příbor</v>
      </c>
      <c r="D64" s="348" t="s">
        <v>16</v>
      </c>
      <c r="E64" s="349" t="str">
        <f>N51</f>
        <v>Proskovice B</v>
      </c>
      <c r="F64" s="183">
        <v>3</v>
      </c>
      <c r="G64" s="184" t="s">
        <v>17</v>
      </c>
      <c r="H64" s="185">
        <v>0</v>
      </c>
      <c r="I64" s="353">
        <v>2</v>
      </c>
      <c r="J64" s="354">
        <v>1</v>
      </c>
      <c r="K64" s="399" t="s">
        <v>187</v>
      </c>
      <c r="L64" s="322"/>
      <c r="M64" s="502"/>
      <c r="N64" s="322"/>
      <c r="AC64" s="183" t="s">
        <v>37</v>
      </c>
      <c r="AD64" s="184" t="s">
        <v>17</v>
      </c>
      <c r="AE64" s="185" t="s">
        <v>37</v>
      </c>
    </row>
    <row r="65" spans="2:31" ht="18" customHeight="1">
      <c r="B65" s="346"/>
      <c r="C65" s="356" t="str">
        <f>N52</f>
        <v>Vratimov</v>
      </c>
      <c r="D65" s="357" t="s">
        <v>16</v>
      </c>
      <c r="E65" s="358" t="str">
        <f>N50</f>
        <v>Poruba</v>
      </c>
      <c r="F65" s="186">
        <v>0</v>
      </c>
      <c r="G65" s="187" t="s">
        <v>17</v>
      </c>
      <c r="H65" s="188">
        <v>3</v>
      </c>
      <c r="I65" s="362">
        <v>1</v>
      </c>
      <c r="J65" s="363">
        <v>2</v>
      </c>
      <c r="K65" s="408" t="s">
        <v>187</v>
      </c>
      <c r="L65" s="322"/>
      <c r="M65" s="502"/>
      <c r="N65" s="322"/>
      <c r="AC65" s="186" t="s">
        <v>37</v>
      </c>
      <c r="AD65" s="187" t="s">
        <v>17</v>
      </c>
      <c r="AE65" s="188" t="s">
        <v>37</v>
      </c>
    </row>
    <row r="66" spans="2:31" ht="15.75" customHeight="1">
      <c r="B66" s="346"/>
      <c r="C66" s="356" t="str">
        <f>N46</f>
        <v>VOLNÝ  LOS</v>
      </c>
      <c r="D66" s="357" t="s">
        <v>16</v>
      </c>
      <c r="E66" s="358" t="str">
        <f>N49</f>
        <v>Kunčičky  B</v>
      </c>
      <c r="F66" s="186" t="s">
        <v>37</v>
      </c>
      <c r="G66" s="187" t="s">
        <v>17</v>
      </c>
      <c r="H66" s="188" t="s">
        <v>37</v>
      </c>
      <c r="I66" s="362"/>
      <c r="J66" s="363"/>
      <c r="K66" s="414"/>
      <c r="L66" s="322"/>
      <c r="M66" s="502"/>
      <c r="N66" s="322"/>
      <c r="AC66" s="186" t="s">
        <v>37</v>
      </c>
      <c r="AD66" s="187" t="s">
        <v>17</v>
      </c>
      <c r="AE66" s="188" t="s">
        <v>37</v>
      </c>
    </row>
    <row r="67" spans="2:31" ht="15.75" customHeight="1">
      <c r="B67" s="346"/>
      <c r="C67" s="365" t="str">
        <f>N47</f>
        <v>Krmelín</v>
      </c>
      <c r="D67" s="366" t="s">
        <v>16</v>
      </c>
      <c r="E67" s="367" t="str">
        <f>N48</f>
        <v>Výškovice  C</v>
      </c>
      <c r="F67" s="189">
        <v>2</v>
      </c>
      <c r="G67" s="190" t="s">
        <v>17</v>
      </c>
      <c r="H67" s="191">
        <v>1</v>
      </c>
      <c r="I67" s="371">
        <v>2</v>
      </c>
      <c r="J67" s="372">
        <v>1</v>
      </c>
      <c r="K67" s="410" t="s">
        <v>187</v>
      </c>
      <c r="L67" s="322"/>
      <c r="M67" s="502"/>
      <c r="N67" s="322"/>
      <c r="AC67" s="189" t="s">
        <v>37</v>
      </c>
      <c r="AD67" s="190" t="s">
        <v>17</v>
      </c>
      <c r="AE67" s="191" t="s">
        <v>37</v>
      </c>
    </row>
    <row r="68" spans="2:31" ht="15.75">
      <c r="B68" s="373" t="s">
        <v>26</v>
      </c>
      <c r="C68" s="343"/>
      <c r="D68" s="343"/>
      <c r="E68" s="343"/>
      <c r="F68" s="153"/>
      <c r="G68" s="154"/>
      <c r="H68" s="153"/>
      <c r="I68" s="376"/>
      <c r="J68" s="376"/>
      <c r="K68" s="319"/>
      <c r="L68" s="322"/>
      <c r="M68" s="502"/>
      <c r="N68" s="322"/>
      <c r="AC68" s="153"/>
      <c r="AD68" s="154"/>
      <c r="AE68" s="153"/>
    </row>
    <row r="69" spans="2:31" ht="15.75">
      <c r="B69" s="346" t="s">
        <v>172</v>
      </c>
      <c r="C69" s="347" t="str">
        <f>N48</f>
        <v>Výškovice  C</v>
      </c>
      <c r="D69" s="348" t="s">
        <v>16</v>
      </c>
      <c r="E69" s="349" t="str">
        <f>N53</f>
        <v>Příbor</v>
      </c>
      <c r="F69" s="183">
        <v>3</v>
      </c>
      <c r="G69" s="184" t="s">
        <v>17</v>
      </c>
      <c r="H69" s="185">
        <v>0</v>
      </c>
      <c r="I69" s="353">
        <v>2</v>
      </c>
      <c r="J69" s="354">
        <v>1</v>
      </c>
      <c r="K69" s="399" t="s">
        <v>187</v>
      </c>
      <c r="L69" s="322"/>
      <c r="M69" s="502"/>
      <c r="N69" s="322"/>
      <c r="AC69" s="183" t="s">
        <v>37</v>
      </c>
      <c r="AD69" s="184" t="s">
        <v>17</v>
      </c>
      <c r="AE69" s="185" t="s">
        <v>37</v>
      </c>
    </row>
    <row r="70" spans="2:31" ht="15.75">
      <c r="B70" s="346"/>
      <c r="C70" s="356" t="str">
        <f>N49</f>
        <v>Kunčičky  B</v>
      </c>
      <c r="D70" s="357" t="s">
        <v>16</v>
      </c>
      <c r="E70" s="358" t="str">
        <f>N47</f>
        <v>Krmelín</v>
      </c>
      <c r="F70" s="186">
        <v>0</v>
      </c>
      <c r="G70" s="187" t="s">
        <v>17</v>
      </c>
      <c r="H70" s="188">
        <v>3</v>
      </c>
      <c r="I70" s="362">
        <v>1</v>
      </c>
      <c r="J70" s="363">
        <v>2</v>
      </c>
      <c r="K70" s="318" t="s">
        <v>296</v>
      </c>
      <c r="L70" s="322"/>
      <c r="M70" s="502" t="s">
        <v>316</v>
      </c>
      <c r="N70" s="322"/>
      <c r="AC70" s="186" t="s">
        <v>37</v>
      </c>
      <c r="AD70" s="187" t="s">
        <v>17</v>
      </c>
      <c r="AE70" s="188" t="s">
        <v>37</v>
      </c>
    </row>
    <row r="71" spans="2:31" ht="15.75" customHeight="1">
      <c r="B71" s="346"/>
      <c r="C71" s="356" t="str">
        <f>N50</f>
        <v>Poruba</v>
      </c>
      <c r="D71" s="357" t="s">
        <v>16</v>
      </c>
      <c r="E71" s="358" t="str">
        <f>N46</f>
        <v>VOLNÝ  LOS</v>
      </c>
      <c r="F71" s="186" t="s">
        <v>37</v>
      </c>
      <c r="G71" s="187" t="s">
        <v>17</v>
      </c>
      <c r="H71" s="188" t="s">
        <v>37</v>
      </c>
      <c r="I71" s="362"/>
      <c r="J71" s="363"/>
      <c r="K71" s="414"/>
      <c r="L71" s="322"/>
      <c r="M71" s="502"/>
      <c r="N71" s="322"/>
      <c r="AC71" s="186" t="s">
        <v>37</v>
      </c>
      <c r="AD71" s="187" t="s">
        <v>17</v>
      </c>
      <c r="AE71" s="188" t="s">
        <v>37</v>
      </c>
    </row>
    <row r="72" spans="2:31" ht="15.75" customHeight="1">
      <c r="B72" s="346"/>
      <c r="C72" s="365" t="str">
        <f>N51</f>
        <v>Proskovice B</v>
      </c>
      <c r="D72" s="366" t="s">
        <v>16</v>
      </c>
      <c r="E72" s="367" t="str">
        <f>N52</f>
        <v>Vratimov</v>
      </c>
      <c r="F72" s="189">
        <v>2</v>
      </c>
      <c r="G72" s="190" t="s">
        <v>17</v>
      </c>
      <c r="H72" s="191">
        <v>1</v>
      </c>
      <c r="I72" s="371">
        <v>2</v>
      </c>
      <c r="J72" s="372">
        <v>1</v>
      </c>
      <c r="K72" s="410" t="s">
        <v>187</v>
      </c>
      <c r="L72" s="322"/>
      <c r="M72" s="502"/>
      <c r="N72" s="322"/>
      <c r="AC72" s="189" t="s">
        <v>37</v>
      </c>
      <c r="AD72" s="190" t="s">
        <v>17</v>
      </c>
      <c r="AE72" s="191" t="s">
        <v>37</v>
      </c>
    </row>
    <row r="73" spans="2:31" ht="18" customHeight="1">
      <c r="B73" s="373" t="s">
        <v>27</v>
      </c>
      <c r="C73" s="343"/>
      <c r="D73" s="343"/>
      <c r="E73" s="343"/>
      <c r="F73" s="153"/>
      <c r="G73" s="154"/>
      <c r="H73" s="153"/>
      <c r="I73" s="376"/>
      <c r="J73" s="376"/>
      <c r="K73" s="319"/>
      <c r="L73" s="322"/>
      <c r="M73" s="502"/>
      <c r="N73" s="322"/>
      <c r="AC73" s="153"/>
      <c r="AD73" s="154"/>
      <c r="AE73" s="153"/>
    </row>
    <row r="74" spans="2:31" ht="18" customHeight="1">
      <c r="B74" s="346" t="s">
        <v>173</v>
      </c>
      <c r="C74" s="347" t="str">
        <f>N53</f>
        <v>Příbor</v>
      </c>
      <c r="D74" s="348" t="s">
        <v>16</v>
      </c>
      <c r="E74" s="349" t="str">
        <f>N52</f>
        <v>Vratimov</v>
      </c>
      <c r="F74" s="183">
        <v>3</v>
      </c>
      <c r="G74" s="184" t="s">
        <v>17</v>
      </c>
      <c r="H74" s="185">
        <v>0</v>
      </c>
      <c r="I74" s="353">
        <v>2</v>
      </c>
      <c r="J74" s="354">
        <v>1</v>
      </c>
      <c r="K74" s="399" t="s">
        <v>187</v>
      </c>
      <c r="L74" s="322"/>
      <c r="M74" s="322"/>
      <c r="N74" s="322"/>
      <c r="AC74" s="183" t="s">
        <v>37</v>
      </c>
      <c r="AD74" s="184" t="s">
        <v>17</v>
      </c>
      <c r="AE74" s="185" t="s">
        <v>37</v>
      </c>
    </row>
    <row r="75" spans="2:31" ht="18" customHeight="1">
      <c r="B75" s="346"/>
      <c r="C75" s="356" t="str">
        <f>N46</f>
        <v>VOLNÝ  LOS</v>
      </c>
      <c r="D75" s="357" t="s">
        <v>16</v>
      </c>
      <c r="E75" s="358" t="str">
        <f>N51</f>
        <v>Proskovice B</v>
      </c>
      <c r="F75" s="186" t="s">
        <v>37</v>
      </c>
      <c r="G75" s="187" t="s">
        <v>17</v>
      </c>
      <c r="H75" s="188" t="s">
        <v>37</v>
      </c>
      <c r="I75" s="362"/>
      <c r="J75" s="363"/>
      <c r="K75" s="414"/>
      <c r="L75" s="322"/>
      <c r="M75" s="322"/>
      <c r="N75" s="322"/>
      <c r="AC75" s="186" t="s">
        <v>37</v>
      </c>
      <c r="AD75" s="187" t="s">
        <v>17</v>
      </c>
      <c r="AE75" s="188" t="s">
        <v>37</v>
      </c>
    </row>
    <row r="76" spans="2:31" ht="15.75">
      <c r="B76" s="346"/>
      <c r="C76" s="356" t="str">
        <f>N47</f>
        <v>Krmelín</v>
      </c>
      <c r="D76" s="357" t="s">
        <v>16</v>
      </c>
      <c r="E76" s="358" t="str">
        <f>N50</f>
        <v>Poruba</v>
      </c>
      <c r="F76" s="186">
        <v>2</v>
      </c>
      <c r="G76" s="187" t="s">
        <v>17</v>
      </c>
      <c r="H76" s="188">
        <v>1</v>
      </c>
      <c r="I76" s="362">
        <v>2</v>
      </c>
      <c r="J76" s="363">
        <v>1</v>
      </c>
      <c r="K76" s="408" t="s">
        <v>187</v>
      </c>
      <c r="L76" s="322"/>
      <c r="M76" s="322"/>
      <c r="N76" s="322"/>
      <c r="AC76" s="186" t="s">
        <v>37</v>
      </c>
      <c r="AD76" s="187" t="s">
        <v>17</v>
      </c>
      <c r="AE76" s="188" t="s">
        <v>37</v>
      </c>
    </row>
    <row r="77" spans="2:31" ht="15.75">
      <c r="B77" s="364"/>
      <c r="C77" s="365" t="str">
        <f>N48</f>
        <v>Výškovice  C</v>
      </c>
      <c r="D77" s="366" t="s">
        <v>16</v>
      </c>
      <c r="E77" s="367" t="str">
        <f>N49</f>
        <v>Kunčičky  B</v>
      </c>
      <c r="F77" s="189">
        <v>3</v>
      </c>
      <c r="G77" s="190" t="s">
        <v>17</v>
      </c>
      <c r="H77" s="191">
        <v>0</v>
      </c>
      <c r="I77" s="371">
        <v>2</v>
      </c>
      <c r="J77" s="372">
        <v>1</v>
      </c>
      <c r="K77" s="410" t="s">
        <v>187</v>
      </c>
      <c r="L77" s="322"/>
      <c r="M77" s="322"/>
      <c r="N77" s="379"/>
      <c r="AC77" s="189" t="s">
        <v>37</v>
      </c>
      <c r="AD77" s="190" t="s">
        <v>17</v>
      </c>
      <c r="AE77" s="191" t="s">
        <v>37</v>
      </c>
    </row>
    <row r="78" spans="2:31" ht="15.75">
      <c r="B78" s="373" t="s">
        <v>28</v>
      </c>
      <c r="C78" s="343"/>
      <c r="D78" s="343"/>
      <c r="E78" s="343"/>
      <c r="F78" s="153"/>
      <c r="G78" s="154"/>
      <c r="H78" s="153"/>
      <c r="I78" s="376"/>
      <c r="J78" s="376"/>
      <c r="K78" s="319"/>
      <c r="L78" s="322"/>
      <c r="M78" s="322"/>
      <c r="N78" s="322"/>
      <c r="AC78" s="153"/>
      <c r="AD78" s="154"/>
      <c r="AE78" s="153"/>
    </row>
    <row r="79" spans="2:31" ht="15.75">
      <c r="B79" s="346"/>
      <c r="C79" s="347" t="str">
        <f>N49</f>
        <v>Kunčičky  B</v>
      </c>
      <c r="D79" s="348" t="s">
        <v>16</v>
      </c>
      <c r="E79" s="349" t="str">
        <f>N53</f>
        <v>Příbor</v>
      </c>
      <c r="F79" s="183">
        <v>0</v>
      </c>
      <c r="G79" s="184" t="s">
        <v>17</v>
      </c>
      <c r="H79" s="185">
        <v>3</v>
      </c>
      <c r="I79" s="353">
        <v>1</v>
      </c>
      <c r="J79" s="354">
        <v>2</v>
      </c>
      <c r="K79" s="399" t="s">
        <v>187</v>
      </c>
      <c r="L79" s="322"/>
      <c r="M79" s="322"/>
      <c r="N79" s="322"/>
      <c r="AC79" s="183" t="s">
        <v>37</v>
      </c>
      <c r="AD79" s="184" t="s">
        <v>17</v>
      </c>
      <c r="AE79" s="185" t="s">
        <v>37</v>
      </c>
    </row>
    <row r="80" spans="2:31" ht="15.75">
      <c r="B80" s="346" t="s">
        <v>174</v>
      </c>
      <c r="C80" s="356" t="str">
        <f>N50</f>
        <v>Poruba</v>
      </c>
      <c r="D80" s="357" t="s">
        <v>16</v>
      </c>
      <c r="E80" s="358" t="str">
        <f>N48</f>
        <v>Výškovice  C</v>
      </c>
      <c r="F80" s="186">
        <v>1</v>
      </c>
      <c r="G80" s="187" t="s">
        <v>17</v>
      </c>
      <c r="H80" s="188">
        <v>2</v>
      </c>
      <c r="I80" s="362">
        <v>1</v>
      </c>
      <c r="J80" s="363">
        <v>2</v>
      </c>
      <c r="K80" s="408" t="s">
        <v>187</v>
      </c>
      <c r="L80" s="322"/>
      <c r="M80" s="322"/>
      <c r="N80" s="322"/>
      <c r="AC80" s="186" t="s">
        <v>37</v>
      </c>
      <c r="AD80" s="187" t="s">
        <v>17</v>
      </c>
      <c r="AE80" s="188" t="s">
        <v>37</v>
      </c>
    </row>
    <row r="81" spans="2:31" ht="15.75">
      <c r="B81" s="380"/>
      <c r="C81" s="356" t="str">
        <f>N51</f>
        <v>Proskovice B</v>
      </c>
      <c r="D81" s="357" t="s">
        <v>16</v>
      </c>
      <c r="E81" s="358" t="str">
        <f>N47</f>
        <v>Krmelín</v>
      </c>
      <c r="F81" s="186">
        <v>0</v>
      </c>
      <c r="G81" s="187" t="s">
        <v>17</v>
      </c>
      <c r="H81" s="188">
        <v>3</v>
      </c>
      <c r="I81" s="362">
        <v>1</v>
      </c>
      <c r="J81" s="363">
        <v>2</v>
      </c>
      <c r="K81" s="408" t="s">
        <v>187</v>
      </c>
      <c r="L81" s="322"/>
      <c r="M81" s="322"/>
      <c r="N81" s="322"/>
      <c r="AC81" s="186" t="s">
        <v>37</v>
      </c>
      <c r="AD81" s="187" t="s">
        <v>17</v>
      </c>
      <c r="AE81" s="188" t="s">
        <v>37</v>
      </c>
    </row>
    <row r="82" spans="2:31" ht="15.75">
      <c r="B82" s="380"/>
      <c r="C82" s="365" t="str">
        <f>N52</f>
        <v>Vratimov</v>
      </c>
      <c r="D82" s="366" t="s">
        <v>16</v>
      </c>
      <c r="E82" s="367" t="str">
        <f>N46</f>
        <v>VOLNÝ  LOS</v>
      </c>
      <c r="F82" s="189" t="s">
        <v>37</v>
      </c>
      <c r="G82" s="190" t="s">
        <v>17</v>
      </c>
      <c r="H82" s="191" t="s">
        <v>37</v>
      </c>
      <c r="I82" s="371"/>
      <c r="J82" s="372"/>
      <c r="K82" s="413"/>
      <c r="L82" s="322"/>
      <c r="M82" s="322"/>
      <c r="N82" s="322"/>
      <c r="AC82" s="189" t="s">
        <v>37</v>
      </c>
      <c r="AD82" s="190" t="s">
        <v>17</v>
      </c>
      <c r="AE82" s="191" t="s">
        <v>37</v>
      </c>
    </row>
    <row r="84" ht="15.75">
      <c r="E84" s="397" t="s">
        <v>185</v>
      </c>
    </row>
    <row r="85" ht="15">
      <c r="E85" s="398" t="s">
        <v>186</v>
      </c>
    </row>
  </sheetData>
  <sheetProtection selectLockedCells="1"/>
  <mergeCells count="4">
    <mergeCell ref="F5:H5"/>
    <mergeCell ref="F47:H47"/>
    <mergeCell ref="AC5:AE5"/>
    <mergeCell ref="AC47:AE47"/>
  </mergeCells>
  <conditionalFormatting sqref="E52:E53 C52:C53 D49:D73 E57:E58 E62:E63 E67:E68 E72:E73 C57:C58 C62:C63 C67:C68 C72:C73">
    <cfRule type="cellIs" priority="10" dxfId="32" operator="equal" stopIfTrue="1">
      <formula>$E$4</formula>
    </cfRule>
  </conditionalFormatting>
  <conditionalFormatting sqref="C7:C10 E7:E10 C12:C15 E12:E15 C17:C20 E17:E20 C22:C25 C27:C30 E22:E25 E27:E30 C32:C35 E32:E35 C37:C41 E37:E41">
    <cfRule type="cellIs" priority="9" dxfId="0" operator="equal" stopIfTrue="1">
      <formula>$E$4</formula>
    </cfRule>
  </conditionalFormatting>
  <conditionalFormatting sqref="C49:C51 E54:E56 E59:E61 E64:E66 E69:E71 C54:C56 C59:C61 C64:C66 C69:C71 E49:E51">
    <cfRule type="cellIs" priority="12" dxfId="32" operator="equal" stopIfTrue="1">
      <formula>$E$46</formula>
    </cfRule>
  </conditionalFormatting>
  <conditionalFormatting sqref="C49:C52 C54:C57 E54:E57 E59:E62 C64:C67 C69:C72 E64:E67 E69:E72 C74:C77 E74:E77 C79:C82 E79:E82 C59:C62 E49:E52">
    <cfRule type="cellIs" priority="8" dxfId="0" operator="equal" stopIfTrue="1">
      <formula>$E$46</formula>
    </cfRule>
  </conditionalFormatting>
  <conditionalFormatting sqref="C62">
    <cfRule type="cellIs" priority="7" dxfId="32" operator="equal" stopIfTrue="1">
      <formula>$E$46</formula>
    </cfRule>
  </conditionalFormatting>
  <conditionalFormatting sqref="E52">
    <cfRule type="cellIs" priority="6" dxfId="32" operator="equal" stopIfTrue="1">
      <formula>$E$46</formula>
    </cfRule>
  </conditionalFormatting>
  <conditionalFormatting sqref="C49:C52 C54:C57 E54:E57 C59:C62 E59:E62 C64:C67 C69:C72 E64:E67 E69:E72 C74:C77 E74:E77 C79:C82 E79:E82 E49:E52">
    <cfRule type="cellIs" priority="5" dxfId="0" operator="equal" stopIfTrue="1">
      <formula>$E$46</formula>
    </cfRule>
  </conditionalFormatting>
  <conditionalFormatting sqref="D46">
    <cfRule type="cellIs" priority="4" dxfId="32" operator="equal" stopIfTrue="1">
      <formula>$E$46</formula>
    </cfRule>
  </conditionalFormatting>
  <conditionalFormatting sqref="D46">
    <cfRule type="cellIs" priority="3" dxfId="0" operator="equal" stopIfTrue="1">
      <formula>$E$46</formula>
    </cfRule>
  </conditionalFormatting>
  <conditionalFormatting sqref="D46">
    <cfRule type="cellIs" priority="2" dxfId="0" operator="equal" stopIfTrue="1">
      <formula>$E$46</formula>
    </cfRule>
  </conditionalFormatting>
  <conditionalFormatting sqref="E84">
    <cfRule type="cellIs" priority="1" dxfId="0" operator="equal" stopIfTrue="1">
      <formula>$E$4</formula>
    </cfRule>
  </conditionalFormatting>
  <printOptions horizontalCentered="1"/>
  <pageMargins left="0.7874015748031497" right="0" top="0.5905511811023623" bottom="0.3937007874015748" header="0.11811023622047245" footer="0.31496062992125984"/>
  <pageSetup fitToHeight="2" horizontalDpi="600" verticalDpi="600" orientation="portrait" paperSize="9" r:id="rId3"/>
  <rowBreaks count="1" manualBreakCount="1">
    <brk id="42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35"/>
  <sheetViews>
    <sheetView zoomScalePageLayoutView="0" workbookViewId="0" topLeftCell="A13">
      <selection activeCell="R30" sqref="R30"/>
    </sheetView>
  </sheetViews>
  <sheetFormatPr defaultColWidth="10.421875" defaultRowHeight="12.75"/>
  <cols>
    <col min="1" max="1" width="0.85546875" style="11" customWidth="1"/>
    <col min="2" max="2" width="5.7109375" style="11" customWidth="1"/>
    <col min="3" max="3" width="13.7109375" style="11" customWidth="1"/>
    <col min="4" max="4" width="3.421875" style="11" customWidth="1"/>
    <col min="5" max="6" width="13.7109375" style="11" customWidth="1"/>
    <col min="7" max="7" width="2.7109375" style="11" customWidth="1"/>
    <col min="8" max="9" width="13.7109375" style="11" customWidth="1"/>
    <col min="10" max="10" width="3.00390625" style="11" customWidth="1"/>
    <col min="11" max="12" width="13.7109375" style="11" customWidth="1"/>
    <col min="13" max="13" width="2.57421875" style="11" customWidth="1"/>
    <col min="14" max="14" width="13.7109375" style="11" customWidth="1"/>
    <col min="15" max="15" width="2.140625" style="11" customWidth="1"/>
    <col min="16" max="16" width="11.8515625" style="11" customWidth="1"/>
    <col min="17" max="17" width="16.421875" style="11" customWidth="1"/>
    <col min="18" max="18" width="40.28125" style="11" customWidth="1"/>
    <col min="19" max="19" width="7.8515625" style="11" customWidth="1"/>
    <col min="20" max="20" width="5.00390625" style="11" customWidth="1"/>
    <col min="21" max="21" width="3.57421875" style="11" customWidth="1"/>
    <col min="22" max="22" width="2.57421875" style="11" customWidth="1"/>
    <col min="23" max="23" width="4.7109375" style="11" customWidth="1"/>
    <col min="24" max="24" width="4.57421875" style="11" customWidth="1"/>
    <col min="25" max="25" width="2.57421875" style="11" customWidth="1"/>
    <col min="26" max="27" width="3.57421875" style="11" customWidth="1"/>
    <col min="28" max="28" width="1.28515625" style="11" customWidth="1"/>
    <col min="29" max="29" width="4.140625" style="11" customWidth="1"/>
    <col min="30" max="30" width="4.57421875" style="11" customWidth="1"/>
    <col min="31" max="16384" width="10.421875" style="11" customWidth="1"/>
  </cols>
  <sheetData>
    <row r="1" spans="8:14" ht="18">
      <c r="H1" s="12" t="s">
        <v>77</v>
      </c>
      <c r="N1" s="12">
        <v>2011</v>
      </c>
    </row>
    <row r="2" spans="7:30" ht="17.25" customHeight="1">
      <c r="G2" s="181"/>
      <c r="H2" s="182" t="str">
        <f>'Utkání-výsledky'!E2</f>
        <v>VETERÁNI  I. tř.</v>
      </c>
      <c r="S2" s="1"/>
      <c r="T2" s="1"/>
      <c r="U2" s="1"/>
      <c r="V2" s="1"/>
      <c r="W2" s="2" t="s">
        <v>3</v>
      </c>
      <c r="X2" s="1"/>
      <c r="Y2" s="1"/>
      <c r="Z2" s="1"/>
      <c r="AA2" s="1"/>
      <c r="AB2" s="1"/>
      <c r="AC2" s="1"/>
      <c r="AD2" s="1"/>
    </row>
    <row r="3" spans="2:30" ht="30" customHeight="1">
      <c r="B3" s="13" t="str">
        <f>'Utkání-výsledky'!B7</f>
        <v>11.5.</v>
      </c>
      <c r="C3" s="14" t="str">
        <f>Q3</f>
        <v>Trnávka</v>
      </c>
      <c r="D3" s="15" t="s">
        <v>16</v>
      </c>
      <c r="E3" s="16" t="str">
        <f>Q10</f>
        <v>Výškovice  A</v>
      </c>
      <c r="F3" s="17" t="str">
        <f>Q4</f>
        <v>Kunčičky  A</v>
      </c>
      <c r="G3" s="15" t="s">
        <v>16</v>
      </c>
      <c r="H3" s="16" t="str">
        <f>Q9</f>
        <v>Stará Bělá  A</v>
      </c>
      <c r="I3" s="17" t="str">
        <f>Q5</f>
        <v>Stará Bělá  B</v>
      </c>
      <c r="J3" s="15" t="s">
        <v>16</v>
      </c>
      <c r="K3" s="16" t="str">
        <f>Q8</f>
        <v>Nová Bělá</v>
      </c>
      <c r="L3" s="17" t="str">
        <f>Q6</f>
        <v>Výškovice  B</v>
      </c>
      <c r="M3" s="15" t="s">
        <v>16</v>
      </c>
      <c r="N3" s="16" t="str">
        <f>Q7</f>
        <v>Proskovice A</v>
      </c>
      <c r="P3" s="18">
        <v>1</v>
      </c>
      <c r="Q3" s="19" t="str">
        <f>'Utkání-výsledky'!N4</f>
        <v>Trnávka</v>
      </c>
      <c r="R3" s="19"/>
      <c r="S3" s="1" t="s">
        <v>6</v>
      </c>
      <c r="T3" s="2">
        <v>1</v>
      </c>
      <c r="U3" s="2">
        <v>8</v>
      </c>
      <c r="V3" s="5"/>
      <c r="W3" s="2">
        <v>2</v>
      </c>
      <c r="X3" s="2">
        <v>7</v>
      </c>
      <c r="Y3" s="5"/>
      <c r="Z3" s="2">
        <v>3</v>
      </c>
      <c r="AA3" s="2">
        <v>6</v>
      </c>
      <c r="AB3" s="5"/>
      <c r="AC3" s="2">
        <v>4</v>
      </c>
      <c r="AD3" s="2">
        <v>5</v>
      </c>
    </row>
    <row r="4" spans="2:30" ht="30" customHeight="1">
      <c r="B4" s="20"/>
      <c r="C4" s="21"/>
      <c r="D4" s="22"/>
      <c r="E4" s="23"/>
      <c r="F4" s="24"/>
      <c r="G4" s="22"/>
      <c r="H4" s="23"/>
      <c r="I4" s="24"/>
      <c r="J4" s="22"/>
      <c r="K4" s="23"/>
      <c r="L4" s="24"/>
      <c r="M4" s="22"/>
      <c r="N4" s="23"/>
      <c r="P4" s="18">
        <v>2</v>
      </c>
      <c r="Q4" s="19" t="str">
        <f>'Utkání-výsledky'!N5</f>
        <v>Kunčičky  A</v>
      </c>
      <c r="R4" s="19"/>
      <c r="S4" s="1" t="s">
        <v>13</v>
      </c>
      <c r="T4" s="2">
        <v>8</v>
      </c>
      <c r="U4" s="2">
        <v>5</v>
      </c>
      <c r="V4" s="5"/>
      <c r="W4" s="2">
        <v>6</v>
      </c>
      <c r="X4" s="2">
        <v>4</v>
      </c>
      <c r="Y4" s="5"/>
      <c r="Z4" s="2">
        <v>7</v>
      </c>
      <c r="AA4" s="2">
        <v>3</v>
      </c>
      <c r="AB4" s="5"/>
      <c r="AC4" s="2">
        <v>1</v>
      </c>
      <c r="AD4" s="2">
        <v>2</v>
      </c>
    </row>
    <row r="5" spans="2:30" ht="30" customHeight="1">
      <c r="B5" s="25" t="str">
        <f>'Utkání-výsledky'!B12</f>
        <v>18.5.</v>
      </c>
      <c r="C5" s="26" t="str">
        <f>Q10</f>
        <v>Výškovice  A</v>
      </c>
      <c r="D5" s="27" t="s">
        <v>16</v>
      </c>
      <c r="E5" s="28" t="str">
        <f>Q7</f>
        <v>Proskovice A</v>
      </c>
      <c r="F5" s="29" t="str">
        <f>Q8</f>
        <v>Nová Bělá</v>
      </c>
      <c r="G5" s="27" t="s">
        <v>16</v>
      </c>
      <c r="H5" s="28" t="str">
        <f>Q6</f>
        <v>Výškovice  B</v>
      </c>
      <c r="I5" s="29" t="str">
        <f>Q9</f>
        <v>Stará Bělá  A</v>
      </c>
      <c r="J5" s="27" t="s">
        <v>16</v>
      </c>
      <c r="K5" s="28" t="str">
        <f>Q5</f>
        <v>Stará Bělá  B</v>
      </c>
      <c r="L5" s="29" t="str">
        <f>Q3</f>
        <v>Trnávka</v>
      </c>
      <c r="M5" s="27" t="s">
        <v>16</v>
      </c>
      <c r="N5" s="28" t="str">
        <f>Q4</f>
        <v>Kunčičky  A</v>
      </c>
      <c r="P5" s="18">
        <v>3</v>
      </c>
      <c r="Q5" s="19" t="str">
        <f>'Utkání-výsledky'!N6</f>
        <v>Stará Bělá  B</v>
      </c>
      <c r="R5" s="19"/>
      <c r="S5" s="1" t="s">
        <v>15</v>
      </c>
      <c r="T5" s="2">
        <v>2</v>
      </c>
      <c r="U5" s="2">
        <v>8</v>
      </c>
      <c r="V5" s="5"/>
      <c r="W5" s="2">
        <v>3</v>
      </c>
      <c r="X5" s="2">
        <v>1</v>
      </c>
      <c r="Y5" s="5"/>
      <c r="Z5" s="2">
        <v>4</v>
      </c>
      <c r="AA5" s="2">
        <v>7</v>
      </c>
      <c r="AB5" s="5"/>
      <c r="AC5" s="2">
        <v>5</v>
      </c>
      <c r="AD5" s="2">
        <v>6</v>
      </c>
    </row>
    <row r="6" spans="2:30" ht="30" customHeight="1">
      <c r="B6" s="30"/>
      <c r="C6" s="31"/>
      <c r="D6" s="32" t="s">
        <v>16</v>
      </c>
      <c r="E6" s="33"/>
      <c r="F6" s="34"/>
      <c r="G6" s="32" t="s">
        <v>16</v>
      </c>
      <c r="H6" s="33"/>
      <c r="I6" s="34"/>
      <c r="J6" s="32" t="s">
        <v>16</v>
      </c>
      <c r="K6" s="33"/>
      <c r="L6" s="35"/>
      <c r="M6" s="32" t="s">
        <v>16</v>
      </c>
      <c r="N6" s="33"/>
      <c r="P6" s="18">
        <v>4</v>
      </c>
      <c r="Q6" s="19" t="str">
        <f>'Utkání-výsledky'!N7</f>
        <v>Výškovice  B</v>
      </c>
      <c r="R6" s="19"/>
      <c r="S6" s="1" t="s">
        <v>18</v>
      </c>
      <c r="T6" s="2">
        <v>8</v>
      </c>
      <c r="U6" s="2">
        <v>6</v>
      </c>
      <c r="V6" s="5"/>
      <c r="W6" s="2">
        <v>7</v>
      </c>
      <c r="X6" s="2">
        <v>5</v>
      </c>
      <c r="Y6" s="5"/>
      <c r="Z6" s="2">
        <v>1</v>
      </c>
      <c r="AA6" s="2">
        <v>4</v>
      </c>
      <c r="AB6" s="5"/>
      <c r="AC6" s="2">
        <v>2</v>
      </c>
      <c r="AD6" s="2">
        <v>3</v>
      </c>
    </row>
    <row r="7" spans="2:30" ht="30" customHeight="1">
      <c r="B7" s="13" t="str">
        <f>'Utkání-výsledky'!B17</f>
        <v>25.5.</v>
      </c>
      <c r="C7" s="14" t="str">
        <f>Q4</f>
        <v>Kunčičky  A</v>
      </c>
      <c r="D7" s="27" t="s">
        <v>16</v>
      </c>
      <c r="E7" s="16" t="str">
        <f>Q10</f>
        <v>Výškovice  A</v>
      </c>
      <c r="F7" s="17" t="str">
        <f>Q5</f>
        <v>Stará Bělá  B</v>
      </c>
      <c r="G7" s="27" t="s">
        <v>16</v>
      </c>
      <c r="H7" s="16" t="str">
        <f>Q3</f>
        <v>Trnávka</v>
      </c>
      <c r="I7" s="17" t="str">
        <f>Q6</f>
        <v>Výškovice  B</v>
      </c>
      <c r="J7" s="27" t="s">
        <v>16</v>
      </c>
      <c r="K7" s="16" t="str">
        <f>Q9</f>
        <v>Stará Bělá  A</v>
      </c>
      <c r="L7" s="17" t="str">
        <f>Q7</f>
        <v>Proskovice A</v>
      </c>
      <c r="M7" s="27" t="s">
        <v>16</v>
      </c>
      <c r="N7" s="16" t="str">
        <f>Q8</f>
        <v>Nová Bělá</v>
      </c>
      <c r="P7" s="18">
        <v>5</v>
      </c>
      <c r="Q7" s="19" t="str">
        <f>'Utkání-výsledky'!N8</f>
        <v>Proskovice A</v>
      </c>
      <c r="R7" s="19"/>
      <c r="S7" s="1" t="s">
        <v>19</v>
      </c>
      <c r="T7" s="2">
        <v>3</v>
      </c>
      <c r="U7" s="2">
        <v>8</v>
      </c>
      <c r="V7" s="5"/>
      <c r="W7" s="2">
        <v>4</v>
      </c>
      <c r="X7" s="2">
        <v>2</v>
      </c>
      <c r="Y7" s="5"/>
      <c r="Z7" s="2">
        <v>5</v>
      </c>
      <c r="AA7" s="2">
        <v>1</v>
      </c>
      <c r="AB7" s="5"/>
      <c r="AC7" s="2">
        <v>6</v>
      </c>
      <c r="AD7" s="2">
        <v>7</v>
      </c>
    </row>
    <row r="8" spans="2:30" ht="30" customHeight="1">
      <c r="B8" s="20"/>
      <c r="C8" s="21"/>
      <c r="D8" s="32" t="s">
        <v>16</v>
      </c>
      <c r="E8" s="23"/>
      <c r="F8" s="24"/>
      <c r="G8" s="32" t="s">
        <v>16</v>
      </c>
      <c r="H8" s="23"/>
      <c r="I8" s="24"/>
      <c r="J8" s="32" t="s">
        <v>16</v>
      </c>
      <c r="K8" s="23"/>
      <c r="L8" s="24"/>
      <c r="M8" s="32" t="s">
        <v>16</v>
      </c>
      <c r="N8" s="23"/>
      <c r="P8" s="18">
        <v>6</v>
      </c>
      <c r="Q8" s="19" t="str">
        <f>'Utkání-výsledky'!N9</f>
        <v>Nová Bělá</v>
      </c>
      <c r="R8" s="19"/>
      <c r="S8" s="1" t="s">
        <v>20</v>
      </c>
      <c r="T8" s="2">
        <v>8</v>
      </c>
      <c r="U8" s="2">
        <v>7</v>
      </c>
      <c r="V8" s="5"/>
      <c r="W8" s="2">
        <v>1</v>
      </c>
      <c r="X8" s="2">
        <v>6</v>
      </c>
      <c r="Y8" s="5"/>
      <c r="Z8" s="2">
        <v>2</v>
      </c>
      <c r="AA8" s="2">
        <v>5</v>
      </c>
      <c r="AB8" s="5"/>
      <c r="AC8" s="2">
        <v>3</v>
      </c>
      <c r="AD8" s="2">
        <v>4</v>
      </c>
    </row>
    <row r="9" spans="2:30" ht="30" customHeight="1">
      <c r="B9" s="13" t="str">
        <f>'Utkání-výsledky'!B22</f>
        <v>1.6.</v>
      </c>
      <c r="C9" s="26" t="str">
        <f>Q10</f>
        <v>Výškovice  A</v>
      </c>
      <c r="D9" s="27" t="s">
        <v>16</v>
      </c>
      <c r="E9" s="28" t="str">
        <f>Q8</f>
        <v>Nová Bělá</v>
      </c>
      <c r="F9" s="29" t="str">
        <f>Q9</f>
        <v>Stará Bělá  A</v>
      </c>
      <c r="G9" s="27" t="s">
        <v>16</v>
      </c>
      <c r="H9" s="28" t="str">
        <f>Q7</f>
        <v>Proskovice A</v>
      </c>
      <c r="I9" s="29" t="str">
        <f>Q3</f>
        <v>Trnávka</v>
      </c>
      <c r="J9" s="27" t="s">
        <v>16</v>
      </c>
      <c r="K9" s="28" t="str">
        <f>Q6</f>
        <v>Výškovice  B</v>
      </c>
      <c r="L9" s="29" t="str">
        <f>Q4</f>
        <v>Kunčičky  A</v>
      </c>
      <c r="M9" s="27" t="s">
        <v>16</v>
      </c>
      <c r="N9" s="28" t="str">
        <f>Q5</f>
        <v>Stará Bělá  B</v>
      </c>
      <c r="P9" s="18">
        <v>7</v>
      </c>
      <c r="Q9" s="19" t="str">
        <f>'Utkání-výsledky'!N10</f>
        <v>Stará Bělá  A</v>
      </c>
      <c r="R9" s="19"/>
      <c r="S9" s="1" t="s">
        <v>22</v>
      </c>
      <c r="T9" s="2">
        <v>4</v>
      </c>
      <c r="U9" s="2">
        <v>8</v>
      </c>
      <c r="V9" s="5"/>
      <c r="W9" s="2">
        <v>5</v>
      </c>
      <c r="X9" s="2">
        <v>3</v>
      </c>
      <c r="Y9" s="5"/>
      <c r="Z9" s="2">
        <v>6</v>
      </c>
      <c r="AA9" s="2">
        <v>2</v>
      </c>
      <c r="AB9" s="5"/>
      <c r="AC9" s="2">
        <v>7</v>
      </c>
      <c r="AD9" s="2">
        <v>1</v>
      </c>
    </row>
    <row r="10" spans="2:18" ht="30" customHeight="1">
      <c r="B10" s="30"/>
      <c r="C10" s="31"/>
      <c r="D10" s="32" t="s">
        <v>16</v>
      </c>
      <c r="E10" s="33"/>
      <c r="F10" s="35"/>
      <c r="G10" s="32" t="s">
        <v>16</v>
      </c>
      <c r="H10" s="33"/>
      <c r="I10" s="35"/>
      <c r="J10" s="32" t="s">
        <v>16</v>
      </c>
      <c r="K10" s="33"/>
      <c r="L10" s="35"/>
      <c r="M10" s="32" t="s">
        <v>16</v>
      </c>
      <c r="N10" s="33"/>
      <c r="P10" s="18">
        <v>8</v>
      </c>
      <c r="Q10" s="19" t="str">
        <f>'Utkání-výsledky'!N11</f>
        <v>Výškovice  A</v>
      </c>
      <c r="R10" s="19"/>
    </row>
    <row r="11" spans="2:14" ht="30" customHeight="1">
      <c r="B11" s="13" t="str">
        <f>'Utkání-výsledky'!B27</f>
        <v>8.6.</v>
      </c>
      <c r="C11" s="14" t="str">
        <f>Q5</f>
        <v>Stará Bělá  B</v>
      </c>
      <c r="D11" s="27" t="s">
        <v>16</v>
      </c>
      <c r="E11" s="16" t="str">
        <f>Q10</f>
        <v>Výškovice  A</v>
      </c>
      <c r="F11" s="17" t="str">
        <f>Q6</f>
        <v>Výškovice  B</v>
      </c>
      <c r="G11" s="27" t="s">
        <v>16</v>
      </c>
      <c r="H11" s="16" t="str">
        <f>Q4</f>
        <v>Kunčičky  A</v>
      </c>
      <c r="I11" s="17" t="str">
        <f>Q7</f>
        <v>Proskovice A</v>
      </c>
      <c r="J11" s="27" t="s">
        <v>16</v>
      </c>
      <c r="K11" s="16" t="str">
        <f>Q3</f>
        <v>Trnávka</v>
      </c>
      <c r="L11" s="17" t="str">
        <f>Q8</f>
        <v>Nová Bělá</v>
      </c>
      <c r="M11" s="27" t="s">
        <v>16</v>
      </c>
      <c r="N11" s="16" t="str">
        <f>Q9</f>
        <v>Stará Bělá  A</v>
      </c>
    </row>
    <row r="12" spans="2:16" ht="30" customHeight="1">
      <c r="B12" s="20"/>
      <c r="C12" s="21"/>
      <c r="D12" s="32" t="s">
        <v>16</v>
      </c>
      <c r="E12" s="23"/>
      <c r="F12" s="24"/>
      <c r="G12" s="32" t="s">
        <v>16</v>
      </c>
      <c r="H12" s="23"/>
      <c r="I12" s="36"/>
      <c r="J12" s="32" t="s">
        <v>16</v>
      </c>
      <c r="K12" s="23"/>
      <c r="L12" s="24"/>
      <c r="M12" s="32" t="s">
        <v>16</v>
      </c>
      <c r="N12" s="23"/>
      <c r="P12" s="37" t="s">
        <v>30</v>
      </c>
    </row>
    <row r="13" spans="2:18" ht="30" customHeight="1">
      <c r="B13" s="25" t="str">
        <f>'Utkání-výsledky'!B32</f>
        <v>15.6.</v>
      </c>
      <c r="C13" s="26" t="str">
        <f>Q10</f>
        <v>Výškovice  A</v>
      </c>
      <c r="D13" s="27" t="s">
        <v>16</v>
      </c>
      <c r="E13" s="28" t="str">
        <f>Q9</f>
        <v>Stará Bělá  A</v>
      </c>
      <c r="F13" s="29" t="str">
        <f>Q3</f>
        <v>Trnávka</v>
      </c>
      <c r="G13" s="27" t="s">
        <v>16</v>
      </c>
      <c r="H13" s="16" t="str">
        <f>Q8</f>
        <v>Nová Bělá</v>
      </c>
      <c r="I13" s="17" t="str">
        <f>Q4</f>
        <v>Kunčičky  A</v>
      </c>
      <c r="J13" s="27" t="s">
        <v>16</v>
      </c>
      <c r="K13" s="28" t="str">
        <f>Q7</f>
        <v>Proskovice A</v>
      </c>
      <c r="L13" s="29" t="str">
        <f>Q5</f>
        <v>Stará Bělá  B</v>
      </c>
      <c r="M13" s="27" t="s">
        <v>16</v>
      </c>
      <c r="N13" s="28" t="str">
        <f>Q6</f>
        <v>Výškovice  B</v>
      </c>
      <c r="P13" s="50">
        <v>4</v>
      </c>
      <c r="Q13" s="38" t="str">
        <f>IF(P13=1,Q3,IF(P13=2,Q4,IF(P13=3,Q5,IF(P13=4,Q6,IF(P13=5,Q7,IF(P13=6,Q8,IF(P13=7,Q9,IF(P13=8,Q10," "))))))))</f>
        <v>Výškovice  B</v>
      </c>
      <c r="R13" s="38"/>
    </row>
    <row r="14" spans="2:18" ht="30" customHeight="1">
      <c r="B14" s="20"/>
      <c r="C14" s="31"/>
      <c r="D14" s="32" t="s">
        <v>16</v>
      </c>
      <c r="E14" s="33"/>
      <c r="F14" s="35"/>
      <c r="G14" s="32" t="s">
        <v>16</v>
      </c>
      <c r="H14" s="23"/>
      <c r="I14" s="36"/>
      <c r="J14" s="32" t="s">
        <v>16</v>
      </c>
      <c r="K14" s="33"/>
      <c r="L14" s="35"/>
      <c r="M14" s="32" t="s">
        <v>16</v>
      </c>
      <c r="N14" s="33"/>
      <c r="P14" s="50">
        <v>8</v>
      </c>
      <c r="Q14" s="38" t="str">
        <f>IF(P14=1,Q3,IF(P14=2,Q4,IF(P14=3,Q5,IF(P14=4,Q6,IF(P14=5,Q7,IF(P14=6,Q8,IF(P14=7,Q9,IF(P14=8,Q10," "))))))))</f>
        <v>Výškovice  A</v>
      </c>
      <c r="R14" s="38"/>
    </row>
    <row r="15" spans="2:18" ht="30" customHeight="1">
      <c r="B15" s="25" t="str">
        <f>'Utkání-výsledky'!B37</f>
        <v>22.6.</v>
      </c>
      <c r="C15" s="14" t="str">
        <f>Q6</f>
        <v>Výškovice  B</v>
      </c>
      <c r="D15" s="27" t="s">
        <v>16</v>
      </c>
      <c r="E15" s="16" t="str">
        <f>Q10</f>
        <v>Výškovice  A</v>
      </c>
      <c r="F15" s="17" t="str">
        <f>Q7</f>
        <v>Proskovice A</v>
      </c>
      <c r="G15" s="27" t="s">
        <v>16</v>
      </c>
      <c r="H15" s="28" t="str">
        <f>Q5</f>
        <v>Stará Bělá  B</v>
      </c>
      <c r="I15" s="29" t="str">
        <f>Q8</f>
        <v>Nová Bělá</v>
      </c>
      <c r="J15" s="27" t="s">
        <v>16</v>
      </c>
      <c r="K15" s="16" t="str">
        <f>Q4</f>
        <v>Kunčičky  A</v>
      </c>
      <c r="L15" s="17" t="str">
        <f>Q9</f>
        <v>Stará Bělá  A</v>
      </c>
      <c r="M15" s="27" t="s">
        <v>16</v>
      </c>
      <c r="N15" s="16" t="str">
        <f>Q3</f>
        <v>Trnávka</v>
      </c>
      <c r="P15" s="50"/>
      <c r="Q15" s="38" t="str">
        <f>IF(P15=1,Q3,IF(P15=2,Q4,IF(P15=3,Q5,IF(P15=4,Q6,IF(P15=5,Q7,IF(P15=6,Q8,IF(P15=7,Q9,IF(P15=8,Q10," "))))))))</f>
        <v> </v>
      </c>
      <c r="R15" s="38"/>
    </row>
    <row r="16" spans="2:14" ht="30" customHeight="1">
      <c r="B16" s="20"/>
      <c r="C16" s="21"/>
      <c r="D16" s="32"/>
      <c r="E16" s="23"/>
      <c r="F16" s="24"/>
      <c r="G16" s="32"/>
      <c r="H16" s="23"/>
      <c r="I16" s="24"/>
      <c r="J16" s="32"/>
      <c r="K16" s="23"/>
      <c r="L16" s="24"/>
      <c r="M16" s="32"/>
      <c r="N16" s="23"/>
    </row>
    <row r="17" spans="5:9" ht="21.75" customHeight="1">
      <c r="E17" s="397" t="s">
        <v>183</v>
      </c>
      <c r="I17" s="398" t="s">
        <v>184</v>
      </c>
    </row>
    <row r="18" spans="8:14" ht="18">
      <c r="H18" s="12" t="s">
        <v>77</v>
      </c>
      <c r="L18" s="12"/>
      <c r="N18" s="12">
        <f>N1</f>
        <v>2011</v>
      </c>
    </row>
    <row r="19" spans="7:8" ht="15.75">
      <c r="G19" s="181"/>
      <c r="H19" s="182" t="str">
        <f>'Utkání-výsledky'!E44</f>
        <v>VETERÁNI  II. tř.</v>
      </c>
    </row>
    <row r="20" spans="2:18" ht="33" customHeight="1">
      <c r="B20" s="13" t="str">
        <f>'Utkání-výsledky'!B49</f>
        <v>11.5.</v>
      </c>
      <c r="C20" s="14" t="str">
        <f>Q20</f>
        <v>VOLNÝ  LOS</v>
      </c>
      <c r="D20" s="15" t="s">
        <v>16</v>
      </c>
      <c r="E20" s="16" t="str">
        <f>Q27</f>
        <v>Příbor</v>
      </c>
      <c r="F20" s="14" t="str">
        <f>Q21</f>
        <v>Krmelín</v>
      </c>
      <c r="G20" s="15" t="s">
        <v>16</v>
      </c>
      <c r="H20" s="16" t="str">
        <f>Q26</f>
        <v>Vratimov</v>
      </c>
      <c r="I20" s="14" t="str">
        <f>Q22</f>
        <v>Výškovice  C</v>
      </c>
      <c r="J20" s="15" t="s">
        <v>16</v>
      </c>
      <c r="K20" s="16" t="str">
        <f>Q25</f>
        <v>Proskovice B</v>
      </c>
      <c r="L20" s="14" t="str">
        <f>Q23</f>
        <v>Kunčičky  B</v>
      </c>
      <c r="M20" s="15" t="s">
        <v>16</v>
      </c>
      <c r="N20" s="16" t="str">
        <f>Q24</f>
        <v>Poruba</v>
      </c>
      <c r="P20" s="18">
        <v>1</v>
      </c>
      <c r="Q20" s="19" t="str">
        <f>'Utkání-výsledky'!N46</f>
        <v>VOLNÝ  LOS</v>
      </c>
      <c r="R20" s="19"/>
    </row>
    <row r="21" spans="2:18" ht="33" customHeight="1">
      <c r="B21" s="20"/>
      <c r="C21" s="21"/>
      <c r="D21" s="22"/>
      <c r="E21" s="23"/>
      <c r="F21" s="21"/>
      <c r="G21" s="22"/>
      <c r="H21" s="23"/>
      <c r="I21" s="21"/>
      <c r="J21" s="22"/>
      <c r="K21" s="23"/>
      <c r="L21" s="21"/>
      <c r="M21" s="22"/>
      <c r="N21" s="23"/>
      <c r="P21" s="18">
        <v>2</v>
      </c>
      <c r="Q21" s="19" t="str">
        <f>'Utkání-výsledky'!N47</f>
        <v>Krmelín</v>
      </c>
      <c r="R21" s="19"/>
    </row>
    <row r="22" spans="2:18" ht="33" customHeight="1">
      <c r="B22" s="25" t="str">
        <f>'Utkání-výsledky'!B54</f>
        <v>18.5.</v>
      </c>
      <c r="C22" s="14" t="str">
        <f>Q27</f>
        <v>Příbor</v>
      </c>
      <c r="D22" s="27" t="s">
        <v>16</v>
      </c>
      <c r="E22" s="16" t="str">
        <f>Q24</f>
        <v>Poruba</v>
      </c>
      <c r="F22" s="14" t="str">
        <f>Q25</f>
        <v>Proskovice B</v>
      </c>
      <c r="G22" s="27" t="s">
        <v>16</v>
      </c>
      <c r="H22" s="16" t="str">
        <f>Q23</f>
        <v>Kunčičky  B</v>
      </c>
      <c r="I22" s="14" t="str">
        <f>Q26</f>
        <v>Vratimov</v>
      </c>
      <c r="J22" s="27" t="s">
        <v>16</v>
      </c>
      <c r="K22" s="16" t="str">
        <f>Q22</f>
        <v>Výškovice  C</v>
      </c>
      <c r="L22" s="14" t="str">
        <f>Q20</f>
        <v>VOLNÝ  LOS</v>
      </c>
      <c r="M22" s="27" t="s">
        <v>16</v>
      </c>
      <c r="N22" s="16" t="str">
        <f>Q21</f>
        <v>Krmelín</v>
      </c>
      <c r="P22" s="18">
        <v>3</v>
      </c>
      <c r="Q22" s="19" t="str">
        <f>'Utkání-výsledky'!N48</f>
        <v>Výškovice  C</v>
      </c>
      <c r="R22" s="19"/>
    </row>
    <row r="23" spans="2:18" ht="33" customHeight="1">
      <c r="B23" s="30"/>
      <c r="C23" s="31"/>
      <c r="D23" s="32" t="s">
        <v>16</v>
      </c>
      <c r="E23" s="33"/>
      <c r="F23" s="31"/>
      <c r="G23" s="32" t="s">
        <v>16</v>
      </c>
      <c r="H23" s="33"/>
      <c r="I23" s="31"/>
      <c r="J23" s="32" t="s">
        <v>16</v>
      </c>
      <c r="K23" s="33"/>
      <c r="L23" s="31"/>
      <c r="M23" s="32" t="s">
        <v>16</v>
      </c>
      <c r="N23" s="33"/>
      <c r="P23" s="18">
        <v>4</v>
      </c>
      <c r="Q23" s="19" t="str">
        <f>'Utkání-výsledky'!N49</f>
        <v>Kunčičky  B</v>
      </c>
      <c r="R23" s="19"/>
    </row>
    <row r="24" spans="2:18" ht="33" customHeight="1">
      <c r="B24" s="13" t="str">
        <f>'Utkání-výsledky'!B59</f>
        <v>25.5.</v>
      </c>
      <c r="C24" s="14" t="str">
        <f>Q21</f>
        <v>Krmelín</v>
      </c>
      <c r="D24" s="27" t="s">
        <v>16</v>
      </c>
      <c r="E24" s="16" t="str">
        <f>Q27</f>
        <v>Příbor</v>
      </c>
      <c r="F24" s="14" t="str">
        <f>Q22</f>
        <v>Výškovice  C</v>
      </c>
      <c r="G24" s="27" t="s">
        <v>16</v>
      </c>
      <c r="H24" s="16" t="str">
        <f>Q20</f>
        <v>VOLNÝ  LOS</v>
      </c>
      <c r="I24" s="14" t="str">
        <f>Q23</f>
        <v>Kunčičky  B</v>
      </c>
      <c r="J24" s="27" t="s">
        <v>16</v>
      </c>
      <c r="K24" s="16" t="str">
        <f>Q26</f>
        <v>Vratimov</v>
      </c>
      <c r="L24" s="14" t="str">
        <f>Q24</f>
        <v>Poruba</v>
      </c>
      <c r="M24" s="27" t="s">
        <v>16</v>
      </c>
      <c r="N24" s="16" t="str">
        <f>Q25</f>
        <v>Proskovice B</v>
      </c>
      <c r="P24" s="18">
        <v>5</v>
      </c>
      <c r="Q24" s="19" t="str">
        <f>'Utkání-výsledky'!N50</f>
        <v>Poruba</v>
      </c>
      <c r="R24" s="19"/>
    </row>
    <row r="25" spans="2:18" ht="33" customHeight="1">
      <c r="B25" s="20"/>
      <c r="C25" s="21"/>
      <c r="D25" s="32" t="s">
        <v>16</v>
      </c>
      <c r="E25" s="23"/>
      <c r="F25" s="21"/>
      <c r="G25" s="32" t="s">
        <v>16</v>
      </c>
      <c r="H25" s="23"/>
      <c r="I25" s="21"/>
      <c r="J25" s="32" t="s">
        <v>16</v>
      </c>
      <c r="K25" s="23"/>
      <c r="L25" s="21"/>
      <c r="M25" s="32" t="s">
        <v>16</v>
      </c>
      <c r="N25" s="23"/>
      <c r="P25" s="18">
        <v>6</v>
      </c>
      <c r="Q25" s="19" t="str">
        <f>'Utkání-výsledky'!N51</f>
        <v>Proskovice B</v>
      </c>
      <c r="R25" s="19"/>
    </row>
    <row r="26" spans="2:24" ht="33" customHeight="1">
      <c r="B26" s="13" t="str">
        <f>'Utkání-výsledky'!B64</f>
        <v>1.6.</v>
      </c>
      <c r="C26" s="14" t="str">
        <f>Q27</f>
        <v>Příbor</v>
      </c>
      <c r="D26" s="27" t="s">
        <v>16</v>
      </c>
      <c r="E26" s="16" t="str">
        <f>Q25</f>
        <v>Proskovice B</v>
      </c>
      <c r="F26" s="14" t="str">
        <f>Q26</f>
        <v>Vratimov</v>
      </c>
      <c r="G26" s="27" t="s">
        <v>16</v>
      </c>
      <c r="H26" s="16" t="str">
        <f>Q24</f>
        <v>Poruba</v>
      </c>
      <c r="I26" s="14" t="str">
        <f>Q20</f>
        <v>VOLNÝ  LOS</v>
      </c>
      <c r="J26" s="27" t="s">
        <v>16</v>
      </c>
      <c r="K26" s="16" t="str">
        <f>Q23</f>
        <v>Kunčičky  B</v>
      </c>
      <c r="L26" s="14" t="str">
        <f>Q21</f>
        <v>Krmelín</v>
      </c>
      <c r="M26" s="27" t="s">
        <v>16</v>
      </c>
      <c r="N26" s="16" t="str">
        <f>Q22</f>
        <v>Výškovice  C</v>
      </c>
      <c r="P26" s="18">
        <v>7</v>
      </c>
      <c r="Q26" s="19" t="str">
        <f>'Utkání-výsledky'!N52</f>
        <v>Vratimov</v>
      </c>
      <c r="R26" s="19"/>
      <c r="S26" s="1"/>
      <c r="T26" s="1"/>
      <c r="U26" s="1"/>
      <c r="V26" s="1"/>
      <c r="W26" s="2" t="s">
        <v>3</v>
      </c>
      <c r="X26" s="1"/>
    </row>
    <row r="27" spans="2:24" ht="33" customHeight="1">
      <c r="B27" s="30"/>
      <c r="C27" s="31"/>
      <c r="D27" s="32" t="s">
        <v>16</v>
      </c>
      <c r="E27" s="33"/>
      <c r="F27" s="31"/>
      <c r="G27" s="32" t="s">
        <v>16</v>
      </c>
      <c r="H27" s="33"/>
      <c r="I27" s="31"/>
      <c r="J27" s="32" t="s">
        <v>16</v>
      </c>
      <c r="K27" s="33"/>
      <c r="L27" s="31"/>
      <c r="M27" s="32" t="s">
        <v>16</v>
      </c>
      <c r="N27" s="33"/>
      <c r="P27" s="18">
        <v>8</v>
      </c>
      <c r="Q27" s="19" t="str">
        <f>'Utkání-výsledky'!N53</f>
        <v>Příbor</v>
      </c>
      <c r="R27" s="19"/>
      <c r="S27" s="1" t="s">
        <v>6</v>
      </c>
      <c r="T27" s="2">
        <v>1</v>
      </c>
      <c r="U27" s="2">
        <v>4</v>
      </c>
      <c r="V27" s="5"/>
      <c r="W27" s="2">
        <v>2</v>
      </c>
      <c r="X27" s="2">
        <v>3</v>
      </c>
    </row>
    <row r="28" spans="2:24" ht="33" customHeight="1">
      <c r="B28" s="13" t="str">
        <f>'Utkání-výsledky'!B69</f>
        <v>8.6.</v>
      </c>
      <c r="C28" s="14" t="str">
        <f>Q22</f>
        <v>Výškovice  C</v>
      </c>
      <c r="D28" s="27" t="s">
        <v>16</v>
      </c>
      <c r="E28" s="16" t="str">
        <f>Q27</f>
        <v>Příbor</v>
      </c>
      <c r="F28" s="14" t="str">
        <f>Q23</f>
        <v>Kunčičky  B</v>
      </c>
      <c r="G28" s="27" t="s">
        <v>16</v>
      </c>
      <c r="H28" s="16" t="str">
        <f>Q21</f>
        <v>Krmelín</v>
      </c>
      <c r="I28" s="14" t="str">
        <f>Q24</f>
        <v>Poruba</v>
      </c>
      <c r="J28" s="27" t="s">
        <v>16</v>
      </c>
      <c r="K28" s="16" t="str">
        <f>Q20</f>
        <v>VOLNÝ  LOS</v>
      </c>
      <c r="L28" s="14" t="str">
        <f>Q25</f>
        <v>Proskovice B</v>
      </c>
      <c r="M28" s="27" t="s">
        <v>16</v>
      </c>
      <c r="N28" s="16" t="str">
        <f>Q26</f>
        <v>Vratimov</v>
      </c>
      <c r="S28" s="1" t="s">
        <v>13</v>
      </c>
      <c r="T28" s="2">
        <v>4</v>
      </c>
      <c r="U28" s="2">
        <v>3</v>
      </c>
      <c r="V28" s="5"/>
      <c r="W28" s="2">
        <v>1</v>
      </c>
      <c r="X28" s="2">
        <v>2</v>
      </c>
    </row>
    <row r="29" spans="2:24" ht="33" customHeight="1">
      <c r="B29" s="20"/>
      <c r="C29" s="21"/>
      <c r="D29" s="32" t="s">
        <v>16</v>
      </c>
      <c r="E29" s="23"/>
      <c r="F29" s="21"/>
      <c r="G29" s="32" t="s">
        <v>16</v>
      </c>
      <c r="H29" s="23"/>
      <c r="I29" s="21"/>
      <c r="J29" s="32" t="s">
        <v>16</v>
      </c>
      <c r="K29" s="23"/>
      <c r="L29" s="21"/>
      <c r="M29" s="32" t="s">
        <v>16</v>
      </c>
      <c r="N29" s="23"/>
      <c r="P29" s="37" t="s">
        <v>30</v>
      </c>
      <c r="S29" s="1" t="s">
        <v>15</v>
      </c>
      <c r="T29" s="2">
        <v>2</v>
      </c>
      <c r="U29" s="2">
        <v>4</v>
      </c>
      <c r="V29" s="5"/>
      <c r="W29" s="2">
        <v>3</v>
      </c>
      <c r="X29" s="2">
        <v>1</v>
      </c>
    </row>
    <row r="30" spans="2:24" ht="33" customHeight="1">
      <c r="B30" s="25" t="str">
        <f>'Utkání-výsledky'!B74</f>
        <v>15.6.</v>
      </c>
      <c r="C30" s="14" t="str">
        <f>Q27</f>
        <v>Příbor</v>
      </c>
      <c r="D30" s="27" t="s">
        <v>16</v>
      </c>
      <c r="E30" s="16" t="str">
        <f>Q26</f>
        <v>Vratimov</v>
      </c>
      <c r="F30" s="14" t="str">
        <f>Q20</f>
        <v>VOLNÝ  LOS</v>
      </c>
      <c r="G30" s="27" t="s">
        <v>16</v>
      </c>
      <c r="H30" s="16" t="str">
        <f>Q25</f>
        <v>Proskovice B</v>
      </c>
      <c r="I30" s="14" t="str">
        <f>Q21</f>
        <v>Krmelín</v>
      </c>
      <c r="J30" s="27" t="s">
        <v>16</v>
      </c>
      <c r="K30" s="16" t="str">
        <f>Q24</f>
        <v>Poruba</v>
      </c>
      <c r="L30" s="14" t="str">
        <f>Q22</f>
        <v>Výškovice  C</v>
      </c>
      <c r="M30" s="27" t="s">
        <v>16</v>
      </c>
      <c r="N30" s="16" t="str">
        <f>Q23</f>
        <v>Kunčičky  B</v>
      </c>
      <c r="P30" s="50">
        <v>3</v>
      </c>
      <c r="Q30" s="38" t="str">
        <f>IF(P30=1,Q20,IF(P30=2,Q21,IF(P30=3,Q22,IF(P30=4,Q23,IF(P30=5,Q24,IF(P30=6,Q25,IF(P30=7,Q26,IF(P30=8,Q27," "))))))))</f>
        <v>Výškovice  C</v>
      </c>
      <c r="R30" s="38"/>
      <c r="S30" s="1" t="s">
        <v>18</v>
      </c>
      <c r="T30" s="2">
        <v>4</v>
      </c>
      <c r="U30" s="2">
        <v>1</v>
      </c>
      <c r="V30" s="5"/>
      <c r="W30" s="2">
        <v>3</v>
      </c>
      <c r="X30" s="2">
        <v>2</v>
      </c>
    </row>
    <row r="31" spans="2:24" ht="33" customHeight="1">
      <c r="B31" s="20"/>
      <c r="C31" s="31"/>
      <c r="D31" s="32" t="s">
        <v>16</v>
      </c>
      <c r="E31" s="33"/>
      <c r="F31" s="31"/>
      <c r="G31" s="32" t="s">
        <v>16</v>
      </c>
      <c r="H31" s="33"/>
      <c r="I31" s="31"/>
      <c r="J31" s="32" t="s">
        <v>16</v>
      </c>
      <c r="K31" s="33"/>
      <c r="L31" s="31"/>
      <c r="M31" s="32" t="s">
        <v>16</v>
      </c>
      <c r="N31" s="33"/>
      <c r="P31" s="50"/>
      <c r="Q31" s="38" t="str">
        <f>IF(P31=1,Q20,IF(P31=2,Q21,IF(P31=3,Q22,IF(P31=4,Q23,IF(P31=5,Q24,IF(P31=6,Q25,IF(P31=7,Q26,IF(P31=8,Q27," "))))))))</f>
        <v> </v>
      </c>
      <c r="R31" s="38"/>
      <c r="S31" s="1" t="s">
        <v>19</v>
      </c>
      <c r="T31" s="2">
        <v>3</v>
      </c>
      <c r="U31" s="2">
        <v>4</v>
      </c>
      <c r="V31" s="5"/>
      <c r="W31" s="2">
        <v>2</v>
      </c>
      <c r="X31" s="2">
        <v>1</v>
      </c>
    </row>
    <row r="32" spans="2:24" ht="33" customHeight="1">
      <c r="B32" s="25" t="str">
        <f>'Utkání-výsledky'!B80</f>
        <v>22.6.</v>
      </c>
      <c r="C32" s="14" t="str">
        <f>Q23</f>
        <v>Kunčičky  B</v>
      </c>
      <c r="D32" s="27" t="s">
        <v>16</v>
      </c>
      <c r="E32" s="16" t="str">
        <f>Q27</f>
        <v>Příbor</v>
      </c>
      <c r="F32" s="14" t="str">
        <f>Q24</f>
        <v>Poruba</v>
      </c>
      <c r="G32" s="27" t="s">
        <v>16</v>
      </c>
      <c r="H32" s="16" t="str">
        <f>Q22</f>
        <v>Výškovice  C</v>
      </c>
      <c r="I32" s="14" t="str">
        <f>Q25</f>
        <v>Proskovice B</v>
      </c>
      <c r="J32" s="27" t="s">
        <v>16</v>
      </c>
      <c r="K32" s="16" t="str">
        <f>Q21</f>
        <v>Krmelín</v>
      </c>
      <c r="L32" s="14" t="str">
        <f>Q26</f>
        <v>Vratimov</v>
      </c>
      <c r="M32" s="27" t="s">
        <v>16</v>
      </c>
      <c r="N32" s="16" t="str">
        <f>Q20</f>
        <v>VOLNÝ  LOS</v>
      </c>
      <c r="P32" s="50"/>
      <c r="Q32" s="38" t="str">
        <f>IF(P32=1,Q20,IF(P32=2,Q21,IF(P32=3,Q22,IF(P32=4,Q23,IF(P32=5,Q24,IF(P32=6,Q25,IF(P32=7,Q26,IF(P32=8,Q27," "))))))))</f>
        <v> </v>
      </c>
      <c r="R32" s="38"/>
      <c r="S32" s="1" t="s">
        <v>20</v>
      </c>
      <c r="T32" s="2">
        <v>4</v>
      </c>
      <c r="U32" s="2">
        <v>2</v>
      </c>
      <c r="V32" s="5"/>
      <c r="W32" s="2">
        <v>1</v>
      </c>
      <c r="X32" s="2">
        <v>3</v>
      </c>
    </row>
    <row r="33" spans="2:14" ht="33" customHeight="1">
      <c r="B33" s="20"/>
      <c r="C33" s="21"/>
      <c r="D33" s="32"/>
      <c r="E33" s="23"/>
      <c r="F33" s="21"/>
      <c r="G33" s="32"/>
      <c r="H33" s="23"/>
      <c r="I33" s="21"/>
      <c r="J33" s="32"/>
      <c r="K33" s="23"/>
      <c r="L33" s="21"/>
      <c r="M33" s="32"/>
      <c r="N33" s="23"/>
    </row>
    <row r="34" ht="15.75">
      <c r="F34" s="397" t="s">
        <v>185</v>
      </c>
    </row>
    <row r="35" ht="15">
      <c r="F35" s="398" t="s">
        <v>186</v>
      </c>
    </row>
  </sheetData>
  <sheetProtection selectLockedCells="1"/>
  <conditionalFormatting sqref="C3:N16 C33 C27 C21 C23 C25 C29 C31 D20:D33 E33:F33 E27:F27 E21:F21 E23:F23 E25:F25 E29:F29 E31:F31 G20:G33 J20:J33 M20:M33 H33:I33 K33:L33 N33 H21:I21 K21:L21 N21 H23:I23 K23:L23 N23 H25:I25 K25:L25 N25 H27:I27 K27:L27 N27 H29:I29 K29:L29 N29 H31:I31 K31:L31 N31">
    <cfRule type="cellIs" priority="3" dxfId="4" operator="equal" stopIfTrue="1">
      <formula>$Q$15</formula>
    </cfRule>
    <cfRule type="cellIs" priority="4" dxfId="3" operator="equal" stopIfTrue="1">
      <formula>$Q$14</formula>
    </cfRule>
    <cfRule type="cellIs" priority="5" dxfId="2" operator="equal" stopIfTrue="1">
      <formula>$Q$13</formula>
    </cfRule>
  </conditionalFormatting>
  <conditionalFormatting sqref="C30:N32 C20:N28">
    <cfRule type="cellIs" priority="18" dxfId="4" operator="equal" stopIfTrue="1">
      <formula>$Q$32</formula>
    </cfRule>
    <cfRule type="cellIs" priority="19" dxfId="3" operator="equal" stopIfTrue="1">
      <formula>$Q$31</formula>
    </cfRule>
    <cfRule type="cellIs" priority="20" dxfId="2" operator="equal" stopIfTrue="1">
      <formula>$Q$30</formula>
    </cfRule>
  </conditionalFormatting>
  <conditionalFormatting sqref="E17">
    <cfRule type="cellIs" priority="2" dxfId="0" operator="equal" stopIfTrue="1">
      <formula>$E$4</formula>
    </cfRule>
  </conditionalFormatting>
  <conditionalFormatting sqref="F34">
    <cfRule type="cellIs" priority="1" dxfId="0" operator="equal" stopIfTrue="1">
      <formula>$E$4</formula>
    </cfRule>
  </conditionalFormatting>
  <printOptions horizontalCentered="1" verticalCentered="1"/>
  <pageMargins left="0" right="0" top="0.1968503937007874" bottom="0" header="0" footer="0"/>
  <pageSetup horizontalDpi="300" verticalDpi="300" orientation="landscape" paperSize="9" scale="111" r:id="rId1"/>
  <rowBreaks count="1" manualBreakCount="1">
    <brk id="17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B73"/>
  <sheetViews>
    <sheetView zoomScalePageLayoutView="0" workbookViewId="0" topLeftCell="A1">
      <selection activeCell="AN24" sqref="AN24"/>
    </sheetView>
  </sheetViews>
  <sheetFormatPr defaultColWidth="9.140625" defaultRowHeight="12.75"/>
  <cols>
    <col min="1" max="1" width="1.28515625" style="0" customWidth="1"/>
    <col min="2" max="2" width="5.28125" style="0" customWidth="1"/>
    <col min="3" max="3" width="13.0039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28125" style="0" customWidth="1"/>
    <col min="32" max="33" width="4.00390625" style="0" customWidth="1"/>
    <col min="34" max="34" width="13.421875" style="0" customWidth="1"/>
    <col min="35" max="35" width="12.421875" style="0" customWidth="1"/>
    <col min="36" max="36" width="7.00390625" style="0" customWidth="1"/>
    <col min="37" max="37" width="6.57421875" style="0" customWidth="1"/>
    <col min="38" max="40" width="12.421875" style="0" customWidth="1"/>
    <col min="41" max="57" width="2.7109375" style="0" customWidth="1"/>
  </cols>
  <sheetData>
    <row r="1" ht="20.25">
      <c r="S1" s="192" t="s">
        <v>99</v>
      </c>
    </row>
    <row r="2" ht="6.75" customHeight="1"/>
    <row r="3" spans="14:36" ht="12.75">
      <c r="N3" s="193" t="s">
        <v>100</v>
      </c>
      <c r="AJ3" s="193" t="s">
        <v>167</v>
      </c>
    </row>
    <row r="4" spans="2:39" ht="26.25" customHeight="1">
      <c r="B4" s="194"/>
      <c r="C4" s="195"/>
      <c r="D4" s="550">
        <v>1</v>
      </c>
      <c r="E4" s="551"/>
      <c r="F4" s="552"/>
      <c r="G4" s="555">
        <v>2</v>
      </c>
      <c r="H4" s="553"/>
      <c r="I4" s="554"/>
      <c r="J4" s="550">
        <v>3</v>
      </c>
      <c r="K4" s="551"/>
      <c r="L4" s="552"/>
      <c r="M4" s="555">
        <v>4</v>
      </c>
      <c r="N4" s="553"/>
      <c r="O4" s="554"/>
      <c r="P4" s="550">
        <v>5</v>
      </c>
      <c r="Q4" s="551"/>
      <c r="R4" s="552"/>
      <c r="S4" s="555">
        <v>6</v>
      </c>
      <c r="T4" s="553"/>
      <c r="U4" s="554"/>
      <c r="V4" s="550">
        <v>7</v>
      </c>
      <c r="W4" s="551"/>
      <c r="X4" s="551"/>
      <c r="Y4" s="196" t="s">
        <v>101</v>
      </c>
      <c r="Z4" s="197" t="s">
        <v>102</v>
      </c>
      <c r="AA4" s="198" t="s">
        <v>103</v>
      </c>
      <c r="AB4" s="553" t="s">
        <v>104</v>
      </c>
      <c r="AC4" s="553"/>
      <c r="AD4" s="554"/>
      <c r="AE4" s="199" t="s">
        <v>105</v>
      </c>
      <c r="AH4" s="298" t="s">
        <v>144</v>
      </c>
      <c r="AI4" s="298" t="s">
        <v>145</v>
      </c>
      <c r="AJ4" s="298" t="s">
        <v>101</v>
      </c>
      <c r="AK4" s="455" t="s">
        <v>102</v>
      </c>
      <c r="AL4" s="456" t="s">
        <v>142</v>
      </c>
      <c r="AM4" s="456" t="s">
        <v>143</v>
      </c>
    </row>
    <row r="5" spans="2:54" ht="21.75" customHeight="1">
      <c r="B5" s="547" t="s">
        <v>86</v>
      </c>
      <c r="C5" s="200" t="s">
        <v>115</v>
      </c>
      <c r="D5" s="201"/>
      <c r="E5" s="202"/>
      <c r="F5" s="203"/>
      <c r="G5" s="204"/>
      <c r="H5" s="205"/>
      <c r="I5" s="206"/>
      <c r="J5" s="201"/>
      <c r="K5" s="202"/>
      <c r="L5" s="203"/>
      <c r="M5" s="204"/>
      <c r="N5" s="205"/>
      <c r="O5" s="206"/>
      <c r="P5" s="201">
        <v>0</v>
      </c>
      <c r="Q5" s="202"/>
      <c r="R5" s="203">
        <v>2</v>
      </c>
      <c r="S5" s="204"/>
      <c r="T5" s="205"/>
      <c r="U5" s="206"/>
      <c r="V5" s="201">
        <v>0</v>
      </c>
      <c r="W5" s="202"/>
      <c r="X5" s="207">
        <v>2</v>
      </c>
      <c r="Y5" s="223">
        <f aca="true" t="shared" si="0" ref="Y5:Y31">SUM(AO5:BB5)</f>
        <v>2</v>
      </c>
      <c r="Z5" s="224">
        <f aca="true" t="shared" si="1" ref="Z5:AA31">AO5+AQ5+AS5+AU5+AW5+AY5+BA5</f>
        <v>0</v>
      </c>
      <c r="AA5" s="225">
        <f t="shared" si="1"/>
        <v>2</v>
      </c>
      <c r="AB5" s="226">
        <f aca="true" t="shared" si="2" ref="AB5:AB31">D5+G5+J5+M5+P5+S5+V5</f>
        <v>0</v>
      </c>
      <c r="AC5" s="220" t="s">
        <v>17</v>
      </c>
      <c r="AD5" s="227">
        <f aca="true" t="shared" si="3" ref="AD5:AD31">F5+I5+L5+O5+R5+U5+X5</f>
        <v>4</v>
      </c>
      <c r="AE5" s="228">
        <f aca="true" t="shared" si="4" ref="AE5:AE31">IF(Y5&gt;0,Z5/Y5,0)</f>
        <v>0</v>
      </c>
      <c r="AG5" s="488" t="s">
        <v>66</v>
      </c>
      <c r="AH5" s="489" t="s">
        <v>128</v>
      </c>
      <c r="AI5" s="489" t="s">
        <v>87</v>
      </c>
      <c r="AJ5" s="310">
        <v>6</v>
      </c>
      <c r="AK5" s="311">
        <v>6</v>
      </c>
      <c r="AL5" s="293">
        <v>1</v>
      </c>
      <c r="AM5" s="454">
        <v>1</v>
      </c>
      <c r="AO5" s="214">
        <f aca="true" t="shared" si="5" ref="AO5:AO31">IF(D5&gt;F5,1,0)</f>
        <v>0</v>
      </c>
      <c r="AP5" s="214">
        <f aca="true" t="shared" si="6" ref="AP5:AP31">IF(F5&gt;D5,1,0)</f>
        <v>0</v>
      </c>
      <c r="AQ5" s="214">
        <f aca="true" t="shared" si="7" ref="AQ5:AQ31">IF(G5&gt;I5,1,0)</f>
        <v>0</v>
      </c>
      <c r="AR5" s="214">
        <f aca="true" t="shared" si="8" ref="AR5:AR31">IF(I5&gt;G5,1,0)</f>
        <v>0</v>
      </c>
      <c r="AS5" s="214">
        <f aca="true" t="shared" si="9" ref="AS5:AS31">IF(J5&gt;L5,1,0)</f>
        <v>0</v>
      </c>
      <c r="AT5" s="214">
        <f aca="true" t="shared" si="10" ref="AT5:AT31">IF(L5&gt;J5,1,0)</f>
        <v>0</v>
      </c>
      <c r="AU5" s="214">
        <f aca="true" t="shared" si="11" ref="AU5:AU31">IF(M5&gt;O5,1,0)</f>
        <v>0</v>
      </c>
      <c r="AV5" s="214">
        <f aca="true" t="shared" si="12" ref="AV5:AV31">IF(O5&gt;M5,1,0)</f>
        <v>0</v>
      </c>
      <c r="AW5" s="214">
        <f aca="true" t="shared" si="13" ref="AW5:AW31">IF(P5&gt;R5,1,)</f>
        <v>0</v>
      </c>
      <c r="AX5" s="214">
        <f aca="true" t="shared" si="14" ref="AX5:AX31">IF(R5&gt;P5,1,0)</f>
        <v>1</v>
      </c>
      <c r="AY5" s="214">
        <f aca="true" t="shared" si="15" ref="AY5:AY31">IF(S5&gt;U5,1,0)</f>
        <v>0</v>
      </c>
      <c r="AZ5" s="214">
        <f aca="true" t="shared" si="16" ref="AZ5:AZ31">IF(U5&gt;S5,1,0)</f>
        <v>0</v>
      </c>
      <c r="BA5" s="214">
        <f aca="true" t="shared" si="17" ref="BA5:BA31">IF(V5&gt;X5,1,0)</f>
        <v>0</v>
      </c>
      <c r="BB5" s="214">
        <f aca="true" t="shared" si="18" ref="BB5:BB31">IF(X5&gt;V5,1,0)</f>
        <v>1</v>
      </c>
    </row>
    <row r="6" spans="2:54" ht="21.75" customHeight="1">
      <c r="B6" s="548"/>
      <c r="C6" s="291" t="s">
        <v>117</v>
      </c>
      <c r="D6" s="248"/>
      <c r="E6" s="249"/>
      <c r="F6" s="250"/>
      <c r="G6" s="251">
        <v>2</v>
      </c>
      <c r="H6" s="252"/>
      <c r="I6" s="253">
        <v>0</v>
      </c>
      <c r="J6" s="248">
        <v>0</v>
      </c>
      <c r="K6" s="249"/>
      <c r="L6" s="250">
        <v>2</v>
      </c>
      <c r="M6" s="251"/>
      <c r="N6" s="252"/>
      <c r="O6" s="253"/>
      <c r="P6" s="248"/>
      <c r="Q6" s="249"/>
      <c r="R6" s="250"/>
      <c r="S6" s="251">
        <v>0</v>
      </c>
      <c r="T6" s="252"/>
      <c r="U6" s="253">
        <v>2</v>
      </c>
      <c r="V6" s="248">
        <v>0</v>
      </c>
      <c r="W6" s="249"/>
      <c r="X6" s="254">
        <v>2</v>
      </c>
      <c r="Y6" s="223">
        <f>SUM(AO6:BB6)</f>
        <v>4</v>
      </c>
      <c r="Z6" s="224">
        <f>AO6+AQ6+AS6+AU6+AW6+AY6+BA6</f>
        <v>1</v>
      </c>
      <c r="AA6" s="225">
        <f>AP6+AR6+AT6+AV6+AX6+AZ6+BB6</f>
        <v>3</v>
      </c>
      <c r="AB6" s="226">
        <f>D6+G6+J6+M6+P6+S6+V6</f>
        <v>2</v>
      </c>
      <c r="AC6" s="220" t="s">
        <v>17</v>
      </c>
      <c r="AD6" s="227">
        <f>F6+I6+L6+O6+R6+U6+X6</f>
        <v>6</v>
      </c>
      <c r="AE6" s="228">
        <f>IF(Y6&gt;0,Z6/Y6,0)</f>
        <v>0.25</v>
      </c>
      <c r="AG6" s="490" t="s">
        <v>67</v>
      </c>
      <c r="AH6" s="491" t="s">
        <v>108</v>
      </c>
      <c r="AI6" s="491" t="s">
        <v>29</v>
      </c>
      <c r="AJ6" s="312">
        <v>4</v>
      </c>
      <c r="AK6" s="313">
        <v>4</v>
      </c>
      <c r="AL6" s="296">
        <v>1</v>
      </c>
      <c r="AM6" s="457">
        <v>1</v>
      </c>
      <c r="AO6" s="214">
        <f>IF(D6&gt;F6,1,0)</f>
        <v>0</v>
      </c>
      <c r="AP6" s="214">
        <f>IF(F6&gt;D6,1,0)</f>
        <v>0</v>
      </c>
      <c r="AQ6" s="214">
        <f>IF(G6&gt;I6,1,0)</f>
        <v>1</v>
      </c>
      <c r="AR6" s="214">
        <f>IF(I6&gt;G6,1,0)</f>
        <v>0</v>
      </c>
      <c r="AS6" s="214">
        <f>IF(J6&gt;L6,1,0)</f>
        <v>0</v>
      </c>
      <c r="AT6" s="214">
        <f>IF(L6&gt;J6,1,0)</f>
        <v>1</v>
      </c>
      <c r="AU6" s="214">
        <f>IF(M6&gt;O6,1,0)</f>
        <v>0</v>
      </c>
      <c r="AV6" s="214">
        <f>IF(O6&gt;M6,1,0)</f>
        <v>0</v>
      </c>
      <c r="AW6" s="214">
        <f>IF(P6&gt;R6,1,)</f>
        <v>0</v>
      </c>
      <c r="AX6" s="214">
        <f>IF(R6&gt;P6,1,0)</f>
        <v>0</v>
      </c>
      <c r="AY6" s="214">
        <f>IF(S6&gt;U6,1,0)</f>
        <v>0</v>
      </c>
      <c r="AZ6" s="214">
        <f>IF(U6&gt;S6,1,0)</f>
        <v>1</v>
      </c>
      <c r="BA6" s="214">
        <f>IF(V6&gt;X6,1,0)</f>
        <v>0</v>
      </c>
      <c r="BB6" s="214">
        <f>IF(X6&gt;V6,1,0)</f>
        <v>1</v>
      </c>
    </row>
    <row r="7" spans="2:54" ht="21.75" customHeight="1">
      <c r="B7" s="548"/>
      <c r="C7" s="291" t="s">
        <v>200</v>
      </c>
      <c r="D7" s="248">
        <v>0</v>
      </c>
      <c r="E7" s="249"/>
      <c r="F7" s="250">
        <v>2</v>
      </c>
      <c r="G7" s="251"/>
      <c r="H7" s="252"/>
      <c r="I7" s="253"/>
      <c r="J7" s="248"/>
      <c r="K7" s="249"/>
      <c r="L7" s="250"/>
      <c r="M7" s="251">
        <v>0</v>
      </c>
      <c r="N7" s="252"/>
      <c r="O7" s="253">
        <v>2</v>
      </c>
      <c r="P7" s="248"/>
      <c r="Q7" s="249"/>
      <c r="R7" s="250"/>
      <c r="S7" s="251"/>
      <c r="T7" s="252"/>
      <c r="U7" s="253"/>
      <c r="V7" s="248"/>
      <c r="W7" s="249"/>
      <c r="X7" s="254"/>
      <c r="Y7" s="223">
        <f>SUM(AO7:BB7)</f>
        <v>2</v>
      </c>
      <c r="Z7" s="224">
        <f>AO7+AQ7+AS7+AU7+AW7+AY7+BA7</f>
        <v>0</v>
      </c>
      <c r="AA7" s="225">
        <f>AP7+AR7+AT7+AV7+AX7+AZ7+BB7</f>
        <v>2</v>
      </c>
      <c r="AB7" s="226">
        <f>D7+G7+J7+M7+P7+S7+V7</f>
        <v>0</v>
      </c>
      <c r="AC7" s="220" t="s">
        <v>17</v>
      </c>
      <c r="AD7" s="227">
        <f>F7+I7+L7+O7+R7+U7+X7</f>
        <v>4</v>
      </c>
      <c r="AE7" s="228">
        <f>IF(Y7&gt;0,Z7/Y7,0)</f>
        <v>0</v>
      </c>
      <c r="AG7" s="490" t="s">
        <v>68</v>
      </c>
      <c r="AH7" s="491" t="s">
        <v>109</v>
      </c>
      <c r="AI7" s="491" t="s">
        <v>29</v>
      </c>
      <c r="AJ7" s="312">
        <v>5</v>
      </c>
      <c r="AK7" s="313">
        <v>5</v>
      </c>
      <c r="AL7" s="296">
        <v>1</v>
      </c>
      <c r="AM7" s="457">
        <v>0.9090909090909091</v>
      </c>
      <c r="AO7" s="214">
        <f>IF(D7&gt;F7,1,0)</f>
        <v>0</v>
      </c>
      <c r="AP7" s="214">
        <f>IF(F7&gt;D7,1,0)</f>
        <v>1</v>
      </c>
      <c r="AQ7" s="214">
        <f>IF(G7&gt;I7,1,0)</f>
        <v>0</v>
      </c>
      <c r="AR7" s="214">
        <f>IF(I7&gt;G7,1,0)</f>
        <v>0</v>
      </c>
      <c r="AS7" s="214">
        <f>IF(J7&gt;L7,1,0)</f>
        <v>0</v>
      </c>
      <c r="AT7" s="214">
        <f>IF(L7&gt;J7,1,0)</f>
        <v>0</v>
      </c>
      <c r="AU7" s="214">
        <f>IF(M7&gt;O7,1,0)</f>
        <v>0</v>
      </c>
      <c r="AV7" s="214">
        <f>IF(O7&gt;M7,1,0)</f>
        <v>1</v>
      </c>
      <c r="AW7" s="214">
        <f>IF(P7&gt;R7,1,)</f>
        <v>0</v>
      </c>
      <c r="AX7" s="214">
        <f>IF(R7&gt;P7,1,0)</f>
        <v>0</v>
      </c>
      <c r="AY7" s="214">
        <f>IF(S7&gt;U7,1,0)</f>
        <v>0</v>
      </c>
      <c r="AZ7" s="214">
        <f>IF(U7&gt;S7,1,0)</f>
        <v>0</v>
      </c>
      <c r="BA7" s="214">
        <f>IF(V7&gt;X7,1,0)</f>
        <v>0</v>
      </c>
      <c r="BB7" s="214">
        <f>IF(X7&gt;V7,1,0)</f>
        <v>0</v>
      </c>
    </row>
    <row r="8" spans="2:54" ht="21.75" customHeight="1">
      <c r="B8" s="548"/>
      <c r="C8" s="215" t="s">
        <v>116</v>
      </c>
      <c r="D8" s="216"/>
      <c r="E8" s="217"/>
      <c r="F8" s="218"/>
      <c r="G8" s="219">
        <v>0</v>
      </c>
      <c r="H8" s="220"/>
      <c r="I8" s="221">
        <v>2</v>
      </c>
      <c r="J8" s="216">
        <v>0</v>
      </c>
      <c r="K8" s="217"/>
      <c r="L8" s="218">
        <v>2</v>
      </c>
      <c r="M8" s="219"/>
      <c r="N8" s="220"/>
      <c r="O8" s="221"/>
      <c r="P8" s="216"/>
      <c r="Q8" s="217"/>
      <c r="R8" s="218"/>
      <c r="S8" s="219"/>
      <c r="T8" s="220"/>
      <c r="U8" s="221"/>
      <c r="V8" s="216"/>
      <c r="W8" s="217"/>
      <c r="X8" s="222"/>
      <c r="Y8" s="223">
        <f t="shared" si="0"/>
        <v>2</v>
      </c>
      <c r="Z8" s="224">
        <f t="shared" si="1"/>
        <v>0</v>
      </c>
      <c r="AA8" s="225">
        <f t="shared" si="1"/>
        <v>2</v>
      </c>
      <c r="AB8" s="226">
        <f t="shared" si="2"/>
        <v>0</v>
      </c>
      <c r="AC8" s="220" t="s">
        <v>17</v>
      </c>
      <c r="AD8" s="227">
        <f t="shared" si="3"/>
        <v>4</v>
      </c>
      <c r="AE8" s="228">
        <f t="shared" si="4"/>
        <v>0</v>
      </c>
      <c r="AG8" s="294" t="s">
        <v>137</v>
      </c>
      <c r="AH8" s="295" t="s">
        <v>95</v>
      </c>
      <c r="AI8" s="295" t="s">
        <v>21</v>
      </c>
      <c r="AJ8" s="313">
        <v>7</v>
      </c>
      <c r="AK8" s="313">
        <v>6</v>
      </c>
      <c r="AL8" s="296">
        <v>0.8571428571428571</v>
      </c>
      <c r="AM8" s="457">
        <v>0.8571428571428571</v>
      </c>
      <c r="AO8" s="214">
        <f t="shared" si="5"/>
        <v>0</v>
      </c>
      <c r="AP8" s="214">
        <f t="shared" si="6"/>
        <v>0</v>
      </c>
      <c r="AQ8" s="214">
        <f t="shared" si="7"/>
        <v>0</v>
      </c>
      <c r="AR8" s="214">
        <f t="shared" si="8"/>
        <v>1</v>
      </c>
      <c r="AS8" s="214">
        <f t="shared" si="9"/>
        <v>0</v>
      </c>
      <c r="AT8" s="214">
        <f t="shared" si="10"/>
        <v>1</v>
      </c>
      <c r="AU8" s="214">
        <f t="shared" si="11"/>
        <v>0</v>
      </c>
      <c r="AV8" s="214">
        <f t="shared" si="12"/>
        <v>0</v>
      </c>
      <c r="AW8" s="214">
        <f t="shared" si="13"/>
        <v>0</v>
      </c>
      <c r="AX8" s="214">
        <f t="shared" si="14"/>
        <v>0</v>
      </c>
      <c r="AY8" s="214">
        <f t="shared" si="15"/>
        <v>0</v>
      </c>
      <c r="AZ8" s="214">
        <f t="shared" si="16"/>
        <v>0</v>
      </c>
      <c r="BA8" s="214">
        <f t="shared" si="17"/>
        <v>0</v>
      </c>
      <c r="BB8" s="214">
        <f t="shared" si="18"/>
        <v>0</v>
      </c>
    </row>
    <row r="9" spans="2:54" ht="21.75" customHeight="1">
      <c r="B9" s="549"/>
      <c r="C9" s="229" t="s">
        <v>127</v>
      </c>
      <c r="D9" s="230">
        <v>0</v>
      </c>
      <c r="E9" s="231"/>
      <c r="F9" s="232">
        <v>2</v>
      </c>
      <c r="G9" s="233"/>
      <c r="H9" s="234"/>
      <c r="I9" s="235"/>
      <c r="J9" s="230"/>
      <c r="K9" s="231"/>
      <c r="L9" s="232"/>
      <c r="M9" s="233">
        <v>0</v>
      </c>
      <c r="N9" s="234"/>
      <c r="O9" s="235">
        <v>2</v>
      </c>
      <c r="P9" s="230">
        <v>0</v>
      </c>
      <c r="Q9" s="231"/>
      <c r="R9" s="232">
        <v>2</v>
      </c>
      <c r="S9" s="233">
        <v>0</v>
      </c>
      <c r="T9" s="234"/>
      <c r="U9" s="235">
        <v>2</v>
      </c>
      <c r="V9" s="230"/>
      <c r="W9" s="231"/>
      <c r="X9" s="236"/>
      <c r="Y9" s="237">
        <f t="shared" si="0"/>
        <v>4</v>
      </c>
      <c r="Z9" s="238">
        <f t="shared" si="1"/>
        <v>0</v>
      </c>
      <c r="AA9" s="239">
        <f t="shared" si="1"/>
        <v>4</v>
      </c>
      <c r="AB9" s="240">
        <f t="shared" si="2"/>
        <v>0</v>
      </c>
      <c r="AC9" s="234" t="s">
        <v>17</v>
      </c>
      <c r="AD9" s="241">
        <f t="shared" si="3"/>
        <v>8</v>
      </c>
      <c r="AE9" s="242">
        <f t="shared" si="4"/>
        <v>0</v>
      </c>
      <c r="AG9" s="294" t="s">
        <v>140</v>
      </c>
      <c r="AH9" s="295" t="s">
        <v>110</v>
      </c>
      <c r="AI9" s="295" t="s">
        <v>89</v>
      </c>
      <c r="AJ9" s="313">
        <v>6</v>
      </c>
      <c r="AK9" s="313">
        <v>4</v>
      </c>
      <c r="AL9" s="296">
        <v>0.6666666666666666</v>
      </c>
      <c r="AM9" s="457">
        <v>0.7142857142857143</v>
      </c>
      <c r="AO9" s="214">
        <f t="shared" si="5"/>
        <v>0</v>
      </c>
      <c r="AP9" s="214">
        <f t="shared" si="6"/>
        <v>1</v>
      </c>
      <c r="AQ9" s="214">
        <f t="shared" si="7"/>
        <v>0</v>
      </c>
      <c r="AR9" s="214">
        <f t="shared" si="8"/>
        <v>0</v>
      </c>
      <c r="AS9" s="214">
        <f t="shared" si="9"/>
        <v>0</v>
      </c>
      <c r="AT9" s="214">
        <f t="shared" si="10"/>
        <v>0</v>
      </c>
      <c r="AU9" s="214">
        <f t="shared" si="11"/>
        <v>0</v>
      </c>
      <c r="AV9" s="214">
        <f t="shared" si="12"/>
        <v>1</v>
      </c>
      <c r="AW9" s="214">
        <f t="shared" si="13"/>
        <v>0</v>
      </c>
      <c r="AX9" s="214">
        <f t="shared" si="14"/>
        <v>1</v>
      </c>
      <c r="AY9" s="214">
        <f t="shared" si="15"/>
        <v>0</v>
      </c>
      <c r="AZ9" s="214">
        <f t="shared" si="16"/>
        <v>1</v>
      </c>
      <c r="BA9" s="214">
        <f t="shared" si="17"/>
        <v>0</v>
      </c>
      <c r="BB9" s="214">
        <f t="shared" si="18"/>
        <v>0</v>
      </c>
    </row>
    <row r="10" spans="2:54" ht="21.75" customHeight="1">
      <c r="B10" s="547" t="s">
        <v>55</v>
      </c>
      <c r="C10" s="243" t="s">
        <v>232</v>
      </c>
      <c r="D10" s="201">
        <v>0</v>
      </c>
      <c r="E10" s="202"/>
      <c r="F10" s="203">
        <v>2</v>
      </c>
      <c r="G10" s="204"/>
      <c r="H10" s="205"/>
      <c r="I10" s="206"/>
      <c r="J10" s="201"/>
      <c r="K10" s="202"/>
      <c r="L10" s="203"/>
      <c r="M10" s="204"/>
      <c r="N10" s="205"/>
      <c r="O10" s="206"/>
      <c r="P10" s="201"/>
      <c r="Q10" s="202"/>
      <c r="R10" s="203"/>
      <c r="S10" s="204">
        <v>2</v>
      </c>
      <c r="T10" s="205"/>
      <c r="U10" s="206">
        <v>0</v>
      </c>
      <c r="V10" s="201"/>
      <c r="W10" s="202"/>
      <c r="X10" s="203"/>
      <c r="Y10" s="208">
        <f t="shared" si="0"/>
        <v>2</v>
      </c>
      <c r="Z10" s="209">
        <f t="shared" si="1"/>
        <v>1</v>
      </c>
      <c r="AA10" s="210">
        <f t="shared" si="1"/>
        <v>1</v>
      </c>
      <c r="AB10" s="211">
        <f t="shared" si="2"/>
        <v>2</v>
      </c>
      <c r="AC10" s="205" t="s">
        <v>17</v>
      </c>
      <c r="AD10" s="212">
        <f t="shared" si="3"/>
        <v>2</v>
      </c>
      <c r="AE10" s="213">
        <f t="shared" si="4"/>
        <v>0.5</v>
      </c>
      <c r="AG10" s="294" t="s">
        <v>141</v>
      </c>
      <c r="AH10" s="295" t="s">
        <v>214</v>
      </c>
      <c r="AI10" s="295" t="s">
        <v>55</v>
      </c>
      <c r="AJ10" s="312">
        <v>6</v>
      </c>
      <c r="AK10" s="313">
        <v>4</v>
      </c>
      <c r="AL10" s="296">
        <v>0.6666666666666666</v>
      </c>
      <c r="AM10" s="457">
        <v>0.6153846153846154</v>
      </c>
      <c r="AO10" s="214">
        <f t="shared" si="5"/>
        <v>0</v>
      </c>
      <c r="AP10" s="214">
        <f t="shared" si="6"/>
        <v>1</v>
      </c>
      <c r="AQ10" s="214">
        <f t="shared" si="7"/>
        <v>0</v>
      </c>
      <c r="AR10" s="214">
        <f t="shared" si="8"/>
        <v>0</v>
      </c>
      <c r="AS10" s="214">
        <f t="shared" si="9"/>
        <v>0</v>
      </c>
      <c r="AT10" s="214">
        <f t="shared" si="10"/>
        <v>0</v>
      </c>
      <c r="AU10" s="214">
        <f t="shared" si="11"/>
        <v>0</v>
      </c>
      <c r="AV10" s="214">
        <f t="shared" si="12"/>
        <v>0</v>
      </c>
      <c r="AW10" s="214">
        <f t="shared" si="13"/>
        <v>0</v>
      </c>
      <c r="AX10" s="214">
        <f t="shared" si="14"/>
        <v>0</v>
      </c>
      <c r="AY10" s="214">
        <f t="shared" si="15"/>
        <v>1</v>
      </c>
      <c r="AZ10" s="214">
        <f t="shared" si="16"/>
        <v>0</v>
      </c>
      <c r="BA10" s="214">
        <f t="shared" si="17"/>
        <v>0</v>
      </c>
      <c r="BB10" s="214">
        <f t="shared" si="18"/>
        <v>0</v>
      </c>
    </row>
    <row r="11" spans="2:54" ht="21.75" customHeight="1">
      <c r="B11" s="548"/>
      <c r="C11" s="244" t="s">
        <v>214</v>
      </c>
      <c r="D11" s="216">
        <v>2</v>
      </c>
      <c r="E11" s="217"/>
      <c r="F11" s="218">
        <v>0</v>
      </c>
      <c r="G11" s="219">
        <v>2</v>
      </c>
      <c r="H11" s="220"/>
      <c r="I11" s="221">
        <v>0</v>
      </c>
      <c r="J11" s="216">
        <v>0</v>
      </c>
      <c r="K11" s="217"/>
      <c r="L11" s="218">
        <v>2</v>
      </c>
      <c r="M11" s="219">
        <v>0</v>
      </c>
      <c r="N11" s="220"/>
      <c r="O11" s="221">
        <v>2</v>
      </c>
      <c r="P11" s="216">
        <v>2</v>
      </c>
      <c r="Q11" s="217"/>
      <c r="R11" s="218">
        <v>1</v>
      </c>
      <c r="S11" s="219"/>
      <c r="T11" s="220"/>
      <c r="U11" s="221"/>
      <c r="V11" s="216">
        <v>2</v>
      </c>
      <c r="W11" s="217"/>
      <c r="X11" s="222">
        <v>0</v>
      </c>
      <c r="Y11" s="223">
        <f t="shared" si="0"/>
        <v>6</v>
      </c>
      <c r="Z11" s="224">
        <f t="shared" si="1"/>
        <v>4</v>
      </c>
      <c r="AA11" s="225">
        <f t="shared" si="1"/>
        <v>2</v>
      </c>
      <c r="AB11" s="226">
        <f t="shared" si="2"/>
        <v>8</v>
      </c>
      <c r="AC11" s="220" t="s">
        <v>17</v>
      </c>
      <c r="AD11" s="227">
        <f t="shared" si="3"/>
        <v>5</v>
      </c>
      <c r="AE11" s="228">
        <f t="shared" si="4"/>
        <v>0.6666666666666666</v>
      </c>
      <c r="AG11" s="294" t="s">
        <v>139</v>
      </c>
      <c r="AH11" s="295" t="s">
        <v>107</v>
      </c>
      <c r="AI11" s="295" t="s">
        <v>29</v>
      </c>
      <c r="AJ11" s="313">
        <v>5</v>
      </c>
      <c r="AK11" s="313">
        <v>3</v>
      </c>
      <c r="AL11" s="296">
        <v>0.6</v>
      </c>
      <c r="AM11" s="457">
        <v>0.5833333333333334</v>
      </c>
      <c r="AO11" s="214">
        <f t="shared" si="5"/>
        <v>1</v>
      </c>
      <c r="AP11" s="214">
        <f t="shared" si="6"/>
        <v>0</v>
      </c>
      <c r="AQ11" s="214">
        <f t="shared" si="7"/>
        <v>1</v>
      </c>
      <c r="AR11" s="214">
        <f t="shared" si="8"/>
        <v>0</v>
      </c>
      <c r="AS11" s="214">
        <f t="shared" si="9"/>
        <v>0</v>
      </c>
      <c r="AT11" s="214">
        <f t="shared" si="10"/>
        <v>1</v>
      </c>
      <c r="AU11" s="214">
        <f t="shared" si="11"/>
        <v>0</v>
      </c>
      <c r="AV11" s="214">
        <f t="shared" si="12"/>
        <v>1</v>
      </c>
      <c r="AW11" s="214">
        <f t="shared" si="13"/>
        <v>1</v>
      </c>
      <c r="AX11" s="214">
        <f t="shared" si="14"/>
        <v>0</v>
      </c>
      <c r="AY11" s="214">
        <f t="shared" si="15"/>
        <v>0</v>
      </c>
      <c r="AZ11" s="214">
        <f t="shared" si="16"/>
        <v>0</v>
      </c>
      <c r="BA11" s="214">
        <f t="shared" si="17"/>
        <v>1</v>
      </c>
      <c r="BB11" s="214">
        <f t="shared" si="18"/>
        <v>0</v>
      </c>
    </row>
    <row r="12" spans="2:54" ht="21.75" customHeight="1">
      <c r="B12" s="549"/>
      <c r="C12" s="245" t="s">
        <v>238</v>
      </c>
      <c r="D12" s="230"/>
      <c r="E12" s="231"/>
      <c r="F12" s="232"/>
      <c r="G12" s="233">
        <v>0</v>
      </c>
      <c r="H12" s="234"/>
      <c r="I12" s="235">
        <v>2</v>
      </c>
      <c r="J12" s="230">
        <v>2</v>
      </c>
      <c r="K12" s="231"/>
      <c r="L12" s="232">
        <v>0</v>
      </c>
      <c r="M12" s="233">
        <v>0</v>
      </c>
      <c r="N12" s="234"/>
      <c r="O12" s="235">
        <v>2</v>
      </c>
      <c r="P12" s="230">
        <v>1</v>
      </c>
      <c r="Q12" s="231"/>
      <c r="R12" s="232">
        <v>2</v>
      </c>
      <c r="S12" s="233">
        <v>1</v>
      </c>
      <c r="T12" s="234"/>
      <c r="U12" s="235">
        <v>2</v>
      </c>
      <c r="V12" s="230">
        <v>2</v>
      </c>
      <c r="W12" s="231"/>
      <c r="X12" s="236">
        <v>0</v>
      </c>
      <c r="Y12" s="237">
        <f t="shared" si="0"/>
        <v>6</v>
      </c>
      <c r="Z12" s="238">
        <f t="shared" si="1"/>
        <v>2</v>
      </c>
      <c r="AA12" s="239">
        <f t="shared" si="1"/>
        <v>4</v>
      </c>
      <c r="AB12" s="240">
        <f t="shared" si="2"/>
        <v>6</v>
      </c>
      <c r="AC12" s="234" t="s">
        <v>17</v>
      </c>
      <c r="AD12" s="241">
        <f t="shared" si="3"/>
        <v>8</v>
      </c>
      <c r="AE12" s="242">
        <f t="shared" si="4"/>
        <v>0.3333333333333333</v>
      </c>
      <c r="AG12" s="294" t="s">
        <v>138</v>
      </c>
      <c r="AH12" s="295" t="s">
        <v>96</v>
      </c>
      <c r="AI12" s="295" t="s">
        <v>21</v>
      </c>
      <c r="AJ12" s="313">
        <v>4</v>
      </c>
      <c r="AK12" s="313">
        <v>2</v>
      </c>
      <c r="AL12" s="296">
        <v>0.5</v>
      </c>
      <c r="AM12" s="457">
        <v>0.5555555555555556</v>
      </c>
      <c r="AO12" s="214">
        <f t="shared" si="5"/>
        <v>0</v>
      </c>
      <c r="AP12" s="214">
        <f t="shared" si="6"/>
        <v>0</v>
      </c>
      <c r="AQ12" s="214">
        <f t="shared" si="7"/>
        <v>0</v>
      </c>
      <c r="AR12" s="214">
        <f t="shared" si="8"/>
        <v>1</v>
      </c>
      <c r="AS12" s="214">
        <f t="shared" si="9"/>
        <v>1</v>
      </c>
      <c r="AT12" s="214">
        <f t="shared" si="10"/>
        <v>0</v>
      </c>
      <c r="AU12" s="214">
        <f t="shared" si="11"/>
        <v>0</v>
      </c>
      <c r="AV12" s="214">
        <f t="shared" si="12"/>
        <v>1</v>
      </c>
      <c r="AW12" s="214">
        <f t="shared" si="13"/>
        <v>0</v>
      </c>
      <c r="AX12" s="214">
        <f t="shared" si="14"/>
        <v>1</v>
      </c>
      <c r="AY12" s="214">
        <f t="shared" si="15"/>
        <v>0</v>
      </c>
      <c r="AZ12" s="214">
        <f t="shared" si="16"/>
        <v>1</v>
      </c>
      <c r="BA12" s="214">
        <f t="shared" si="17"/>
        <v>1</v>
      </c>
      <c r="BB12" s="214">
        <f t="shared" si="18"/>
        <v>0</v>
      </c>
    </row>
    <row r="13" spans="2:54" ht="21.75" customHeight="1">
      <c r="B13" s="547" t="s">
        <v>175</v>
      </c>
      <c r="C13" s="243" t="s">
        <v>120</v>
      </c>
      <c r="D13" s="201">
        <v>0</v>
      </c>
      <c r="E13" s="202"/>
      <c r="F13" s="203">
        <v>2</v>
      </c>
      <c r="G13" s="204">
        <v>0</v>
      </c>
      <c r="H13" s="205"/>
      <c r="I13" s="206">
        <v>2</v>
      </c>
      <c r="J13" s="201">
        <v>0</v>
      </c>
      <c r="K13" s="202"/>
      <c r="L13" s="203">
        <v>2</v>
      </c>
      <c r="M13" s="503"/>
      <c r="N13" s="504"/>
      <c r="O13" s="505"/>
      <c r="P13" s="201">
        <v>2</v>
      </c>
      <c r="Q13" s="202"/>
      <c r="R13" s="203">
        <v>0</v>
      </c>
      <c r="S13" s="204">
        <v>2</v>
      </c>
      <c r="T13" s="205"/>
      <c r="U13" s="206">
        <v>0</v>
      </c>
      <c r="V13" s="201">
        <v>0</v>
      </c>
      <c r="W13" s="202"/>
      <c r="X13" s="207">
        <v>2</v>
      </c>
      <c r="Y13" s="208">
        <f t="shared" si="0"/>
        <v>6</v>
      </c>
      <c r="Z13" s="209">
        <f t="shared" si="1"/>
        <v>2</v>
      </c>
      <c r="AA13" s="210">
        <f t="shared" si="1"/>
        <v>4</v>
      </c>
      <c r="AB13" s="211">
        <f t="shared" si="2"/>
        <v>4</v>
      </c>
      <c r="AC13" s="205" t="s">
        <v>17</v>
      </c>
      <c r="AD13" s="212">
        <f t="shared" si="3"/>
        <v>8</v>
      </c>
      <c r="AE13" s="213">
        <f t="shared" si="4"/>
        <v>0.3333333333333333</v>
      </c>
      <c r="AG13" s="294" t="s">
        <v>146</v>
      </c>
      <c r="AH13" s="295" t="s">
        <v>233</v>
      </c>
      <c r="AI13" s="295" t="s">
        <v>87</v>
      </c>
      <c r="AJ13" s="313">
        <v>6</v>
      </c>
      <c r="AK13" s="313">
        <v>3</v>
      </c>
      <c r="AL13" s="296">
        <v>0.5</v>
      </c>
      <c r="AM13" s="457">
        <v>0.5</v>
      </c>
      <c r="AO13" s="214">
        <f t="shared" si="5"/>
        <v>0</v>
      </c>
      <c r="AP13" s="214">
        <f t="shared" si="6"/>
        <v>1</v>
      </c>
      <c r="AQ13" s="214">
        <f t="shared" si="7"/>
        <v>0</v>
      </c>
      <c r="AR13" s="214">
        <f t="shared" si="8"/>
        <v>1</v>
      </c>
      <c r="AS13" s="214">
        <f t="shared" si="9"/>
        <v>0</v>
      </c>
      <c r="AT13" s="214">
        <f t="shared" si="10"/>
        <v>1</v>
      </c>
      <c r="AU13" s="214">
        <f t="shared" si="11"/>
        <v>0</v>
      </c>
      <c r="AV13" s="214">
        <f t="shared" si="12"/>
        <v>0</v>
      </c>
      <c r="AW13" s="214">
        <f t="shared" si="13"/>
        <v>1</v>
      </c>
      <c r="AX13" s="214">
        <f t="shared" si="14"/>
        <v>0</v>
      </c>
      <c r="AY13" s="214">
        <f t="shared" si="15"/>
        <v>1</v>
      </c>
      <c r="AZ13" s="214">
        <f t="shared" si="16"/>
        <v>0</v>
      </c>
      <c r="BA13" s="214">
        <f t="shared" si="17"/>
        <v>0</v>
      </c>
      <c r="BB13" s="214">
        <f t="shared" si="18"/>
        <v>1</v>
      </c>
    </row>
    <row r="14" spans="2:54" ht="21.75" customHeight="1">
      <c r="B14" s="548"/>
      <c r="C14" s="244" t="s">
        <v>194</v>
      </c>
      <c r="D14" s="216">
        <v>0</v>
      </c>
      <c r="E14" s="217"/>
      <c r="F14" s="218">
        <v>2</v>
      </c>
      <c r="G14" s="219">
        <v>1</v>
      </c>
      <c r="H14" s="220"/>
      <c r="I14" s="221">
        <v>2</v>
      </c>
      <c r="J14" s="216">
        <v>2</v>
      </c>
      <c r="K14" s="217"/>
      <c r="L14" s="218">
        <v>0</v>
      </c>
      <c r="M14" s="506"/>
      <c r="N14" s="507"/>
      <c r="O14" s="508"/>
      <c r="P14" s="216">
        <v>0</v>
      </c>
      <c r="Q14" s="217"/>
      <c r="R14" s="218">
        <v>2</v>
      </c>
      <c r="S14" s="219">
        <v>2</v>
      </c>
      <c r="T14" s="220"/>
      <c r="U14" s="221">
        <v>0</v>
      </c>
      <c r="V14" s="216">
        <v>0</v>
      </c>
      <c r="W14" s="217"/>
      <c r="X14" s="222">
        <v>2</v>
      </c>
      <c r="Y14" s="223">
        <f t="shared" si="0"/>
        <v>6</v>
      </c>
      <c r="Z14" s="224">
        <f t="shared" si="1"/>
        <v>2</v>
      </c>
      <c r="AA14" s="225">
        <f t="shared" si="1"/>
        <v>4</v>
      </c>
      <c r="AB14" s="226">
        <f t="shared" si="2"/>
        <v>5</v>
      </c>
      <c r="AC14" s="220" t="s">
        <v>17</v>
      </c>
      <c r="AD14" s="227">
        <f t="shared" si="3"/>
        <v>8</v>
      </c>
      <c r="AE14" s="228">
        <f t="shared" si="4"/>
        <v>0.3333333333333333</v>
      </c>
      <c r="AG14" s="294" t="s">
        <v>147</v>
      </c>
      <c r="AH14" s="295" t="s">
        <v>304</v>
      </c>
      <c r="AI14" s="295" t="s">
        <v>55</v>
      </c>
      <c r="AJ14" s="312">
        <v>6</v>
      </c>
      <c r="AK14" s="313">
        <v>2</v>
      </c>
      <c r="AL14" s="296">
        <v>0.3333333333333333</v>
      </c>
      <c r="AM14" s="457">
        <v>0.42857142857142855</v>
      </c>
      <c r="AO14" s="214">
        <f t="shared" si="5"/>
        <v>0</v>
      </c>
      <c r="AP14" s="214">
        <f t="shared" si="6"/>
        <v>1</v>
      </c>
      <c r="AQ14" s="214">
        <f t="shared" si="7"/>
        <v>0</v>
      </c>
      <c r="AR14" s="214">
        <f t="shared" si="8"/>
        <v>1</v>
      </c>
      <c r="AS14" s="214">
        <f t="shared" si="9"/>
        <v>1</v>
      </c>
      <c r="AT14" s="214">
        <f t="shared" si="10"/>
        <v>0</v>
      </c>
      <c r="AU14" s="214">
        <f t="shared" si="11"/>
        <v>0</v>
      </c>
      <c r="AV14" s="214">
        <f t="shared" si="12"/>
        <v>0</v>
      </c>
      <c r="AW14" s="214">
        <f t="shared" si="13"/>
        <v>0</v>
      </c>
      <c r="AX14" s="214">
        <f t="shared" si="14"/>
        <v>1</v>
      </c>
      <c r="AY14" s="214">
        <f t="shared" si="15"/>
        <v>1</v>
      </c>
      <c r="AZ14" s="214">
        <f t="shared" si="16"/>
        <v>0</v>
      </c>
      <c r="BA14" s="214">
        <f t="shared" si="17"/>
        <v>0</v>
      </c>
      <c r="BB14" s="214">
        <f t="shared" si="18"/>
        <v>1</v>
      </c>
    </row>
    <row r="15" spans="2:54" ht="21.75" customHeight="1">
      <c r="B15" s="549"/>
      <c r="C15" s="245"/>
      <c r="D15" s="230"/>
      <c r="E15" s="231"/>
      <c r="F15" s="232"/>
      <c r="G15" s="233"/>
      <c r="H15" s="234"/>
      <c r="I15" s="235"/>
      <c r="J15" s="230"/>
      <c r="K15" s="231"/>
      <c r="L15" s="232"/>
      <c r="M15" s="509"/>
      <c r="N15" s="510"/>
      <c r="O15" s="511"/>
      <c r="P15" s="230"/>
      <c r="Q15" s="231"/>
      <c r="R15" s="232"/>
      <c r="S15" s="233"/>
      <c r="T15" s="234"/>
      <c r="U15" s="235"/>
      <c r="V15" s="230"/>
      <c r="W15" s="231"/>
      <c r="X15" s="236"/>
      <c r="Y15" s="237">
        <f t="shared" si="0"/>
        <v>0</v>
      </c>
      <c r="Z15" s="238">
        <f t="shared" si="1"/>
        <v>0</v>
      </c>
      <c r="AA15" s="239">
        <f t="shared" si="1"/>
        <v>0</v>
      </c>
      <c r="AB15" s="240">
        <f t="shared" si="2"/>
        <v>0</v>
      </c>
      <c r="AC15" s="234" t="s">
        <v>17</v>
      </c>
      <c r="AD15" s="241">
        <f t="shared" si="3"/>
        <v>0</v>
      </c>
      <c r="AE15" s="242">
        <f t="shared" si="4"/>
        <v>0</v>
      </c>
      <c r="AG15" s="294" t="s">
        <v>148</v>
      </c>
      <c r="AH15" s="295" t="s">
        <v>194</v>
      </c>
      <c r="AI15" s="295" t="s">
        <v>175</v>
      </c>
      <c r="AJ15" s="312">
        <v>6</v>
      </c>
      <c r="AK15" s="313">
        <v>2</v>
      </c>
      <c r="AL15" s="296">
        <v>0.3333333333333333</v>
      </c>
      <c r="AM15" s="457">
        <v>0.38461538461538464</v>
      </c>
      <c r="AO15" s="214">
        <f t="shared" si="5"/>
        <v>0</v>
      </c>
      <c r="AP15" s="214">
        <f t="shared" si="6"/>
        <v>0</v>
      </c>
      <c r="AQ15" s="214">
        <f t="shared" si="7"/>
        <v>0</v>
      </c>
      <c r="AR15" s="214">
        <f t="shared" si="8"/>
        <v>0</v>
      </c>
      <c r="AS15" s="214">
        <f t="shared" si="9"/>
        <v>0</v>
      </c>
      <c r="AT15" s="214">
        <f t="shared" si="10"/>
        <v>0</v>
      </c>
      <c r="AU15" s="214">
        <f t="shared" si="11"/>
        <v>0</v>
      </c>
      <c r="AV15" s="214">
        <f t="shared" si="12"/>
        <v>0</v>
      </c>
      <c r="AW15" s="214">
        <f t="shared" si="13"/>
        <v>0</v>
      </c>
      <c r="AX15" s="214">
        <f t="shared" si="14"/>
        <v>0</v>
      </c>
      <c r="AY15" s="214">
        <f t="shared" si="15"/>
        <v>0</v>
      </c>
      <c r="AZ15" s="214">
        <f t="shared" si="16"/>
        <v>0</v>
      </c>
      <c r="BA15" s="214">
        <f t="shared" si="17"/>
        <v>0</v>
      </c>
      <c r="BB15" s="214">
        <f t="shared" si="18"/>
        <v>0</v>
      </c>
    </row>
    <row r="16" spans="2:54" ht="21.75" customHeight="1">
      <c r="B16" s="547" t="s">
        <v>87</v>
      </c>
      <c r="C16" s="243" t="s">
        <v>128</v>
      </c>
      <c r="D16" s="201">
        <v>2</v>
      </c>
      <c r="E16" s="202"/>
      <c r="F16" s="203">
        <v>0</v>
      </c>
      <c r="G16" s="204">
        <v>2</v>
      </c>
      <c r="H16" s="205"/>
      <c r="I16" s="206">
        <v>0</v>
      </c>
      <c r="J16" s="201">
        <v>2</v>
      </c>
      <c r="K16" s="202"/>
      <c r="L16" s="203">
        <v>0</v>
      </c>
      <c r="M16" s="204">
        <v>2</v>
      </c>
      <c r="N16" s="205"/>
      <c r="O16" s="206">
        <v>0</v>
      </c>
      <c r="P16" s="201"/>
      <c r="Q16" s="202"/>
      <c r="R16" s="203"/>
      <c r="S16" s="204">
        <v>2</v>
      </c>
      <c r="T16" s="205"/>
      <c r="U16" s="206">
        <v>0</v>
      </c>
      <c r="V16" s="201">
        <v>2</v>
      </c>
      <c r="W16" s="202"/>
      <c r="X16" s="207">
        <v>0</v>
      </c>
      <c r="Y16" s="208">
        <f t="shared" si="0"/>
        <v>6</v>
      </c>
      <c r="Z16" s="209">
        <f t="shared" si="1"/>
        <v>6</v>
      </c>
      <c r="AA16" s="210">
        <f t="shared" si="1"/>
        <v>0</v>
      </c>
      <c r="AB16" s="211">
        <f t="shared" si="2"/>
        <v>12</v>
      </c>
      <c r="AC16" s="205" t="s">
        <v>17</v>
      </c>
      <c r="AD16" s="212">
        <f t="shared" si="3"/>
        <v>0</v>
      </c>
      <c r="AE16" s="213">
        <f t="shared" si="4"/>
        <v>1</v>
      </c>
      <c r="AG16" s="294" t="s">
        <v>149</v>
      </c>
      <c r="AH16" s="295" t="s">
        <v>120</v>
      </c>
      <c r="AI16" s="295" t="s">
        <v>175</v>
      </c>
      <c r="AJ16" s="312">
        <v>6</v>
      </c>
      <c r="AK16" s="313">
        <v>2</v>
      </c>
      <c r="AL16" s="296">
        <v>0.3333333333333333</v>
      </c>
      <c r="AM16" s="457">
        <v>0.3333333333333333</v>
      </c>
      <c r="AO16" s="214">
        <f t="shared" si="5"/>
        <v>1</v>
      </c>
      <c r="AP16" s="214">
        <f t="shared" si="6"/>
        <v>0</v>
      </c>
      <c r="AQ16" s="214">
        <f t="shared" si="7"/>
        <v>1</v>
      </c>
      <c r="AR16" s="214">
        <f t="shared" si="8"/>
        <v>0</v>
      </c>
      <c r="AS16" s="214">
        <f t="shared" si="9"/>
        <v>1</v>
      </c>
      <c r="AT16" s="214">
        <f t="shared" si="10"/>
        <v>0</v>
      </c>
      <c r="AU16" s="214">
        <f t="shared" si="11"/>
        <v>1</v>
      </c>
      <c r="AV16" s="214">
        <f t="shared" si="12"/>
        <v>0</v>
      </c>
      <c r="AW16" s="214">
        <f t="shared" si="13"/>
        <v>0</v>
      </c>
      <c r="AX16" s="214">
        <f t="shared" si="14"/>
        <v>0</v>
      </c>
      <c r="AY16" s="214">
        <f t="shared" si="15"/>
        <v>1</v>
      </c>
      <c r="AZ16" s="214">
        <f t="shared" si="16"/>
        <v>0</v>
      </c>
      <c r="BA16" s="214">
        <f t="shared" si="17"/>
        <v>1</v>
      </c>
      <c r="BB16" s="214">
        <f t="shared" si="18"/>
        <v>0</v>
      </c>
    </row>
    <row r="17" spans="2:54" ht="21.75" customHeight="1">
      <c r="B17" s="548"/>
      <c r="C17" s="286" t="s">
        <v>125</v>
      </c>
      <c r="D17" s="266"/>
      <c r="E17" s="267"/>
      <c r="F17" s="268"/>
      <c r="G17" s="269">
        <v>0</v>
      </c>
      <c r="H17" s="270"/>
      <c r="I17" s="271">
        <v>2</v>
      </c>
      <c r="J17" s="266"/>
      <c r="K17" s="267"/>
      <c r="L17" s="268"/>
      <c r="M17" s="269"/>
      <c r="N17" s="270"/>
      <c r="O17" s="271"/>
      <c r="P17" s="266">
        <v>2</v>
      </c>
      <c r="Q17" s="267"/>
      <c r="R17" s="268">
        <v>1</v>
      </c>
      <c r="S17" s="269"/>
      <c r="T17" s="270"/>
      <c r="U17" s="271"/>
      <c r="V17" s="266"/>
      <c r="W17" s="267"/>
      <c r="X17" s="272"/>
      <c r="Y17" s="223">
        <f>SUM(AO17:BB17)</f>
        <v>2</v>
      </c>
      <c r="Z17" s="224">
        <f>AO17+AQ17+AS17+AU17+AW17+AY17+BA17</f>
        <v>1</v>
      </c>
      <c r="AA17" s="225">
        <f>AP17+AR17+AT17+AV17+AX17+AZ17+BB17</f>
        <v>1</v>
      </c>
      <c r="AB17" s="226">
        <f>D17+G17+J17+M17+P17+S17+V17</f>
        <v>2</v>
      </c>
      <c r="AC17" s="220" t="s">
        <v>17</v>
      </c>
      <c r="AD17" s="227">
        <f>F17+I17+L17+O17+R17+U17+X17</f>
        <v>3</v>
      </c>
      <c r="AE17" s="228">
        <f>IF(Y17&gt;0,Z17/Y17,0)</f>
        <v>0.5</v>
      </c>
      <c r="AG17" s="294" t="s">
        <v>153</v>
      </c>
      <c r="AH17" s="295" t="s">
        <v>90</v>
      </c>
      <c r="AI17" s="295" t="s">
        <v>58</v>
      </c>
      <c r="AJ17" s="313">
        <v>6</v>
      </c>
      <c r="AK17" s="313">
        <v>2</v>
      </c>
      <c r="AL17" s="296">
        <v>0.3333333333333333</v>
      </c>
      <c r="AM17" s="457">
        <v>0.3333333333333333</v>
      </c>
      <c r="AO17" s="214">
        <f>IF(D17&gt;F17,1,0)</f>
        <v>0</v>
      </c>
      <c r="AP17" s="214">
        <f>IF(F17&gt;D17,1,0)</f>
        <v>0</v>
      </c>
      <c r="AQ17" s="214">
        <f>IF(G17&gt;I17,1,0)</f>
        <v>0</v>
      </c>
      <c r="AR17" s="214">
        <f>IF(I17&gt;G17,1,0)</f>
        <v>1</v>
      </c>
      <c r="AS17" s="214">
        <f>IF(J17&gt;L17,1,0)</f>
        <v>0</v>
      </c>
      <c r="AT17" s="214">
        <f>IF(L17&gt;J17,1,0)</f>
        <v>0</v>
      </c>
      <c r="AU17" s="214">
        <f>IF(M17&gt;O17,1,0)</f>
        <v>0</v>
      </c>
      <c r="AV17" s="214">
        <f>IF(O17&gt;M17,1,0)</f>
        <v>0</v>
      </c>
      <c r="AW17" s="214">
        <f>IF(P17&gt;R17,1,)</f>
        <v>1</v>
      </c>
      <c r="AX17" s="214">
        <f>IF(R17&gt;P17,1,0)</f>
        <v>0</v>
      </c>
      <c r="AY17" s="214">
        <f>IF(S17&gt;U17,1,0)</f>
        <v>0</v>
      </c>
      <c r="AZ17" s="214">
        <f>IF(U17&gt;S17,1,0)</f>
        <v>0</v>
      </c>
      <c r="BA17" s="214">
        <f>IF(V17&gt;X17,1,0)</f>
        <v>0</v>
      </c>
      <c r="BB17" s="214">
        <f>IF(X17&gt;V17,1,0)</f>
        <v>0</v>
      </c>
    </row>
    <row r="18" spans="2:54" ht="21.75" customHeight="1">
      <c r="B18" s="549"/>
      <c r="C18" s="245" t="s">
        <v>233</v>
      </c>
      <c r="D18" s="230">
        <v>0</v>
      </c>
      <c r="E18" s="231"/>
      <c r="F18" s="232">
        <v>2</v>
      </c>
      <c r="G18" s="233"/>
      <c r="H18" s="234"/>
      <c r="I18" s="235"/>
      <c r="J18" s="230">
        <v>2</v>
      </c>
      <c r="K18" s="231"/>
      <c r="L18" s="232">
        <v>0</v>
      </c>
      <c r="M18" s="233">
        <v>2</v>
      </c>
      <c r="N18" s="234"/>
      <c r="O18" s="235">
        <v>0</v>
      </c>
      <c r="P18" s="230">
        <v>0</v>
      </c>
      <c r="Q18" s="231"/>
      <c r="R18" s="232">
        <v>2</v>
      </c>
      <c r="S18" s="233">
        <v>0</v>
      </c>
      <c r="T18" s="234"/>
      <c r="U18" s="235">
        <v>2</v>
      </c>
      <c r="V18" s="230">
        <v>2</v>
      </c>
      <c r="W18" s="231"/>
      <c r="X18" s="232">
        <v>0</v>
      </c>
      <c r="Y18" s="237">
        <f t="shared" si="0"/>
        <v>6</v>
      </c>
      <c r="Z18" s="238">
        <f t="shared" si="1"/>
        <v>3</v>
      </c>
      <c r="AA18" s="239">
        <f t="shared" si="1"/>
        <v>3</v>
      </c>
      <c r="AB18" s="240">
        <f t="shared" si="2"/>
        <v>6</v>
      </c>
      <c r="AC18" s="234" t="s">
        <v>17</v>
      </c>
      <c r="AD18" s="241">
        <f t="shared" si="3"/>
        <v>6</v>
      </c>
      <c r="AE18" s="242">
        <f t="shared" si="4"/>
        <v>0.5</v>
      </c>
      <c r="AG18" s="294" t="s">
        <v>154</v>
      </c>
      <c r="AH18" s="295" t="s">
        <v>117</v>
      </c>
      <c r="AI18" s="295" t="s">
        <v>86</v>
      </c>
      <c r="AJ18" s="312">
        <v>4</v>
      </c>
      <c r="AK18" s="313">
        <v>1</v>
      </c>
      <c r="AL18" s="296">
        <v>0.25</v>
      </c>
      <c r="AM18" s="457">
        <v>0.25</v>
      </c>
      <c r="AO18" s="214">
        <f t="shared" si="5"/>
        <v>0</v>
      </c>
      <c r="AP18" s="214">
        <f t="shared" si="6"/>
        <v>1</v>
      </c>
      <c r="AQ18" s="214">
        <f t="shared" si="7"/>
        <v>0</v>
      </c>
      <c r="AR18" s="214">
        <f t="shared" si="8"/>
        <v>0</v>
      </c>
      <c r="AS18" s="214">
        <f t="shared" si="9"/>
        <v>1</v>
      </c>
      <c r="AT18" s="214">
        <f t="shared" si="10"/>
        <v>0</v>
      </c>
      <c r="AU18" s="214">
        <f t="shared" si="11"/>
        <v>1</v>
      </c>
      <c r="AV18" s="214">
        <f t="shared" si="12"/>
        <v>0</v>
      </c>
      <c r="AW18" s="214">
        <f t="shared" si="13"/>
        <v>0</v>
      </c>
      <c r="AX18" s="214">
        <f t="shared" si="14"/>
        <v>1</v>
      </c>
      <c r="AY18" s="214">
        <f t="shared" si="15"/>
        <v>0</v>
      </c>
      <c r="AZ18" s="214">
        <f t="shared" si="16"/>
        <v>1</v>
      </c>
      <c r="BA18" s="214">
        <f t="shared" si="17"/>
        <v>1</v>
      </c>
      <c r="BB18" s="214">
        <f t="shared" si="18"/>
        <v>0</v>
      </c>
    </row>
    <row r="19" spans="2:54" ht="21.75" customHeight="1">
      <c r="B19" s="547" t="s">
        <v>89</v>
      </c>
      <c r="C19" s="243" t="s">
        <v>243</v>
      </c>
      <c r="D19" s="201"/>
      <c r="E19" s="202"/>
      <c r="F19" s="203"/>
      <c r="G19" s="204"/>
      <c r="H19" s="205"/>
      <c r="I19" s="206"/>
      <c r="J19" s="201">
        <v>0</v>
      </c>
      <c r="K19" s="202"/>
      <c r="L19" s="203">
        <v>2</v>
      </c>
      <c r="M19" s="503"/>
      <c r="N19" s="504"/>
      <c r="O19" s="505"/>
      <c r="P19" s="201"/>
      <c r="Q19" s="202"/>
      <c r="R19" s="203"/>
      <c r="S19" s="204"/>
      <c r="T19" s="205"/>
      <c r="U19" s="206"/>
      <c r="V19" s="201">
        <v>2</v>
      </c>
      <c r="W19" s="202"/>
      <c r="X19" s="207">
        <v>0</v>
      </c>
      <c r="Y19" s="208">
        <f t="shared" si="0"/>
        <v>2</v>
      </c>
      <c r="Z19" s="209">
        <f t="shared" si="1"/>
        <v>1</v>
      </c>
      <c r="AA19" s="210">
        <f t="shared" si="1"/>
        <v>1</v>
      </c>
      <c r="AB19" s="211">
        <f t="shared" si="2"/>
        <v>2</v>
      </c>
      <c r="AC19" s="205" t="s">
        <v>17</v>
      </c>
      <c r="AD19" s="212">
        <f t="shared" si="3"/>
        <v>2</v>
      </c>
      <c r="AE19" s="213">
        <f t="shared" si="4"/>
        <v>0.5</v>
      </c>
      <c r="AG19" s="294" t="s">
        <v>155</v>
      </c>
      <c r="AH19" s="295" t="s">
        <v>118</v>
      </c>
      <c r="AI19" s="295" t="s">
        <v>58</v>
      </c>
      <c r="AJ19" s="313">
        <v>7</v>
      </c>
      <c r="AK19" s="313">
        <v>1</v>
      </c>
      <c r="AL19" s="296">
        <v>0.14285714285714285</v>
      </c>
      <c r="AM19" s="457">
        <v>0.13333333333333333</v>
      </c>
      <c r="AO19" s="214">
        <f t="shared" si="5"/>
        <v>0</v>
      </c>
      <c r="AP19" s="214">
        <f t="shared" si="6"/>
        <v>0</v>
      </c>
      <c r="AQ19" s="214">
        <f t="shared" si="7"/>
        <v>0</v>
      </c>
      <c r="AR19" s="214">
        <f t="shared" si="8"/>
        <v>0</v>
      </c>
      <c r="AS19" s="214">
        <f t="shared" si="9"/>
        <v>0</v>
      </c>
      <c r="AT19" s="214">
        <f t="shared" si="10"/>
        <v>1</v>
      </c>
      <c r="AU19" s="214">
        <f t="shared" si="11"/>
        <v>0</v>
      </c>
      <c r="AV19" s="214">
        <f t="shared" si="12"/>
        <v>0</v>
      </c>
      <c r="AW19" s="214">
        <f t="shared" si="13"/>
        <v>0</v>
      </c>
      <c r="AX19" s="214">
        <f t="shared" si="14"/>
        <v>0</v>
      </c>
      <c r="AY19" s="214">
        <f t="shared" si="15"/>
        <v>0</v>
      </c>
      <c r="AZ19" s="214">
        <f t="shared" si="16"/>
        <v>0</v>
      </c>
      <c r="BA19" s="214">
        <f t="shared" si="17"/>
        <v>1</v>
      </c>
      <c r="BB19" s="214">
        <f t="shared" si="18"/>
        <v>0</v>
      </c>
    </row>
    <row r="20" spans="2:54" ht="21.75" customHeight="1" thickBot="1">
      <c r="B20" s="548"/>
      <c r="C20" s="244" t="s">
        <v>91</v>
      </c>
      <c r="D20" s="216">
        <v>2</v>
      </c>
      <c r="E20" s="217"/>
      <c r="F20" s="218">
        <v>0</v>
      </c>
      <c r="G20" s="251"/>
      <c r="H20" s="252"/>
      <c r="I20" s="253"/>
      <c r="J20" s="248"/>
      <c r="K20" s="249"/>
      <c r="L20" s="250"/>
      <c r="M20" s="512"/>
      <c r="N20" s="513"/>
      <c r="O20" s="514"/>
      <c r="P20" s="248"/>
      <c r="Q20" s="249"/>
      <c r="R20" s="250"/>
      <c r="S20" s="251"/>
      <c r="T20" s="252"/>
      <c r="U20" s="253"/>
      <c r="V20" s="248"/>
      <c r="W20" s="249"/>
      <c r="X20" s="254"/>
      <c r="Y20" s="223">
        <f>SUM(AO20:BB20)</f>
        <v>1</v>
      </c>
      <c r="Z20" s="224">
        <f>AO20+AQ20+AS20+AU20+AW20+AY20+BA20</f>
        <v>1</v>
      </c>
      <c r="AA20" s="225">
        <f>AP20+AR20+AT20+AV20+AX20+AZ20+BB20</f>
        <v>0</v>
      </c>
      <c r="AB20" s="226">
        <f>D20+G20+J20+M20+P20+S20+V20</f>
        <v>2</v>
      </c>
      <c r="AC20" s="220" t="s">
        <v>17</v>
      </c>
      <c r="AD20" s="227">
        <f>F20+I20+L20+O20+R20+U20+X20</f>
        <v>0</v>
      </c>
      <c r="AE20" s="228">
        <f>IF(Y20&gt;0,Z20/Y20,0)</f>
        <v>1</v>
      </c>
      <c r="AG20" s="306" t="s">
        <v>156</v>
      </c>
      <c r="AH20" s="307" t="s">
        <v>127</v>
      </c>
      <c r="AI20" s="307" t="s">
        <v>86</v>
      </c>
      <c r="AJ20" s="314">
        <v>4</v>
      </c>
      <c r="AK20" s="315">
        <v>0</v>
      </c>
      <c r="AL20" s="308">
        <v>0</v>
      </c>
      <c r="AM20" s="458">
        <v>0</v>
      </c>
      <c r="AO20" s="214">
        <f>IF(D20&gt;F20,1,0)</f>
        <v>1</v>
      </c>
      <c r="AP20" s="214">
        <f>IF(F20&gt;D20,1,0)</f>
        <v>0</v>
      </c>
      <c r="AQ20" s="214">
        <f>IF(G20&gt;I20,1,0)</f>
        <v>0</v>
      </c>
      <c r="AR20" s="214">
        <f>IF(I20&gt;G20,1,0)</f>
        <v>0</v>
      </c>
      <c r="AS20" s="214">
        <f>IF(J20&gt;L20,1,0)</f>
        <v>0</v>
      </c>
      <c r="AT20" s="214">
        <f>IF(L20&gt;J20,1,0)</f>
        <v>0</v>
      </c>
      <c r="AU20" s="214">
        <f>IF(M20&gt;O20,1,0)</f>
        <v>0</v>
      </c>
      <c r="AV20" s="214">
        <f>IF(O20&gt;M20,1,0)</f>
        <v>0</v>
      </c>
      <c r="AW20" s="214">
        <f>IF(P20&gt;R20,1,)</f>
        <v>0</v>
      </c>
      <c r="AX20" s="214">
        <f>IF(R20&gt;P20,1,0)</f>
        <v>0</v>
      </c>
      <c r="AY20" s="214">
        <f>IF(S20&gt;U20,1,0)</f>
        <v>0</v>
      </c>
      <c r="AZ20" s="214">
        <f>IF(U20&gt;S20,1,0)</f>
        <v>0</v>
      </c>
      <c r="BA20" s="214">
        <f>IF(V20&gt;X20,1,0)</f>
        <v>0</v>
      </c>
      <c r="BB20" s="214">
        <f>IF(X20&gt;V20,1,0)</f>
        <v>0</v>
      </c>
    </row>
    <row r="21" spans="2:54" ht="21.75" customHeight="1">
      <c r="B21" s="548"/>
      <c r="C21" s="244" t="s">
        <v>110</v>
      </c>
      <c r="D21" s="216">
        <v>2</v>
      </c>
      <c r="E21" s="217"/>
      <c r="F21" s="218">
        <v>0</v>
      </c>
      <c r="G21" s="219">
        <v>2</v>
      </c>
      <c r="H21" s="220"/>
      <c r="I21" s="221">
        <v>0</v>
      </c>
      <c r="J21" s="216">
        <v>2</v>
      </c>
      <c r="K21" s="217"/>
      <c r="L21" s="218">
        <v>0</v>
      </c>
      <c r="M21" s="506"/>
      <c r="N21" s="507"/>
      <c r="O21" s="508"/>
      <c r="P21" s="216">
        <v>1</v>
      </c>
      <c r="Q21" s="217"/>
      <c r="R21" s="218">
        <v>2</v>
      </c>
      <c r="S21" s="219">
        <v>1</v>
      </c>
      <c r="T21" s="220"/>
      <c r="U21" s="221">
        <v>2</v>
      </c>
      <c r="V21" s="216">
        <v>2</v>
      </c>
      <c r="W21" s="217"/>
      <c r="X21" s="222">
        <v>0</v>
      </c>
      <c r="Y21" s="223">
        <f t="shared" si="0"/>
        <v>6</v>
      </c>
      <c r="Z21" s="224">
        <f t="shared" si="1"/>
        <v>4</v>
      </c>
      <c r="AA21" s="225">
        <f t="shared" si="1"/>
        <v>2</v>
      </c>
      <c r="AB21" s="226">
        <f t="shared" si="2"/>
        <v>10</v>
      </c>
      <c r="AC21" s="220" t="s">
        <v>17</v>
      </c>
      <c r="AD21" s="227">
        <f t="shared" si="3"/>
        <v>4</v>
      </c>
      <c r="AE21" s="228">
        <f t="shared" si="4"/>
        <v>0.6666666666666666</v>
      </c>
      <c r="AG21" s="459" t="s">
        <v>157</v>
      </c>
      <c r="AH21" s="460" t="s">
        <v>91</v>
      </c>
      <c r="AI21" s="460" t="s">
        <v>89</v>
      </c>
      <c r="AJ21" s="461">
        <v>1</v>
      </c>
      <c r="AK21" s="461">
        <v>1</v>
      </c>
      <c r="AL21" s="462">
        <v>1</v>
      </c>
      <c r="AM21" s="463">
        <v>1</v>
      </c>
      <c r="AO21" s="214">
        <f t="shared" si="5"/>
        <v>1</v>
      </c>
      <c r="AP21" s="214">
        <f t="shared" si="6"/>
        <v>0</v>
      </c>
      <c r="AQ21" s="214">
        <f t="shared" si="7"/>
        <v>1</v>
      </c>
      <c r="AR21" s="214">
        <f t="shared" si="8"/>
        <v>0</v>
      </c>
      <c r="AS21" s="214">
        <f t="shared" si="9"/>
        <v>1</v>
      </c>
      <c r="AT21" s="214">
        <f t="shared" si="10"/>
        <v>0</v>
      </c>
      <c r="AU21" s="214">
        <f t="shared" si="11"/>
        <v>0</v>
      </c>
      <c r="AV21" s="214">
        <f t="shared" si="12"/>
        <v>0</v>
      </c>
      <c r="AW21" s="214">
        <f t="shared" si="13"/>
        <v>0</v>
      </c>
      <c r="AX21" s="214">
        <f t="shared" si="14"/>
        <v>1</v>
      </c>
      <c r="AY21" s="214">
        <f t="shared" si="15"/>
        <v>0</v>
      </c>
      <c r="AZ21" s="214">
        <f t="shared" si="16"/>
        <v>1</v>
      </c>
      <c r="BA21" s="214">
        <f t="shared" si="17"/>
        <v>1</v>
      </c>
      <c r="BB21" s="214">
        <f t="shared" si="18"/>
        <v>0</v>
      </c>
    </row>
    <row r="22" spans="2:54" ht="21.75" customHeight="1">
      <c r="B22" s="549"/>
      <c r="C22" s="245" t="s">
        <v>242</v>
      </c>
      <c r="D22" s="230"/>
      <c r="E22" s="231"/>
      <c r="F22" s="232"/>
      <c r="G22" s="233">
        <v>0</v>
      </c>
      <c r="H22" s="234"/>
      <c r="I22" s="235">
        <v>2</v>
      </c>
      <c r="J22" s="230"/>
      <c r="K22" s="231"/>
      <c r="L22" s="232"/>
      <c r="M22" s="509"/>
      <c r="N22" s="510"/>
      <c r="O22" s="511"/>
      <c r="P22" s="230">
        <v>2</v>
      </c>
      <c r="Q22" s="231"/>
      <c r="R22" s="232">
        <v>1</v>
      </c>
      <c r="S22" s="233">
        <v>2</v>
      </c>
      <c r="T22" s="234"/>
      <c r="U22" s="235">
        <v>0</v>
      </c>
      <c r="V22" s="230"/>
      <c r="W22" s="231"/>
      <c r="X22" s="236"/>
      <c r="Y22" s="237">
        <f t="shared" si="0"/>
        <v>3</v>
      </c>
      <c r="Z22" s="238">
        <f t="shared" si="1"/>
        <v>2</v>
      </c>
      <c r="AA22" s="239">
        <f t="shared" si="1"/>
        <v>1</v>
      </c>
      <c r="AB22" s="240">
        <f t="shared" si="2"/>
        <v>4</v>
      </c>
      <c r="AC22" s="234" t="s">
        <v>17</v>
      </c>
      <c r="AD22" s="241">
        <f t="shared" si="3"/>
        <v>3</v>
      </c>
      <c r="AE22" s="242">
        <f t="shared" si="4"/>
        <v>0.6666666666666666</v>
      </c>
      <c r="AG22" s="294" t="s">
        <v>158</v>
      </c>
      <c r="AH22" s="295" t="s">
        <v>242</v>
      </c>
      <c r="AI22" s="295" t="s">
        <v>89</v>
      </c>
      <c r="AJ22" s="313">
        <v>3</v>
      </c>
      <c r="AK22" s="313">
        <v>2</v>
      </c>
      <c r="AL22" s="296">
        <v>0.6666666666666666</v>
      </c>
      <c r="AM22" s="457">
        <v>0.5714285714285714</v>
      </c>
      <c r="AO22" s="214">
        <f t="shared" si="5"/>
        <v>0</v>
      </c>
      <c r="AP22" s="214">
        <f t="shared" si="6"/>
        <v>0</v>
      </c>
      <c r="AQ22" s="214">
        <f t="shared" si="7"/>
        <v>0</v>
      </c>
      <c r="AR22" s="214">
        <f t="shared" si="8"/>
        <v>1</v>
      </c>
      <c r="AS22" s="214">
        <f t="shared" si="9"/>
        <v>0</v>
      </c>
      <c r="AT22" s="214">
        <f t="shared" si="10"/>
        <v>0</v>
      </c>
      <c r="AU22" s="214">
        <f t="shared" si="11"/>
        <v>0</v>
      </c>
      <c r="AV22" s="214">
        <f t="shared" si="12"/>
        <v>0</v>
      </c>
      <c r="AW22" s="214">
        <f t="shared" si="13"/>
        <v>1</v>
      </c>
      <c r="AX22" s="214">
        <f t="shared" si="14"/>
        <v>0</v>
      </c>
      <c r="AY22" s="214">
        <f t="shared" si="15"/>
        <v>1</v>
      </c>
      <c r="AZ22" s="214">
        <f t="shared" si="16"/>
        <v>0</v>
      </c>
      <c r="BA22" s="214">
        <f t="shared" si="17"/>
        <v>0</v>
      </c>
      <c r="BB22" s="214">
        <f t="shared" si="18"/>
        <v>0</v>
      </c>
    </row>
    <row r="23" spans="2:54" ht="21.75" customHeight="1">
      <c r="B23" s="548" t="s">
        <v>58</v>
      </c>
      <c r="C23" s="244" t="s">
        <v>90</v>
      </c>
      <c r="D23" s="216">
        <v>0</v>
      </c>
      <c r="E23" s="217"/>
      <c r="F23" s="218">
        <v>2</v>
      </c>
      <c r="G23" s="219">
        <v>2</v>
      </c>
      <c r="H23" s="220"/>
      <c r="I23" s="221">
        <v>0</v>
      </c>
      <c r="J23" s="216">
        <v>0</v>
      </c>
      <c r="K23" s="217"/>
      <c r="L23" s="218">
        <v>2</v>
      </c>
      <c r="M23" s="219">
        <v>0</v>
      </c>
      <c r="N23" s="220"/>
      <c r="O23" s="221">
        <v>2</v>
      </c>
      <c r="P23" s="216">
        <v>2</v>
      </c>
      <c r="Q23" s="217"/>
      <c r="R23" s="218">
        <v>0</v>
      </c>
      <c r="S23" s="219"/>
      <c r="T23" s="220"/>
      <c r="U23" s="221"/>
      <c r="V23" s="216">
        <v>0</v>
      </c>
      <c r="W23" s="217"/>
      <c r="X23" s="222">
        <v>2</v>
      </c>
      <c r="Y23" s="223">
        <f t="shared" si="0"/>
        <v>6</v>
      </c>
      <c r="Z23" s="224">
        <f t="shared" si="1"/>
        <v>2</v>
      </c>
      <c r="AA23" s="225">
        <f t="shared" si="1"/>
        <v>4</v>
      </c>
      <c r="AB23" s="226">
        <f t="shared" si="2"/>
        <v>4</v>
      </c>
      <c r="AC23" s="220" t="s">
        <v>17</v>
      </c>
      <c r="AD23" s="227">
        <f t="shared" si="3"/>
        <v>8</v>
      </c>
      <c r="AE23" s="228">
        <f t="shared" si="4"/>
        <v>0.3333333333333333</v>
      </c>
      <c r="AG23" s="294" t="s">
        <v>159</v>
      </c>
      <c r="AH23" s="295" t="s">
        <v>232</v>
      </c>
      <c r="AI23" s="295" t="s">
        <v>55</v>
      </c>
      <c r="AJ23" s="312">
        <v>2</v>
      </c>
      <c r="AK23" s="313">
        <v>1</v>
      </c>
      <c r="AL23" s="296">
        <v>0.5</v>
      </c>
      <c r="AM23" s="457">
        <v>0.5</v>
      </c>
      <c r="AO23" s="214">
        <f t="shared" si="5"/>
        <v>0</v>
      </c>
      <c r="AP23" s="214">
        <f t="shared" si="6"/>
        <v>1</v>
      </c>
      <c r="AQ23" s="214">
        <f t="shared" si="7"/>
        <v>1</v>
      </c>
      <c r="AR23" s="214">
        <f t="shared" si="8"/>
        <v>0</v>
      </c>
      <c r="AS23" s="214">
        <f t="shared" si="9"/>
        <v>0</v>
      </c>
      <c r="AT23" s="214">
        <f t="shared" si="10"/>
        <v>1</v>
      </c>
      <c r="AU23" s="214">
        <f t="shared" si="11"/>
        <v>0</v>
      </c>
      <c r="AV23" s="214">
        <f t="shared" si="12"/>
        <v>1</v>
      </c>
      <c r="AW23" s="214">
        <f t="shared" si="13"/>
        <v>1</v>
      </c>
      <c r="AX23" s="214">
        <f t="shared" si="14"/>
        <v>0</v>
      </c>
      <c r="AY23" s="214">
        <f t="shared" si="15"/>
        <v>0</v>
      </c>
      <c r="AZ23" s="214">
        <f t="shared" si="16"/>
        <v>0</v>
      </c>
      <c r="BA23" s="214">
        <f t="shared" si="17"/>
        <v>0</v>
      </c>
      <c r="BB23" s="214">
        <f t="shared" si="18"/>
        <v>1</v>
      </c>
    </row>
    <row r="24" spans="2:54" ht="21.75" customHeight="1">
      <c r="B24" s="548"/>
      <c r="C24" s="265" t="s">
        <v>274</v>
      </c>
      <c r="D24" s="266"/>
      <c r="E24" s="267"/>
      <c r="F24" s="268"/>
      <c r="G24" s="269"/>
      <c r="H24" s="270"/>
      <c r="I24" s="271"/>
      <c r="J24" s="266"/>
      <c r="K24" s="267"/>
      <c r="L24" s="268"/>
      <c r="M24" s="269"/>
      <c r="N24" s="270"/>
      <c r="O24" s="271"/>
      <c r="P24" s="266"/>
      <c r="Q24" s="267"/>
      <c r="R24" s="268"/>
      <c r="S24" s="269">
        <v>0</v>
      </c>
      <c r="T24" s="270"/>
      <c r="U24" s="271">
        <v>2</v>
      </c>
      <c r="V24" s="266"/>
      <c r="W24" s="267"/>
      <c r="X24" s="272"/>
      <c r="Y24" s="223">
        <f>SUM(AO24:BB24)</f>
        <v>1</v>
      </c>
      <c r="Z24" s="224">
        <f>AO24+AQ24+AS24+AU24+AW24+AY24+BA24</f>
        <v>0</v>
      </c>
      <c r="AA24" s="225">
        <f>AP24+AR24+AT24+AV24+AX24+AZ24+BB24</f>
        <v>1</v>
      </c>
      <c r="AB24" s="226">
        <f>D24+G24+J24+M24+P24+S24+V24</f>
        <v>0</v>
      </c>
      <c r="AC24" s="220" t="s">
        <v>17</v>
      </c>
      <c r="AD24" s="227">
        <f>F24+I24+L24+O24+R24+U24+X24</f>
        <v>2</v>
      </c>
      <c r="AE24" s="228">
        <f>IF(Y24&gt;0,Z24/Y24,0)</f>
        <v>0</v>
      </c>
      <c r="AG24" s="294" t="s">
        <v>160</v>
      </c>
      <c r="AH24" s="295" t="s">
        <v>243</v>
      </c>
      <c r="AI24" s="295" t="s">
        <v>89</v>
      </c>
      <c r="AJ24" s="313">
        <v>2</v>
      </c>
      <c r="AK24" s="313">
        <v>1</v>
      </c>
      <c r="AL24" s="296">
        <v>0.5</v>
      </c>
      <c r="AM24" s="457">
        <v>0.5</v>
      </c>
      <c r="AO24" s="214">
        <f>IF(D24&gt;F24,1,0)</f>
        <v>0</v>
      </c>
      <c r="AP24" s="214">
        <f>IF(F24&gt;D24,1,0)</f>
        <v>0</v>
      </c>
      <c r="AQ24" s="214">
        <f>IF(G24&gt;I24,1,0)</f>
        <v>0</v>
      </c>
      <c r="AR24" s="214">
        <f>IF(I24&gt;G24,1,0)</f>
        <v>0</v>
      </c>
      <c r="AS24" s="214">
        <f>IF(J24&gt;L24,1,0)</f>
        <v>0</v>
      </c>
      <c r="AT24" s="214">
        <f>IF(L24&gt;J24,1,0)</f>
        <v>0</v>
      </c>
      <c r="AU24" s="214">
        <f>IF(M24&gt;O24,1,0)</f>
        <v>0</v>
      </c>
      <c r="AV24" s="214">
        <f>IF(O24&gt;M24,1,0)</f>
        <v>0</v>
      </c>
      <c r="AW24" s="214">
        <f>IF(P24&gt;R24,1,)</f>
        <v>0</v>
      </c>
      <c r="AX24" s="214">
        <f>IF(R24&gt;P24,1,0)</f>
        <v>0</v>
      </c>
      <c r="AY24" s="214">
        <f>IF(S24&gt;U24,1,0)</f>
        <v>0</v>
      </c>
      <c r="AZ24" s="214">
        <f>IF(U24&gt;S24,1,0)</f>
        <v>1</v>
      </c>
      <c r="BA24" s="214">
        <f>IF(V24&gt;X24,1,0)</f>
        <v>0</v>
      </c>
      <c r="BB24" s="214">
        <f>IF(X24&gt;V24,1,0)</f>
        <v>0</v>
      </c>
    </row>
    <row r="25" spans="2:54" ht="21.75" customHeight="1">
      <c r="B25" s="549"/>
      <c r="C25" s="245" t="s">
        <v>118</v>
      </c>
      <c r="D25" s="230">
        <v>0</v>
      </c>
      <c r="E25" s="231"/>
      <c r="F25" s="232">
        <v>2</v>
      </c>
      <c r="G25" s="233">
        <v>0</v>
      </c>
      <c r="H25" s="234"/>
      <c r="I25" s="235">
        <v>2</v>
      </c>
      <c r="J25" s="230">
        <v>0</v>
      </c>
      <c r="K25" s="231"/>
      <c r="L25" s="232">
        <v>2</v>
      </c>
      <c r="M25" s="233">
        <v>0</v>
      </c>
      <c r="N25" s="234"/>
      <c r="O25" s="235">
        <v>2</v>
      </c>
      <c r="P25" s="230">
        <v>0</v>
      </c>
      <c r="Q25" s="231"/>
      <c r="R25" s="232">
        <v>2</v>
      </c>
      <c r="S25" s="233">
        <v>2</v>
      </c>
      <c r="T25" s="234"/>
      <c r="U25" s="235">
        <v>1</v>
      </c>
      <c r="V25" s="230">
        <v>0</v>
      </c>
      <c r="W25" s="231"/>
      <c r="X25" s="236">
        <v>2</v>
      </c>
      <c r="Y25" s="237">
        <f t="shared" si="0"/>
        <v>7</v>
      </c>
      <c r="Z25" s="238">
        <f t="shared" si="1"/>
        <v>1</v>
      </c>
      <c r="AA25" s="239">
        <f t="shared" si="1"/>
        <v>6</v>
      </c>
      <c r="AB25" s="240">
        <f t="shared" si="2"/>
        <v>2</v>
      </c>
      <c r="AC25" s="234" t="s">
        <v>17</v>
      </c>
      <c r="AD25" s="241">
        <f t="shared" si="3"/>
        <v>13</v>
      </c>
      <c r="AE25" s="242">
        <f t="shared" si="4"/>
        <v>0.14285714285714285</v>
      </c>
      <c r="AG25" s="294" t="s">
        <v>161</v>
      </c>
      <c r="AH25" s="295" t="s">
        <v>125</v>
      </c>
      <c r="AI25" s="295" t="s">
        <v>87</v>
      </c>
      <c r="AJ25" s="313">
        <v>2</v>
      </c>
      <c r="AK25" s="313">
        <v>1</v>
      </c>
      <c r="AL25" s="296">
        <v>0.5</v>
      </c>
      <c r="AM25" s="457">
        <v>0.4</v>
      </c>
      <c r="AO25" s="214">
        <f t="shared" si="5"/>
        <v>0</v>
      </c>
      <c r="AP25" s="214">
        <f t="shared" si="6"/>
        <v>1</v>
      </c>
      <c r="AQ25" s="214">
        <f t="shared" si="7"/>
        <v>0</v>
      </c>
      <c r="AR25" s="214">
        <f t="shared" si="8"/>
        <v>1</v>
      </c>
      <c r="AS25" s="214">
        <f t="shared" si="9"/>
        <v>0</v>
      </c>
      <c r="AT25" s="214">
        <f t="shared" si="10"/>
        <v>1</v>
      </c>
      <c r="AU25" s="214">
        <f t="shared" si="11"/>
        <v>0</v>
      </c>
      <c r="AV25" s="214">
        <f t="shared" si="12"/>
        <v>1</v>
      </c>
      <c r="AW25" s="214">
        <f t="shared" si="13"/>
        <v>0</v>
      </c>
      <c r="AX25" s="214">
        <f t="shared" si="14"/>
        <v>1</v>
      </c>
      <c r="AY25" s="214">
        <f t="shared" si="15"/>
        <v>1</v>
      </c>
      <c r="AZ25" s="214">
        <f t="shared" si="16"/>
        <v>0</v>
      </c>
      <c r="BA25" s="214">
        <f t="shared" si="17"/>
        <v>0</v>
      </c>
      <c r="BB25" s="214">
        <f t="shared" si="18"/>
        <v>1</v>
      </c>
    </row>
    <row r="26" spans="2:54" ht="25.5" customHeight="1">
      <c r="B26" s="547" t="s">
        <v>29</v>
      </c>
      <c r="C26" s="243" t="s">
        <v>107</v>
      </c>
      <c r="D26" s="201">
        <v>2</v>
      </c>
      <c r="E26" s="202"/>
      <c r="F26" s="203">
        <v>0</v>
      </c>
      <c r="G26" s="204">
        <v>2</v>
      </c>
      <c r="H26" s="205"/>
      <c r="I26" s="206">
        <v>1</v>
      </c>
      <c r="J26" s="201">
        <v>2</v>
      </c>
      <c r="K26" s="202"/>
      <c r="L26" s="203">
        <v>0</v>
      </c>
      <c r="M26" s="204"/>
      <c r="N26" s="205"/>
      <c r="O26" s="206"/>
      <c r="P26" s="201">
        <v>1</v>
      </c>
      <c r="Q26" s="202"/>
      <c r="R26" s="203">
        <v>2</v>
      </c>
      <c r="S26" s="204">
        <v>0</v>
      </c>
      <c r="T26" s="205"/>
      <c r="U26" s="206">
        <v>2</v>
      </c>
      <c r="V26" s="201"/>
      <c r="W26" s="202"/>
      <c r="X26" s="203"/>
      <c r="Y26" s="208">
        <f t="shared" si="0"/>
        <v>5</v>
      </c>
      <c r="Z26" s="209">
        <f t="shared" si="1"/>
        <v>3</v>
      </c>
      <c r="AA26" s="210">
        <f t="shared" si="1"/>
        <v>2</v>
      </c>
      <c r="AB26" s="211">
        <f t="shared" si="2"/>
        <v>7</v>
      </c>
      <c r="AC26" s="205" t="s">
        <v>17</v>
      </c>
      <c r="AD26" s="212">
        <f t="shared" si="3"/>
        <v>5</v>
      </c>
      <c r="AE26" s="213">
        <f t="shared" si="4"/>
        <v>0.6</v>
      </c>
      <c r="AG26" s="294" t="s">
        <v>162</v>
      </c>
      <c r="AH26" s="295" t="s">
        <v>97</v>
      </c>
      <c r="AI26" s="295" t="s">
        <v>21</v>
      </c>
      <c r="AJ26" s="313">
        <v>3</v>
      </c>
      <c r="AK26" s="313">
        <v>1</v>
      </c>
      <c r="AL26" s="296">
        <v>0.3333333333333333</v>
      </c>
      <c r="AM26" s="457">
        <v>0.3333333333333333</v>
      </c>
      <c r="AO26" s="214">
        <f t="shared" si="5"/>
        <v>1</v>
      </c>
      <c r="AP26" s="214">
        <f t="shared" si="6"/>
        <v>0</v>
      </c>
      <c r="AQ26" s="214">
        <f t="shared" si="7"/>
        <v>1</v>
      </c>
      <c r="AR26" s="214">
        <f t="shared" si="8"/>
        <v>0</v>
      </c>
      <c r="AS26" s="214">
        <f t="shared" si="9"/>
        <v>1</v>
      </c>
      <c r="AT26" s="214">
        <f t="shared" si="10"/>
        <v>0</v>
      </c>
      <c r="AU26" s="214">
        <f t="shared" si="11"/>
        <v>0</v>
      </c>
      <c r="AV26" s="214">
        <f t="shared" si="12"/>
        <v>0</v>
      </c>
      <c r="AW26" s="214">
        <f t="shared" si="13"/>
        <v>0</v>
      </c>
      <c r="AX26" s="214">
        <f t="shared" si="14"/>
        <v>1</v>
      </c>
      <c r="AY26" s="214">
        <f t="shared" si="15"/>
        <v>0</v>
      </c>
      <c r="AZ26" s="214">
        <f t="shared" si="16"/>
        <v>1</v>
      </c>
      <c r="BA26" s="214">
        <f t="shared" si="17"/>
        <v>0</v>
      </c>
      <c r="BB26" s="214">
        <f t="shared" si="18"/>
        <v>0</v>
      </c>
    </row>
    <row r="27" spans="2:54" ht="25.5" customHeight="1">
      <c r="B27" s="548"/>
      <c r="C27" s="244" t="s">
        <v>108</v>
      </c>
      <c r="D27" s="216">
        <v>2</v>
      </c>
      <c r="E27" s="217"/>
      <c r="F27" s="218">
        <v>0</v>
      </c>
      <c r="G27" s="219">
        <v>2</v>
      </c>
      <c r="H27" s="220"/>
      <c r="I27" s="221">
        <v>0</v>
      </c>
      <c r="J27" s="216"/>
      <c r="K27" s="217"/>
      <c r="L27" s="218"/>
      <c r="M27" s="219">
        <v>2</v>
      </c>
      <c r="N27" s="220"/>
      <c r="O27" s="221">
        <v>0</v>
      </c>
      <c r="P27" s="216"/>
      <c r="Q27" s="217"/>
      <c r="R27" s="218"/>
      <c r="S27" s="219"/>
      <c r="T27" s="220"/>
      <c r="U27" s="221"/>
      <c r="V27" s="216">
        <v>2</v>
      </c>
      <c r="W27" s="217"/>
      <c r="X27" s="218">
        <v>0</v>
      </c>
      <c r="Y27" s="223">
        <f t="shared" si="0"/>
        <v>4</v>
      </c>
      <c r="Z27" s="224">
        <f t="shared" si="1"/>
        <v>4</v>
      </c>
      <c r="AA27" s="225">
        <f t="shared" si="1"/>
        <v>0</v>
      </c>
      <c r="AB27" s="226">
        <f t="shared" si="2"/>
        <v>8</v>
      </c>
      <c r="AC27" s="220" t="s">
        <v>17</v>
      </c>
      <c r="AD27" s="227">
        <f t="shared" si="3"/>
        <v>0</v>
      </c>
      <c r="AE27" s="228">
        <f t="shared" si="4"/>
        <v>1</v>
      </c>
      <c r="AG27" s="294" t="s">
        <v>163</v>
      </c>
      <c r="AH27" s="295" t="s">
        <v>200</v>
      </c>
      <c r="AI27" s="295" t="s">
        <v>86</v>
      </c>
      <c r="AJ27" s="312">
        <v>2</v>
      </c>
      <c r="AK27" s="313">
        <v>0</v>
      </c>
      <c r="AL27" s="296">
        <v>0</v>
      </c>
      <c r="AM27" s="457">
        <v>0</v>
      </c>
      <c r="AO27" s="214">
        <f t="shared" si="5"/>
        <v>1</v>
      </c>
      <c r="AP27" s="214">
        <f t="shared" si="6"/>
        <v>0</v>
      </c>
      <c r="AQ27" s="214">
        <f t="shared" si="7"/>
        <v>1</v>
      </c>
      <c r="AR27" s="214">
        <f t="shared" si="8"/>
        <v>0</v>
      </c>
      <c r="AS27" s="214">
        <f t="shared" si="9"/>
        <v>0</v>
      </c>
      <c r="AT27" s="214">
        <f t="shared" si="10"/>
        <v>0</v>
      </c>
      <c r="AU27" s="214">
        <f t="shared" si="11"/>
        <v>1</v>
      </c>
      <c r="AV27" s="214">
        <f t="shared" si="12"/>
        <v>0</v>
      </c>
      <c r="AW27" s="214">
        <f t="shared" si="13"/>
        <v>0</v>
      </c>
      <c r="AX27" s="214">
        <f t="shared" si="14"/>
        <v>0</v>
      </c>
      <c r="AY27" s="214">
        <f t="shared" si="15"/>
        <v>0</v>
      </c>
      <c r="AZ27" s="214">
        <f t="shared" si="16"/>
        <v>0</v>
      </c>
      <c r="BA27" s="214">
        <f t="shared" si="17"/>
        <v>1</v>
      </c>
      <c r="BB27" s="214">
        <f t="shared" si="18"/>
        <v>0</v>
      </c>
    </row>
    <row r="28" spans="2:54" ht="24" customHeight="1">
      <c r="B28" s="549"/>
      <c r="C28" s="245" t="s">
        <v>109</v>
      </c>
      <c r="D28" s="230"/>
      <c r="E28" s="231"/>
      <c r="F28" s="232"/>
      <c r="G28" s="233"/>
      <c r="H28" s="234"/>
      <c r="I28" s="235"/>
      <c r="J28" s="230">
        <v>2</v>
      </c>
      <c r="K28" s="231"/>
      <c r="L28" s="232">
        <v>0</v>
      </c>
      <c r="M28" s="233">
        <v>2</v>
      </c>
      <c r="N28" s="234"/>
      <c r="O28" s="235">
        <v>0</v>
      </c>
      <c r="P28" s="230">
        <v>2</v>
      </c>
      <c r="Q28" s="231"/>
      <c r="R28" s="232">
        <v>0</v>
      </c>
      <c r="S28" s="233">
        <v>2</v>
      </c>
      <c r="T28" s="234"/>
      <c r="U28" s="235">
        <v>1</v>
      </c>
      <c r="V28" s="230">
        <v>2</v>
      </c>
      <c r="W28" s="231"/>
      <c r="X28" s="236">
        <v>0</v>
      </c>
      <c r="Y28" s="237">
        <f t="shared" si="0"/>
        <v>5</v>
      </c>
      <c r="Z28" s="238">
        <f t="shared" si="1"/>
        <v>5</v>
      </c>
      <c r="AA28" s="239">
        <f t="shared" si="1"/>
        <v>0</v>
      </c>
      <c r="AB28" s="240">
        <f t="shared" si="2"/>
        <v>10</v>
      </c>
      <c r="AC28" s="234" t="s">
        <v>17</v>
      </c>
      <c r="AD28" s="241">
        <f t="shared" si="3"/>
        <v>1</v>
      </c>
      <c r="AE28" s="242">
        <f t="shared" si="4"/>
        <v>1</v>
      </c>
      <c r="AG28" s="294" t="s">
        <v>164</v>
      </c>
      <c r="AH28" s="295" t="s">
        <v>116</v>
      </c>
      <c r="AI28" s="295" t="s">
        <v>86</v>
      </c>
      <c r="AJ28" s="312">
        <v>2</v>
      </c>
      <c r="AK28" s="313">
        <v>0</v>
      </c>
      <c r="AL28" s="296">
        <v>0</v>
      </c>
      <c r="AM28" s="457">
        <v>0</v>
      </c>
      <c r="AO28" s="214">
        <f t="shared" si="5"/>
        <v>0</v>
      </c>
      <c r="AP28" s="214">
        <f t="shared" si="6"/>
        <v>0</v>
      </c>
      <c r="AQ28" s="214">
        <f t="shared" si="7"/>
        <v>0</v>
      </c>
      <c r="AR28" s="214">
        <f t="shared" si="8"/>
        <v>0</v>
      </c>
      <c r="AS28" s="214">
        <f t="shared" si="9"/>
        <v>1</v>
      </c>
      <c r="AT28" s="214">
        <f t="shared" si="10"/>
        <v>0</v>
      </c>
      <c r="AU28" s="214">
        <f t="shared" si="11"/>
        <v>1</v>
      </c>
      <c r="AV28" s="214">
        <f t="shared" si="12"/>
        <v>0</v>
      </c>
      <c r="AW28" s="214">
        <f t="shared" si="13"/>
        <v>1</v>
      </c>
      <c r="AX28" s="214">
        <f t="shared" si="14"/>
        <v>0</v>
      </c>
      <c r="AY28" s="214">
        <f t="shared" si="15"/>
        <v>1</v>
      </c>
      <c r="AZ28" s="214">
        <f t="shared" si="16"/>
        <v>0</v>
      </c>
      <c r="BA28" s="214">
        <f t="shared" si="17"/>
        <v>1</v>
      </c>
      <c r="BB28" s="214">
        <f t="shared" si="18"/>
        <v>0</v>
      </c>
    </row>
    <row r="29" spans="2:54" ht="24" customHeight="1">
      <c r="B29" s="547" t="s">
        <v>21</v>
      </c>
      <c r="C29" s="243" t="s">
        <v>95</v>
      </c>
      <c r="D29" s="201">
        <v>2</v>
      </c>
      <c r="E29" s="202"/>
      <c r="F29" s="203">
        <v>0</v>
      </c>
      <c r="G29" s="204">
        <v>2</v>
      </c>
      <c r="H29" s="205"/>
      <c r="I29" s="206">
        <v>0</v>
      </c>
      <c r="J29" s="201">
        <v>2</v>
      </c>
      <c r="K29" s="202"/>
      <c r="L29" s="203">
        <v>0</v>
      </c>
      <c r="M29" s="204">
        <v>2</v>
      </c>
      <c r="N29" s="205"/>
      <c r="O29" s="206">
        <v>0</v>
      </c>
      <c r="P29" s="201">
        <v>2</v>
      </c>
      <c r="Q29" s="202"/>
      <c r="R29" s="203">
        <v>0</v>
      </c>
      <c r="S29" s="204">
        <v>2</v>
      </c>
      <c r="T29" s="205"/>
      <c r="U29" s="206">
        <v>0</v>
      </c>
      <c r="V29" s="201">
        <v>0</v>
      </c>
      <c r="W29" s="202"/>
      <c r="X29" s="203">
        <v>2</v>
      </c>
      <c r="Y29" s="208">
        <f t="shared" si="0"/>
        <v>7</v>
      </c>
      <c r="Z29" s="209">
        <f t="shared" si="1"/>
        <v>6</v>
      </c>
      <c r="AA29" s="210">
        <f t="shared" si="1"/>
        <v>1</v>
      </c>
      <c r="AB29" s="211">
        <f t="shared" si="2"/>
        <v>12</v>
      </c>
      <c r="AC29" s="205" t="s">
        <v>17</v>
      </c>
      <c r="AD29" s="212">
        <f t="shared" si="3"/>
        <v>2</v>
      </c>
      <c r="AE29" s="213">
        <f t="shared" si="4"/>
        <v>0.8571428571428571</v>
      </c>
      <c r="AG29" s="294" t="s">
        <v>165</v>
      </c>
      <c r="AH29" s="295" t="s">
        <v>115</v>
      </c>
      <c r="AI29" s="295" t="s">
        <v>86</v>
      </c>
      <c r="AJ29" s="312">
        <v>2</v>
      </c>
      <c r="AK29" s="313">
        <v>0</v>
      </c>
      <c r="AL29" s="296">
        <v>0</v>
      </c>
      <c r="AM29" s="457">
        <v>0</v>
      </c>
      <c r="AO29" s="214">
        <f t="shared" si="5"/>
        <v>1</v>
      </c>
      <c r="AP29" s="214">
        <f t="shared" si="6"/>
        <v>0</v>
      </c>
      <c r="AQ29" s="214">
        <f t="shared" si="7"/>
        <v>1</v>
      </c>
      <c r="AR29" s="214">
        <f t="shared" si="8"/>
        <v>0</v>
      </c>
      <c r="AS29" s="214">
        <f t="shared" si="9"/>
        <v>1</v>
      </c>
      <c r="AT29" s="214">
        <f t="shared" si="10"/>
        <v>0</v>
      </c>
      <c r="AU29" s="214">
        <f t="shared" si="11"/>
        <v>1</v>
      </c>
      <c r="AV29" s="214">
        <f t="shared" si="12"/>
        <v>0</v>
      </c>
      <c r="AW29" s="214">
        <f t="shared" si="13"/>
        <v>1</v>
      </c>
      <c r="AX29" s="214">
        <f t="shared" si="14"/>
        <v>0</v>
      </c>
      <c r="AY29" s="214">
        <f t="shared" si="15"/>
        <v>1</v>
      </c>
      <c r="AZ29" s="214">
        <f t="shared" si="16"/>
        <v>0</v>
      </c>
      <c r="BA29" s="214">
        <f t="shared" si="17"/>
        <v>0</v>
      </c>
      <c r="BB29" s="214">
        <f t="shared" si="18"/>
        <v>1</v>
      </c>
    </row>
    <row r="30" spans="2:54" ht="24.75" customHeight="1">
      <c r="B30" s="548"/>
      <c r="C30" s="244" t="s">
        <v>96</v>
      </c>
      <c r="D30" s="216"/>
      <c r="E30" s="217"/>
      <c r="F30" s="218"/>
      <c r="G30" s="219">
        <v>0</v>
      </c>
      <c r="H30" s="220"/>
      <c r="I30" s="221">
        <v>2</v>
      </c>
      <c r="J30" s="216">
        <v>1</v>
      </c>
      <c r="K30" s="217"/>
      <c r="L30" s="218">
        <v>2</v>
      </c>
      <c r="M30" s="219">
        <v>2</v>
      </c>
      <c r="N30" s="220"/>
      <c r="O30" s="221">
        <v>0</v>
      </c>
      <c r="P30" s="216">
        <v>2</v>
      </c>
      <c r="Q30" s="217"/>
      <c r="R30" s="218">
        <v>0</v>
      </c>
      <c r="S30" s="219"/>
      <c r="T30" s="220"/>
      <c r="U30" s="221"/>
      <c r="V30" s="216"/>
      <c r="W30" s="217"/>
      <c r="X30" s="218"/>
      <c r="Y30" s="223">
        <f t="shared" si="0"/>
        <v>4</v>
      </c>
      <c r="Z30" s="224">
        <f t="shared" si="1"/>
        <v>2</v>
      </c>
      <c r="AA30" s="225">
        <f t="shared" si="1"/>
        <v>2</v>
      </c>
      <c r="AB30" s="226">
        <f t="shared" si="2"/>
        <v>5</v>
      </c>
      <c r="AC30" s="220" t="s">
        <v>17</v>
      </c>
      <c r="AD30" s="227">
        <f t="shared" si="3"/>
        <v>4</v>
      </c>
      <c r="AE30" s="228">
        <f t="shared" si="4"/>
        <v>0.5</v>
      </c>
      <c r="AG30" s="302" t="s">
        <v>166</v>
      </c>
      <c r="AH30" s="303" t="s">
        <v>274</v>
      </c>
      <c r="AI30" s="303" t="s">
        <v>58</v>
      </c>
      <c r="AJ30" s="317">
        <v>1</v>
      </c>
      <c r="AK30" s="317">
        <v>0</v>
      </c>
      <c r="AL30" s="304">
        <v>0</v>
      </c>
      <c r="AM30" s="464">
        <v>0</v>
      </c>
      <c r="AO30" s="214">
        <f t="shared" si="5"/>
        <v>0</v>
      </c>
      <c r="AP30" s="214">
        <f t="shared" si="6"/>
        <v>0</v>
      </c>
      <c r="AQ30" s="214">
        <f t="shared" si="7"/>
        <v>0</v>
      </c>
      <c r="AR30" s="214">
        <f t="shared" si="8"/>
        <v>1</v>
      </c>
      <c r="AS30" s="214">
        <f t="shared" si="9"/>
        <v>0</v>
      </c>
      <c r="AT30" s="214">
        <f t="shared" si="10"/>
        <v>1</v>
      </c>
      <c r="AU30" s="214">
        <f t="shared" si="11"/>
        <v>1</v>
      </c>
      <c r="AV30" s="214">
        <f t="shared" si="12"/>
        <v>0</v>
      </c>
      <c r="AW30" s="214">
        <f t="shared" si="13"/>
        <v>1</v>
      </c>
      <c r="AX30" s="214">
        <f t="shared" si="14"/>
        <v>0</v>
      </c>
      <c r="AY30" s="214">
        <f t="shared" si="15"/>
        <v>0</v>
      </c>
      <c r="AZ30" s="214">
        <f t="shared" si="16"/>
        <v>0</v>
      </c>
      <c r="BA30" s="214">
        <f t="shared" si="17"/>
        <v>0</v>
      </c>
      <c r="BB30" s="214">
        <f t="shared" si="18"/>
        <v>0</v>
      </c>
    </row>
    <row r="31" spans="2:54" ht="24.75" customHeight="1">
      <c r="B31" s="549"/>
      <c r="C31" s="245" t="s">
        <v>97</v>
      </c>
      <c r="D31" s="230">
        <v>2</v>
      </c>
      <c r="E31" s="231"/>
      <c r="F31" s="232">
        <v>0</v>
      </c>
      <c r="G31" s="233"/>
      <c r="H31" s="234"/>
      <c r="I31" s="235"/>
      <c r="J31" s="230"/>
      <c r="K31" s="231"/>
      <c r="L31" s="232"/>
      <c r="M31" s="233"/>
      <c r="N31" s="234"/>
      <c r="O31" s="235"/>
      <c r="P31" s="230"/>
      <c r="Q31" s="231"/>
      <c r="R31" s="232"/>
      <c r="S31" s="233">
        <v>0</v>
      </c>
      <c r="T31" s="234"/>
      <c r="U31" s="235">
        <v>2</v>
      </c>
      <c r="V31" s="230">
        <v>0</v>
      </c>
      <c r="W31" s="231"/>
      <c r="X31" s="236">
        <v>2</v>
      </c>
      <c r="Y31" s="237">
        <f t="shared" si="0"/>
        <v>3</v>
      </c>
      <c r="Z31" s="238">
        <f t="shared" si="1"/>
        <v>1</v>
      </c>
      <c r="AA31" s="239">
        <f t="shared" si="1"/>
        <v>2</v>
      </c>
      <c r="AB31" s="240">
        <f t="shared" si="2"/>
        <v>2</v>
      </c>
      <c r="AC31" s="234" t="s">
        <v>17</v>
      </c>
      <c r="AD31" s="241">
        <f t="shared" si="3"/>
        <v>4</v>
      </c>
      <c r="AE31" s="242">
        <f t="shared" si="4"/>
        <v>0.3333333333333333</v>
      </c>
      <c r="AO31" s="214">
        <f t="shared" si="5"/>
        <v>1</v>
      </c>
      <c r="AP31" s="214">
        <f t="shared" si="6"/>
        <v>0</v>
      </c>
      <c r="AQ31" s="214">
        <f t="shared" si="7"/>
        <v>0</v>
      </c>
      <c r="AR31" s="214">
        <f t="shared" si="8"/>
        <v>0</v>
      </c>
      <c r="AS31" s="214">
        <f t="shared" si="9"/>
        <v>0</v>
      </c>
      <c r="AT31" s="214">
        <f t="shared" si="10"/>
        <v>0</v>
      </c>
      <c r="AU31" s="214">
        <f t="shared" si="11"/>
        <v>0</v>
      </c>
      <c r="AV31" s="214">
        <f t="shared" si="12"/>
        <v>0</v>
      </c>
      <c r="AW31" s="214">
        <f t="shared" si="13"/>
        <v>0</v>
      </c>
      <c r="AX31" s="214">
        <f t="shared" si="14"/>
        <v>0</v>
      </c>
      <c r="AY31" s="214">
        <f t="shared" si="15"/>
        <v>0</v>
      </c>
      <c r="AZ31" s="214">
        <f t="shared" si="16"/>
        <v>1</v>
      </c>
      <c r="BA31" s="214">
        <f t="shared" si="17"/>
        <v>0</v>
      </c>
      <c r="BB31" s="214">
        <f t="shared" si="18"/>
        <v>1</v>
      </c>
    </row>
    <row r="32" ht="15" customHeight="1">
      <c r="B32" s="246"/>
    </row>
    <row r="33" ht="15" customHeight="1">
      <c r="B33" s="246"/>
    </row>
    <row r="34" ht="24.75" customHeight="1">
      <c r="S34" s="192" t="s">
        <v>114</v>
      </c>
    </row>
    <row r="35" ht="15" customHeight="1"/>
    <row r="36" spans="14:36" ht="15" customHeight="1">
      <c r="N36" s="193" t="s">
        <v>100</v>
      </c>
      <c r="AJ36" s="193" t="s">
        <v>167</v>
      </c>
    </row>
    <row r="37" spans="2:39" ht="29.25" customHeight="1">
      <c r="B37" s="194"/>
      <c r="C37" s="195"/>
      <c r="D37" s="550">
        <v>1</v>
      </c>
      <c r="E37" s="551"/>
      <c r="F37" s="552"/>
      <c r="G37" s="555">
        <v>2</v>
      </c>
      <c r="H37" s="553"/>
      <c r="I37" s="554"/>
      <c r="J37" s="550">
        <v>3</v>
      </c>
      <c r="K37" s="551"/>
      <c r="L37" s="552"/>
      <c r="M37" s="555">
        <v>4</v>
      </c>
      <c r="N37" s="553"/>
      <c r="O37" s="554"/>
      <c r="P37" s="550">
        <v>5</v>
      </c>
      <c r="Q37" s="551"/>
      <c r="R37" s="552"/>
      <c r="S37" s="555">
        <v>6</v>
      </c>
      <c r="T37" s="553"/>
      <c r="U37" s="554"/>
      <c r="V37" s="550">
        <v>7</v>
      </c>
      <c r="W37" s="551"/>
      <c r="X37" s="551"/>
      <c r="Y37" s="196" t="s">
        <v>101</v>
      </c>
      <c r="Z37" s="197" t="s">
        <v>102</v>
      </c>
      <c r="AA37" s="198" t="s">
        <v>103</v>
      </c>
      <c r="AB37" s="553" t="s">
        <v>104</v>
      </c>
      <c r="AC37" s="553"/>
      <c r="AD37" s="554"/>
      <c r="AE37" s="199" t="s">
        <v>105</v>
      </c>
      <c r="AH37" s="298" t="s">
        <v>144</v>
      </c>
      <c r="AI37" s="298" t="s">
        <v>145</v>
      </c>
      <c r="AJ37" s="298" t="s">
        <v>101</v>
      </c>
      <c r="AK37" s="455" t="s">
        <v>102</v>
      </c>
      <c r="AL37" s="456" t="s">
        <v>142</v>
      </c>
      <c r="AM37" s="456" t="s">
        <v>143</v>
      </c>
    </row>
    <row r="38" spans="2:54" ht="20.25" customHeight="1">
      <c r="B38" s="547" t="s">
        <v>88</v>
      </c>
      <c r="C38" s="287" t="s">
        <v>122</v>
      </c>
      <c r="D38" s="201">
        <v>0</v>
      </c>
      <c r="E38" s="202"/>
      <c r="F38" s="203">
        <v>2</v>
      </c>
      <c r="G38" s="204">
        <v>2</v>
      </c>
      <c r="H38" s="205"/>
      <c r="I38" s="206">
        <v>0</v>
      </c>
      <c r="J38" s="201">
        <v>0</v>
      </c>
      <c r="K38" s="202"/>
      <c r="L38" s="203">
        <v>2</v>
      </c>
      <c r="M38" s="465"/>
      <c r="N38" s="466"/>
      <c r="O38" s="467"/>
      <c r="P38" s="201"/>
      <c r="Q38" s="202"/>
      <c r="R38" s="203"/>
      <c r="S38" s="204"/>
      <c r="T38" s="205"/>
      <c r="U38" s="206"/>
      <c r="V38" s="201">
        <v>0</v>
      </c>
      <c r="W38" s="202" t="s">
        <v>17</v>
      </c>
      <c r="X38" s="207">
        <v>2</v>
      </c>
      <c r="Y38" s="208">
        <f aca="true" t="shared" si="19" ref="Y38:Y55">SUM(AO38:BB38)</f>
        <v>4</v>
      </c>
      <c r="Z38" s="209">
        <f aca="true" t="shared" si="20" ref="Z38:Z55">AO38+AQ38+AS38+AU38+AW38+AY38+BA38</f>
        <v>1</v>
      </c>
      <c r="AA38" s="210">
        <f aca="true" t="shared" si="21" ref="AA38:AA55">AP38+AR38+AT38+AV38+AX38+AZ38+BB38</f>
        <v>3</v>
      </c>
      <c r="AB38" s="211">
        <f aca="true" t="shared" si="22" ref="AB38:AB55">D38+G38+J38+M38+P38+S38+V38</f>
        <v>2</v>
      </c>
      <c r="AC38" s="205" t="s">
        <v>17</v>
      </c>
      <c r="AD38" s="212">
        <f aca="true" t="shared" si="23" ref="AD38:AD55">F38+I38+L38+O38+R38+U38+X38</f>
        <v>6</v>
      </c>
      <c r="AE38" s="213">
        <f aca="true" t="shared" si="24" ref="AE38:AE55">IF(Y38&gt;0,Z38/Y38,0)</f>
        <v>0.25</v>
      </c>
      <c r="AG38" s="488" t="s">
        <v>66</v>
      </c>
      <c r="AH38" s="489" t="s">
        <v>131</v>
      </c>
      <c r="AI38" s="489" t="s">
        <v>51</v>
      </c>
      <c r="AJ38" s="310">
        <v>5</v>
      </c>
      <c r="AK38" s="310">
        <v>5</v>
      </c>
      <c r="AL38" s="293">
        <v>1</v>
      </c>
      <c r="AM38" s="495">
        <v>0.9090909090909091</v>
      </c>
      <c r="AO38" s="214">
        <f aca="true" t="shared" si="25" ref="AO38:AO48">IF(D38&gt;F38,1,0)</f>
        <v>0</v>
      </c>
      <c r="AP38" s="214">
        <f aca="true" t="shared" si="26" ref="AP38:AP48">IF(F38&gt;D38,1,0)</f>
        <v>1</v>
      </c>
      <c r="AQ38" s="214">
        <f aca="true" t="shared" si="27" ref="AQ38:AQ48">IF(G38&gt;I38,1,0)</f>
        <v>1</v>
      </c>
      <c r="AR38" s="214">
        <f aca="true" t="shared" si="28" ref="AR38:AR48">IF(I38&gt;G38,1,0)</f>
        <v>0</v>
      </c>
      <c r="AS38" s="214">
        <f aca="true" t="shared" si="29" ref="AS38:AS48">IF(J38&gt;L38,1,0)</f>
        <v>0</v>
      </c>
      <c r="AT38" s="214">
        <f aca="true" t="shared" si="30" ref="AT38:AT48">IF(L38&gt;J38,1,0)</f>
        <v>1</v>
      </c>
      <c r="AU38" s="214">
        <f aca="true" t="shared" si="31" ref="AU38:AU48">IF(M38&gt;O38,1,0)</f>
        <v>0</v>
      </c>
      <c r="AV38" s="214">
        <f aca="true" t="shared" si="32" ref="AV38:AV48">IF(O38&gt;M38,1,0)</f>
        <v>0</v>
      </c>
      <c r="AW38" s="214">
        <f aca="true" t="shared" si="33" ref="AW38:AW48">IF(P38&gt;R38,1,)</f>
        <v>0</v>
      </c>
      <c r="AX38" s="214">
        <f aca="true" t="shared" si="34" ref="AX38:AX48">IF(R38&gt;P38,1,0)</f>
        <v>0</v>
      </c>
      <c r="AY38" s="214">
        <f aca="true" t="shared" si="35" ref="AY38:AY48">IF(S38&gt;U38,1,0)</f>
        <v>0</v>
      </c>
      <c r="AZ38" s="214">
        <f aca="true" t="shared" si="36" ref="AZ38:AZ48">IF(U38&gt;S38,1,0)</f>
        <v>0</v>
      </c>
      <c r="BA38" s="214">
        <f aca="true" t="shared" si="37" ref="BA38:BA48">IF(V38&gt;X38,1,0)</f>
        <v>0</v>
      </c>
      <c r="BB38" s="214">
        <f aca="true" t="shared" si="38" ref="BB38:BB48">IF(X38&gt;V38,1,0)</f>
        <v>1</v>
      </c>
    </row>
    <row r="39" spans="2:54" ht="21" customHeight="1">
      <c r="B39" s="548"/>
      <c r="C39" s="288" t="s">
        <v>123</v>
      </c>
      <c r="D39" s="216"/>
      <c r="E39" s="217"/>
      <c r="F39" s="218"/>
      <c r="G39" s="219"/>
      <c r="H39" s="220"/>
      <c r="I39" s="221"/>
      <c r="J39" s="216"/>
      <c r="K39" s="217"/>
      <c r="L39" s="218"/>
      <c r="M39" s="471"/>
      <c r="N39" s="472"/>
      <c r="O39" s="473"/>
      <c r="P39" s="216"/>
      <c r="Q39" s="217"/>
      <c r="R39" s="218"/>
      <c r="S39" s="219"/>
      <c r="T39" s="220"/>
      <c r="U39" s="221"/>
      <c r="V39" s="216"/>
      <c r="W39" s="217" t="s">
        <v>17</v>
      </c>
      <c r="X39" s="222"/>
      <c r="Y39" s="223">
        <f t="shared" si="19"/>
        <v>0</v>
      </c>
      <c r="Z39" s="224">
        <f t="shared" si="20"/>
        <v>0</v>
      </c>
      <c r="AA39" s="225">
        <f t="shared" si="21"/>
        <v>0</v>
      </c>
      <c r="AB39" s="226">
        <f t="shared" si="22"/>
        <v>0</v>
      </c>
      <c r="AC39" s="220" t="s">
        <v>17</v>
      </c>
      <c r="AD39" s="227">
        <f t="shared" si="23"/>
        <v>0</v>
      </c>
      <c r="AE39" s="228">
        <f t="shared" si="24"/>
        <v>0</v>
      </c>
      <c r="AG39" s="490" t="s">
        <v>67</v>
      </c>
      <c r="AH39" s="491" t="s">
        <v>132</v>
      </c>
      <c r="AI39" s="491" t="s">
        <v>178</v>
      </c>
      <c r="AJ39" s="312">
        <v>4</v>
      </c>
      <c r="AK39" s="312">
        <v>4</v>
      </c>
      <c r="AL39" s="296">
        <v>1</v>
      </c>
      <c r="AM39" s="496">
        <v>0.8888888888888888</v>
      </c>
      <c r="AO39" s="214">
        <f t="shared" si="25"/>
        <v>0</v>
      </c>
      <c r="AP39" s="214">
        <f t="shared" si="26"/>
        <v>0</v>
      </c>
      <c r="AQ39" s="214">
        <f t="shared" si="27"/>
        <v>0</v>
      </c>
      <c r="AR39" s="214">
        <f t="shared" si="28"/>
        <v>0</v>
      </c>
      <c r="AS39" s="214">
        <f t="shared" si="29"/>
        <v>0</v>
      </c>
      <c r="AT39" s="214">
        <f t="shared" si="30"/>
        <v>0</v>
      </c>
      <c r="AU39" s="214">
        <f t="shared" si="31"/>
        <v>0</v>
      </c>
      <c r="AV39" s="214">
        <f t="shared" si="32"/>
        <v>0</v>
      </c>
      <c r="AW39" s="214">
        <f t="shared" si="33"/>
        <v>0</v>
      </c>
      <c r="AX39" s="214">
        <f t="shared" si="34"/>
        <v>0</v>
      </c>
      <c r="AY39" s="214">
        <f t="shared" si="35"/>
        <v>0</v>
      </c>
      <c r="AZ39" s="214">
        <f t="shared" si="36"/>
        <v>0</v>
      </c>
      <c r="BA39" s="214">
        <f t="shared" si="37"/>
        <v>0</v>
      </c>
      <c r="BB39" s="214">
        <f t="shared" si="38"/>
        <v>0</v>
      </c>
    </row>
    <row r="40" spans="2:54" ht="21" customHeight="1">
      <c r="B40" s="548"/>
      <c r="C40" s="289" t="s">
        <v>129</v>
      </c>
      <c r="D40" s="266"/>
      <c r="E40" s="267"/>
      <c r="F40" s="268"/>
      <c r="G40" s="269"/>
      <c r="H40" s="270"/>
      <c r="I40" s="271"/>
      <c r="J40" s="216"/>
      <c r="K40" s="217"/>
      <c r="L40" s="218"/>
      <c r="M40" s="477"/>
      <c r="N40" s="478"/>
      <c r="O40" s="479"/>
      <c r="P40" s="266"/>
      <c r="Q40" s="267"/>
      <c r="R40" s="268"/>
      <c r="S40" s="269"/>
      <c r="T40" s="270"/>
      <c r="U40" s="271"/>
      <c r="V40" s="266"/>
      <c r="W40" s="267"/>
      <c r="X40" s="272"/>
      <c r="Y40" s="223">
        <f>SUM(AO40:BB40)</f>
        <v>0</v>
      </c>
      <c r="Z40" s="224">
        <f>AO40+AQ40+AS40+AU40+AW40+AY40+BA40</f>
        <v>0</v>
      </c>
      <c r="AA40" s="225">
        <f>AP40+AR40+AT40+AV40+AX40+AZ40+BB40</f>
        <v>0</v>
      </c>
      <c r="AB40" s="226">
        <f>D40+G40+J40+M40+P40+S40+V40</f>
        <v>0</v>
      </c>
      <c r="AC40" s="220" t="s">
        <v>17</v>
      </c>
      <c r="AD40" s="227">
        <f>F40+I40+L40+O40+R40+U40+X40</f>
        <v>0</v>
      </c>
      <c r="AE40" s="228">
        <f>IF(Y40&gt;0,Z40/Y40,0)</f>
        <v>0</v>
      </c>
      <c r="AG40" s="294" t="s">
        <v>68</v>
      </c>
      <c r="AH40" s="295" t="s">
        <v>113</v>
      </c>
      <c r="AI40" s="295" t="s">
        <v>178</v>
      </c>
      <c r="AJ40" s="312">
        <v>6</v>
      </c>
      <c r="AK40" s="313">
        <v>5</v>
      </c>
      <c r="AL40" s="296">
        <v>0.8333333333333334</v>
      </c>
      <c r="AM40" s="297">
        <v>0.8333333333333334</v>
      </c>
      <c r="AO40" s="214">
        <f t="shared" si="25"/>
        <v>0</v>
      </c>
      <c r="AP40" s="214">
        <f t="shared" si="26"/>
        <v>0</v>
      </c>
      <c r="AQ40" s="214">
        <f t="shared" si="27"/>
        <v>0</v>
      </c>
      <c r="AR40" s="214">
        <f t="shared" si="28"/>
        <v>0</v>
      </c>
      <c r="AS40" s="214">
        <f t="shared" si="29"/>
        <v>0</v>
      </c>
      <c r="AT40" s="214">
        <f t="shared" si="30"/>
        <v>0</v>
      </c>
      <c r="AU40" s="214">
        <f t="shared" si="31"/>
        <v>0</v>
      </c>
      <c r="AV40" s="214">
        <f t="shared" si="32"/>
        <v>0</v>
      </c>
      <c r="AW40" s="214">
        <f t="shared" si="33"/>
        <v>0</v>
      </c>
      <c r="AX40" s="214">
        <f t="shared" si="34"/>
        <v>0</v>
      </c>
      <c r="AY40" s="214">
        <f t="shared" si="35"/>
        <v>0</v>
      </c>
      <c r="AZ40" s="214">
        <f t="shared" si="36"/>
        <v>0</v>
      </c>
      <c r="BA40" s="214">
        <f t="shared" si="37"/>
        <v>0</v>
      </c>
      <c r="BB40" s="214">
        <f t="shared" si="38"/>
        <v>0</v>
      </c>
    </row>
    <row r="41" spans="2:54" ht="21" customHeight="1">
      <c r="B41" s="548"/>
      <c r="C41" s="289" t="s">
        <v>298</v>
      </c>
      <c r="D41" s="266"/>
      <c r="E41" s="267"/>
      <c r="F41" s="268"/>
      <c r="G41" s="269"/>
      <c r="H41" s="270"/>
      <c r="I41" s="271"/>
      <c r="J41" s="266"/>
      <c r="K41" s="267"/>
      <c r="L41" s="268"/>
      <c r="M41" s="477"/>
      <c r="N41" s="478"/>
      <c r="O41" s="479"/>
      <c r="P41" s="266"/>
      <c r="Q41" s="267"/>
      <c r="R41" s="268"/>
      <c r="S41" s="251">
        <v>0</v>
      </c>
      <c r="T41" s="252"/>
      <c r="U41" s="253">
        <v>2</v>
      </c>
      <c r="V41" s="266"/>
      <c r="W41" s="267"/>
      <c r="X41" s="272"/>
      <c r="Y41" s="223">
        <f>SUM(AO41:BB41)</f>
        <v>1</v>
      </c>
      <c r="Z41" s="224">
        <f>AO41+AQ41+AS41+AU41+AW41+AY41+BA41</f>
        <v>0</v>
      </c>
      <c r="AA41" s="225">
        <f>AP41+AR41+AT41+AV41+AX41+AZ41+BB41</f>
        <v>1</v>
      </c>
      <c r="AB41" s="226">
        <f>D41+G41+J41+M41+P41+S41+V41</f>
        <v>0</v>
      </c>
      <c r="AC41" s="220" t="s">
        <v>17</v>
      </c>
      <c r="AD41" s="227">
        <f>F41+I41+L41+O41+R41+U41+X41</f>
        <v>2</v>
      </c>
      <c r="AE41" s="228">
        <f>IF(Y41&gt;0,Z41/Y41,0)</f>
        <v>0</v>
      </c>
      <c r="AG41" s="294" t="s">
        <v>137</v>
      </c>
      <c r="AH41" s="295" t="s">
        <v>112</v>
      </c>
      <c r="AI41" s="295" t="s">
        <v>88</v>
      </c>
      <c r="AJ41" s="312">
        <v>6</v>
      </c>
      <c r="AK41" s="313">
        <v>5</v>
      </c>
      <c r="AL41" s="296">
        <v>0.8333333333333334</v>
      </c>
      <c r="AM41" s="297">
        <v>0.7333333333333333</v>
      </c>
      <c r="AO41" s="214">
        <f t="shared" si="25"/>
        <v>0</v>
      </c>
      <c r="AP41" s="214">
        <f t="shared" si="26"/>
        <v>0</v>
      </c>
      <c r="AQ41" s="214">
        <f t="shared" si="27"/>
        <v>0</v>
      </c>
      <c r="AR41" s="214">
        <f t="shared" si="28"/>
        <v>0</v>
      </c>
      <c r="AS41" s="214">
        <f t="shared" si="29"/>
        <v>0</v>
      </c>
      <c r="AT41" s="214">
        <f t="shared" si="30"/>
        <v>0</v>
      </c>
      <c r="AU41" s="214">
        <f t="shared" si="31"/>
        <v>0</v>
      </c>
      <c r="AV41" s="214">
        <f t="shared" si="32"/>
        <v>0</v>
      </c>
      <c r="AW41" s="214">
        <f t="shared" si="33"/>
        <v>0</v>
      </c>
      <c r="AX41" s="214">
        <f t="shared" si="34"/>
        <v>0</v>
      </c>
      <c r="AY41" s="214">
        <f t="shared" si="35"/>
        <v>0</v>
      </c>
      <c r="AZ41" s="214">
        <f t="shared" si="36"/>
        <v>1</v>
      </c>
      <c r="BA41" s="214">
        <f t="shared" si="37"/>
        <v>0</v>
      </c>
      <c r="BB41" s="214">
        <f t="shared" si="38"/>
        <v>0</v>
      </c>
    </row>
    <row r="42" spans="2:54" ht="21.75" customHeight="1">
      <c r="B42" s="549"/>
      <c r="C42" s="290" t="s">
        <v>126</v>
      </c>
      <c r="D42" s="230">
        <v>0</v>
      </c>
      <c r="E42" s="231"/>
      <c r="F42" s="232">
        <v>2</v>
      </c>
      <c r="G42" s="233">
        <v>0</v>
      </c>
      <c r="H42" s="234"/>
      <c r="I42" s="235">
        <v>2</v>
      </c>
      <c r="J42" s="230">
        <v>1</v>
      </c>
      <c r="K42" s="231"/>
      <c r="L42" s="232">
        <v>2</v>
      </c>
      <c r="M42" s="474"/>
      <c r="N42" s="475"/>
      <c r="O42" s="476"/>
      <c r="P42" s="230"/>
      <c r="Q42" s="231"/>
      <c r="R42" s="232"/>
      <c r="S42" s="233">
        <v>0</v>
      </c>
      <c r="T42" s="234"/>
      <c r="U42" s="235">
        <v>2</v>
      </c>
      <c r="V42" s="230">
        <v>0</v>
      </c>
      <c r="W42" s="231" t="s">
        <v>17</v>
      </c>
      <c r="X42" s="236">
        <v>2</v>
      </c>
      <c r="Y42" s="237">
        <f t="shared" si="19"/>
        <v>5</v>
      </c>
      <c r="Z42" s="238">
        <f t="shared" si="20"/>
        <v>0</v>
      </c>
      <c r="AA42" s="239">
        <f t="shared" si="21"/>
        <v>5</v>
      </c>
      <c r="AB42" s="240">
        <f t="shared" si="22"/>
        <v>1</v>
      </c>
      <c r="AC42" s="234" t="s">
        <v>17</v>
      </c>
      <c r="AD42" s="241">
        <f t="shared" si="23"/>
        <v>10</v>
      </c>
      <c r="AE42" s="242">
        <f t="shared" si="24"/>
        <v>0</v>
      </c>
      <c r="AG42" s="294" t="s">
        <v>140</v>
      </c>
      <c r="AH42" s="295" t="s">
        <v>93</v>
      </c>
      <c r="AI42" s="295" t="s">
        <v>61</v>
      </c>
      <c r="AJ42" s="312">
        <v>5</v>
      </c>
      <c r="AK42" s="313">
        <v>4</v>
      </c>
      <c r="AL42" s="296">
        <v>0.8</v>
      </c>
      <c r="AM42" s="297">
        <v>0.6923076923076923</v>
      </c>
      <c r="AO42" s="214">
        <f t="shared" si="25"/>
        <v>0</v>
      </c>
      <c r="AP42" s="214">
        <f t="shared" si="26"/>
        <v>1</v>
      </c>
      <c r="AQ42" s="214">
        <f t="shared" si="27"/>
        <v>0</v>
      </c>
      <c r="AR42" s="214">
        <f t="shared" si="28"/>
        <v>1</v>
      </c>
      <c r="AS42" s="214">
        <f t="shared" si="29"/>
        <v>0</v>
      </c>
      <c r="AT42" s="214">
        <f t="shared" si="30"/>
        <v>1</v>
      </c>
      <c r="AU42" s="214">
        <f t="shared" si="31"/>
        <v>0</v>
      </c>
      <c r="AV42" s="214">
        <f t="shared" si="32"/>
        <v>0</v>
      </c>
      <c r="AW42" s="214">
        <f t="shared" si="33"/>
        <v>0</v>
      </c>
      <c r="AX42" s="214">
        <f t="shared" si="34"/>
        <v>0</v>
      </c>
      <c r="AY42" s="214">
        <f t="shared" si="35"/>
        <v>0</v>
      </c>
      <c r="AZ42" s="214">
        <f t="shared" si="36"/>
        <v>1</v>
      </c>
      <c r="BA42" s="214">
        <f t="shared" si="37"/>
        <v>0</v>
      </c>
      <c r="BB42" s="214">
        <f t="shared" si="38"/>
        <v>1</v>
      </c>
    </row>
    <row r="43" spans="2:54" ht="15">
      <c r="B43" s="547" t="s">
        <v>51</v>
      </c>
      <c r="C43" s="243" t="s">
        <v>112</v>
      </c>
      <c r="D43" s="201">
        <v>2</v>
      </c>
      <c r="E43" s="202"/>
      <c r="F43" s="203">
        <v>0</v>
      </c>
      <c r="G43" s="465"/>
      <c r="H43" s="466"/>
      <c r="I43" s="467"/>
      <c r="J43" s="201">
        <v>2</v>
      </c>
      <c r="K43" s="202"/>
      <c r="L43" s="203">
        <v>1</v>
      </c>
      <c r="M43" s="204">
        <v>1</v>
      </c>
      <c r="N43" s="205"/>
      <c r="O43" s="206">
        <v>2</v>
      </c>
      <c r="P43" s="201">
        <v>2</v>
      </c>
      <c r="Q43" s="202"/>
      <c r="R43" s="203">
        <v>0</v>
      </c>
      <c r="S43" s="204">
        <v>2</v>
      </c>
      <c r="T43" s="205"/>
      <c r="U43" s="206">
        <v>1</v>
      </c>
      <c r="V43" s="201">
        <v>2</v>
      </c>
      <c r="W43" s="202" t="s">
        <v>17</v>
      </c>
      <c r="X43" s="207">
        <v>0</v>
      </c>
      <c r="Y43" s="223">
        <f t="shared" si="19"/>
        <v>6</v>
      </c>
      <c r="Z43" s="224">
        <f t="shared" si="20"/>
        <v>5</v>
      </c>
      <c r="AA43" s="225">
        <f t="shared" si="21"/>
        <v>1</v>
      </c>
      <c r="AB43" s="226">
        <f t="shared" si="22"/>
        <v>11</v>
      </c>
      <c r="AC43" s="220" t="s">
        <v>17</v>
      </c>
      <c r="AD43" s="227">
        <f t="shared" si="23"/>
        <v>4</v>
      </c>
      <c r="AE43" s="228">
        <f t="shared" si="24"/>
        <v>0.8333333333333334</v>
      </c>
      <c r="AG43" s="294" t="s">
        <v>141</v>
      </c>
      <c r="AH43" s="295" t="s">
        <v>213</v>
      </c>
      <c r="AI43" s="295" t="s">
        <v>176</v>
      </c>
      <c r="AJ43" s="312">
        <v>5</v>
      </c>
      <c r="AK43" s="313">
        <v>3</v>
      </c>
      <c r="AL43" s="296">
        <v>0.6</v>
      </c>
      <c r="AM43" s="297">
        <v>0.5454545454545454</v>
      </c>
      <c r="AO43" s="214">
        <f t="shared" si="25"/>
        <v>1</v>
      </c>
      <c r="AP43" s="214">
        <f t="shared" si="26"/>
        <v>0</v>
      </c>
      <c r="AQ43" s="214">
        <f t="shared" si="27"/>
        <v>0</v>
      </c>
      <c r="AR43" s="214">
        <f t="shared" si="28"/>
        <v>0</v>
      </c>
      <c r="AS43" s="214">
        <f t="shared" si="29"/>
        <v>1</v>
      </c>
      <c r="AT43" s="214">
        <f t="shared" si="30"/>
        <v>0</v>
      </c>
      <c r="AU43" s="214">
        <f t="shared" si="31"/>
        <v>0</v>
      </c>
      <c r="AV43" s="214">
        <f t="shared" si="32"/>
        <v>1</v>
      </c>
      <c r="AW43" s="214">
        <f t="shared" si="33"/>
        <v>1</v>
      </c>
      <c r="AX43" s="214">
        <f t="shared" si="34"/>
        <v>0</v>
      </c>
      <c r="AY43" s="214">
        <f t="shared" si="35"/>
        <v>1</v>
      </c>
      <c r="AZ43" s="214">
        <f t="shared" si="36"/>
        <v>0</v>
      </c>
      <c r="BA43" s="214">
        <f t="shared" si="37"/>
        <v>1</v>
      </c>
      <c r="BB43" s="214">
        <f t="shared" si="38"/>
        <v>0</v>
      </c>
    </row>
    <row r="44" spans="2:54" ht="15">
      <c r="B44" s="548"/>
      <c r="C44" s="274" t="s">
        <v>130</v>
      </c>
      <c r="D44" s="248"/>
      <c r="E44" s="249"/>
      <c r="F44" s="250"/>
      <c r="G44" s="468"/>
      <c r="H44" s="469"/>
      <c r="I44" s="470"/>
      <c r="J44" s="248"/>
      <c r="K44" s="249"/>
      <c r="L44" s="250"/>
      <c r="M44" s="251"/>
      <c r="N44" s="252"/>
      <c r="O44" s="253"/>
      <c r="P44" s="248"/>
      <c r="Q44" s="249"/>
      <c r="R44" s="250"/>
      <c r="S44" s="251"/>
      <c r="T44" s="252"/>
      <c r="U44" s="253"/>
      <c r="V44" s="248"/>
      <c r="W44" s="249"/>
      <c r="X44" s="254"/>
      <c r="Y44" s="223">
        <f>SUM(AO44:BB44)</f>
        <v>0</v>
      </c>
      <c r="Z44" s="224">
        <f>AO44+AQ44+AS44+AU44+AW44+AY44+BA44</f>
        <v>0</v>
      </c>
      <c r="AA44" s="225">
        <f>AP44+AR44+AT44+AV44+AX44+AZ44+BB44</f>
        <v>0</v>
      </c>
      <c r="AB44" s="226">
        <f>D44+G44+J44+M44+P44+S44+V44</f>
        <v>0</v>
      </c>
      <c r="AC44" s="220" t="s">
        <v>17</v>
      </c>
      <c r="AD44" s="227">
        <f>F44+I44+L44+O44+R44+U44+X44</f>
        <v>0</v>
      </c>
      <c r="AE44" s="228">
        <f>IF(Y44&gt;0,Z44/Y44,0)</f>
        <v>0</v>
      </c>
      <c r="AG44" s="294" t="s">
        <v>139</v>
      </c>
      <c r="AH44" s="295" t="s">
        <v>92</v>
      </c>
      <c r="AI44" s="295" t="s">
        <v>61</v>
      </c>
      <c r="AJ44" s="312">
        <v>6</v>
      </c>
      <c r="AK44" s="313">
        <v>3</v>
      </c>
      <c r="AL44" s="296">
        <v>0.5</v>
      </c>
      <c r="AM44" s="297">
        <v>0.5</v>
      </c>
      <c r="AO44" s="214">
        <f t="shared" si="25"/>
        <v>0</v>
      </c>
      <c r="AP44" s="214">
        <f t="shared" si="26"/>
        <v>0</v>
      </c>
      <c r="AQ44" s="214">
        <f t="shared" si="27"/>
        <v>0</v>
      </c>
      <c r="AR44" s="214">
        <f t="shared" si="28"/>
        <v>0</v>
      </c>
      <c r="AS44" s="214">
        <f t="shared" si="29"/>
        <v>0</v>
      </c>
      <c r="AT44" s="214">
        <f t="shared" si="30"/>
        <v>0</v>
      </c>
      <c r="AU44" s="214">
        <f t="shared" si="31"/>
        <v>0</v>
      </c>
      <c r="AV44" s="214">
        <f t="shared" si="32"/>
        <v>0</v>
      </c>
      <c r="AW44" s="214">
        <f t="shared" si="33"/>
        <v>0</v>
      </c>
      <c r="AX44" s="214">
        <f t="shared" si="34"/>
        <v>0</v>
      </c>
      <c r="AY44" s="214">
        <f t="shared" si="35"/>
        <v>0</v>
      </c>
      <c r="AZ44" s="214">
        <f t="shared" si="36"/>
        <v>0</v>
      </c>
      <c r="BA44" s="214">
        <f t="shared" si="37"/>
        <v>0</v>
      </c>
      <c r="BB44" s="214">
        <f t="shared" si="38"/>
        <v>0</v>
      </c>
    </row>
    <row r="45" spans="2:54" ht="15">
      <c r="B45" s="548"/>
      <c r="C45" s="274" t="s">
        <v>131</v>
      </c>
      <c r="D45" s="248">
        <v>2</v>
      </c>
      <c r="E45" s="249"/>
      <c r="F45" s="250">
        <v>1</v>
      </c>
      <c r="G45" s="468"/>
      <c r="H45" s="469"/>
      <c r="I45" s="470"/>
      <c r="J45" s="248">
        <v>2</v>
      </c>
      <c r="K45" s="249"/>
      <c r="L45" s="250">
        <v>0</v>
      </c>
      <c r="M45" s="251">
        <v>2</v>
      </c>
      <c r="N45" s="252"/>
      <c r="O45" s="253">
        <v>0</v>
      </c>
      <c r="P45" s="248"/>
      <c r="Q45" s="249"/>
      <c r="R45" s="250"/>
      <c r="S45" s="251">
        <v>2</v>
      </c>
      <c r="T45" s="252"/>
      <c r="U45" s="253">
        <v>0</v>
      </c>
      <c r="V45" s="248">
        <v>2</v>
      </c>
      <c r="W45" s="249"/>
      <c r="X45" s="254">
        <v>0</v>
      </c>
      <c r="Y45" s="223">
        <f>SUM(AO45:BB45)</f>
        <v>5</v>
      </c>
      <c r="Z45" s="224">
        <f>AO45+AQ45+AS45+AU45+AW45+AY45+BA45</f>
        <v>5</v>
      </c>
      <c r="AA45" s="225">
        <f>AP45+AR45+AT45+AV45+AX45+AZ45+BB45</f>
        <v>0</v>
      </c>
      <c r="AB45" s="226">
        <f>D45+G45+J45+M45+P45+S45+V45</f>
        <v>10</v>
      </c>
      <c r="AC45" s="220" t="s">
        <v>17</v>
      </c>
      <c r="AD45" s="227">
        <f>F45+I45+L45+O45+R45+U45+X45</f>
        <v>1</v>
      </c>
      <c r="AE45" s="228">
        <f>IF(Y45&gt;0,Z45/Y45,0)</f>
        <v>1</v>
      </c>
      <c r="AG45" s="294" t="s">
        <v>138</v>
      </c>
      <c r="AH45" s="295" t="s">
        <v>203</v>
      </c>
      <c r="AI45" s="295" t="s">
        <v>176</v>
      </c>
      <c r="AJ45" s="312">
        <v>5</v>
      </c>
      <c r="AK45" s="313">
        <v>2</v>
      </c>
      <c r="AL45" s="296">
        <v>0.4</v>
      </c>
      <c r="AM45" s="297">
        <v>0.5</v>
      </c>
      <c r="AO45" s="214">
        <f t="shared" si="25"/>
        <v>1</v>
      </c>
      <c r="AP45" s="214">
        <f t="shared" si="26"/>
        <v>0</v>
      </c>
      <c r="AQ45" s="214">
        <f t="shared" si="27"/>
        <v>0</v>
      </c>
      <c r="AR45" s="214">
        <f t="shared" si="28"/>
        <v>0</v>
      </c>
      <c r="AS45" s="214">
        <f t="shared" si="29"/>
        <v>1</v>
      </c>
      <c r="AT45" s="214">
        <f t="shared" si="30"/>
        <v>0</v>
      </c>
      <c r="AU45" s="214">
        <f t="shared" si="31"/>
        <v>1</v>
      </c>
      <c r="AV45" s="214">
        <f t="shared" si="32"/>
        <v>0</v>
      </c>
      <c r="AW45" s="214">
        <f t="shared" si="33"/>
        <v>0</v>
      </c>
      <c r="AX45" s="214">
        <f t="shared" si="34"/>
        <v>0</v>
      </c>
      <c r="AY45" s="214">
        <f t="shared" si="35"/>
        <v>1</v>
      </c>
      <c r="AZ45" s="214">
        <f t="shared" si="36"/>
        <v>0</v>
      </c>
      <c r="BA45" s="214">
        <f t="shared" si="37"/>
        <v>1</v>
      </c>
      <c r="BB45" s="214">
        <f t="shared" si="38"/>
        <v>0</v>
      </c>
    </row>
    <row r="46" spans="2:54" ht="15">
      <c r="B46" s="548"/>
      <c r="C46" s="244" t="s">
        <v>305</v>
      </c>
      <c r="D46" s="216"/>
      <c r="E46" s="217"/>
      <c r="F46" s="218"/>
      <c r="G46" s="471"/>
      <c r="H46" s="472"/>
      <c r="I46" s="473"/>
      <c r="J46" s="216"/>
      <c r="K46" s="217"/>
      <c r="L46" s="218"/>
      <c r="M46" s="219"/>
      <c r="N46" s="220"/>
      <c r="O46" s="221"/>
      <c r="P46" s="216">
        <v>2</v>
      </c>
      <c r="Q46" s="217"/>
      <c r="R46" s="218">
        <v>0</v>
      </c>
      <c r="S46" s="219"/>
      <c r="T46" s="220"/>
      <c r="U46" s="221"/>
      <c r="V46" s="216"/>
      <c r="W46" s="217" t="s">
        <v>17</v>
      </c>
      <c r="X46" s="222"/>
      <c r="Y46" s="223">
        <f t="shared" si="19"/>
        <v>1</v>
      </c>
      <c r="Z46" s="224">
        <f t="shared" si="20"/>
        <v>1</v>
      </c>
      <c r="AA46" s="225">
        <f t="shared" si="21"/>
        <v>0</v>
      </c>
      <c r="AB46" s="226">
        <f t="shared" si="22"/>
        <v>2</v>
      </c>
      <c r="AC46" s="220" t="s">
        <v>17</v>
      </c>
      <c r="AD46" s="227">
        <f t="shared" si="23"/>
        <v>0</v>
      </c>
      <c r="AE46" s="228">
        <f t="shared" si="24"/>
        <v>1</v>
      </c>
      <c r="AG46" s="294" t="s">
        <v>146</v>
      </c>
      <c r="AH46" s="295" t="s">
        <v>124</v>
      </c>
      <c r="AI46" s="295" t="s">
        <v>177</v>
      </c>
      <c r="AJ46" s="313">
        <v>6</v>
      </c>
      <c r="AK46" s="313">
        <v>2</v>
      </c>
      <c r="AL46" s="296">
        <v>0.3333333333333333</v>
      </c>
      <c r="AM46" s="297">
        <v>0.3846</v>
      </c>
      <c r="AO46" s="214">
        <f t="shared" si="25"/>
        <v>0</v>
      </c>
      <c r="AP46" s="214">
        <f t="shared" si="26"/>
        <v>0</v>
      </c>
      <c r="AQ46" s="214">
        <f t="shared" si="27"/>
        <v>0</v>
      </c>
      <c r="AR46" s="214">
        <f t="shared" si="28"/>
        <v>0</v>
      </c>
      <c r="AS46" s="214">
        <f t="shared" si="29"/>
        <v>0</v>
      </c>
      <c r="AT46" s="214">
        <f t="shared" si="30"/>
        <v>0</v>
      </c>
      <c r="AU46" s="214">
        <f t="shared" si="31"/>
        <v>0</v>
      </c>
      <c r="AV46" s="214">
        <f t="shared" si="32"/>
        <v>0</v>
      </c>
      <c r="AW46" s="214">
        <f t="shared" si="33"/>
        <v>1</v>
      </c>
      <c r="AX46" s="214">
        <f t="shared" si="34"/>
        <v>0</v>
      </c>
      <c r="AY46" s="214">
        <f t="shared" si="35"/>
        <v>0</v>
      </c>
      <c r="AZ46" s="214">
        <f t="shared" si="36"/>
        <v>0</v>
      </c>
      <c r="BA46" s="214">
        <f t="shared" si="37"/>
        <v>0</v>
      </c>
      <c r="BB46" s="214">
        <f t="shared" si="38"/>
        <v>0</v>
      </c>
    </row>
    <row r="47" spans="2:54" ht="15">
      <c r="B47" s="549"/>
      <c r="C47" s="245"/>
      <c r="D47" s="230"/>
      <c r="E47" s="231"/>
      <c r="F47" s="232"/>
      <c r="G47" s="474"/>
      <c r="H47" s="475"/>
      <c r="I47" s="476"/>
      <c r="J47" s="230"/>
      <c r="K47" s="231"/>
      <c r="L47" s="232"/>
      <c r="M47" s="233"/>
      <c r="N47" s="234"/>
      <c r="O47" s="235"/>
      <c r="P47" s="230"/>
      <c r="Q47" s="231"/>
      <c r="R47" s="232"/>
      <c r="S47" s="233"/>
      <c r="T47" s="234"/>
      <c r="U47" s="235"/>
      <c r="V47" s="230"/>
      <c r="W47" s="231" t="s">
        <v>17</v>
      </c>
      <c r="X47" s="236"/>
      <c r="Y47" s="237">
        <f t="shared" si="19"/>
        <v>0</v>
      </c>
      <c r="Z47" s="238">
        <f t="shared" si="20"/>
        <v>0</v>
      </c>
      <c r="AA47" s="239">
        <f t="shared" si="21"/>
        <v>0</v>
      </c>
      <c r="AB47" s="240">
        <f t="shared" si="22"/>
        <v>0</v>
      </c>
      <c r="AC47" s="234" t="s">
        <v>17</v>
      </c>
      <c r="AD47" s="241">
        <f t="shared" si="23"/>
        <v>0</v>
      </c>
      <c r="AE47" s="242">
        <f t="shared" si="24"/>
        <v>0</v>
      </c>
      <c r="AG47" s="294" t="s">
        <v>147</v>
      </c>
      <c r="AH47" s="295" t="s">
        <v>196</v>
      </c>
      <c r="AI47" s="295" t="s">
        <v>179</v>
      </c>
      <c r="AJ47" s="312">
        <v>4</v>
      </c>
      <c r="AK47" s="313">
        <v>1</v>
      </c>
      <c r="AL47" s="296">
        <v>0.25</v>
      </c>
      <c r="AM47" s="297">
        <v>0.3</v>
      </c>
      <c r="AO47" s="214">
        <f t="shared" si="25"/>
        <v>0</v>
      </c>
      <c r="AP47" s="214">
        <f t="shared" si="26"/>
        <v>0</v>
      </c>
      <c r="AQ47" s="214">
        <f t="shared" si="27"/>
        <v>0</v>
      </c>
      <c r="AR47" s="214">
        <f t="shared" si="28"/>
        <v>0</v>
      </c>
      <c r="AS47" s="214">
        <f t="shared" si="29"/>
        <v>0</v>
      </c>
      <c r="AT47" s="214">
        <f t="shared" si="30"/>
        <v>0</v>
      </c>
      <c r="AU47" s="214">
        <f t="shared" si="31"/>
        <v>0</v>
      </c>
      <c r="AV47" s="214">
        <f t="shared" si="32"/>
        <v>0</v>
      </c>
      <c r="AW47" s="214">
        <f t="shared" si="33"/>
        <v>0</v>
      </c>
      <c r="AX47" s="214">
        <f t="shared" si="34"/>
        <v>0</v>
      </c>
      <c r="AY47" s="214">
        <f t="shared" si="35"/>
        <v>0</v>
      </c>
      <c r="AZ47" s="214">
        <f t="shared" si="36"/>
        <v>0</v>
      </c>
      <c r="BA47" s="214">
        <f t="shared" si="37"/>
        <v>0</v>
      </c>
      <c r="BB47" s="214">
        <f t="shared" si="38"/>
        <v>0</v>
      </c>
    </row>
    <row r="48" spans="2:54" ht="19.5" customHeight="1">
      <c r="B48" s="547" t="s">
        <v>61</v>
      </c>
      <c r="C48" s="243" t="s">
        <v>94</v>
      </c>
      <c r="D48" s="465"/>
      <c r="E48" s="466"/>
      <c r="F48" s="467"/>
      <c r="G48" s="204"/>
      <c r="H48" s="205"/>
      <c r="I48" s="206"/>
      <c r="J48" s="201"/>
      <c r="K48" s="202"/>
      <c r="L48" s="203"/>
      <c r="M48" s="204"/>
      <c r="N48" s="205"/>
      <c r="O48" s="206"/>
      <c r="P48" s="201"/>
      <c r="Q48" s="202"/>
      <c r="R48" s="203"/>
      <c r="S48" s="204"/>
      <c r="T48" s="205"/>
      <c r="U48" s="206"/>
      <c r="V48" s="201"/>
      <c r="W48" s="202" t="s">
        <v>17</v>
      </c>
      <c r="X48" s="207"/>
      <c r="Y48" s="208">
        <f t="shared" si="19"/>
        <v>0</v>
      </c>
      <c r="Z48" s="209">
        <f t="shared" si="20"/>
        <v>0</v>
      </c>
      <c r="AA48" s="210">
        <f t="shared" si="21"/>
        <v>0</v>
      </c>
      <c r="AB48" s="211">
        <f t="shared" si="22"/>
        <v>0</v>
      </c>
      <c r="AC48" s="205" t="s">
        <v>17</v>
      </c>
      <c r="AD48" s="212">
        <f t="shared" si="23"/>
        <v>0</v>
      </c>
      <c r="AE48" s="213">
        <f t="shared" si="24"/>
        <v>0</v>
      </c>
      <c r="AG48" s="294" t="s">
        <v>148</v>
      </c>
      <c r="AH48" s="295" t="s">
        <v>122</v>
      </c>
      <c r="AI48" s="295" t="s">
        <v>88</v>
      </c>
      <c r="AJ48" s="312">
        <v>4</v>
      </c>
      <c r="AK48" s="313">
        <v>1</v>
      </c>
      <c r="AL48" s="296">
        <v>0.25</v>
      </c>
      <c r="AM48" s="297">
        <v>0.25</v>
      </c>
      <c r="AO48" s="214">
        <f t="shared" si="25"/>
        <v>0</v>
      </c>
      <c r="AP48" s="214">
        <f t="shared" si="26"/>
        <v>0</v>
      </c>
      <c r="AQ48" s="214">
        <f t="shared" si="27"/>
        <v>0</v>
      </c>
      <c r="AR48" s="214">
        <f t="shared" si="28"/>
        <v>0</v>
      </c>
      <c r="AS48" s="214">
        <f t="shared" si="29"/>
        <v>0</v>
      </c>
      <c r="AT48" s="214">
        <f t="shared" si="30"/>
        <v>0</v>
      </c>
      <c r="AU48" s="214">
        <f t="shared" si="31"/>
        <v>0</v>
      </c>
      <c r="AV48" s="214">
        <f t="shared" si="32"/>
        <v>0</v>
      </c>
      <c r="AW48" s="214">
        <f t="shared" si="33"/>
        <v>0</v>
      </c>
      <c r="AX48" s="214">
        <f t="shared" si="34"/>
        <v>0</v>
      </c>
      <c r="AY48" s="214">
        <f t="shared" si="35"/>
        <v>0</v>
      </c>
      <c r="AZ48" s="214">
        <f t="shared" si="36"/>
        <v>0</v>
      </c>
      <c r="BA48" s="214">
        <f t="shared" si="37"/>
        <v>0</v>
      </c>
      <c r="BB48" s="214">
        <f t="shared" si="38"/>
        <v>0</v>
      </c>
    </row>
    <row r="49" spans="2:54" ht="19.5" customHeight="1">
      <c r="B49" s="548"/>
      <c r="C49" s="244" t="s">
        <v>93</v>
      </c>
      <c r="D49" s="468"/>
      <c r="E49" s="469"/>
      <c r="F49" s="470"/>
      <c r="G49" s="251">
        <v>2</v>
      </c>
      <c r="H49" s="252"/>
      <c r="I49" s="253">
        <v>1</v>
      </c>
      <c r="J49" s="248">
        <v>1</v>
      </c>
      <c r="K49" s="249"/>
      <c r="L49" s="250">
        <v>2</v>
      </c>
      <c r="M49" s="251">
        <v>2</v>
      </c>
      <c r="N49" s="252"/>
      <c r="O49" s="253">
        <v>0</v>
      </c>
      <c r="P49" s="248"/>
      <c r="Q49" s="249"/>
      <c r="R49" s="250"/>
      <c r="S49" s="251">
        <v>2</v>
      </c>
      <c r="T49" s="252"/>
      <c r="U49" s="253">
        <v>1</v>
      </c>
      <c r="V49" s="248">
        <v>2</v>
      </c>
      <c r="W49" s="249"/>
      <c r="X49" s="254">
        <v>0</v>
      </c>
      <c r="Y49" s="223">
        <f t="shared" si="19"/>
        <v>5</v>
      </c>
      <c r="Z49" s="224">
        <f t="shared" si="20"/>
        <v>4</v>
      </c>
      <c r="AA49" s="225">
        <f t="shared" si="21"/>
        <v>1</v>
      </c>
      <c r="AB49" s="226">
        <f t="shared" si="22"/>
        <v>9</v>
      </c>
      <c r="AC49" s="220" t="s">
        <v>17</v>
      </c>
      <c r="AD49" s="227">
        <f t="shared" si="23"/>
        <v>4</v>
      </c>
      <c r="AE49" s="228">
        <f t="shared" si="24"/>
        <v>0.8</v>
      </c>
      <c r="AG49" s="294" t="s">
        <v>149</v>
      </c>
      <c r="AH49" s="295" t="s">
        <v>106</v>
      </c>
      <c r="AI49" s="295" t="s">
        <v>177</v>
      </c>
      <c r="AJ49" s="312">
        <v>6</v>
      </c>
      <c r="AK49" s="313">
        <v>1</v>
      </c>
      <c r="AL49" s="296">
        <v>0.16666666666666666</v>
      </c>
      <c r="AM49" s="297">
        <v>0.16666666666666666</v>
      </c>
      <c r="AO49" s="214">
        <f aca="true" t="shared" si="39" ref="AO49:AO55">IF(D49&gt;F49,1,0)</f>
        <v>0</v>
      </c>
      <c r="AP49" s="214">
        <f aca="true" t="shared" si="40" ref="AP49:AP55">IF(F49&gt;D49,1,0)</f>
        <v>0</v>
      </c>
      <c r="AQ49" s="214">
        <f aca="true" t="shared" si="41" ref="AQ49:AQ55">IF(G49&gt;I49,1,0)</f>
        <v>1</v>
      </c>
      <c r="AR49" s="214">
        <f aca="true" t="shared" si="42" ref="AR49:AR55">IF(I49&gt;G49,1,0)</f>
        <v>0</v>
      </c>
      <c r="AS49" s="214">
        <f aca="true" t="shared" si="43" ref="AS49:AS55">IF(J49&gt;L49,1,0)</f>
        <v>0</v>
      </c>
      <c r="AT49" s="214">
        <f aca="true" t="shared" si="44" ref="AT49:AT55">IF(L49&gt;J49,1,0)</f>
        <v>1</v>
      </c>
      <c r="AU49" s="214">
        <f aca="true" t="shared" si="45" ref="AU49:AU55">IF(M49&gt;O49,1,0)</f>
        <v>1</v>
      </c>
      <c r="AV49" s="214">
        <f aca="true" t="shared" si="46" ref="AV49:AV55">IF(O49&gt;M49,1,0)</f>
        <v>0</v>
      </c>
      <c r="AW49" s="214">
        <f aca="true" t="shared" si="47" ref="AW49:AW55">IF(P49&gt;R49,1,)</f>
        <v>0</v>
      </c>
      <c r="AX49" s="214">
        <f aca="true" t="shared" si="48" ref="AX49:AX55">IF(R49&gt;P49,1,0)</f>
        <v>0</v>
      </c>
      <c r="AY49" s="214">
        <f aca="true" t="shared" si="49" ref="AY49:AY55">IF(S49&gt;U49,1,0)</f>
        <v>1</v>
      </c>
      <c r="AZ49" s="214">
        <f aca="true" t="shared" si="50" ref="AZ49:AZ55">IF(U49&gt;S49,1,0)</f>
        <v>0</v>
      </c>
      <c r="BA49" s="214">
        <f aca="true" t="shared" si="51" ref="BA49:BA55">IF(V49&gt;X49,1,0)</f>
        <v>1</v>
      </c>
      <c r="BB49" s="214">
        <f aca="true" t="shared" si="52" ref="BB49:BB55">IF(X49&gt;V49,1,0)</f>
        <v>0</v>
      </c>
    </row>
    <row r="50" spans="2:54" ht="23.25" customHeight="1" thickBot="1">
      <c r="B50" s="548"/>
      <c r="C50" s="265" t="s">
        <v>250</v>
      </c>
      <c r="D50" s="471"/>
      <c r="E50" s="472"/>
      <c r="F50" s="473"/>
      <c r="G50" s="219"/>
      <c r="H50" s="220"/>
      <c r="I50" s="221"/>
      <c r="J50" s="216"/>
      <c r="K50" s="217"/>
      <c r="L50" s="218"/>
      <c r="M50" s="219"/>
      <c r="N50" s="220"/>
      <c r="O50" s="221"/>
      <c r="P50" s="216">
        <v>0</v>
      </c>
      <c r="Q50" s="217"/>
      <c r="R50" s="218">
        <v>2</v>
      </c>
      <c r="S50" s="219"/>
      <c r="T50" s="220"/>
      <c r="U50" s="221"/>
      <c r="V50" s="216"/>
      <c r="W50" s="217" t="s">
        <v>17</v>
      </c>
      <c r="X50" s="222"/>
      <c r="Y50" s="223">
        <f t="shared" si="19"/>
        <v>1</v>
      </c>
      <c r="Z50" s="224">
        <f t="shared" si="20"/>
        <v>0</v>
      </c>
      <c r="AA50" s="225">
        <f t="shared" si="21"/>
        <v>1</v>
      </c>
      <c r="AB50" s="226">
        <f t="shared" si="22"/>
        <v>0</v>
      </c>
      <c r="AC50" s="220" t="s">
        <v>17</v>
      </c>
      <c r="AD50" s="227">
        <f t="shared" si="23"/>
        <v>2</v>
      </c>
      <c r="AE50" s="228">
        <f t="shared" si="24"/>
        <v>0</v>
      </c>
      <c r="AG50" s="306" t="s">
        <v>150</v>
      </c>
      <c r="AH50" s="307" t="s">
        <v>126</v>
      </c>
      <c r="AI50" s="307" t="s">
        <v>88</v>
      </c>
      <c r="AJ50" s="314">
        <v>5</v>
      </c>
      <c r="AK50" s="315">
        <v>0</v>
      </c>
      <c r="AL50" s="308">
        <v>0</v>
      </c>
      <c r="AM50" s="309">
        <v>0.09090909090909091</v>
      </c>
      <c r="AO50" s="214">
        <f t="shared" si="39"/>
        <v>0</v>
      </c>
      <c r="AP50" s="214">
        <f t="shared" si="40"/>
        <v>0</v>
      </c>
      <c r="AQ50" s="214">
        <f t="shared" si="41"/>
        <v>0</v>
      </c>
      <c r="AR50" s="214">
        <f t="shared" si="42"/>
        <v>0</v>
      </c>
      <c r="AS50" s="214">
        <f t="shared" si="43"/>
        <v>0</v>
      </c>
      <c r="AT50" s="214">
        <f t="shared" si="44"/>
        <v>0</v>
      </c>
      <c r="AU50" s="214">
        <f t="shared" si="45"/>
        <v>0</v>
      </c>
      <c r="AV50" s="214">
        <f t="shared" si="46"/>
        <v>0</v>
      </c>
      <c r="AW50" s="214">
        <f t="shared" si="47"/>
        <v>0</v>
      </c>
      <c r="AX50" s="214">
        <f t="shared" si="48"/>
        <v>1</v>
      </c>
      <c r="AY50" s="214">
        <f t="shared" si="49"/>
        <v>0</v>
      </c>
      <c r="AZ50" s="214">
        <f t="shared" si="50"/>
        <v>0</v>
      </c>
      <c r="BA50" s="214">
        <f t="shared" si="51"/>
        <v>0</v>
      </c>
      <c r="BB50" s="214">
        <f t="shared" si="52"/>
        <v>0</v>
      </c>
    </row>
    <row r="51" spans="2:54" ht="27" customHeight="1">
      <c r="B51" s="549"/>
      <c r="C51" s="245" t="s">
        <v>92</v>
      </c>
      <c r="D51" s="474"/>
      <c r="E51" s="475"/>
      <c r="F51" s="476"/>
      <c r="G51" s="233">
        <v>1</v>
      </c>
      <c r="H51" s="234"/>
      <c r="I51" s="235">
        <v>2</v>
      </c>
      <c r="J51" s="230">
        <v>0</v>
      </c>
      <c r="K51" s="231"/>
      <c r="L51" s="232">
        <v>2</v>
      </c>
      <c r="M51" s="233">
        <v>2</v>
      </c>
      <c r="N51" s="234"/>
      <c r="O51" s="235">
        <v>1</v>
      </c>
      <c r="P51" s="230">
        <v>0</v>
      </c>
      <c r="Q51" s="231"/>
      <c r="R51" s="232">
        <v>2</v>
      </c>
      <c r="S51" s="233">
        <v>2</v>
      </c>
      <c r="T51" s="234"/>
      <c r="U51" s="235">
        <v>0</v>
      </c>
      <c r="V51" s="230">
        <v>2</v>
      </c>
      <c r="W51" s="231" t="s">
        <v>17</v>
      </c>
      <c r="X51" s="236">
        <v>0</v>
      </c>
      <c r="Y51" s="237">
        <f t="shared" si="19"/>
        <v>6</v>
      </c>
      <c r="Z51" s="238">
        <f t="shared" si="20"/>
        <v>3</v>
      </c>
      <c r="AA51" s="239">
        <f t="shared" si="21"/>
        <v>3</v>
      </c>
      <c r="AB51" s="240">
        <f t="shared" si="22"/>
        <v>7</v>
      </c>
      <c r="AC51" s="234" t="s">
        <v>17</v>
      </c>
      <c r="AD51" s="241">
        <f t="shared" si="23"/>
        <v>7</v>
      </c>
      <c r="AE51" s="242">
        <f t="shared" si="24"/>
        <v>0.5</v>
      </c>
      <c r="AG51" s="299" t="s">
        <v>151</v>
      </c>
      <c r="AH51" s="300" t="s">
        <v>206</v>
      </c>
      <c r="AI51" s="300" t="s">
        <v>176</v>
      </c>
      <c r="AJ51" s="493">
        <v>2</v>
      </c>
      <c r="AK51" s="316">
        <v>2</v>
      </c>
      <c r="AL51" s="494">
        <v>1</v>
      </c>
      <c r="AM51" s="301">
        <v>1</v>
      </c>
      <c r="AO51" s="214">
        <f t="shared" si="39"/>
        <v>0</v>
      </c>
      <c r="AP51" s="214">
        <f t="shared" si="40"/>
        <v>0</v>
      </c>
      <c r="AQ51" s="214">
        <f t="shared" si="41"/>
        <v>0</v>
      </c>
      <c r="AR51" s="214">
        <f t="shared" si="42"/>
        <v>1</v>
      </c>
      <c r="AS51" s="214">
        <f t="shared" si="43"/>
        <v>0</v>
      </c>
      <c r="AT51" s="214">
        <f t="shared" si="44"/>
        <v>1</v>
      </c>
      <c r="AU51" s="214">
        <f t="shared" si="45"/>
        <v>1</v>
      </c>
      <c r="AV51" s="214">
        <f t="shared" si="46"/>
        <v>0</v>
      </c>
      <c r="AW51" s="214">
        <f t="shared" si="47"/>
        <v>0</v>
      </c>
      <c r="AX51" s="214">
        <f t="shared" si="48"/>
        <v>1</v>
      </c>
      <c r="AY51" s="214">
        <f t="shared" si="49"/>
        <v>1</v>
      </c>
      <c r="AZ51" s="214">
        <f t="shared" si="50"/>
        <v>0</v>
      </c>
      <c r="BA51" s="214">
        <f t="shared" si="51"/>
        <v>1</v>
      </c>
      <c r="BB51" s="214">
        <f t="shared" si="52"/>
        <v>0</v>
      </c>
    </row>
    <row r="52" spans="2:54" ht="18.75" customHeight="1">
      <c r="B52" s="547" t="s">
        <v>178</v>
      </c>
      <c r="C52" s="243" t="s">
        <v>132</v>
      </c>
      <c r="D52" s="201">
        <v>2</v>
      </c>
      <c r="E52" s="202"/>
      <c r="F52" s="203">
        <v>0</v>
      </c>
      <c r="G52" s="204"/>
      <c r="H52" s="205"/>
      <c r="I52" s="206"/>
      <c r="J52" s="465"/>
      <c r="K52" s="466"/>
      <c r="L52" s="467"/>
      <c r="M52" s="204">
        <v>2</v>
      </c>
      <c r="N52" s="205"/>
      <c r="O52" s="206">
        <v>1</v>
      </c>
      <c r="P52" s="201">
        <v>2</v>
      </c>
      <c r="Q52" s="202"/>
      <c r="R52" s="203">
        <v>0</v>
      </c>
      <c r="S52" s="204"/>
      <c r="T52" s="205"/>
      <c r="U52" s="206"/>
      <c r="V52" s="201">
        <v>2</v>
      </c>
      <c r="W52" s="202"/>
      <c r="X52" s="203">
        <v>0</v>
      </c>
      <c r="Y52" s="223">
        <f t="shared" si="19"/>
        <v>4</v>
      </c>
      <c r="Z52" s="224">
        <f t="shared" si="20"/>
        <v>4</v>
      </c>
      <c r="AA52" s="225">
        <f t="shared" si="21"/>
        <v>0</v>
      </c>
      <c r="AB52" s="226">
        <f t="shared" si="22"/>
        <v>8</v>
      </c>
      <c r="AC52" s="220" t="s">
        <v>17</v>
      </c>
      <c r="AD52" s="227">
        <f t="shared" si="23"/>
        <v>1</v>
      </c>
      <c r="AE52" s="228">
        <f t="shared" si="24"/>
        <v>1</v>
      </c>
      <c r="AG52" s="294" t="s">
        <v>152</v>
      </c>
      <c r="AH52" s="295" t="s">
        <v>305</v>
      </c>
      <c r="AI52" s="295" t="s">
        <v>51</v>
      </c>
      <c r="AJ52" s="312">
        <v>1</v>
      </c>
      <c r="AK52" s="313">
        <v>1</v>
      </c>
      <c r="AL52" s="296">
        <v>1</v>
      </c>
      <c r="AM52" s="297">
        <v>1</v>
      </c>
      <c r="AO52" s="214">
        <f t="shared" si="39"/>
        <v>1</v>
      </c>
      <c r="AP52" s="214">
        <f t="shared" si="40"/>
        <v>0</v>
      </c>
      <c r="AQ52" s="214">
        <f t="shared" si="41"/>
        <v>0</v>
      </c>
      <c r="AR52" s="214">
        <f t="shared" si="42"/>
        <v>0</v>
      </c>
      <c r="AS52" s="214">
        <f t="shared" si="43"/>
        <v>0</v>
      </c>
      <c r="AT52" s="214">
        <f t="shared" si="44"/>
        <v>0</v>
      </c>
      <c r="AU52" s="214">
        <f t="shared" si="45"/>
        <v>1</v>
      </c>
      <c r="AV52" s="214">
        <f t="shared" si="46"/>
        <v>0</v>
      </c>
      <c r="AW52" s="214">
        <f t="shared" si="47"/>
        <v>1</v>
      </c>
      <c r="AX52" s="214">
        <f t="shared" si="48"/>
        <v>0</v>
      </c>
      <c r="AY52" s="214">
        <f t="shared" si="49"/>
        <v>0</v>
      </c>
      <c r="AZ52" s="214">
        <f t="shared" si="50"/>
        <v>0</v>
      </c>
      <c r="BA52" s="214">
        <f t="shared" si="51"/>
        <v>1</v>
      </c>
      <c r="BB52" s="214">
        <f t="shared" si="52"/>
        <v>0</v>
      </c>
    </row>
    <row r="53" spans="2:54" ht="18.75" customHeight="1">
      <c r="B53" s="548"/>
      <c r="C53" s="274" t="s">
        <v>113</v>
      </c>
      <c r="D53" s="248">
        <v>2</v>
      </c>
      <c r="E53" s="249"/>
      <c r="F53" s="250">
        <v>0</v>
      </c>
      <c r="G53" s="251">
        <v>2</v>
      </c>
      <c r="H53" s="252"/>
      <c r="I53" s="253">
        <v>0</v>
      </c>
      <c r="J53" s="468"/>
      <c r="K53" s="469"/>
      <c r="L53" s="470"/>
      <c r="M53" s="251">
        <v>0</v>
      </c>
      <c r="N53" s="252"/>
      <c r="O53" s="253">
        <v>2</v>
      </c>
      <c r="P53" s="248">
        <v>2</v>
      </c>
      <c r="Q53" s="249"/>
      <c r="R53" s="250">
        <v>0</v>
      </c>
      <c r="S53" s="251">
        <v>2</v>
      </c>
      <c r="T53" s="252"/>
      <c r="U53" s="253">
        <v>0</v>
      </c>
      <c r="V53" s="248">
        <v>2</v>
      </c>
      <c r="W53" s="249"/>
      <c r="X53" s="250">
        <v>0</v>
      </c>
      <c r="Y53" s="223">
        <f>SUM(AO53:BB53)</f>
        <v>6</v>
      </c>
      <c r="Z53" s="224">
        <f>AO53+AQ53+AS53+AU53+AW53+AY53+BA53</f>
        <v>5</v>
      </c>
      <c r="AA53" s="225">
        <f>AP53+AR53+AT53+AV53+AX53+AZ53+BB53</f>
        <v>1</v>
      </c>
      <c r="AB53" s="226">
        <f>D53+G53+J53+M53+P53+S53+V53</f>
        <v>10</v>
      </c>
      <c r="AC53" s="220" t="s">
        <v>17</v>
      </c>
      <c r="AD53" s="227">
        <f>F53+I53+L53+O53+R53+U53+X53</f>
        <v>2</v>
      </c>
      <c r="AE53" s="228">
        <f>IF(Y53&gt;0,Z53/Y53,0)</f>
        <v>0.8333333333333334</v>
      </c>
      <c r="AG53" s="294" t="s">
        <v>153</v>
      </c>
      <c r="AH53" s="295" t="s">
        <v>297</v>
      </c>
      <c r="AI53" s="295" t="s">
        <v>178</v>
      </c>
      <c r="AJ53" s="312">
        <v>1</v>
      </c>
      <c r="AK53" s="313">
        <v>1</v>
      </c>
      <c r="AL53" s="296">
        <v>1</v>
      </c>
      <c r="AM53" s="297">
        <v>1</v>
      </c>
      <c r="AO53" s="214">
        <f t="shared" si="39"/>
        <v>1</v>
      </c>
      <c r="AP53" s="214">
        <f t="shared" si="40"/>
        <v>0</v>
      </c>
      <c r="AQ53" s="214">
        <f t="shared" si="41"/>
        <v>1</v>
      </c>
      <c r="AR53" s="214">
        <f t="shared" si="42"/>
        <v>0</v>
      </c>
      <c r="AS53" s="214">
        <f t="shared" si="43"/>
        <v>0</v>
      </c>
      <c r="AT53" s="214">
        <f t="shared" si="44"/>
        <v>0</v>
      </c>
      <c r="AU53" s="214">
        <f t="shared" si="45"/>
        <v>0</v>
      </c>
      <c r="AV53" s="214">
        <f t="shared" si="46"/>
        <v>1</v>
      </c>
      <c r="AW53" s="214">
        <f t="shared" si="47"/>
        <v>1</v>
      </c>
      <c r="AX53" s="214">
        <f t="shared" si="48"/>
        <v>0</v>
      </c>
      <c r="AY53" s="214">
        <f t="shared" si="49"/>
        <v>1</v>
      </c>
      <c r="AZ53" s="214">
        <f t="shared" si="50"/>
        <v>0</v>
      </c>
      <c r="BA53" s="214">
        <f t="shared" si="51"/>
        <v>1</v>
      </c>
      <c r="BB53" s="214">
        <f t="shared" si="52"/>
        <v>0</v>
      </c>
    </row>
    <row r="54" spans="2:54" ht="17.25" customHeight="1">
      <c r="B54" s="548"/>
      <c r="C54" s="244" t="s">
        <v>297</v>
      </c>
      <c r="D54" s="216"/>
      <c r="E54" s="217"/>
      <c r="F54" s="218"/>
      <c r="G54" s="219"/>
      <c r="H54" s="220"/>
      <c r="I54" s="221"/>
      <c r="J54" s="471"/>
      <c r="K54" s="472"/>
      <c r="L54" s="473"/>
      <c r="M54" s="219"/>
      <c r="N54" s="220"/>
      <c r="O54" s="221"/>
      <c r="P54" s="216"/>
      <c r="Q54" s="217"/>
      <c r="R54" s="218"/>
      <c r="S54" s="219">
        <v>2</v>
      </c>
      <c r="T54" s="220"/>
      <c r="U54" s="221">
        <v>0</v>
      </c>
      <c r="V54" s="216"/>
      <c r="W54" s="217" t="s">
        <v>17</v>
      </c>
      <c r="X54" s="222"/>
      <c r="Y54" s="223">
        <f t="shared" si="19"/>
        <v>1</v>
      </c>
      <c r="Z54" s="224">
        <f t="shared" si="20"/>
        <v>1</v>
      </c>
      <c r="AA54" s="225">
        <f t="shared" si="21"/>
        <v>0</v>
      </c>
      <c r="AB54" s="226">
        <f t="shared" si="22"/>
        <v>2</v>
      </c>
      <c r="AC54" s="220" t="s">
        <v>17</v>
      </c>
      <c r="AD54" s="227">
        <f t="shared" si="23"/>
        <v>0</v>
      </c>
      <c r="AE54" s="228">
        <f t="shared" si="24"/>
        <v>1</v>
      </c>
      <c r="AG54" s="294" t="s">
        <v>154</v>
      </c>
      <c r="AH54" s="295" t="s">
        <v>236</v>
      </c>
      <c r="AI54" s="295" t="s">
        <v>179</v>
      </c>
      <c r="AJ54" s="312">
        <v>2</v>
      </c>
      <c r="AK54" s="313">
        <v>1</v>
      </c>
      <c r="AL54" s="296">
        <v>0.5</v>
      </c>
      <c r="AM54" s="297">
        <v>0.5</v>
      </c>
      <c r="AO54" s="214">
        <f t="shared" si="39"/>
        <v>0</v>
      </c>
      <c r="AP54" s="214">
        <f t="shared" si="40"/>
        <v>0</v>
      </c>
      <c r="AQ54" s="214">
        <f t="shared" si="41"/>
        <v>0</v>
      </c>
      <c r="AR54" s="214">
        <f t="shared" si="42"/>
        <v>0</v>
      </c>
      <c r="AS54" s="214">
        <f t="shared" si="43"/>
        <v>0</v>
      </c>
      <c r="AT54" s="214">
        <f t="shared" si="44"/>
        <v>0</v>
      </c>
      <c r="AU54" s="214">
        <f t="shared" si="45"/>
        <v>0</v>
      </c>
      <c r="AV54" s="214">
        <f t="shared" si="46"/>
        <v>0</v>
      </c>
      <c r="AW54" s="214">
        <f t="shared" si="47"/>
        <v>0</v>
      </c>
      <c r="AX54" s="214">
        <f t="shared" si="48"/>
        <v>0</v>
      </c>
      <c r="AY54" s="214">
        <f t="shared" si="49"/>
        <v>1</v>
      </c>
      <c r="AZ54" s="214">
        <f t="shared" si="50"/>
        <v>0</v>
      </c>
      <c r="BA54" s="214">
        <f t="shared" si="51"/>
        <v>0</v>
      </c>
      <c r="BB54" s="214">
        <f t="shared" si="52"/>
        <v>0</v>
      </c>
    </row>
    <row r="55" spans="2:54" ht="20.25" customHeight="1">
      <c r="B55" s="549"/>
      <c r="C55" s="245" t="s">
        <v>121</v>
      </c>
      <c r="D55" s="230"/>
      <c r="E55" s="231"/>
      <c r="F55" s="232"/>
      <c r="G55" s="233">
        <v>1</v>
      </c>
      <c r="H55" s="234"/>
      <c r="I55" s="235">
        <v>2</v>
      </c>
      <c r="J55" s="474"/>
      <c r="K55" s="475"/>
      <c r="L55" s="476"/>
      <c r="M55" s="233"/>
      <c r="N55" s="234"/>
      <c r="O55" s="235"/>
      <c r="P55" s="230"/>
      <c r="Q55" s="231"/>
      <c r="R55" s="232"/>
      <c r="S55" s="233"/>
      <c r="T55" s="234"/>
      <c r="U55" s="235"/>
      <c r="V55" s="230"/>
      <c r="W55" s="231" t="s">
        <v>17</v>
      </c>
      <c r="X55" s="236"/>
      <c r="Y55" s="237">
        <f t="shared" si="19"/>
        <v>1</v>
      </c>
      <c r="Z55" s="238">
        <f t="shared" si="20"/>
        <v>0</v>
      </c>
      <c r="AA55" s="239">
        <f t="shared" si="21"/>
        <v>1</v>
      </c>
      <c r="AB55" s="240">
        <f t="shared" si="22"/>
        <v>1</v>
      </c>
      <c r="AC55" s="234" t="s">
        <v>17</v>
      </c>
      <c r="AD55" s="241">
        <f t="shared" si="23"/>
        <v>2</v>
      </c>
      <c r="AE55" s="242">
        <f t="shared" si="24"/>
        <v>0</v>
      </c>
      <c r="AG55" s="294" t="s">
        <v>155</v>
      </c>
      <c r="AH55" s="295" t="s">
        <v>121</v>
      </c>
      <c r="AI55" s="295" t="s">
        <v>178</v>
      </c>
      <c r="AJ55" s="312">
        <v>1</v>
      </c>
      <c r="AK55" s="313">
        <v>0</v>
      </c>
      <c r="AL55" s="296">
        <v>0</v>
      </c>
      <c r="AM55" s="297">
        <v>0.3333333333333333</v>
      </c>
      <c r="AO55" s="214">
        <f t="shared" si="39"/>
        <v>0</v>
      </c>
      <c r="AP55" s="214">
        <f t="shared" si="40"/>
        <v>0</v>
      </c>
      <c r="AQ55" s="214">
        <f t="shared" si="41"/>
        <v>0</v>
      </c>
      <c r="AR55" s="214">
        <f t="shared" si="42"/>
        <v>1</v>
      </c>
      <c r="AS55" s="214">
        <f t="shared" si="43"/>
        <v>0</v>
      </c>
      <c r="AT55" s="214">
        <f t="shared" si="44"/>
        <v>0</v>
      </c>
      <c r="AU55" s="214">
        <f t="shared" si="45"/>
        <v>0</v>
      </c>
      <c r="AV55" s="214">
        <f t="shared" si="46"/>
        <v>0</v>
      </c>
      <c r="AW55" s="214">
        <f t="shared" si="47"/>
        <v>0</v>
      </c>
      <c r="AX55" s="214">
        <f t="shared" si="48"/>
        <v>0</v>
      </c>
      <c r="AY55" s="214">
        <f t="shared" si="49"/>
        <v>0</v>
      </c>
      <c r="AZ55" s="214">
        <f t="shared" si="50"/>
        <v>0</v>
      </c>
      <c r="BA55" s="214">
        <f t="shared" si="51"/>
        <v>0</v>
      </c>
      <c r="BB55" s="214">
        <f t="shared" si="52"/>
        <v>0</v>
      </c>
    </row>
    <row r="56" spans="2:54" ht="15">
      <c r="B56" s="547" t="s">
        <v>179</v>
      </c>
      <c r="C56" s="243" t="s">
        <v>196</v>
      </c>
      <c r="D56" s="201">
        <v>0</v>
      </c>
      <c r="E56" s="202"/>
      <c r="F56" s="203">
        <v>2</v>
      </c>
      <c r="G56" s="204"/>
      <c r="H56" s="205"/>
      <c r="I56" s="206"/>
      <c r="J56" s="201">
        <v>2</v>
      </c>
      <c r="K56" s="202"/>
      <c r="L56" s="203">
        <v>1</v>
      </c>
      <c r="M56" s="204"/>
      <c r="N56" s="205"/>
      <c r="O56" s="206"/>
      <c r="P56" s="201">
        <v>0</v>
      </c>
      <c r="Q56" s="202"/>
      <c r="R56" s="203">
        <v>2</v>
      </c>
      <c r="S56" s="204">
        <v>1</v>
      </c>
      <c r="T56" s="205"/>
      <c r="U56" s="206">
        <v>2</v>
      </c>
      <c r="V56" s="465"/>
      <c r="W56" s="466" t="s">
        <v>17</v>
      </c>
      <c r="X56" s="480"/>
      <c r="Y56" s="223">
        <f aca="true" t="shared" si="53" ref="Y56:Y68">SUM(AO56:BB56)</f>
        <v>4</v>
      </c>
      <c r="Z56" s="224">
        <f aca="true" t="shared" si="54" ref="Z56:Z68">AO56+AQ56+AS56+AU56+AW56+AY56+BA56</f>
        <v>1</v>
      </c>
      <c r="AA56" s="225">
        <f aca="true" t="shared" si="55" ref="AA56:AA68">AP56+AR56+AT56+AV56+AX56+AZ56+BB56</f>
        <v>3</v>
      </c>
      <c r="AB56" s="226">
        <f aca="true" t="shared" si="56" ref="AB56:AB68">D56+G56+J56+M56+P56+S56+V56</f>
        <v>3</v>
      </c>
      <c r="AC56" s="220" t="s">
        <v>17</v>
      </c>
      <c r="AD56" s="227">
        <f aca="true" t="shared" si="57" ref="AD56:AD68">F56+I56+L56+O56+R56+U56+X56</f>
        <v>7</v>
      </c>
      <c r="AE56" s="228">
        <f aca="true" t="shared" si="58" ref="AE56:AE68">IF(Y56&gt;0,Z56/Y56,0)</f>
        <v>0.25</v>
      </c>
      <c r="AG56" s="294" t="s">
        <v>156</v>
      </c>
      <c r="AH56" s="295" t="s">
        <v>198</v>
      </c>
      <c r="AI56" s="295" t="s">
        <v>179</v>
      </c>
      <c r="AJ56" s="312">
        <v>2</v>
      </c>
      <c r="AK56" s="313">
        <v>0</v>
      </c>
      <c r="AL56" s="296">
        <v>0</v>
      </c>
      <c r="AM56" s="297">
        <v>0.2</v>
      </c>
      <c r="AO56" s="214">
        <f aca="true" t="shared" si="59" ref="AO56:AO68">IF(D56&gt;F56,1,0)</f>
        <v>0</v>
      </c>
      <c r="AP56" s="214">
        <f aca="true" t="shared" si="60" ref="AP56:AP68">IF(F56&gt;D56,1,0)</f>
        <v>1</v>
      </c>
      <c r="AQ56" s="214">
        <f aca="true" t="shared" si="61" ref="AQ56:AQ68">IF(G56&gt;I56,1,0)</f>
        <v>0</v>
      </c>
      <c r="AR56" s="214">
        <f aca="true" t="shared" si="62" ref="AR56:AR68">IF(I56&gt;G56,1,0)</f>
        <v>0</v>
      </c>
      <c r="AS56" s="214">
        <f aca="true" t="shared" si="63" ref="AS56:AS68">IF(J56&gt;L56,1,0)</f>
        <v>1</v>
      </c>
      <c r="AT56" s="214">
        <f aca="true" t="shared" si="64" ref="AT56:AT68">IF(L56&gt;J56,1,0)</f>
        <v>0</v>
      </c>
      <c r="AU56" s="214">
        <f aca="true" t="shared" si="65" ref="AU56:AU68">IF(M56&gt;O56,1,0)</f>
        <v>0</v>
      </c>
      <c r="AV56" s="214">
        <f aca="true" t="shared" si="66" ref="AV56:AV68">IF(O56&gt;M56,1,0)</f>
        <v>0</v>
      </c>
      <c r="AW56" s="214">
        <f aca="true" t="shared" si="67" ref="AW56:AW68">IF(P56&gt;R56,1,)</f>
        <v>0</v>
      </c>
      <c r="AX56" s="214">
        <f aca="true" t="shared" si="68" ref="AX56:AX68">IF(R56&gt;P56,1,0)</f>
        <v>1</v>
      </c>
      <c r="AY56" s="214">
        <f aca="true" t="shared" si="69" ref="AY56:AY68">IF(S56&gt;U56,1,0)</f>
        <v>0</v>
      </c>
      <c r="AZ56" s="214">
        <f aca="true" t="shared" si="70" ref="AZ56:AZ68">IF(U56&gt;S56,1,0)</f>
        <v>1</v>
      </c>
      <c r="BA56" s="214">
        <f aca="true" t="shared" si="71" ref="BA56:BA68">IF(V56&gt;X56,1,0)</f>
        <v>0</v>
      </c>
      <c r="BB56" s="214">
        <f aca="true" t="shared" si="72" ref="BB56:BB68">IF(X56&gt;V56,1,0)</f>
        <v>0</v>
      </c>
    </row>
    <row r="57" spans="2:54" ht="15">
      <c r="B57" s="548"/>
      <c r="C57" s="274" t="s">
        <v>198</v>
      </c>
      <c r="D57" s="248">
        <v>1</v>
      </c>
      <c r="E57" s="249"/>
      <c r="F57" s="250">
        <v>2</v>
      </c>
      <c r="G57" s="251"/>
      <c r="H57" s="252"/>
      <c r="I57" s="253"/>
      <c r="J57" s="248"/>
      <c r="K57" s="249"/>
      <c r="L57" s="250"/>
      <c r="M57" s="251">
        <v>0</v>
      </c>
      <c r="N57" s="252"/>
      <c r="O57" s="253">
        <v>2</v>
      </c>
      <c r="P57" s="248"/>
      <c r="Q57" s="249"/>
      <c r="R57" s="250"/>
      <c r="S57" s="251"/>
      <c r="T57" s="252"/>
      <c r="U57" s="253"/>
      <c r="V57" s="468"/>
      <c r="W57" s="469"/>
      <c r="X57" s="481"/>
      <c r="Y57" s="223">
        <f t="shared" si="53"/>
        <v>2</v>
      </c>
      <c r="Z57" s="224">
        <f t="shared" si="54"/>
        <v>0</v>
      </c>
      <c r="AA57" s="225">
        <f t="shared" si="55"/>
        <v>2</v>
      </c>
      <c r="AB57" s="226">
        <f t="shared" si="56"/>
        <v>1</v>
      </c>
      <c r="AC57" s="220" t="s">
        <v>17</v>
      </c>
      <c r="AD57" s="227">
        <f t="shared" si="57"/>
        <v>4</v>
      </c>
      <c r="AE57" s="228">
        <f t="shared" si="58"/>
        <v>0</v>
      </c>
      <c r="AG57" s="294" t="s">
        <v>157</v>
      </c>
      <c r="AH57" s="295" t="s">
        <v>298</v>
      </c>
      <c r="AI57" s="295" t="s">
        <v>88</v>
      </c>
      <c r="AJ57" s="312">
        <v>1</v>
      </c>
      <c r="AK57" s="313">
        <v>0</v>
      </c>
      <c r="AL57" s="296">
        <v>0</v>
      </c>
      <c r="AM57" s="297">
        <v>0</v>
      </c>
      <c r="AO57" s="214">
        <f t="shared" si="59"/>
        <v>0</v>
      </c>
      <c r="AP57" s="214">
        <f t="shared" si="60"/>
        <v>1</v>
      </c>
      <c r="AQ57" s="214">
        <f t="shared" si="61"/>
        <v>0</v>
      </c>
      <c r="AR57" s="214">
        <f t="shared" si="62"/>
        <v>0</v>
      </c>
      <c r="AS57" s="214">
        <f t="shared" si="63"/>
        <v>0</v>
      </c>
      <c r="AT57" s="214">
        <f t="shared" si="64"/>
        <v>0</v>
      </c>
      <c r="AU57" s="214">
        <f t="shared" si="65"/>
        <v>0</v>
      </c>
      <c r="AV57" s="214">
        <f t="shared" si="66"/>
        <v>1</v>
      </c>
      <c r="AW57" s="214">
        <f t="shared" si="67"/>
        <v>0</v>
      </c>
      <c r="AX57" s="214">
        <f t="shared" si="68"/>
        <v>0</v>
      </c>
      <c r="AY57" s="214">
        <f t="shared" si="69"/>
        <v>0</v>
      </c>
      <c r="AZ57" s="214">
        <f t="shared" si="70"/>
        <v>0</v>
      </c>
      <c r="BA57" s="214">
        <f t="shared" si="71"/>
        <v>0</v>
      </c>
      <c r="BB57" s="214">
        <f t="shared" si="72"/>
        <v>0</v>
      </c>
    </row>
    <row r="58" spans="2:54" ht="15">
      <c r="B58" s="548"/>
      <c r="C58" s="274" t="s">
        <v>236</v>
      </c>
      <c r="D58" s="248"/>
      <c r="E58" s="249"/>
      <c r="F58" s="250"/>
      <c r="G58" s="251"/>
      <c r="H58" s="252"/>
      <c r="I58" s="253"/>
      <c r="J58" s="248">
        <v>2</v>
      </c>
      <c r="K58" s="249"/>
      <c r="L58" s="250">
        <v>0</v>
      </c>
      <c r="M58" s="251">
        <v>0</v>
      </c>
      <c r="N58" s="252"/>
      <c r="O58" s="253">
        <v>2</v>
      </c>
      <c r="P58" s="248"/>
      <c r="Q58" s="249"/>
      <c r="R58" s="250"/>
      <c r="S58" s="251"/>
      <c r="T58" s="252"/>
      <c r="U58" s="253"/>
      <c r="V58" s="468"/>
      <c r="W58" s="469"/>
      <c r="X58" s="481"/>
      <c r="Y58" s="223">
        <f t="shared" si="53"/>
        <v>2</v>
      </c>
      <c r="Z58" s="224">
        <f t="shared" si="54"/>
        <v>1</v>
      </c>
      <c r="AA58" s="225">
        <f t="shared" si="55"/>
        <v>1</v>
      </c>
      <c r="AB58" s="226">
        <f t="shared" si="56"/>
        <v>2</v>
      </c>
      <c r="AC58" s="220" t="s">
        <v>17</v>
      </c>
      <c r="AD58" s="227">
        <f t="shared" si="57"/>
        <v>2</v>
      </c>
      <c r="AE58" s="228">
        <f t="shared" si="58"/>
        <v>0.5</v>
      </c>
      <c r="AG58" s="294" t="s">
        <v>158</v>
      </c>
      <c r="AH58" s="295" t="s">
        <v>250</v>
      </c>
      <c r="AI58" s="295" t="s">
        <v>61</v>
      </c>
      <c r="AJ58" s="312">
        <v>1</v>
      </c>
      <c r="AK58" s="313">
        <v>0</v>
      </c>
      <c r="AL58" s="296">
        <v>0</v>
      </c>
      <c r="AM58" s="297">
        <v>0</v>
      </c>
      <c r="AO58" s="214">
        <f t="shared" si="59"/>
        <v>0</v>
      </c>
      <c r="AP58" s="214">
        <f t="shared" si="60"/>
        <v>0</v>
      </c>
      <c r="AQ58" s="214">
        <f t="shared" si="61"/>
        <v>0</v>
      </c>
      <c r="AR58" s="214">
        <f t="shared" si="62"/>
        <v>0</v>
      </c>
      <c r="AS58" s="214">
        <f t="shared" si="63"/>
        <v>1</v>
      </c>
      <c r="AT58" s="214">
        <f t="shared" si="64"/>
        <v>0</v>
      </c>
      <c r="AU58" s="214">
        <f t="shared" si="65"/>
        <v>0</v>
      </c>
      <c r="AV58" s="214">
        <f t="shared" si="66"/>
        <v>1</v>
      </c>
      <c r="AW58" s="214">
        <f t="shared" si="67"/>
        <v>0</v>
      </c>
      <c r="AX58" s="214">
        <f t="shared" si="68"/>
        <v>0</v>
      </c>
      <c r="AY58" s="214">
        <f t="shared" si="69"/>
        <v>0</v>
      </c>
      <c r="AZ58" s="214">
        <f t="shared" si="70"/>
        <v>0</v>
      </c>
      <c r="BA58" s="214">
        <f t="shared" si="71"/>
        <v>0</v>
      </c>
      <c r="BB58" s="214">
        <f t="shared" si="72"/>
        <v>0</v>
      </c>
    </row>
    <row r="59" spans="2:54" ht="12.75" customHeight="1">
      <c r="B59" s="548"/>
      <c r="C59" s="244" t="s">
        <v>251</v>
      </c>
      <c r="D59" s="216"/>
      <c r="E59" s="217"/>
      <c r="F59" s="218"/>
      <c r="G59" s="219"/>
      <c r="H59" s="220"/>
      <c r="I59" s="221"/>
      <c r="J59" s="216"/>
      <c r="K59" s="217"/>
      <c r="L59" s="218"/>
      <c r="M59" s="219"/>
      <c r="N59" s="220"/>
      <c r="O59" s="221"/>
      <c r="P59" s="216">
        <v>0</v>
      </c>
      <c r="Q59" s="217"/>
      <c r="R59" s="218">
        <v>2</v>
      </c>
      <c r="S59" s="219">
        <v>0</v>
      </c>
      <c r="T59" s="220"/>
      <c r="U59" s="221">
        <v>2</v>
      </c>
      <c r="V59" s="471"/>
      <c r="W59" s="472" t="s">
        <v>17</v>
      </c>
      <c r="X59" s="482"/>
      <c r="Y59" s="223">
        <f t="shared" si="53"/>
        <v>2</v>
      </c>
      <c r="Z59" s="224">
        <f t="shared" si="54"/>
        <v>0</v>
      </c>
      <c r="AA59" s="225">
        <f t="shared" si="55"/>
        <v>2</v>
      </c>
      <c r="AB59" s="226">
        <f t="shared" si="56"/>
        <v>0</v>
      </c>
      <c r="AC59" s="220" t="s">
        <v>17</v>
      </c>
      <c r="AD59" s="227">
        <f t="shared" si="57"/>
        <v>4</v>
      </c>
      <c r="AE59" s="228">
        <f t="shared" si="58"/>
        <v>0</v>
      </c>
      <c r="AG59" s="294" t="s">
        <v>159</v>
      </c>
      <c r="AH59" s="295" t="s">
        <v>251</v>
      </c>
      <c r="AI59" s="295" t="s">
        <v>179</v>
      </c>
      <c r="AJ59" s="312">
        <v>2</v>
      </c>
      <c r="AK59" s="313">
        <v>0</v>
      </c>
      <c r="AL59" s="296">
        <v>0</v>
      </c>
      <c r="AM59" s="297">
        <v>0</v>
      </c>
      <c r="AO59" s="214">
        <f t="shared" si="59"/>
        <v>0</v>
      </c>
      <c r="AP59" s="214">
        <f t="shared" si="60"/>
        <v>0</v>
      </c>
      <c r="AQ59" s="214">
        <f t="shared" si="61"/>
        <v>0</v>
      </c>
      <c r="AR59" s="214">
        <f t="shared" si="62"/>
        <v>0</v>
      </c>
      <c r="AS59" s="214">
        <f t="shared" si="63"/>
        <v>0</v>
      </c>
      <c r="AT59" s="214">
        <f t="shared" si="64"/>
        <v>0</v>
      </c>
      <c r="AU59" s="214">
        <f t="shared" si="65"/>
        <v>0</v>
      </c>
      <c r="AV59" s="214">
        <f t="shared" si="66"/>
        <v>0</v>
      </c>
      <c r="AW59" s="214">
        <f t="shared" si="67"/>
        <v>0</v>
      </c>
      <c r="AX59" s="214">
        <f t="shared" si="68"/>
        <v>1</v>
      </c>
      <c r="AY59" s="214">
        <f t="shared" si="69"/>
        <v>0</v>
      </c>
      <c r="AZ59" s="214">
        <f t="shared" si="70"/>
        <v>1</v>
      </c>
      <c r="BA59" s="214">
        <f t="shared" si="71"/>
        <v>0</v>
      </c>
      <c r="BB59" s="214">
        <f t="shared" si="72"/>
        <v>0</v>
      </c>
    </row>
    <row r="60" spans="2:54" ht="15">
      <c r="B60" s="549"/>
      <c r="C60" s="245"/>
      <c r="D60" s="230"/>
      <c r="E60" s="231"/>
      <c r="F60" s="232"/>
      <c r="G60" s="233"/>
      <c r="H60" s="234"/>
      <c r="I60" s="235"/>
      <c r="J60" s="230"/>
      <c r="K60" s="231"/>
      <c r="L60" s="232"/>
      <c r="M60" s="233"/>
      <c r="N60" s="234"/>
      <c r="O60" s="235"/>
      <c r="P60" s="230"/>
      <c r="Q60" s="231"/>
      <c r="R60" s="232"/>
      <c r="S60" s="233"/>
      <c r="T60" s="234"/>
      <c r="U60" s="235"/>
      <c r="V60" s="474"/>
      <c r="W60" s="475" t="s">
        <v>17</v>
      </c>
      <c r="X60" s="483"/>
      <c r="Y60" s="237">
        <f t="shared" si="53"/>
        <v>0</v>
      </c>
      <c r="Z60" s="238">
        <f t="shared" si="54"/>
        <v>0</v>
      </c>
      <c r="AA60" s="239">
        <f t="shared" si="55"/>
        <v>0</v>
      </c>
      <c r="AB60" s="240">
        <f t="shared" si="56"/>
        <v>0</v>
      </c>
      <c r="AC60" s="234" t="s">
        <v>17</v>
      </c>
      <c r="AD60" s="241">
        <f t="shared" si="57"/>
        <v>0</v>
      </c>
      <c r="AE60" s="242">
        <f t="shared" si="58"/>
        <v>0</v>
      </c>
      <c r="AG60" s="294"/>
      <c r="AH60" s="295"/>
      <c r="AI60" s="295"/>
      <c r="AJ60" s="312"/>
      <c r="AK60" s="313"/>
      <c r="AL60" s="296"/>
      <c r="AM60" s="297"/>
      <c r="AO60" s="214">
        <f t="shared" si="59"/>
        <v>0</v>
      </c>
      <c r="AP60" s="214">
        <f t="shared" si="60"/>
        <v>0</v>
      </c>
      <c r="AQ60" s="214">
        <f t="shared" si="61"/>
        <v>0</v>
      </c>
      <c r="AR60" s="214">
        <f t="shared" si="62"/>
        <v>0</v>
      </c>
      <c r="AS60" s="214">
        <f t="shared" si="63"/>
        <v>0</v>
      </c>
      <c r="AT60" s="214">
        <f t="shared" si="64"/>
        <v>0</v>
      </c>
      <c r="AU60" s="214">
        <f t="shared" si="65"/>
        <v>0</v>
      </c>
      <c r="AV60" s="214">
        <f t="shared" si="66"/>
        <v>0</v>
      </c>
      <c r="AW60" s="214">
        <f t="shared" si="67"/>
        <v>0</v>
      </c>
      <c r="AX60" s="214">
        <f t="shared" si="68"/>
        <v>0</v>
      </c>
      <c r="AY60" s="214">
        <f t="shared" si="69"/>
        <v>0</v>
      </c>
      <c r="AZ60" s="214">
        <f t="shared" si="70"/>
        <v>0</v>
      </c>
      <c r="BA60" s="214">
        <f t="shared" si="71"/>
        <v>0</v>
      </c>
      <c r="BB60" s="214">
        <f t="shared" si="72"/>
        <v>0</v>
      </c>
    </row>
    <row r="61" spans="2:54" ht="15">
      <c r="B61" s="547" t="s">
        <v>176</v>
      </c>
      <c r="C61" s="243" t="s">
        <v>206</v>
      </c>
      <c r="D61" s="201">
        <v>2</v>
      </c>
      <c r="E61" s="202"/>
      <c r="F61" s="203">
        <v>0</v>
      </c>
      <c r="G61" s="204"/>
      <c r="H61" s="205"/>
      <c r="I61" s="206"/>
      <c r="J61" s="201">
        <v>2</v>
      </c>
      <c r="K61" s="202"/>
      <c r="L61" s="203">
        <v>0</v>
      </c>
      <c r="M61" s="204"/>
      <c r="N61" s="205"/>
      <c r="O61" s="206"/>
      <c r="P61" s="465"/>
      <c r="Q61" s="466"/>
      <c r="R61" s="467"/>
      <c r="S61" s="204"/>
      <c r="T61" s="205"/>
      <c r="U61" s="206"/>
      <c r="V61" s="201"/>
      <c r="W61" s="202" t="s">
        <v>17</v>
      </c>
      <c r="X61" s="207"/>
      <c r="Y61" s="223">
        <f t="shared" si="53"/>
        <v>2</v>
      </c>
      <c r="Z61" s="224">
        <f t="shared" si="54"/>
        <v>2</v>
      </c>
      <c r="AA61" s="225">
        <f t="shared" si="55"/>
        <v>0</v>
      </c>
      <c r="AB61" s="226">
        <f t="shared" si="56"/>
        <v>4</v>
      </c>
      <c r="AC61" s="220" t="s">
        <v>17</v>
      </c>
      <c r="AD61" s="227">
        <f t="shared" si="57"/>
        <v>0</v>
      </c>
      <c r="AE61" s="228">
        <f t="shared" si="58"/>
        <v>1</v>
      </c>
      <c r="AG61" s="294"/>
      <c r="AH61" s="295"/>
      <c r="AI61" s="295"/>
      <c r="AJ61" s="312"/>
      <c r="AK61" s="313"/>
      <c r="AL61" s="296"/>
      <c r="AM61" s="297"/>
      <c r="AO61" s="214">
        <f t="shared" si="59"/>
        <v>1</v>
      </c>
      <c r="AP61" s="214">
        <f t="shared" si="60"/>
        <v>0</v>
      </c>
      <c r="AQ61" s="214">
        <f t="shared" si="61"/>
        <v>0</v>
      </c>
      <c r="AR61" s="214">
        <f t="shared" si="62"/>
        <v>0</v>
      </c>
      <c r="AS61" s="214">
        <f t="shared" si="63"/>
        <v>1</v>
      </c>
      <c r="AT61" s="214">
        <f t="shared" si="64"/>
        <v>0</v>
      </c>
      <c r="AU61" s="214">
        <f t="shared" si="65"/>
        <v>0</v>
      </c>
      <c r="AV61" s="214">
        <f t="shared" si="66"/>
        <v>0</v>
      </c>
      <c r="AW61" s="214">
        <f t="shared" si="67"/>
        <v>0</v>
      </c>
      <c r="AX61" s="214">
        <f t="shared" si="68"/>
        <v>0</v>
      </c>
      <c r="AY61" s="214">
        <f t="shared" si="69"/>
        <v>0</v>
      </c>
      <c r="AZ61" s="214">
        <f t="shared" si="70"/>
        <v>0</v>
      </c>
      <c r="BA61" s="214">
        <f t="shared" si="71"/>
        <v>0</v>
      </c>
      <c r="BB61" s="214">
        <f t="shared" si="72"/>
        <v>0</v>
      </c>
    </row>
    <row r="62" spans="2:54" ht="15">
      <c r="B62" s="548"/>
      <c r="C62" s="274" t="s">
        <v>203</v>
      </c>
      <c r="D62" s="248">
        <v>2</v>
      </c>
      <c r="E62" s="249"/>
      <c r="F62" s="250">
        <v>0</v>
      </c>
      <c r="G62" s="251">
        <v>1</v>
      </c>
      <c r="H62" s="252"/>
      <c r="I62" s="253">
        <v>2</v>
      </c>
      <c r="J62" s="248"/>
      <c r="K62" s="249"/>
      <c r="L62" s="250"/>
      <c r="M62" s="251">
        <v>2</v>
      </c>
      <c r="N62" s="252"/>
      <c r="O62" s="253">
        <v>0</v>
      </c>
      <c r="P62" s="468"/>
      <c r="Q62" s="469"/>
      <c r="R62" s="470"/>
      <c r="S62" s="251">
        <v>1</v>
      </c>
      <c r="T62" s="252"/>
      <c r="U62" s="253">
        <v>2</v>
      </c>
      <c r="V62" s="248">
        <v>0</v>
      </c>
      <c r="W62" s="249"/>
      <c r="X62" s="254">
        <v>2</v>
      </c>
      <c r="Y62" s="223">
        <f t="shared" si="53"/>
        <v>5</v>
      </c>
      <c r="Z62" s="224">
        <f t="shared" si="54"/>
        <v>2</v>
      </c>
      <c r="AA62" s="225">
        <f t="shared" si="55"/>
        <v>3</v>
      </c>
      <c r="AB62" s="226">
        <f t="shared" si="56"/>
        <v>6</v>
      </c>
      <c r="AC62" s="220" t="s">
        <v>17</v>
      </c>
      <c r="AD62" s="227">
        <f t="shared" si="57"/>
        <v>6</v>
      </c>
      <c r="AE62" s="228">
        <f t="shared" si="58"/>
        <v>0.4</v>
      </c>
      <c r="AG62" s="294"/>
      <c r="AH62" s="295"/>
      <c r="AI62" s="295"/>
      <c r="AJ62" s="312"/>
      <c r="AK62" s="313"/>
      <c r="AL62" s="296"/>
      <c r="AM62" s="297"/>
      <c r="AO62" s="214">
        <f t="shared" si="59"/>
        <v>1</v>
      </c>
      <c r="AP62" s="214">
        <f t="shared" si="60"/>
        <v>0</v>
      </c>
      <c r="AQ62" s="214">
        <f t="shared" si="61"/>
        <v>0</v>
      </c>
      <c r="AR62" s="214">
        <f t="shared" si="62"/>
        <v>1</v>
      </c>
      <c r="AS62" s="214">
        <f t="shared" si="63"/>
        <v>0</v>
      </c>
      <c r="AT62" s="214">
        <f t="shared" si="64"/>
        <v>0</v>
      </c>
      <c r="AU62" s="214">
        <f t="shared" si="65"/>
        <v>1</v>
      </c>
      <c r="AV62" s="214">
        <f t="shared" si="66"/>
        <v>0</v>
      </c>
      <c r="AW62" s="214">
        <f t="shared" si="67"/>
        <v>0</v>
      </c>
      <c r="AX62" s="214">
        <f t="shared" si="68"/>
        <v>0</v>
      </c>
      <c r="AY62" s="214">
        <f t="shared" si="69"/>
        <v>0</v>
      </c>
      <c r="AZ62" s="214">
        <f t="shared" si="70"/>
        <v>1</v>
      </c>
      <c r="BA62" s="214">
        <f t="shared" si="71"/>
        <v>0</v>
      </c>
      <c r="BB62" s="214">
        <f t="shared" si="72"/>
        <v>1</v>
      </c>
    </row>
    <row r="63" spans="2:54" ht="15">
      <c r="B63" s="548"/>
      <c r="C63" s="274" t="s">
        <v>213</v>
      </c>
      <c r="D63" s="248"/>
      <c r="E63" s="249"/>
      <c r="F63" s="250"/>
      <c r="G63" s="251">
        <v>2</v>
      </c>
      <c r="H63" s="252"/>
      <c r="I63" s="253">
        <v>1</v>
      </c>
      <c r="J63" s="248">
        <v>2</v>
      </c>
      <c r="K63" s="249"/>
      <c r="L63" s="250">
        <v>0</v>
      </c>
      <c r="M63" s="251">
        <v>2</v>
      </c>
      <c r="N63" s="252"/>
      <c r="O63" s="253">
        <v>0</v>
      </c>
      <c r="P63" s="468"/>
      <c r="Q63" s="469"/>
      <c r="R63" s="470"/>
      <c r="S63" s="251">
        <v>0</v>
      </c>
      <c r="T63" s="252"/>
      <c r="U63" s="253">
        <v>2</v>
      </c>
      <c r="V63" s="248">
        <v>0</v>
      </c>
      <c r="W63" s="249"/>
      <c r="X63" s="254">
        <v>2</v>
      </c>
      <c r="Y63" s="223">
        <f t="shared" si="53"/>
        <v>5</v>
      </c>
      <c r="Z63" s="224">
        <f t="shared" si="54"/>
        <v>3</v>
      </c>
      <c r="AA63" s="225">
        <f t="shared" si="55"/>
        <v>2</v>
      </c>
      <c r="AB63" s="226">
        <f t="shared" si="56"/>
        <v>6</v>
      </c>
      <c r="AC63" s="220" t="s">
        <v>17</v>
      </c>
      <c r="AD63" s="227">
        <f t="shared" si="57"/>
        <v>5</v>
      </c>
      <c r="AE63" s="228">
        <f t="shared" si="58"/>
        <v>0.6</v>
      </c>
      <c r="AG63" s="294"/>
      <c r="AH63" s="295"/>
      <c r="AI63" s="295"/>
      <c r="AJ63" s="312"/>
      <c r="AK63" s="313"/>
      <c r="AL63" s="296"/>
      <c r="AM63" s="297"/>
      <c r="AO63" s="214">
        <f t="shared" si="59"/>
        <v>0</v>
      </c>
      <c r="AP63" s="214">
        <f t="shared" si="60"/>
        <v>0</v>
      </c>
      <c r="AQ63" s="214">
        <f t="shared" si="61"/>
        <v>1</v>
      </c>
      <c r="AR63" s="214">
        <f t="shared" si="62"/>
        <v>0</v>
      </c>
      <c r="AS63" s="214">
        <f t="shared" si="63"/>
        <v>1</v>
      </c>
      <c r="AT63" s="214">
        <f t="shared" si="64"/>
        <v>0</v>
      </c>
      <c r="AU63" s="214">
        <f t="shared" si="65"/>
        <v>1</v>
      </c>
      <c r="AV63" s="214">
        <f t="shared" si="66"/>
        <v>0</v>
      </c>
      <c r="AW63" s="214">
        <f t="shared" si="67"/>
        <v>0</v>
      </c>
      <c r="AX63" s="214">
        <f t="shared" si="68"/>
        <v>0</v>
      </c>
      <c r="AY63" s="214">
        <f t="shared" si="69"/>
        <v>0</v>
      </c>
      <c r="AZ63" s="214">
        <f t="shared" si="70"/>
        <v>1</v>
      </c>
      <c r="BA63" s="214">
        <f t="shared" si="71"/>
        <v>0</v>
      </c>
      <c r="BB63" s="214">
        <f t="shared" si="72"/>
        <v>1</v>
      </c>
    </row>
    <row r="64" spans="2:54" ht="15">
      <c r="B64" s="548"/>
      <c r="C64" s="244"/>
      <c r="D64" s="216"/>
      <c r="E64" s="217"/>
      <c r="F64" s="218"/>
      <c r="G64" s="219"/>
      <c r="H64" s="220"/>
      <c r="I64" s="221"/>
      <c r="J64" s="216"/>
      <c r="K64" s="217"/>
      <c r="L64" s="218"/>
      <c r="M64" s="219"/>
      <c r="N64" s="220"/>
      <c r="O64" s="221"/>
      <c r="P64" s="471"/>
      <c r="Q64" s="472"/>
      <c r="R64" s="473"/>
      <c r="S64" s="219"/>
      <c r="T64" s="220"/>
      <c r="U64" s="221"/>
      <c r="V64" s="216"/>
      <c r="W64" s="217" t="s">
        <v>17</v>
      </c>
      <c r="X64" s="222"/>
      <c r="Y64" s="223">
        <f t="shared" si="53"/>
        <v>0</v>
      </c>
      <c r="Z64" s="224">
        <f t="shared" si="54"/>
        <v>0</v>
      </c>
      <c r="AA64" s="225">
        <f t="shared" si="55"/>
        <v>0</v>
      </c>
      <c r="AB64" s="226">
        <f t="shared" si="56"/>
        <v>0</v>
      </c>
      <c r="AC64" s="220" t="s">
        <v>17</v>
      </c>
      <c r="AD64" s="227">
        <f t="shared" si="57"/>
        <v>0</v>
      </c>
      <c r="AE64" s="228">
        <f t="shared" si="58"/>
        <v>0</v>
      </c>
      <c r="AG64" s="294"/>
      <c r="AH64" s="295"/>
      <c r="AI64" s="295"/>
      <c r="AJ64" s="312"/>
      <c r="AK64" s="313"/>
      <c r="AL64" s="296"/>
      <c r="AM64" s="297"/>
      <c r="AO64" s="214">
        <f t="shared" si="59"/>
        <v>0</v>
      </c>
      <c r="AP64" s="214">
        <f t="shared" si="60"/>
        <v>0</v>
      </c>
      <c r="AQ64" s="214">
        <f t="shared" si="61"/>
        <v>0</v>
      </c>
      <c r="AR64" s="214">
        <f t="shared" si="62"/>
        <v>0</v>
      </c>
      <c r="AS64" s="214">
        <f t="shared" si="63"/>
        <v>0</v>
      </c>
      <c r="AT64" s="214">
        <f t="shared" si="64"/>
        <v>0</v>
      </c>
      <c r="AU64" s="214">
        <f t="shared" si="65"/>
        <v>0</v>
      </c>
      <c r="AV64" s="214">
        <f t="shared" si="66"/>
        <v>0</v>
      </c>
      <c r="AW64" s="214">
        <f t="shared" si="67"/>
        <v>0</v>
      </c>
      <c r="AX64" s="214">
        <f t="shared" si="68"/>
        <v>0</v>
      </c>
      <c r="AY64" s="214">
        <f t="shared" si="69"/>
        <v>0</v>
      </c>
      <c r="AZ64" s="214">
        <f t="shared" si="70"/>
        <v>0</v>
      </c>
      <c r="BA64" s="214">
        <f t="shared" si="71"/>
        <v>0</v>
      </c>
      <c r="BB64" s="214">
        <f t="shared" si="72"/>
        <v>0</v>
      </c>
    </row>
    <row r="65" spans="2:54" ht="15">
      <c r="B65" s="549"/>
      <c r="C65" s="245"/>
      <c r="D65" s="230"/>
      <c r="E65" s="231"/>
      <c r="F65" s="232"/>
      <c r="G65" s="233"/>
      <c r="H65" s="234"/>
      <c r="I65" s="235"/>
      <c r="J65" s="230"/>
      <c r="K65" s="231"/>
      <c r="L65" s="232"/>
      <c r="M65" s="233"/>
      <c r="N65" s="234"/>
      <c r="O65" s="235"/>
      <c r="P65" s="474"/>
      <c r="Q65" s="475"/>
      <c r="R65" s="476"/>
      <c r="S65" s="233"/>
      <c r="T65" s="234"/>
      <c r="U65" s="235"/>
      <c r="V65" s="230"/>
      <c r="W65" s="231" t="s">
        <v>17</v>
      </c>
      <c r="X65" s="236"/>
      <c r="Y65" s="237">
        <f t="shared" si="53"/>
        <v>0</v>
      </c>
      <c r="Z65" s="238">
        <f t="shared" si="54"/>
        <v>0</v>
      </c>
      <c r="AA65" s="239">
        <f t="shared" si="55"/>
        <v>0</v>
      </c>
      <c r="AB65" s="240">
        <f t="shared" si="56"/>
        <v>0</v>
      </c>
      <c r="AC65" s="234" t="s">
        <v>17</v>
      </c>
      <c r="AD65" s="241">
        <f t="shared" si="57"/>
        <v>0</v>
      </c>
      <c r="AE65" s="242">
        <f t="shared" si="58"/>
        <v>0</v>
      </c>
      <c r="AG65" s="294"/>
      <c r="AH65" s="295"/>
      <c r="AI65" s="295"/>
      <c r="AJ65" s="312"/>
      <c r="AK65" s="313"/>
      <c r="AL65" s="296"/>
      <c r="AM65" s="297"/>
      <c r="AO65" s="214">
        <f t="shared" si="59"/>
        <v>0</v>
      </c>
      <c r="AP65" s="214">
        <f t="shared" si="60"/>
        <v>0</v>
      </c>
      <c r="AQ65" s="214">
        <f t="shared" si="61"/>
        <v>0</v>
      </c>
      <c r="AR65" s="214">
        <f t="shared" si="62"/>
        <v>0</v>
      </c>
      <c r="AS65" s="214">
        <f t="shared" si="63"/>
        <v>0</v>
      </c>
      <c r="AT65" s="214">
        <f t="shared" si="64"/>
        <v>0</v>
      </c>
      <c r="AU65" s="214">
        <f t="shared" si="65"/>
        <v>0</v>
      </c>
      <c r="AV65" s="214">
        <f t="shared" si="66"/>
        <v>0</v>
      </c>
      <c r="AW65" s="214">
        <f t="shared" si="67"/>
        <v>0</v>
      </c>
      <c r="AX65" s="214">
        <f t="shared" si="68"/>
        <v>0</v>
      </c>
      <c r="AY65" s="214">
        <f t="shared" si="69"/>
        <v>0</v>
      </c>
      <c r="AZ65" s="214">
        <f t="shared" si="70"/>
        <v>0</v>
      </c>
      <c r="BA65" s="214">
        <f t="shared" si="71"/>
        <v>0</v>
      </c>
      <c r="BB65" s="214">
        <f t="shared" si="72"/>
        <v>0</v>
      </c>
    </row>
    <row r="66" spans="2:54" ht="15">
      <c r="B66" s="547" t="s">
        <v>177</v>
      </c>
      <c r="C66" s="243" t="s">
        <v>106</v>
      </c>
      <c r="D66" s="201">
        <v>0</v>
      </c>
      <c r="E66" s="202"/>
      <c r="F66" s="203">
        <v>2</v>
      </c>
      <c r="G66" s="204">
        <v>0</v>
      </c>
      <c r="H66" s="205"/>
      <c r="I66" s="206">
        <v>2</v>
      </c>
      <c r="J66" s="201">
        <v>0</v>
      </c>
      <c r="K66" s="202"/>
      <c r="L66" s="203">
        <v>2</v>
      </c>
      <c r="M66" s="204">
        <v>0</v>
      </c>
      <c r="N66" s="205"/>
      <c r="O66" s="206">
        <v>2</v>
      </c>
      <c r="P66" s="201">
        <v>2</v>
      </c>
      <c r="Q66" s="202"/>
      <c r="R66" s="203">
        <v>0</v>
      </c>
      <c r="S66" s="465"/>
      <c r="T66" s="466"/>
      <c r="U66" s="467"/>
      <c r="V66" s="201">
        <v>0</v>
      </c>
      <c r="W66" s="202"/>
      <c r="X66" s="207">
        <v>2</v>
      </c>
      <c r="Y66" s="208">
        <f t="shared" si="53"/>
        <v>6</v>
      </c>
      <c r="Z66" s="209">
        <f t="shared" si="54"/>
        <v>1</v>
      </c>
      <c r="AA66" s="210">
        <f t="shared" si="55"/>
        <v>5</v>
      </c>
      <c r="AB66" s="211">
        <f t="shared" si="56"/>
        <v>2</v>
      </c>
      <c r="AC66" s="205" t="s">
        <v>17</v>
      </c>
      <c r="AD66" s="212">
        <f t="shared" si="57"/>
        <v>10</v>
      </c>
      <c r="AE66" s="213">
        <f t="shared" si="58"/>
        <v>0.16666666666666666</v>
      </c>
      <c r="AG66" s="294"/>
      <c r="AH66" s="295"/>
      <c r="AI66" s="295"/>
      <c r="AJ66" s="312"/>
      <c r="AK66" s="313"/>
      <c r="AL66" s="296"/>
      <c r="AM66" s="297"/>
      <c r="AO66" s="214">
        <f t="shared" si="59"/>
        <v>0</v>
      </c>
      <c r="AP66" s="214">
        <f t="shared" si="60"/>
        <v>1</v>
      </c>
      <c r="AQ66" s="214">
        <f t="shared" si="61"/>
        <v>0</v>
      </c>
      <c r="AR66" s="214">
        <f t="shared" si="62"/>
        <v>1</v>
      </c>
      <c r="AS66" s="214">
        <f t="shared" si="63"/>
        <v>0</v>
      </c>
      <c r="AT66" s="214">
        <f t="shared" si="64"/>
        <v>1</v>
      </c>
      <c r="AU66" s="214">
        <f t="shared" si="65"/>
        <v>0</v>
      </c>
      <c r="AV66" s="214">
        <f t="shared" si="66"/>
        <v>1</v>
      </c>
      <c r="AW66" s="214">
        <f t="shared" si="67"/>
        <v>1</v>
      </c>
      <c r="AX66" s="214">
        <f t="shared" si="68"/>
        <v>0</v>
      </c>
      <c r="AY66" s="214">
        <f t="shared" si="69"/>
        <v>0</v>
      </c>
      <c r="AZ66" s="214">
        <f t="shared" si="70"/>
        <v>0</v>
      </c>
      <c r="BA66" s="214">
        <f t="shared" si="71"/>
        <v>0</v>
      </c>
      <c r="BB66" s="214">
        <f t="shared" si="72"/>
        <v>1</v>
      </c>
    </row>
    <row r="67" spans="2:54" ht="40.5" customHeight="1">
      <c r="B67" s="548"/>
      <c r="C67" s="244"/>
      <c r="D67" s="216"/>
      <c r="E67" s="217"/>
      <c r="F67" s="218"/>
      <c r="G67" s="219"/>
      <c r="H67" s="220"/>
      <c r="I67" s="221"/>
      <c r="J67" s="216"/>
      <c r="K67" s="217"/>
      <c r="L67" s="218"/>
      <c r="M67" s="219"/>
      <c r="N67" s="220"/>
      <c r="O67" s="221"/>
      <c r="P67" s="248"/>
      <c r="Q67" s="249"/>
      <c r="R67" s="250"/>
      <c r="S67" s="471"/>
      <c r="T67" s="472"/>
      <c r="U67" s="473"/>
      <c r="V67" s="216"/>
      <c r="W67" s="217"/>
      <c r="X67" s="222"/>
      <c r="Y67" s="223">
        <f t="shared" si="53"/>
        <v>0</v>
      </c>
      <c r="Z67" s="224">
        <f t="shared" si="54"/>
        <v>0</v>
      </c>
      <c r="AA67" s="225">
        <f t="shared" si="55"/>
        <v>0</v>
      </c>
      <c r="AB67" s="226">
        <f t="shared" si="56"/>
        <v>0</v>
      </c>
      <c r="AC67" s="220" t="s">
        <v>17</v>
      </c>
      <c r="AD67" s="227">
        <f t="shared" si="57"/>
        <v>0</v>
      </c>
      <c r="AE67" s="228">
        <f t="shared" si="58"/>
        <v>0</v>
      </c>
      <c r="AG67" s="294"/>
      <c r="AH67" s="295"/>
      <c r="AI67" s="295"/>
      <c r="AJ67" s="312"/>
      <c r="AK67" s="313"/>
      <c r="AL67" s="296"/>
      <c r="AM67" s="297"/>
      <c r="AO67" s="214">
        <f t="shared" si="59"/>
        <v>0</v>
      </c>
      <c r="AP67" s="214">
        <f t="shared" si="60"/>
        <v>0</v>
      </c>
      <c r="AQ67" s="214">
        <f t="shared" si="61"/>
        <v>0</v>
      </c>
      <c r="AR67" s="214">
        <f t="shared" si="62"/>
        <v>0</v>
      </c>
      <c r="AS67" s="214">
        <f t="shared" si="63"/>
        <v>0</v>
      </c>
      <c r="AT67" s="214">
        <f t="shared" si="64"/>
        <v>0</v>
      </c>
      <c r="AU67" s="214">
        <f t="shared" si="65"/>
        <v>0</v>
      </c>
      <c r="AV67" s="214">
        <f t="shared" si="66"/>
        <v>0</v>
      </c>
      <c r="AW67" s="214">
        <f t="shared" si="67"/>
        <v>0</v>
      </c>
      <c r="AX67" s="214">
        <f t="shared" si="68"/>
        <v>0</v>
      </c>
      <c r="AY67" s="214">
        <f t="shared" si="69"/>
        <v>0</v>
      </c>
      <c r="AZ67" s="214">
        <f t="shared" si="70"/>
        <v>0</v>
      </c>
      <c r="BA67" s="214">
        <f t="shared" si="71"/>
        <v>0</v>
      </c>
      <c r="BB67" s="214">
        <f t="shared" si="72"/>
        <v>0</v>
      </c>
    </row>
    <row r="68" spans="2:54" ht="15">
      <c r="B68" s="549"/>
      <c r="C68" s="245" t="s">
        <v>124</v>
      </c>
      <c r="D68" s="230">
        <v>0</v>
      </c>
      <c r="E68" s="231"/>
      <c r="F68" s="232">
        <v>2</v>
      </c>
      <c r="G68" s="233">
        <v>2</v>
      </c>
      <c r="H68" s="234"/>
      <c r="I68" s="235">
        <v>0</v>
      </c>
      <c r="J68" s="230">
        <v>0</v>
      </c>
      <c r="K68" s="231"/>
      <c r="L68" s="232">
        <v>2</v>
      </c>
      <c r="M68" s="233">
        <v>1</v>
      </c>
      <c r="N68" s="234"/>
      <c r="O68" s="235">
        <v>2</v>
      </c>
      <c r="P68" s="230">
        <v>2</v>
      </c>
      <c r="Q68" s="231"/>
      <c r="R68" s="232">
        <v>0</v>
      </c>
      <c r="S68" s="474"/>
      <c r="T68" s="475"/>
      <c r="U68" s="476"/>
      <c r="V68" s="230">
        <v>0</v>
      </c>
      <c r="W68" s="231"/>
      <c r="X68" s="236">
        <v>2</v>
      </c>
      <c r="Y68" s="237">
        <f t="shared" si="53"/>
        <v>6</v>
      </c>
      <c r="Z68" s="238">
        <f t="shared" si="54"/>
        <v>2</v>
      </c>
      <c r="AA68" s="239">
        <f t="shared" si="55"/>
        <v>4</v>
      </c>
      <c r="AB68" s="240">
        <f t="shared" si="56"/>
        <v>5</v>
      </c>
      <c r="AC68" s="234" t="s">
        <v>17</v>
      </c>
      <c r="AD68" s="241">
        <f t="shared" si="57"/>
        <v>8</v>
      </c>
      <c r="AE68" s="242">
        <f t="shared" si="58"/>
        <v>0.3333333333333333</v>
      </c>
      <c r="AG68" s="302"/>
      <c r="AH68" s="303"/>
      <c r="AI68" s="303"/>
      <c r="AJ68" s="492"/>
      <c r="AK68" s="317"/>
      <c r="AL68" s="304"/>
      <c r="AM68" s="305"/>
      <c r="AO68" s="214">
        <f t="shared" si="59"/>
        <v>0</v>
      </c>
      <c r="AP68" s="214">
        <f t="shared" si="60"/>
        <v>1</v>
      </c>
      <c r="AQ68" s="214">
        <f t="shared" si="61"/>
        <v>1</v>
      </c>
      <c r="AR68" s="214">
        <f t="shared" si="62"/>
        <v>0</v>
      </c>
      <c r="AS68" s="214">
        <f t="shared" si="63"/>
        <v>0</v>
      </c>
      <c r="AT68" s="214">
        <f t="shared" si="64"/>
        <v>1</v>
      </c>
      <c r="AU68" s="214">
        <f t="shared" si="65"/>
        <v>0</v>
      </c>
      <c r="AV68" s="214">
        <f t="shared" si="66"/>
        <v>1</v>
      </c>
      <c r="AW68" s="214">
        <f t="shared" si="67"/>
        <v>1</v>
      </c>
      <c r="AX68" s="214">
        <f t="shared" si="68"/>
        <v>0</v>
      </c>
      <c r="AY68" s="214">
        <f t="shared" si="69"/>
        <v>0</v>
      </c>
      <c r="AZ68" s="214">
        <f t="shared" si="70"/>
        <v>0</v>
      </c>
      <c r="BA68" s="214">
        <f t="shared" si="71"/>
        <v>0</v>
      </c>
      <c r="BB68" s="214">
        <f t="shared" si="72"/>
        <v>1</v>
      </c>
    </row>
    <row r="70" spans="3:4" ht="12.75">
      <c r="C70" t="s">
        <v>310</v>
      </c>
      <c r="D70" t="s">
        <v>307</v>
      </c>
    </row>
    <row r="71" ht="12.75">
      <c r="D71" t="s">
        <v>308</v>
      </c>
    </row>
    <row r="72" ht="12.75">
      <c r="C72" t="s">
        <v>309</v>
      </c>
    </row>
    <row r="73" ht="12.75">
      <c r="C73" t="s">
        <v>311</v>
      </c>
    </row>
  </sheetData>
  <sheetProtection/>
  <mergeCells count="31">
    <mergeCell ref="V4:X4"/>
    <mergeCell ref="AB4:AD4"/>
    <mergeCell ref="B5:B9"/>
    <mergeCell ref="B10:B12"/>
    <mergeCell ref="J4:L4"/>
    <mergeCell ref="M4:O4"/>
    <mergeCell ref="P4:R4"/>
    <mergeCell ref="S4:U4"/>
    <mergeCell ref="D4:F4"/>
    <mergeCell ref="G4:I4"/>
    <mergeCell ref="B26:B28"/>
    <mergeCell ref="B29:B31"/>
    <mergeCell ref="B13:B15"/>
    <mergeCell ref="B16:B18"/>
    <mergeCell ref="B19:B22"/>
    <mergeCell ref="B23:B25"/>
    <mergeCell ref="AB37:AD37"/>
    <mergeCell ref="B38:B42"/>
    <mergeCell ref="B43:B47"/>
    <mergeCell ref="J37:L37"/>
    <mergeCell ref="M37:O37"/>
    <mergeCell ref="P37:R37"/>
    <mergeCell ref="S37:U37"/>
    <mergeCell ref="G37:I37"/>
    <mergeCell ref="B56:B60"/>
    <mergeCell ref="B61:B65"/>
    <mergeCell ref="V37:X37"/>
    <mergeCell ref="B66:B68"/>
    <mergeCell ref="B48:B51"/>
    <mergeCell ref="B52:B55"/>
    <mergeCell ref="D37:F37"/>
  </mergeCells>
  <conditionalFormatting sqref="AE38:AE68 AE5:AE31">
    <cfRule type="cellIs" priority="4" dxfId="26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53">
      <selection activeCell="C89" sqref="C89:C9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582" t="s">
        <v>42</v>
      </c>
      <c r="Q3" s="582"/>
      <c r="R3" s="73"/>
      <c r="S3" s="73"/>
      <c r="T3" s="583">
        <f>'Rozlosování-přehled'!$N$1</f>
        <v>2011</v>
      </c>
      <c r="U3" s="583"/>
      <c r="X3" s="74" t="s">
        <v>0</v>
      </c>
    </row>
    <row r="4" spans="3:31" ht="18.75">
      <c r="C4" s="75" t="s">
        <v>43</v>
      </c>
      <c r="D4" s="76"/>
      <c r="N4" s="77">
        <v>3</v>
      </c>
      <c r="P4" s="584" t="str">
        <f>IF(N4=1,P6,IF(N4=2,P7,IF(N4=3,P8,IF(N4=4,P9,IF(N4=5,P10," ")))))</f>
        <v>VETERÁNI   I.</v>
      </c>
      <c r="Q4" s="585"/>
      <c r="R4" s="585"/>
      <c r="S4" s="585"/>
      <c r="T4" s="585"/>
      <c r="U4" s="586"/>
      <c r="W4" s="78" t="s">
        <v>1</v>
      </c>
      <c r="X4" s="79" t="s">
        <v>2</v>
      </c>
      <c r="AA4" s="1" t="s">
        <v>44</v>
      </c>
      <c r="AB4" s="1" t="s">
        <v>45</v>
      </c>
      <c r="AC4" s="1" t="s">
        <v>46</v>
      </c>
      <c r="AD4" s="1" t="s">
        <v>47</v>
      </c>
      <c r="AE4" s="1" t="s">
        <v>48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29" ht="14.25" customHeight="1">
      <c r="C6" s="75" t="s">
        <v>49</v>
      </c>
      <c r="D6" s="126" t="s">
        <v>58</v>
      </c>
      <c r="E6" s="83"/>
      <c r="F6" s="83"/>
      <c r="N6" s="84">
        <v>1</v>
      </c>
      <c r="P6" s="587" t="s">
        <v>50</v>
      </c>
      <c r="Q6" s="587"/>
      <c r="R6" s="587"/>
      <c r="S6" s="587"/>
      <c r="T6" s="587"/>
      <c r="U6" s="587"/>
      <c r="W6" s="85">
        <v>1</v>
      </c>
      <c r="X6" s="86" t="str">
        <f aca="true" t="shared" si="0" ref="X6:X13">IF($N$4=1,AA6,IF($N$4=2,AB6,IF($N$4=3,AC6,IF($N$4=4,AD6,IF($N$4=5,AE6," ")))))</f>
        <v>Trnávka</v>
      </c>
      <c r="AC6" s="1" t="str">
        <f>'Utkání-výsledky'!N4</f>
        <v>Trnávka</v>
      </c>
    </row>
    <row r="7" spans="3:29" ht="16.5" customHeight="1">
      <c r="C7" s="75" t="s">
        <v>52</v>
      </c>
      <c r="D7" s="87">
        <v>40674</v>
      </c>
      <c r="E7" s="88"/>
      <c r="F7" s="88"/>
      <c r="N7" s="84">
        <v>2</v>
      </c>
      <c r="P7" s="587" t="s">
        <v>53</v>
      </c>
      <c r="Q7" s="587"/>
      <c r="R7" s="587"/>
      <c r="S7" s="587"/>
      <c r="T7" s="587"/>
      <c r="U7" s="587"/>
      <c r="W7" s="85">
        <v>2</v>
      </c>
      <c r="X7" s="86" t="str">
        <f t="shared" si="0"/>
        <v>Kunčičky  A</v>
      </c>
      <c r="AC7" s="1" t="str">
        <f>'Utkání-výsledky'!N5</f>
        <v>Kunčičky  A</v>
      </c>
    </row>
    <row r="8" spans="3:29" ht="15" customHeight="1">
      <c r="C8" s="75"/>
      <c r="N8" s="84">
        <v>3</v>
      </c>
      <c r="P8" s="575" t="s">
        <v>54</v>
      </c>
      <c r="Q8" s="575"/>
      <c r="R8" s="575"/>
      <c r="S8" s="575"/>
      <c r="T8" s="575"/>
      <c r="U8" s="575"/>
      <c r="W8" s="85">
        <v>3</v>
      </c>
      <c r="X8" s="86" t="str">
        <f t="shared" si="0"/>
        <v>Stará Bělá  B</v>
      </c>
      <c r="AC8" s="1" t="str">
        <f>'Utkání-výsledky'!N6</f>
        <v>Stará Bělá  B</v>
      </c>
    </row>
    <row r="9" spans="2:29" ht="18.75">
      <c r="B9" s="89">
        <v>1</v>
      </c>
      <c r="C9" s="71" t="s">
        <v>56</v>
      </c>
      <c r="D9" s="577" t="str">
        <f>IF(B9=1,X6,IF(B9=2,X7,IF(B9=3,X8,IF(B9=4,X9,IF(B9=5,X10,IF(B9=6,X11,IF(B9=7,X12,IF(B9=8,X13," "))))))))</f>
        <v>Trnávka</v>
      </c>
      <c r="E9" s="578"/>
      <c r="F9" s="578"/>
      <c r="G9" s="578"/>
      <c r="H9" s="578"/>
      <c r="I9" s="579"/>
      <c r="N9" s="84">
        <v>4</v>
      </c>
      <c r="P9" s="575" t="s">
        <v>57</v>
      </c>
      <c r="Q9" s="575"/>
      <c r="R9" s="575"/>
      <c r="S9" s="575"/>
      <c r="T9" s="575"/>
      <c r="U9" s="575"/>
      <c r="W9" s="85">
        <v>4</v>
      </c>
      <c r="X9" s="86" t="str">
        <f t="shared" si="0"/>
        <v>Výškovice  B</v>
      </c>
      <c r="AC9" s="1" t="str">
        <f>'Utkání-výsledky'!N7</f>
        <v>Výškovice  B</v>
      </c>
    </row>
    <row r="10" spans="2:29" ht="19.5" customHeight="1">
      <c r="B10" s="89">
        <v>8</v>
      </c>
      <c r="C10" s="71" t="s">
        <v>59</v>
      </c>
      <c r="D10" s="577" t="str">
        <f>IF(B10=1,X6,IF(B10=2,X7,IF(B10=3,X8,IF(B10=4,X9,IF(B10=5,X10,IF(B10=6,X11,IF(B10=7,X12,IF(B10=8,X13," "))))))))</f>
        <v>Výškovice  A</v>
      </c>
      <c r="E10" s="578"/>
      <c r="F10" s="578"/>
      <c r="G10" s="578"/>
      <c r="H10" s="578"/>
      <c r="I10" s="579"/>
      <c r="N10" s="84">
        <v>5</v>
      </c>
      <c r="P10" s="575" t="s">
        <v>60</v>
      </c>
      <c r="Q10" s="575"/>
      <c r="R10" s="575"/>
      <c r="S10" s="575"/>
      <c r="T10" s="575"/>
      <c r="U10" s="575"/>
      <c r="W10" s="85">
        <v>5</v>
      </c>
      <c r="X10" s="86" t="str">
        <f t="shared" si="0"/>
        <v>Proskovice A</v>
      </c>
      <c r="AC10" s="1" t="str">
        <f>'Utkání-výsledky'!N8</f>
        <v>Proskovice A</v>
      </c>
    </row>
    <row r="11" spans="23:29" ht="15.75" customHeight="1">
      <c r="W11" s="85">
        <v>6</v>
      </c>
      <c r="X11" s="86" t="str">
        <f t="shared" si="0"/>
        <v>Nová Bělá</v>
      </c>
      <c r="AC11" s="1" t="str">
        <f>'Utkání-výsledky'!N9</f>
        <v>Nová Bělá</v>
      </c>
    </row>
    <row r="12" spans="3:37" ht="15">
      <c r="C12" s="90" t="s">
        <v>63</v>
      </c>
      <c r="D12" s="91"/>
      <c r="E12" s="580" t="s">
        <v>64</v>
      </c>
      <c r="F12" s="576"/>
      <c r="G12" s="576"/>
      <c r="H12" s="576"/>
      <c r="I12" s="576"/>
      <c r="J12" s="576"/>
      <c r="K12" s="576"/>
      <c r="L12" s="576"/>
      <c r="M12" s="576"/>
      <c r="N12" s="576" t="s">
        <v>65</v>
      </c>
      <c r="O12" s="576"/>
      <c r="P12" s="576"/>
      <c r="Q12" s="576"/>
      <c r="R12" s="576"/>
      <c r="S12" s="576"/>
      <c r="T12" s="576"/>
      <c r="U12" s="576"/>
      <c r="V12" s="92"/>
      <c r="W12" s="85">
        <v>7</v>
      </c>
      <c r="X12" s="86" t="str">
        <f t="shared" si="0"/>
        <v>Stará Bělá  A</v>
      </c>
      <c r="AC12" s="1" t="str">
        <f>'Utkání-výsledky'!N10</f>
        <v>Stará Bělá  A</v>
      </c>
      <c r="AF12" s="75"/>
      <c r="AG12" s="93"/>
      <c r="AH12" s="93"/>
      <c r="AI12" s="74" t="s">
        <v>0</v>
      </c>
      <c r="AJ12" s="93"/>
      <c r="AK12" s="93"/>
    </row>
    <row r="13" spans="2:37" ht="21" customHeight="1">
      <c r="B13" s="94"/>
      <c r="C13" s="95" t="s">
        <v>7</v>
      </c>
      <c r="D13" s="96" t="s">
        <v>8</v>
      </c>
      <c r="E13" s="581" t="s">
        <v>66</v>
      </c>
      <c r="F13" s="559"/>
      <c r="G13" s="560"/>
      <c r="H13" s="558" t="s">
        <v>67</v>
      </c>
      <c r="I13" s="559"/>
      <c r="J13" s="560" t="s">
        <v>67</v>
      </c>
      <c r="K13" s="558" t="s">
        <v>68</v>
      </c>
      <c r="L13" s="559"/>
      <c r="M13" s="559" t="s">
        <v>68</v>
      </c>
      <c r="N13" s="558" t="s">
        <v>69</v>
      </c>
      <c r="O13" s="559"/>
      <c r="P13" s="560"/>
      <c r="Q13" s="558" t="s">
        <v>70</v>
      </c>
      <c r="R13" s="559"/>
      <c r="S13" s="560"/>
      <c r="T13" s="97" t="s">
        <v>71</v>
      </c>
      <c r="U13" s="98"/>
      <c r="V13" s="99"/>
      <c r="W13" s="85">
        <v>8</v>
      </c>
      <c r="X13" s="86" t="str">
        <f t="shared" si="0"/>
        <v>Výškovice  A</v>
      </c>
      <c r="AC13" s="1" t="str">
        <f>'Utkání-výsledky'!N11</f>
        <v>Výškovice  A</v>
      </c>
      <c r="AF13" s="4" t="s">
        <v>66</v>
      </c>
      <c r="AG13" s="4" t="s">
        <v>67</v>
      </c>
      <c r="AH13" s="4" t="s">
        <v>68</v>
      </c>
      <c r="AI13" s="4" t="s">
        <v>66</v>
      </c>
      <c r="AJ13" s="4" t="s">
        <v>67</v>
      </c>
      <c r="AK13" s="4" t="s">
        <v>68</v>
      </c>
    </row>
    <row r="14" spans="2:37" ht="24.75" customHeight="1">
      <c r="B14" s="100" t="s">
        <v>66</v>
      </c>
      <c r="C14" s="133" t="s">
        <v>190</v>
      </c>
      <c r="D14" s="143" t="s">
        <v>191</v>
      </c>
      <c r="E14" s="135">
        <v>3</v>
      </c>
      <c r="F14" s="136" t="s">
        <v>17</v>
      </c>
      <c r="G14" s="283">
        <v>6</v>
      </c>
      <c r="H14" s="284">
        <v>4</v>
      </c>
      <c r="I14" s="285" t="s">
        <v>17</v>
      </c>
      <c r="J14" s="137">
        <v>6</v>
      </c>
      <c r="K14" s="260"/>
      <c r="L14" s="258" t="s">
        <v>17</v>
      </c>
      <c r="M14" s="273"/>
      <c r="N14" s="155">
        <f>E14+H14+K14</f>
        <v>7</v>
      </c>
      <c r="O14" s="156" t="s">
        <v>17</v>
      </c>
      <c r="P14" s="157">
        <f>G14+J14+M14</f>
        <v>12</v>
      </c>
      <c r="Q14" s="155">
        <f>SUM(AF14:AH14)</f>
        <v>0</v>
      </c>
      <c r="R14" s="156" t="s">
        <v>17</v>
      </c>
      <c r="S14" s="157">
        <f>SUM(AI14:AK14)</f>
        <v>2</v>
      </c>
      <c r="T14" s="158">
        <f>IF(Q14&gt;S14,1,0)</f>
        <v>0</v>
      </c>
      <c r="U14" s="159">
        <f>IF(S14&gt;Q14,1,0)</f>
        <v>1</v>
      </c>
      <c r="V14" s="92"/>
      <c r="X14" s="108"/>
      <c r="AF14" s="109">
        <f>IF(E14&gt;G14,1,0)</f>
        <v>0</v>
      </c>
      <c r="AG14" s="109">
        <f>IF(H14&gt;J14,1,0)</f>
        <v>0</v>
      </c>
      <c r="AH14" s="109">
        <f>IF(K14+M14&gt;0,IF(K14&gt;M14,1,0),0)</f>
        <v>0</v>
      </c>
      <c r="AI14" s="109">
        <f>IF(G14&gt;E14,1,0)</f>
        <v>1</v>
      </c>
      <c r="AJ14" s="109">
        <f>IF(J14&gt;H14,1,0)</f>
        <v>1</v>
      </c>
      <c r="AK14" s="109">
        <f>IF(K14+M14&gt;0,IF(M14&gt;K14,1,0),0)</f>
        <v>0</v>
      </c>
    </row>
    <row r="15" spans="2:37" ht="24" customHeight="1">
      <c r="B15" s="100" t="s">
        <v>67</v>
      </c>
      <c r="C15" s="144" t="s">
        <v>192</v>
      </c>
      <c r="D15" s="133" t="s">
        <v>193</v>
      </c>
      <c r="E15" s="135">
        <v>2</v>
      </c>
      <c r="F15" s="136" t="s">
        <v>17</v>
      </c>
      <c r="G15" s="283">
        <v>6</v>
      </c>
      <c r="H15" s="284">
        <v>2</v>
      </c>
      <c r="I15" s="285" t="s">
        <v>17</v>
      </c>
      <c r="J15" s="137">
        <v>6</v>
      </c>
      <c r="K15" s="260"/>
      <c r="L15" s="258" t="s">
        <v>17</v>
      </c>
      <c r="M15" s="273"/>
      <c r="N15" s="155">
        <f>E15+H15+K15</f>
        <v>4</v>
      </c>
      <c r="O15" s="156" t="s">
        <v>17</v>
      </c>
      <c r="P15" s="157">
        <f>G15+J15+M15</f>
        <v>12</v>
      </c>
      <c r="Q15" s="155">
        <f>SUM(AF15:AH15)</f>
        <v>0</v>
      </c>
      <c r="R15" s="156" t="s">
        <v>17</v>
      </c>
      <c r="S15" s="157">
        <f>SUM(AI15:AK15)</f>
        <v>2</v>
      </c>
      <c r="T15" s="158">
        <f>IF(Q15&gt;S15,1,0)</f>
        <v>0</v>
      </c>
      <c r="U15" s="159">
        <f>IF(S15&gt;Q15,1,0)</f>
        <v>1</v>
      </c>
      <c r="V15" s="92"/>
      <c r="AF15" s="109">
        <f>IF(E15&gt;G15,1,0)</f>
        <v>0</v>
      </c>
      <c r="AG15" s="109">
        <f>IF(H15&gt;J15,1,0)</f>
        <v>0</v>
      </c>
      <c r="AH15" s="109">
        <f>IF(K15+M15&gt;0,IF(K15&gt;M15,1,0),0)</f>
        <v>0</v>
      </c>
      <c r="AI15" s="109">
        <f>IF(G15&gt;E15,1,0)</f>
        <v>1</v>
      </c>
      <c r="AJ15" s="109">
        <f>IF(J15&gt;H15,1,0)</f>
        <v>1</v>
      </c>
      <c r="AK15" s="109">
        <f>IF(K15+M15&gt;0,IF(M15&gt;K15,1,0),0)</f>
        <v>0</v>
      </c>
    </row>
    <row r="16" spans="2:37" ht="20.25" customHeight="1">
      <c r="B16" s="597" t="s">
        <v>68</v>
      </c>
      <c r="C16" s="133" t="s">
        <v>190</v>
      </c>
      <c r="D16" s="143" t="s">
        <v>191</v>
      </c>
      <c r="E16" s="556">
        <v>2</v>
      </c>
      <c r="F16" s="573" t="s">
        <v>17</v>
      </c>
      <c r="G16" s="599">
        <v>6</v>
      </c>
      <c r="H16" s="561">
        <v>3</v>
      </c>
      <c r="I16" s="563" t="s">
        <v>17</v>
      </c>
      <c r="J16" s="601">
        <v>6</v>
      </c>
      <c r="K16" s="567"/>
      <c r="L16" s="569" t="s">
        <v>17</v>
      </c>
      <c r="M16" s="571"/>
      <c r="N16" s="565">
        <f>E16+H16+K16</f>
        <v>5</v>
      </c>
      <c r="O16" s="592" t="s">
        <v>17</v>
      </c>
      <c r="P16" s="590">
        <f>G16+J16+M16</f>
        <v>12</v>
      </c>
      <c r="Q16" s="565">
        <f>SUM(AF16:AH16)</f>
        <v>0</v>
      </c>
      <c r="R16" s="592" t="s">
        <v>17</v>
      </c>
      <c r="S16" s="590">
        <f>SUM(AI16:AK16)</f>
        <v>2</v>
      </c>
      <c r="T16" s="603">
        <f>IF(Q16&gt;S16,1,0)</f>
        <v>0</v>
      </c>
      <c r="U16" s="588">
        <f>IF(S16&gt;Q16,1,0)</f>
        <v>1</v>
      </c>
      <c r="V16" s="112"/>
      <c r="AF16" s="109">
        <f>IF(E16&gt;G16,1,0)</f>
        <v>0</v>
      </c>
      <c r="AG16" s="109">
        <f>IF(H16&gt;J16,1,0)</f>
        <v>0</v>
      </c>
      <c r="AH16" s="109">
        <f>IF(K16+M16&gt;0,IF(K16&gt;M16,1,0),0)</f>
        <v>0</v>
      </c>
      <c r="AI16" s="109">
        <f>IF(G16&gt;E16,1,0)</f>
        <v>1</v>
      </c>
      <c r="AJ16" s="109">
        <f>IF(J16&gt;H16,1,0)</f>
        <v>1</v>
      </c>
      <c r="AK16" s="109">
        <f>IF(K16+M16&gt;0,IF(M16&gt;K16,1,0),0)</f>
        <v>0</v>
      </c>
    </row>
    <row r="17" spans="2:22" ht="21" customHeight="1">
      <c r="B17" s="598"/>
      <c r="C17" s="144" t="s">
        <v>192</v>
      </c>
      <c r="D17" s="133" t="s">
        <v>193</v>
      </c>
      <c r="E17" s="557"/>
      <c r="F17" s="574"/>
      <c r="G17" s="600"/>
      <c r="H17" s="562"/>
      <c r="I17" s="564"/>
      <c r="J17" s="602"/>
      <c r="K17" s="568"/>
      <c r="L17" s="570"/>
      <c r="M17" s="572"/>
      <c r="N17" s="566"/>
      <c r="O17" s="593"/>
      <c r="P17" s="591"/>
      <c r="Q17" s="566"/>
      <c r="R17" s="593"/>
      <c r="S17" s="591"/>
      <c r="T17" s="604"/>
      <c r="U17" s="589"/>
      <c r="V17" s="112"/>
    </row>
    <row r="18" spans="2:22" ht="23.25" customHeight="1">
      <c r="B18" s="115"/>
      <c r="C18" s="160" t="s">
        <v>72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2">
        <f>SUM(N14:N17)</f>
        <v>16</v>
      </c>
      <c r="O18" s="156" t="s">
        <v>17</v>
      </c>
      <c r="P18" s="163">
        <f>SUM(P14:P17)</f>
        <v>36</v>
      </c>
      <c r="Q18" s="162">
        <f>SUM(Q14:Q17)</f>
        <v>0</v>
      </c>
      <c r="R18" s="164" t="s">
        <v>17</v>
      </c>
      <c r="S18" s="163">
        <f>SUM(S14:S17)</f>
        <v>6</v>
      </c>
      <c r="T18" s="158">
        <f>SUM(T14:T17)</f>
        <v>0</v>
      </c>
      <c r="U18" s="159">
        <f>SUM(U14:U17)</f>
        <v>3</v>
      </c>
      <c r="V18" s="92"/>
    </row>
    <row r="19" spans="2:27" ht="21" customHeight="1">
      <c r="B19" s="115"/>
      <c r="C19" s="3" t="s">
        <v>73</v>
      </c>
      <c r="D19" s="118" t="str">
        <f>IF(T18&gt;U18,D9,IF(U18&gt;T18,D10,IF(U18+T18=0," ","CHYBA ZADÁNÍ")))</f>
        <v>Výškovice  A</v>
      </c>
      <c r="E19" s="116"/>
      <c r="F19" s="116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3"/>
      <c r="V19" s="119"/>
      <c r="AA19" s="120"/>
    </row>
    <row r="20" spans="2:22" ht="19.5" customHeight="1">
      <c r="B20" s="115"/>
      <c r="C20" s="3" t="s">
        <v>74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2" t="s">
        <v>56</v>
      </c>
      <c r="K21" s="2"/>
      <c r="L21" s="2"/>
      <c r="T21" s="2" t="s">
        <v>59</v>
      </c>
    </row>
    <row r="22" spans="3:21" ht="15">
      <c r="C22" s="75" t="s">
        <v>75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1"/>
      <c r="C26" s="91"/>
      <c r="D26" s="91"/>
      <c r="E26" s="91"/>
      <c r="F26" s="123" t="s">
        <v>39</v>
      </c>
      <c r="G26" s="91"/>
      <c r="H26" s="124"/>
      <c r="I26" s="124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582" t="s">
        <v>42</v>
      </c>
      <c r="Q28" s="582"/>
      <c r="R28" s="73"/>
      <c r="S28" s="73"/>
      <c r="T28" s="583">
        <f>'Rozlosování-přehled'!$N$1</f>
        <v>2011</v>
      </c>
      <c r="U28" s="583"/>
      <c r="X28" s="74" t="s">
        <v>0</v>
      </c>
    </row>
    <row r="29" spans="3:31" ht="18.75">
      <c r="C29" s="75" t="s">
        <v>43</v>
      </c>
      <c r="D29" s="125"/>
      <c r="N29" s="77">
        <v>3</v>
      </c>
      <c r="P29" s="584" t="str">
        <f>IF(N29=1,P31,IF(N29=2,P32,IF(N29=3,P33,IF(N29=4,P34,IF(N29=5,P35," ")))))</f>
        <v>VETERÁNI   I.</v>
      </c>
      <c r="Q29" s="585"/>
      <c r="R29" s="585"/>
      <c r="S29" s="585"/>
      <c r="T29" s="585"/>
      <c r="U29" s="586"/>
      <c r="W29" s="78" t="s">
        <v>1</v>
      </c>
      <c r="X29" s="75" t="s">
        <v>2</v>
      </c>
      <c r="AA29" s="1" t="s">
        <v>44</v>
      </c>
      <c r="AB29" s="1" t="s">
        <v>45</v>
      </c>
      <c r="AC29" s="1" t="s">
        <v>46</v>
      </c>
      <c r="AD29" s="1" t="s">
        <v>47</v>
      </c>
      <c r="AE29" s="1" t="s">
        <v>48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1" ht="15.75">
      <c r="C31" s="75" t="s">
        <v>49</v>
      </c>
      <c r="D31" s="126" t="s">
        <v>201</v>
      </c>
      <c r="E31" s="83"/>
      <c r="F31" s="83"/>
      <c r="N31" s="1">
        <v>1</v>
      </c>
      <c r="P31" s="587" t="s">
        <v>50</v>
      </c>
      <c r="Q31" s="587"/>
      <c r="R31" s="587"/>
      <c r="S31" s="587"/>
      <c r="T31" s="587"/>
      <c r="U31" s="587"/>
      <c r="W31" s="85">
        <v>1</v>
      </c>
      <c r="X31" s="86" t="str">
        <f aca="true" t="shared" si="1" ref="X31:X38">IF($N$29=1,AA31,IF($N$29=2,AB31,IF($N$29=3,AC31,IF($N$29=4,AD31,IF($N$29=5,AE31," ")))))</f>
        <v>Trnávka</v>
      </c>
      <c r="AA31" s="1">
        <f aca="true" t="shared" si="2" ref="AA31:AE38">AA6</f>
        <v>0</v>
      </c>
      <c r="AB31" s="1">
        <f t="shared" si="2"/>
        <v>0</v>
      </c>
      <c r="AC31" s="1" t="str">
        <f>AC6</f>
        <v>Trnávka</v>
      </c>
      <c r="AD31" s="1">
        <f t="shared" si="2"/>
        <v>0</v>
      </c>
      <c r="AE31" s="1">
        <f t="shared" si="2"/>
        <v>0</v>
      </c>
    </row>
    <row r="32" spans="3:31" ht="15">
      <c r="C32" s="75" t="s">
        <v>52</v>
      </c>
      <c r="D32" s="247">
        <v>40673</v>
      </c>
      <c r="E32" s="88"/>
      <c r="F32" s="88"/>
      <c r="N32" s="1">
        <v>2</v>
      </c>
      <c r="P32" s="587" t="s">
        <v>53</v>
      </c>
      <c r="Q32" s="587"/>
      <c r="R32" s="587"/>
      <c r="S32" s="587"/>
      <c r="T32" s="587"/>
      <c r="U32" s="587"/>
      <c r="W32" s="85">
        <v>2</v>
      </c>
      <c r="X32" s="86" t="str">
        <f t="shared" si="1"/>
        <v>Kunčičky  A</v>
      </c>
      <c r="AA32" s="1">
        <f t="shared" si="2"/>
        <v>0</v>
      </c>
      <c r="AB32" s="1">
        <f t="shared" si="2"/>
        <v>0</v>
      </c>
      <c r="AC32" s="1" t="str">
        <f t="shared" si="2"/>
        <v>Kunčičky  A</v>
      </c>
      <c r="AD32" s="1">
        <f t="shared" si="2"/>
        <v>0</v>
      </c>
      <c r="AE32" s="1">
        <f t="shared" si="2"/>
        <v>0</v>
      </c>
    </row>
    <row r="33" spans="3:31" ht="15">
      <c r="C33" s="75"/>
      <c r="N33" s="1">
        <v>3</v>
      </c>
      <c r="P33" s="575" t="s">
        <v>54</v>
      </c>
      <c r="Q33" s="575"/>
      <c r="R33" s="575"/>
      <c r="S33" s="575"/>
      <c r="T33" s="575"/>
      <c r="U33" s="575"/>
      <c r="W33" s="85">
        <v>3</v>
      </c>
      <c r="X33" s="86" t="str">
        <f t="shared" si="1"/>
        <v>Stará Bělá  B</v>
      </c>
      <c r="AA33" s="1">
        <f t="shared" si="2"/>
        <v>0</v>
      </c>
      <c r="AB33" s="1">
        <f t="shared" si="2"/>
        <v>0</v>
      </c>
      <c r="AC33" s="1" t="str">
        <f t="shared" si="2"/>
        <v>Stará Bělá  B</v>
      </c>
      <c r="AD33" s="1">
        <f t="shared" si="2"/>
        <v>0</v>
      </c>
      <c r="AE33" s="1">
        <f t="shared" si="2"/>
        <v>0</v>
      </c>
    </row>
    <row r="34" spans="2:31" ht="18.75">
      <c r="B34" s="89">
        <v>2</v>
      </c>
      <c r="C34" s="71" t="s">
        <v>56</v>
      </c>
      <c r="D34" s="594" t="str">
        <f>IF(B34=1,X31,IF(B34=2,X32,IF(B34=3,X33,IF(B34=4,X34,IF(B34=5,X35,IF(B34=6,X36,IF(B34=7,X37,IF(B34=8,X38," "))))))))</f>
        <v>Kunčičky  A</v>
      </c>
      <c r="E34" s="595"/>
      <c r="F34" s="595"/>
      <c r="G34" s="595"/>
      <c r="H34" s="595"/>
      <c r="I34" s="596"/>
      <c r="N34" s="1">
        <v>4</v>
      </c>
      <c r="P34" s="575" t="s">
        <v>57</v>
      </c>
      <c r="Q34" s="575"/>
      <c r="R34" s="575"/>
      <c r="S34" s="575"/>
      <c r="T34" s="575"/>
      <c r="U34" s="575"/>
      <c r="W34" s="85">
        <v>4</v>
      </c>
      <c r="X34" s="86" t="str">
        <f t="shared" si="1"/>
        <v>Výškovice  B</v>
      </c>
      <c r="AA34" s="1">
        <f t="shared" si="2"/>
        <v>0</v>
      </c>
      <c r="AB34" s="1">
        <f t="shared" si="2"/>
        <v>0</v>
      </c>
      <c r="AC34" s="1" t="str">
        <f t="shared" si="2"/>
        <v>Výškovice  B</v>
      </c>
      <c r="AD34" s="1">
        <f t="shared" si="2"/>
        <v>0</v>
      </c>
      <c r="AE34" s="1">
        <f t="shared" si="2"/>
        <v>0</v>
      </c>
    </row>
    <row r="35" spans="2:31" ht="18.75">
      <c r="B35" s="89">
        <v>7</v>
      </c>
      <c r="C35" s="71" t="s">
        <v>59</v>
      </c>
      <c r="D35" s="594" t="str">
        <f>IF(B35=1,X31,IF(B35=2,X32,IF(B35=3,X33,IF(B35=4,X34,IF(B35=5,X35,IF(B35=6,X36,IF(B35=7,X37,IF(B35=8,X38," "))))))))</f>
        <v>Stará Bělá  A</v>
      </c>
      <c r="E35" s="595"/>
      <c r="F35" s="595"/>
      <c r="G35" s="595"/>
      <c r="H35" s="595"/>
      <c r="I35" s="596"/>
      <c r="N35" s="1">
        <v>5</v>
      </c>
      <c r="P35" s="575" t="s">
        <v>60</v>
      </c>
      <c r="Q35" s="575"/>
      <c r="R35" s="575"/>
      <c r="S35" s="575"/>
      <c r="T35" s="575"/>
      <c r="U35" s="575"/>
      <c r="W35" s="85">
        <v>5</v>
      </c>
      <c r="X35" s="86" t="str">
        <f t="shared" si="1"/>
        <v>Proskovice A</v>
      </c>
      <c r="AA35" s="1">
        <f t="shared" si="2"/>
        <v>0</v>
      </c>
      <c r="AB35" s="1">
        <f t="shared" si="2"/>
        <v>0</v>
      </c>
      <c r="AC35" s="1" t="str">
        <f t="shared" si="2"/>
        <v>Proskovice A</v>
      </c>
      <c r="AD35" s="1">
        <f t="shared" si="2"/>
        <v>0</v>
      </c>
      <c r="AE35" s="1">
        <f t="shared" si="2"/>
        <v>0</v>
      </c>
    </row>
    <row r="36" spans="23:31" ht="15">
      <c r="W36" s="85">
        <v>6</v>
      </c>
      <c r="X36" s="86" t="str">
        <f t="shared" si="1"/>
        <v>Nová Bělá</v>
      </c>
      <c r="AA36" s="1">
        <f t="shared" si="2"/>
        <v>0</v>
      </c>
      <c r="AB36" s="1">
        <f t="shared" si="2"/>
        <v>0</v>
      </c>
      <c r="AC36" s="1" t="str">
        <f t="shared" si="2"/>
        <v>Nová Bělá</v>
      </c>
      <c r="AD36" s="1">
        <f t="shared" si="2"/>
        <v>0</v>
      </c>
      <c r="AE36" s="1">
        <f t="shared" si="2"/>
        <v>0</v>
      </c>
    </row>
    <row r="37" spans="3:31" ht="15">
      <c r="C37" s="90" t="s">
        <v>63</v>
      </c>
      <c r="D37" s="91"/>
      <c r="E37" s="580" t="s">
        <v>64</v>
      </c>
      <c r="F37" s="576"/>
      <c r="G37" s="576"/>
      <c r="H37" s="576"/>
      <c r="I37" s="576"/>
      <c r="J37" s="576"/>
      <c r="K37" s="576"/>
      <c r="L37" s="576"/>
      <c r="M37" s="576"/>
      <c r="N37" s="576" t="s">
        <v>65</v>
      </c>
      <c r="O37" s="576"/>
      <c r="P37" s="576"/>
      <c r="Q37" s="576"/>
      <c r="R37" s="576"/>
      <c r="S37" s="576"/>
      <c r="T37" s="576"/>
      <c r="U37" s="576"/>
      <c r="V37" s="92"/>
      <c r="W37" s="85">
        <v>7</v>
      </c>
      <c r="X37" s="86" t="str">
        <f t="shared" si="1"/>
        <v>Stará Bělá  A</v>
      </c>
      <c r="AA37" s="1">
        <f t="shared" si="2"/>
        <v>0</v>
      </c>
      <c r="AB37" s="1">
        <f t="shared" si="2"/>
        <v>0</v>
      </c>
      <c r="AC37" s="1" t="str">
        <f t="shared" si="2"/>
        <v>Stará Bělá  A</v>
      </c>
      <c r="AD37" s="1">
        <f t="shared" si="2"/>
        <v>0</v>
      </c>
      <c r="AE37" s="1">
        <f t="shared" si="2"/>
        <v>0</v>
      </c>
    </row>
    <row r="38" spans="2:37" ht="15">
      <c r="B38" s="94"/>
      <c r="C38" s="95" t="s">
        <v>7</v>
      </c>
      <c r="D38" s="96" t="s">
        <v>8</v>
      </c>
      <c r="E38" s="581" t="s">
        <v>66</v>
      </c>
      <c r="F38" s="559"/>
      <c r="G38" s="560"/>
      <c r="H38" s="558" t="s">
        <v>67</v>
      </c>
      <c r="I38" s="559"/>
      <c r="J38" s="560" t="s">
        <v>67</v>
      </c>
      <c r="K38" s="558" t="s">
        <v>68</v>
      </c>
      <c r="L38" s="559"/>
      <c r="M38" s="559" t="s">
        <v>68</v>
      </c>
      <c r="N38" s="558" t="s">
        <v>69</v>
      </c>
      <c r="O38" s="559"/>
      <c r="P38" s="560"/>
      <c r="Q38" s="558" t="s">
        <v>70</v>
      </c>
      <c r="R38" s="559"/>
      <c r="S38" s="560"/>
      <c r="T38" s="97" t="s">
        <v>71</v>
      </c>
      <c r="U38" s="98"/>
      <c r="V38" s="99"/>
      <c r="W38" s="85">
        <v>8</v>
      </c>
      <c r="X38" s="86" t="str">
        <f t="shared" si="1"/>
        <v>Výškovice  A</v>
      </c>
      <c r="AA38" s="1">
        <f t="shared" si="2"/>
        <v>0</v>
      </c>
      <c r="AB38" s="1">
        <f t="shared" si="2"/>
        <v>0</v>
      </c>
      <c r="AC38" s="1" t="str">
        <f t="shared" si="2"/>
        <v>Výškovice  A</v>
      </c>
      <c r="AD38" s="1">
        <f t="shared" si="2"/>
        <v>0</v>
      </c>
      <c r="AE38" s="1">
        <f t="shared" si="2"/>
        <v>0</v>
      </c>
      <c r="AF38" s="4" t="s">
        <v>66</v>
      </c>
      <c r="AG38" s="4" t="s">
        <v>67</v>
      </c>
      <c r="AH38" s="4" t="s">
        <v>68</v>
      </c>
      <c r="AI38" s="4" t="s">
        <v>66</v>
      </c>
      <c r="AJ38" s="4" t="s">
        <v>67</v>
      </c>
      <c r="AK38" s="4" t="s">
        <v>68</v>
      </c>
    </row>
    <row r="39" spans="2:37" ht="24.75" customHeight="1">
      <c r="B39" s="100" t="s">
        <v>66</v>
      </c>
      <c r="C39" s="101" t="s">
        <v>127</v>
      </c>
      <c r="D39" s="110" t="s">
        <v>110</v>
      </c>
      <c r="E39" s="102">
        <v>0</v>
      </c>
      <c r="F39" s="103" t="s">
        <v>17</v>
      </c>
      <c r="G39" s="104">
        <v>6</v>
      </c>
      <c r="H39" s="105">
        <v>0</v>
      </c>
      <c r="I39" s="103" t="s">
        <v>17</v>
      </c>
      <c r="J39" s="104">
        <v>6</v>
      </c>
      <c r="K39" s="260"/>
      <c r="L39" s="258" t="s">
        <v>17</v>
      </c>
      <c r="M39" s="273"/>
      <c r="N39" s="155">
        <f>E39+H39+K39</f>
        <v>0</v>
      </c>
      <c r="O39" s="156" t="s">
        <v>17</v>
      </c>
      <c r="P39" s="157">
        <f>G39+J39+M39</f>
        <v>12</v>
      </c>
      <c r="Q39" s="155">
        <f>SUM(AF39:AH39)</f>
        <v>0</v>
      </c>
      <c r="R39" s="156" t="s">
        <v>17</v>
      </c>
      <c r="S39" s="157">
        <f>SUM(AI39:AK39)</f>
        <v>2</v>
      </c>
      <c r="T39" s="158">
        <f>IF(Q39&gt;S39,1,0)</f>
        <v>0</v>
      </c>
      <c r="U39" s="159">
        <f>IF(S39&gt;Q39,1,0)</f>
        <v>1</v>
      </c>
      <c r="V39" s="92"/>
      <c r="X39" s="108"/>
      <c r="AF39" s="109">
        <f>IF(E39&gt;G39,1,0)</f>
        <v>0</v>
      </c>
      <c r="AG39" s="109">
        <f>IF(H39&gt;J39,1,0)</f>
        <v>0</v>
      </c>
      <c r="AH39" s="109">
        <f>IF(K39+M39&gt;0,IF(K39&gt;M39,1,0),0)</f>
        <v>0</v>
      </c>
      <c r="AI39" s="109">
        <f>IF(G39&gt;E39,1,0)</f>
        <v>1</v>
      </c>
      <c r="AJ39" s="109">
        <f>IF(J39&gt;H39,1,0)</f>
        <v>1</v>
      </c>
      <c r="AK39" s="109">
        <f>IF(K39+M39&gt;0,IF(M39&gt;K39,1,0),0)</f>
        <v>0</v>
      </c>
    </row>
    <row r="40" spans="2:37" ht="24.75" customHeight="1">
      <c r="B40" s="100" t="s">
        <v>67</v>
      </c>
      <c r="C40" s="111" t="s">
        <v>200</v>
      </c>
      <c r="D40" s="101" t="s">
        <v>91</v>
      </c>
      <c r="E40" s="102">
        <v>0</v>
      </c>
      <c r="F40" s="103" t="s">
        <v>17</v>
      </c>
      <c r="G40" s="104">
        <v>6</v>
      </c>
      <c r="H40" s="105">
        <v>2</v>
      </c>
      <c r="I40" s="103" t="s">
        <v>17</v>
      </c>
      <c r="J40" s="104">
        <v>6</v>
      </c>
      <c r="K40" s="260"/>
      <c r="L40" s="258" t="s">
        <v>17</v>
      </c>
      <c r="M40" s="273"/>
      <c r="N40" s="155">
        <f>E40+H40+K40</f>
        <v>2</v>
      </c>
      <c r="O40" s="156" t="s">
        <v>17</v>
      </c>
      <c r="P40" s="157">
        <f>G40+J40+M40</f>
        <v>12</v>
      </c>
      <c r="Q40" s="155">
        <f>SUM(AF40:AH40)</f>
        <v>0</v>
      </c>
      <c r="R40" s="156" t="s">
        <v>17</v>
      </c>
      <c r="S40" s="157">
        <f>SUM(AI40:AK40)</f>
        <v>2</v>
      </c>
      <c r="T40" s="158">
        <f>IF(Q40&gt;S40,1,0)</f>
        <v>0</v>
      </c>
      <c r="U40" s="159">
        <f>IF(S40&gt;Q40,1,0)</f>
        <v>1</v>
      </c>
      <c r="V40" s="92"/>
      <c r="AF40" s="109">
        <f>IF(E40&gt;G40,1,0)</f>
        <v>0</v>
      </c>
      <c r="AG40" s="109">
        <f>IF(H40&gt;J40,1,0)</f>
        <v>0</v>
      </c>
      <c r="AH40" s="109">
        <f>IF(K40+M40&gt;0,IF(K40&gt;M40,1,0),0)</f>
        <v>0</v>
      </c>
      <c r="AI40" s="109">
        <f>IF(G40&gt;E40,1,0)</f>
        <v>1</v>
      </c>
      <c r="AJ40" s="109">
        <f>IF(J40&gt;H40,1,0)</f>
        <v>1</v>
      </c>
      <c r="AK40" s="109">
        <f>IF(K40+M40&gt;0,IF(M40&gt;K40,1,0),0)</f>
        <v>0</v>
      </c>
    </row>
    <row r="41" spans="2:37" ht="24.75" customHeight="1">
      <c r="B41" s="597" t="s">
        <v>68</v>
      </c>
      <c r="C41" s="111" t="s">
        <v>115</v>
      </c>
      <c r="D41" s="110" t="s">
        <v>110</v>
      </c>
      <c r="E41" s="605">
        <v>6</v>
      </c>
      <c r="F41" s="607" t="s">
        <v>17</v>
      </c>
      <c r="G41" s="609">
        <v>7</v>
      </c>
      <c r="H41" s="611">
        <v>5</v>
      </c>
      <c r="I41" s="607" t="s">
        <v>17</v>
      </c>
      <c r="J41" s="609">
        <v>7</v>
      </c>
      <c r="K41" s="567"/>
      <c r="L41" s="569" t="s">
        <v>17</v>
      </c>
      <c r="M41" s="571"/>
      <c r="N41" s="565">
        <f>E41+H41+K41</f>
        <v>11</v>
      </c>
      <c r="O41" s="592" t="s">
        <v>17</v>
      </c>
      <c r="P41" s="590">
        <f>G41+J41+M41</f>
        <v>14</v>
      </c>
      <c r="Q41" s="565">
        <f>SUM(AF41:AH41)</f>
        <v>0</v>
      </c>
      <c r="R41" s="592" t="s">
        <v>17</v>
      </c>
      <c r="S41" s="590">
        <f>SUM(AI41:AK41)</f>
        <v>2</v>
      </c>
      <c r="T41" s="603">
        <f>IF(Q41&gt;S41,1,0)</f>
        <v>0</v>
      </c>
      <c r="U41" s="588">
        <f>IF(S41&gt;Q41,1,0)</f>
        <v>1</v>
      </c>
      <c r="V41" s="112"/>
      <c r="AF41" s="109">
        <f>IF(E41&gt;G41,1,0)</f>
        <v>0</v>
      </c>
      <c r="AG41" s="109">
        <f>IF(H41&gt;J41,1,0)</f>
        <v>0</v>
      </c>
      <c r="AH41" s="109">
        <f>IF(K41+M41&gt;0,IF(K41&gt;M41,1,0),0)</f>
        <v>0</v>
      </c>
      <c r="AI41" s="109">
        <f>IF(G41&gt;E41,1,0)</f>
        <v>1</v>
      </c>
      <c r="AJ41" s="109">
        <f>IF(J41&gt;H41,1,0)</f>
        <v>1</v>
      </c>
      <c r="AK41" s="109">
        <f>IF(K41+M41&gt;0,IF(M41&gt;K41,1,0),0)</f>
        <v>0</v>
      </c>
    </row>
    <row r="42" spans="2:22" ht="24.75" customHeight="1">
      <c r="B42" s="598"/>
      <c r="C42" s="113" t="s">
        <v>117</v>
      </c>
      <c r="D42" s="114" t="s">
        <v>91</v>
      </c>
      <c r="E42" s="606"/>
      <c r="F42" s="608"/>
      <c r="G42" s="610"/>
      <c r="H42" s="612"/>
      <c r="I42" s="608"/>
      <c r="J42" s="610"/>
      <c r="K42" s="568"/>
      <c r="L42" s="570"/>
      <c r="M42" s="572"/>
      <c r="N42" s="566"/>
      <c r="O42" s="593"/>
      <c r="P42" s="591"/>
      <c r="Q42" s="566"/>
      <c r="R42" s="593"/>
      <c r="S42" s="591"/>
      <c r="T42" s="604"/>
      <c r="U42" s="589"/>
      <c r="V42" s="112"/>
    </row>
    <row r="43" spans="2:22" ht="24.75" customHeight="1">
      <c r="B43" s="115"/>
      <c r="C43" s="160" t="s">
        <v>72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2">
        <f>SUM(N39:N42)</f>
        <v>13</v>
      </c>
      <c r="O43" s="156" t="s">
        <v>17</v>
      </c>
      <c r="P43" s="163">
        <f>SUM(P39:P42)</f>
        <v>38</v>
      </c>
      <c r="Q43" s="162">
        <f>SUM(Q39:Q42)</f>
        <v>0</v>
      </c>
      <c r="R43" s="164" t="s">
        <v>17</v>
      </c>
      <c r="S43" s="163">
        <f>SUM(S39:S42)</f>
        <v>6</v>
      </c>
      <c r="T43" s="158">
        <f>SUM(T39:T42)</f>
        <v>0</v>
      </c>
      <c r="U43" s="159">
        <f>SUM(U39:U42)</f>
        <v>3</v>
      </c>
      <c r="V43" s="92"/>
    </row>
    <row r="44" spans="2:22" ht="24.75" customHeight="1">
      <c r="B44" s="115"/>
      <c r="C44" s="3" t="s">
        <v>73</v>
      </c>
      <c r="D44" s="118" t="str">
        <f>IF(T43&gt;U43,D34,IF(U43&gt;T43,D35,IF(U43+T43=0," ","CHYBA ZADÁNÍ")))</f>
        <v>Stará Bělá  A</v>
      </c>
      <c r="E44" s="116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3"/>
      <c r="V44" s="119"/>
    </row>
    <row r="45" spans="2:22" ht="15">
      <c r="B45" s="115"/>
      <c r="C45" s="3" t="s">
        <v>74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56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59</v>
      </c>
      <c r="U46" s="122"/>
    </row>
    <row r="47" spans="3:21" ht="15">
      <c r="C47" s="128" t="s">
        <v>75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9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0" spans="3:21" ht="15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582" t="s">
        <v>42</v>
      </c>
      <c r="Q53" s="582"/>
      <c r="R53" s="73"/>
      <c r="S53" s="73"/>
      <c r="T53" s="583">
        <f>'Rozlosování-přehled'!$N$1</f>
        <v>2011</v>
      </c>
      <c r="U53" s="583"/>
      <c r="X53" s="74" t="s">
        <v>0</v>
      </c>
    </row>
    <row r="54" spans="3:31" ht="18.75">
      <c r="C54" s="75" t="s">
        <v>43</v>
      </c>
      <c r="D54" s="76"/>
      <c r="N54" s="77">
        <v>3</v>
      </c>
      <c r="P54" s="584" t="str">
        <f>IF(N54=1,P56,IF(N54=2,P57,IF(N54=3,P58,IF(N54=4,P59,IF(N54=5,P60," ")))))</f>
        <v>VETERÁNI   I.</v>
      </c>
      <c r="Q54" s="585"/>
      <c r="R54" s="585"/>
      <c r="S54" s="585"/>
      <c r="T54" s="585"/>
      <c r="U54" s="586"/>
      <c r="W54" s="78" t="s">
        <v>1</v>
      </c>
      <c r="X54" s="79" t="s">
        <v>2</v>
      </c>
      <c r="AA54" s="1" t="s">
        <v>44</v>
      </c>
      <c r="AB54" s="1" t="s">
        <v>45</v>
      </c>
      <c r="AC54" s="1" t="s">
        <v>46</v>
      </c>
      <c r="AD54" s="1" t="s">
        <v>47</v>
      </c>
      <c r="AE54" s="1" t="s">
        <v>48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1" ht="18.75">
      <c r="C56" s="75" t="s">
        <v>49</v>
      </c>
      <c r="D56" s="577" t="s">
        <v>231</v>
      </c>
      <c r="E56" s="578"/>
      <c r="F56" s="578"/>
      <c r="G56" s="578"/>
      <c r="H56" s="578"/>
      <c r="I56" s="579"/>
      <c r="N56" s="84">
        <v>1</v>
      </c>
      <c r="P56" s="587" t="s">
        <v>50</v>
      </c>
      <c r="Q56" s="587"/>
      <c r="R56" s="587"/>
      <c r="S56" s="587"/>
      <c r="T56" s="587"/>
      <c r="U56" s="587"/>
      <c r="W56" s="85">
        <v>1</v>
      </c>
      <c r="X56" s="86" t="str">
        <f aca="true" t="shared" si="3" ref="X56:X63">IF($N$4=1,AA56,IF($N$4=2,AB56,IF($N$4=3,AC56,IF($N$4=4,AD56,IF($N$4=5,AE56," ")))))</f>
        <v>Trnávka</v>
      </c>
      <c r="AA56" s="1">
        <f aca="true" t="shared" si="4" ref="AA56:AE61">AA6</f>
        <v>0</v>
      </c>
      <c r="AB56" s="1">
        <f t="shared" si="4"/>
        <v>0</v>
      </c>
      <c r="AC56" s="1" t="str">
        <f>AC6</f>
        <v>Trnávka</v>
      </c>
      <c r="AD56" s="1">
        <f t="shared" si="4"/>
        <v>0</v>
      </c>
      <c r="AE56" s="1">
        <f t="shared" si="4"/>
        <v>0</v>
      </c>
    </row>
    <row r="57" spans="3:31" ht="15">
      <c r="C57" s="75" t="s">
        <v>52</v>
      </c>
      <c r="D57" s="247">
        <v>40674</v>
      </c>
      <c r="E57" s="88"/>
      <c r="F57" s="88"/>
      <c r="N57" s="84">
        <v>2</v>
      </c>
      <c r="P57" s="587" t="s">
        <v>53</v>
      </c>
      <c r="Q57" s="587"/>
      <c r="R57" s="587"/>
      <c r="S57" s="587"/>
      <c r="T57" s="587"/>
      <c r="U57" s="587"/>
      <c r="W57" s="85">
        <v>2</v>
      </c>
      <c r="X57" s="86" t="str">
        <f t="shared" si="3"/>
        <v>Kunčičky  A</v>
      </c>
      <c r="AA57" s="1">
        <f t="shared" si="4"/>
        <v>0</v>
      </c>
      <c r="AB57" s="1">
        <f t="shared" si="4"/>
        <v>0</v>
      </c>
      <c r="AC57" s="1" t="str">
        <f t="shared" si="4"/>
        <v>Kunčičky  A</v>
      </c>
      <c r="AD57" s="1">
        <f t="shared" si="4"/>
        <v>0</v>
      </c>
      <c r="AE57" s="1">
        <f t="shared" si="4"/>
        <v>0</v>
      </c>
    </row>
    <row r="58" spans="3:31" ht="15">
      <c r="C58" s="75"/>
      <c r="N58" s="84">
        <v>3</v>
      </c>
      <c r="P58" s="575" t="s">
        <v>54</v>
      </c>
      <c r="Q58" s="575"/>
      <c r="R58" s="575"/>
      <c r="S58" s="575"/>
      <c r="T58" s="575"/>
      <c r="U58" s="575"/>
      <c r="W58" s="85">
        <v>3</v>
      </c>
      <c r="X58" s="86" t="str">
        <f t="shared" si="3"/>
        <v>Stará Bělá  B</v>
      </c>
      <c r="AA58" s="1">
        <f t="shared" si="4"/>
        <v>0</v>
      </c>
      <c r="AB58" s="1">
        <f t="shared" si="4"/>
        <v>0</v>
      </c>
      <c r="AC58" s="1" t="str">
        <f t="shared" si="4"/>
        <v>Stará Bělá  B</v>
      </c>
      <c r="AD58" s="1">
        <f t="shared" si="4"/>
        <v>0</v>
      </c>
      <c r="AE58" s="1">
        <f t="shared" si="4"/>
        <v>0</v>
      </c>
    </row>
    <row r="59" spans="2:31" ht="18.75">
      <c r="B59" s="89">
        <v>3</v>
      </c>
      <c r="C59" s="71" t="s">
        <v>56</v>
      </c>
      <c r="D59" s="577" t="str">
        <f>IF(B59=1,X56,IF(B59=2,X57,IF(B59=3,X58,IF(B59=4,X59,IF(B59=5,X60,IF(B59=6,X61,IF(B59=7,X62,IF(B59=8,X63," "))))))))</f>
        <v>Stará Bělá  B</v>
      </c>
      <c r="E59" s="578"/>
      <c r="F59" s="578"/>
      <c r="G59" s="578"/>
      <c r="H59" s="578"/>
      <c r="I59" s="579"/>
      <c r="N59" s="84">
        <v>4</v>
      </c>
      <c r="P59" s="575" t="s">
        <v>57</v>
      </c>
      <c r="Q59" s="575"/>
      <c r="R59" s="575"/>
      <c r="S59" s="575"/>
      <c r="T59" s="575"/>
      <c r="U59" s="575"/>
      <c r="W59" s="85">
        <v>4</v>
      </c>
      <c r="X59" s="86" t="str">
        <f t="shared" si="3"/>
        <v>Výškovice  B</v>
      </c>
      <c r="AA59" s="1">
        <f t="shared" si="4"/>
        <v>0</v>
      </c>
      <c r="AB59" s="1">
        <f t="shared" si="4"/>
        <v>0</v>
      </c>
      <c r="AC59" s="1" t="str">
        <f t="shared" si="4"/>
        <v>Výškovice  B</v>
      </c>
      <c r="AD59" s="1">
        <f t="shared" si="4"/>
        <v>0</v>
      </c>
      <c r="AE59" s="1">
        <f t="shared" si="4"/>
        <v>0</v>
      </c>
    </row>
    <row r="60" spans="2:31" ht="18.75">
      <c r="B60" s="89">
        <v>6</v>
      </c>
      <c r="C60" s="71" t="s">
        <v>59</v>
      </c>
      <c r="D60" s="577" t="str">
        <f>IF(B60=1,X56,IF(B60=2,X57,IF(B60=3,X58,IF(B60=4,X59,IF(B60=5,X60,IF(B60=6,X61,IF(B60=7,X62,IF(B60=8,X63," "))))))))</f>
        <v>Nová Bělá</v>
      </c>
      <c r="E60" s="578"/>
      <c r="F60" s="578"/>
      <c r="G60" s="578"/>
      <c r="H60" s="578"/>
      <c r="I60" s="579"/>
      <c r="N60" s="84">
        <v>5</v>
      </c>
      <c r="P60" s="575" t="s">
        <v>60</v>
      </c>
      <c r="Q60" s="575"/>
      <c r="R60" s="575"/>
      <c r="S60" s="575"/>
      <c r="T60" s="575"/>
      <c r="U60" s="575"/>
      <c r="W60" s="85">
        <v>5</v>
      </c>
      <c r="X60" s="86" t="str">
        <f t="shared" si="3"/>
        <v>Proskovice A</v>
      </c>
      <c r="AA60" s="1">
        <f t="shared" si="4"/>
        <v>0</v>
      </c>
      <c r="AB60" s="1">
        <f t="shared" si="4"/>
        <v>0</v>
      </c>
      <c r="AC60" s="1" t="str">
        <f t="shared" si="4"/>
        <v>Proskovice A</v>
      </c>
      <c r="AD60" s="1">
        <f t="shared" si="4"/>
        <v>0</v>
      </c>
      <c r="AE60" s="1">
        <f t="shared" si="4"/>
        <v>0</v>
      </c>
    </row>
    <row r="61" spans="23:31" ht="15">
      <c r="W61" s="85">
        <v>6</v>
      </c>
      <c r="X61" s="86" t="str">
        <f t="shared" si="3"/>
        <v>Nová Bělá</v>
      </c>
      <c r="AA61" s="1">
        <f t="shared" si="4"/>
        <v>0</v>
      </c>
      <c r="AB61" s="1">
        <f t="shared" si="4"/>
        <v>0</v>
      </c>
      <c r="AC61" s="1" t="str">
        <f t="shared" si="4"/>
        <v>Nová Bělá</v>
      </c>
      <c r="AD61" s="1">
        <f t="shared" si="4"/>
        <v>0</v>
      </c>
      <c r="AE61" s="1">
        <f t="shared" si="4"/>
        <v>0</v>
      </c>
    </row>
    <row r="62" spans="3:37" ht="15">
      <c r="C62" s="90" t="s">
        <v>63</v>
      </c>
      <c r="D62" s="91"/>
      <c r="E62" s="580" t="s">
        <v>64</v>
      </c>
      <c r="F62" s="576"/>
      <c r="G62" s="576"/>
      <c r="H62" s="576"/>
      <c r="I62" s="576"/>
      <c r="J62" s="576"/>
      <c r="K62" s="576"/>
      <c r="L62" s="576"/>
      <c r="M62" s="576"/>
      <c r="N62" s="576" t="s">
        <v>65</v>
      </c>
      <c r="O62" s="576"/>
      <c r="P62" s="576"/>
      <c r="Q62" s="576"/>
      <c r="R62" s="576"/>
      <c r="S62" s="576"/>
      <c r="T62" s="576"/>
      <c r="U62" s="576"/>
      <c r="V62" s="92"/>
      <c r="W62" s="85">
        <v>7</v>
      </c>
      <c r="X62" s="86" t="str">
        <f t="shared" si="3"/>
        <v>Stará Bělá  A</v>
      </c>
      <c r="AA62" s="1">
        <f aca="true" t="shared" si="5" ref="AA62:AE63">AA12</f>
        <v>0</v>
      </c>
      <c r="AB62" s="1">
        <f t="shared" si="5"/>
        <v>0</v>
      </c>
      <c r="AC62" s="1" t="str">
        <f t="shared" si="5"/>
        <v>Stará Bělá  A</v>
      </c>
      <c r="AD62" s="1">
        <f t="shared" si="5"/>
        <v>0</v>
      </c>
      <c r="AE62" s="1">
        <f t="shared" si="5"/>
        <v>0</v>
      </c>
      <c r="AF62" s="75"/>
      <c r="AG62" s="93"/>
      <c r="AH62" s="93"/>
      <c r="AI62" s="74" t="s">
        <v>0</v>
      </c>
      <c r="AJ62" s="93"/>
      <c r="AK62" s="93"/>
    </row>
    <row r="63" spans="2:37" ht="15">
      <c r="B63" s="94"/>
      <c r="C63" s="95" t="s">
        <v>7</v>
      </c>
      <c r="D63" s="96" t="s">
        <v>8</v>
      </c>
      <c r="E63" s="581" t="s">
        <v>66</v>
      </c>
      <c r="F63" s="559"/>
      <c r="G63" s="560"/>
      <c r="H63" s="558" t="s">
        <v>67</v>
      </c>
      <c r="I63" s="559"/>
      <c r="J63" s="560" t="s">
        <v>67</v>
      </c>
      <c r="K63" s="558" t="s">
        <v>68</v>
      </c>
      <c r="L63" s="559"/>
      <c r="M63" s="559" t="s">
        <v>68</v>
      </c>
      <c r="N63" s="558" t="s">
        <v>69</v>
      </c>
      <c r="O63" s="559"/>
      <c r="P63" s="560"/>
      <c r="Q63" s="558" t="s">
        <v>70</v>
      </c>
      <c r="R63" s="559"/>
      <c r="S63" s="560"/>
      <c r="T63" s="97" t="s">
        <v>71</v>
      </c>
      <c r="U63" s="98"/>
      <c r="V63" s="99"/>
      <c r="W63" s="85">
        <v>8</v>
      </c>
      <c r="X63" s="86" t="str">
        <f t="shared" si="3"/>
        <v>Výškovice  A</v>
      </c>
      <c r="AA63" s="1">
        <f t="shared" si="5"/>
        <v>0</v>
      </c>
      <c r="AB63" s="1">
        <f t="shared" si="5"/>
        <v>0</v>
      </c>
      <c r="AC63" s="1" t="str">
        <f t="shared" si="5"/>
        <v>Výškovice  A</v>
      </c>
      <c r="AD63" s="1">
        <f t="shared" si="5"/>
        <v>0</v>
      </c>
      <c r="AE63" s="1">
        <f t="shared" si="5"/>
        <v>0</v>
      </c>
      <c r="AF63" s="4" t="s">
        <v>66</v>
      </c>
      <c r="AG63" s="4" t="s">
        <v>67</v>
      </c>
      <c r="AH63" s="4" t="s">
        <v>68</v>
      </c>
      <c r="AI63" s="4" t="s">
        <v>66</v>
      </c>
      <c r="AJ63" s="4" t="s">
        <v>67</v>
      </c>
      <c r="AK63" s="4" t="s">
        <v>68</v>
      </c>
    </row>
    <row r="64" spans="2:37" ht="24.75" customHeight="1">
      <c r="B64" s="100" t="s">
        <v>66</v>
      </c>
      <c r="C64" s="101" t="s">
        <v>128</v>
      </c>
      <c r="D64" s="101" t="s">
        <v>232</v>
      </c>
      <c r="E64" s="102">
        <v>7</v>
      </c>
      <c r="F64" s="103" t="s">
        <v>17</v>
      </c>
      <c r="G64" s="104">
        <v>5</v>
      </c>
      <c r="H64" s="105">
        <v>6</v>
      </c>
      <c r="I64" s="103" t="s">
        <v>17</v>
      </c>
      <c r="J64" s="104">
        <v>1</v>
      </c>
      <c r="K64" s="105"/>
      <c r="L64" s="103" t="s">
        <v>17</v>
      </c>
      <c r="M64" s="411"/>
      <c r="N64" s="155">
        <f>E64+H64+K64</f>
        <v>13</v>
      </c>
      <c r="O64" s="156" t="s">
        <v>17</v>
      </c>
      <c r="P64" s="157">
        <f>G64+J64+M64</f>
        <v>6</v>
      </c>
      <c r="Q64" s="155">
        <f>SUM(AF64:AH64)</f>
        <v>2</v>
      </c>
      <c r="R64" s="156" t="s">
        <v>17</v>
      </c>
      <c r="S64" s="157">
        <f>SUM(AI64:AK64)</f>
        <v>0</v>
      </c>
      <c r="T64" s="158">
        <f>IF(Q64&gt;S64,1,0)</f>
        <v>1</v>
      </c>
      <c r="U64" s="159">
        <f>IF(S64&gt;Q64,1,0)</f>
        <v>0</v>
      </c>
      <c r="V64" s="92"/>
      <c r="X64" s="108"/>
      <c r="AF64" s="109">
        <f>IF(E64&gt;G64,1,0)</f>
        <v>1</v>
      </c>
      <c r="AG64" s="109">
        <f>IF(H64&gt;J64,1,0)</f>
        <v>1</v>
      </c>
      <c r="AH64" s="109">
        <f>IF(K64+M64&gt;0,IF(K64&gt;M64,1,0),0)</f>
        <v>0</v>
      </c>
      <c r="AI64" s="109">
        <f>IF(G64&gt;E64,1,0)</f>
        <v>0</v>
      </c>
      <c r="AJ64" s="109">
        <f>IF(J64&gt;H64,1,0)</f>
        <v>0</v>
      </c>
      <c r="AK64" s="109">
        <f>IF(K64+M64&gt;0,IF(M64&gt;K64,1,0),0)</f>
        <v>0</v>
      </c>
    </row>
    <row r="65" spans="2:37" ht="24.75" customHeight="1">
      <c r="B65" s="100" t="s">
        <v>67</v>
      </c>
      <c r="C65" s="113" t="s">
        <v>233</v>
      </c>
      <c r="D65" s="111" t="s">
        <v>214</v>
      </c>
      <c r="E65" s="102">
        <v>4</v>
      </c>
      <c r="F65" s="103" t="s">
        <v>17</v>
      </c>
      <c r="G65" s="104">
        <v>6</v>
      </c>
      <c r="H65" s="105">
        <v>4</v>
      </c>
      <c r="I65" s="103" t="s">
        <v>17</v>
      </c>
      <c r="J65" s="104">
        <v>6</v>
      </c>
      <c r="K65" s="105"/>
      <c r="L65" s="103" t="s">
        <v>17</v>
      </c>
      <c r="M65" s="411"/>
      <c r="N65" s="155">
        <f>E65+H65+K65</f>
        <v>8</v>
      </c>
      <c r="O65" s="156" t="s">
        <v>17</v>
      </c>
      <c r="P65" s="157">
        <f>G65+J65+M65</f>
        <v>12</v>
      </c>
      <c r="Q65" s="155">
        <f>SUM(AF65:AH65)</f>
        <v>0</v>
      </c>
      <c r="R65" s="156" t="s">
        <v>17</v>
      </c>
      <c r="S65" s="157">
        <f>SUM(AI65:AK65)</f>
        <v>2</v>
      </c>
      <c r="T65" s="158">
        <f>IF(Q65&gt;S65,1,0)</f>
        <v>0</v>
      </c>
      <c r="U65" s="159">
        <f>IF(S65&gt;Q65,1,0)</f>
        <v>1</v>
      </c>
      <c r="V65" s="92"/>
      <c r="AF65" s="109">
        <f>IF(E65&gt;G65,1,0)</f>
        <v>0</v>
      </c>
      <c r="AG65" s="109">
        <f>IF(H65&gt;J65,1,0)</f>
        <v>0</v>
      </c>
      <c r="AH65" s="109">
        <f>IF(K65+M65&gt;0,IF(K65&gt;M65,1,0),0)</f>
        <v>0</v>
      </c>
      <c r="AI65" s="109">
        <f>IF(G65&gt;E65,1,0)</f>
        <v>1</v>
      </c>
      <c r="AJ65" s="109">
        <f>IF(J65&gt;H65,1,0)</f>
        <v>1</v>
      </c>
      <c r="AK65" s="109">
        <f>IF(K65+M65&gt;0,IF(M65&gt;K65,1,0),0)</f>
        <v>0</v>
      </c>
    </row>
    <row r="66" spans="2:37" ht="24.75" customHeight="1">
      <c r="B66" s="597" t="s">
        <v>68</v>
      </c>
      <c r="C66" s="111" t="s">
        <v>128</v>
      </c>
      <c r="D66" s="111" t="s">
        <v>214</v>
      </c>
      <c r="E66" s="605">
        <v>6</v>
      </c>
      <c r="F66" s="607" t="s">
        <v>17</v>
      </c>
      <c r="G66" s="609">
        <v>2</v>
      </c>
      <c r="H66" s="611">
        <v>4</v>
      </c>
      <c r="I66" s="607" t="s">
        <v>17</v>
      </c>
      <c r="J66" s="609">
        <v>6</v>
      </c>
      <c r="K66" s="611">
        <v>2</v>
      </c>
      <c r="L66" s="607" t="s">
        <v>17</v>
      </c>
      <c r="M66" s="613">
        <v>6</v>
      </c>
      <c r="N66" s="565">
        <f>E66+H66+K66</f>
        <v>12</v>
      </c>
      <c r="O66" s="592" t="s">
        <v>17</v>
      </c>
      <c r="P66" s="590">
        <f>G66+J66+M66</f>
        <v>14</v>
      </c>
      <c r="Q66" s="565">
        <f>SUM(AF66:AH66)</f>
        <v>1</v>
      </c>
      <c r="R66" s="592" t="s">
        <v>17</v>
      </c>
      <c r="S66" s="590">
        <f>SUM(AI66:AK66)</f>
        <v>2</v>
      </c>
      <c r="T66" s="603">
        <f>IF(Q66&gt;S66,1,0)</f>
        <v>0</v>
      </c>
      <c r="U66" s="588">
        <f>IF(S66&gt;Q66,1,0)</f>
        <v>1</v>
      </c>
      <c r="V66" s="112"/>
      <c r="AF66" s="109">
        <f>IF(E66&gt;G66,1,0)</f>
        <v>1</v>
      </c>
      <c r="AG66" s="109">
        <f>IF(H66&gt;J66,1,0)</f>
        <v>0</v>
      </c>
      <c r="AH66" s="109">
        <f>IF(K66+M66&gt;0,IF(K66&gt;M66,1,0),0)</f>
        <v>0</v>
      </c>
      <c r="AI66" s="109">
        <f>IF(G66&gt;E66,1,0)</f>
        <v>0</v>
      </c>
      <c r="AJ66" s="109">
        <f>IF(J66&gt;H66,1,0)</f>
        <v>1</v>
      </c>
      <c r="AK66" s="109">
        <f>IF(K66+M66&gt;0,IF(M66&gt;K66,1,0),0)</f>
        <v>1</v>
      </c>
    </row>
    <row r="67" spans="2:22" ht="24.75" customHeight="1">
      <c r="B67" s="598"/>
      <c r="C67" s="113" t="s">
        <v>233</v>
      </c>
      <c r="D67" s="101" t="s">
        <v>215</v>
      </c>
      <c r="E67" s="606"/>
      <c r="F67" s="608"/>
      <c r="G67" s="610"/>
      <c r="H67" s="612"/>
      <c r="I67" s="608"/>
      <c r="J67" s="610"/>
      <c r="K67" s="612"/>
      <c r="L67" s="608"/>
      <c r="M67" s="614"/>
      <c r="N67" s="566"/>
      <c r="O67" s="593"/>
      <c r="P67" s="591"/>
      <c r="Q67" s="566"/>
      <c r="R67" s="593"/>
      <c r="S67" s="591"/>
      <c r="T67" s="604"/>
      <c r="U67" s="589"/>
      <c r="V67" s="112"/>
    </row>
    <row r="68" spans="2:22" ht="24.75" customHeight="1">
      <c r="B68" s="115"/>
      <c r="C68" s="160" t="s">
        <v>72</v>
      </c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2">
        <f>SUM(N64:N67)</f>
        <v>33</v>
      </c>
      <c r="O68" s="156" t="s">
        <v>17</v>
      </c>
      <c r="P68" s="163">
        <f>SUM(P64:P67)</f>
        <v>32</v>
      </c>
      <c r="Q68" s="162">
        <f>SUM(Q64:Q67)</f>
        <v>3</v>
      </c>
      <c r="R68" s="164" t="s">
        <v>17</v>
      </c>
      <c r="S68" s="163">
        <f>SUM(S64:S67)</f>
        <v>4</v>
      </c>
      <c r="T68" s="158">
        <f>SUM(T64:T67)</f>
        <v>1</v>
      </c>
      <c r="U68" s="159">
        <f>SUM(U64:U67)</f>
        <v>2</v>
      </c>
      <c r="V68" s="92"/>
    </row>
    <row r="69" spans="2:27" ht="24.75" customHeight="1">
      <c r="B69" s="115"/>
      <c r="C69" s="3" t="s">
        <v>73</v>
      </c>
      <c r="D69" s="118" t="str">
        <f>IF(T68&gt;U68,D59,IF(U68&gt;T68,D60,IF(U68+T68=0," ","CHYBA ZADÁNÍ")))</f>
        <v>Nová Bělá</v>
      </c>
      <c r="E69" s="116"/>
      <c r="F69" s="116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3"/>
      <c r="V69" s="119"/>
      <c r="AA69" s="120"/>
    </row>
    <row r="70" spans="2:22" ht="15">
      <c r="B70" s="115"/>
      <c r="C70" s="3" t="s">
        <v>74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10:20" ht="15">
      <c r="J71" s="2" t="s">
        <v>56</v>
      </c>
      <c r="K71" s="2"/>
      <c r="L71" s="2"/>
      <c r="T71" s="2" t="s">
        <v>59</v>
      </c>
    </row>
    <row r="72" spans="3:21" ht="15">
      <c r="C72" s="75" t="s">
        <v>75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3" spans="3:21" ht="15"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</row>
    <row r="74" spans="3:21" ht="15"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5" spans="3:21" ht="15"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</row>
    <row r="76" spans="2:21" ht="26.25">
      <c r="B76" s="91"/>
      <c r="C76" s="91"/>
      <c r="D76" s="91"/>
      <c r="E76" s="91"/>
      <c r="F76" s="123" t="s">
        <v>39</v>
      </c>
      <c r="G76" s="91"/>
      <c r="H76" s="124"/>
      <c r="I76" s="124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582" t="s">
        <v>42</v>
      </c>
      <c r="Q78" s="582"/>
      <c r="R78" s="73"/>
      <c r="S78" s="73"/>
      <c r="T78" s="583">
        <f>'Rozlosování-přehled'!$N$1</f>
        <v>2011</v>
      </c>
      <c r="U78" s="583"/>
      <c r="X78" s="74" t="s">
        <v>0</v>
      </c>
    </row>
    <row r="79" spans="3:31" ht="18.75">
      <c r="C79" s="75" t="s">
        <v>43</v>
      </c>
      <c r="D79" s="125"/>
      <c r="N79" s="77">
        <v>3</v>
      </c>
      <c r="P79" s="584" t="str">
        <f>IF(N79=1,P81,IF(N79=2,P82,IF(N79=3,P83,IF(N79=4,P84,IF(N79=5,P85," ")))))</f>
        <v>VETERÁNI   I.</v>
      </c>
      <c r="Q79" s="585"/>
      <c r="R79" s="585"/>
      <c r="S79" s="585"/>
      <c r="T79" s="585"/>
      <c r="U79" s="586"/>
      <c r="W79" s="78" t="s">
        <v>1</v>
      </c>
      <c r="X79" s="75" t="s">
        <v>2</v>
      </c>
      <c r="AA79" s="1" t="s">
        <v>44</v>
      </c>
      <c r="AB79" s="1" t="s">
        <v>45</v>
      </c>
      <c r="AC79" s="1" t="s">
        <v>46</v>
      </c>
      <c r="AD79" s="1" t="s">
        <v>47</v>
      </c>
      <c r="AE79" s="1" t="s">
        <v>48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1" ht="15.75">
      <c r="C81" s="75" t="s">
        <v>49</v>
      </c>
      <c r="D81" s="126" t="s">
        <v>62</v>
      </c>
      <c r="E81" s="83"/>
      <c r="F81" s="83"/>
      <c r="N81" s="1">
        <v>1</v>
      </c>
      <c r="P81" s="587" t="s">
        <v>50</v>
      </c>
      <c r="Q81" s="587"/>
      <c r="R81" s="587"/>
      <c r="S81" s="587"/>
      <c r="T81" s="587"/>
      <c r="U81" s="587"/>
      <c r="W81" s="85">
        <v>1</v>
      </c>
      <c r="X81" s="86" t="str">
        <f aca="true" t="shared" si="6" ref="X81:X88">IF($N$29=1,AA81,IF($N$29=2,AB81,IF($N$29=3,AC81,IF($N$29=4,AD81,IF($N$29=5,AE81," ")))))</f>
        <v>Trnávka</v>
      </c>
      <c r="AA81" s="1">
        <f aca="true" t="shared" si="7" ref="AA81:AE88">AA56</f>
        <v>0</v>
      </c>
      <c r="AB81" s="1">
        <f t="shared" si="7"/>
        <v>0</v>
      </c>
      <c r="AC81" s="1" t="str">
        <f>AC6</f>
        <v>Trnávka</v>
      </c>
      <c r="AD81" s="1">
        <f t="shared" si="7"/>
        <v>0</v>
      </c>
      <c r="AE81" s="1">
        <f t="shared" si="7"/>
        <v>0</v>
      </c>
    </row>
    <row r="82" spans="3:31" ht="15">
      <c r="C82" s="75" t="s">
        <v>52</v>
      </c>
      <c r="D82" s="87">
        <v>40674</v>
      </c>
      <c r="E82" s="88"/>
      <c r="F82" s="88"/>
      <c r="N82" s="1">
        <v>2</v>
      </c>
      <c r="P82" s="587" t="s">
        <v>53</v>
      </c>
      <c r="Q82" s="587"/>
      <c r="R82" s="587"/>
      <c r="S82" s="587"/>
      <c r="T82" s="587"/>
      <c r="U82" s="587"/>
      <c r="W82" s="85">
        <v>2</v>
      </c>
      <c r="X82" s="86" t="str">
        <f t="shared" si="6"/>
        <v>Kunčičky  A</v>
      </c>
      <c r="AA82" s="1">
        <f t="shared" si="7"/>
        <v>0</v>
      </c>
      <c r="AB82" s="1">
        <f t="shared" si="7"/>
        <v>0</v>
      </c>
      <c r="AC82" s="1" t="str">
        <f aca="true" t="shared" si="8" ref="AC82:AC88">AC7</f>
        <v>Kunčičky  A</v>
      </c>
      <c r="AD82" s="1">
        <f t="shared" si="7"/>
        <v>0</v>
      </c>
      <c r="AE82" s="1">
        <f t="shared" si="7"/>
        <v>0</v>
      </c>
    </row>
    <row r="83" spans="3:31" ht="15">
      <c r="C83" s="75"/>
      <c r="N83" s="1">
        <v>3</v>
      </c>
      <c r="P83" s="575" t="s">
        <v>54</v>
      </c>
      <c r="Q83" s="575"/>
      <c r="R83" s="575"/>
      <c r="S83" s="575"/>
      <c r="T83" s="575"/>
      <c r="U83" s="575"/>
      <c r="W83" s="85">
        <v>3</v>
      </c>
      <c r="X83" s="86" t="str">
        <f t="shared" si="6"/>
        <v>Stará Bělá  B</v>
      </c>
      <c r="AA83" s="1">
        <f t="shared" si="7"/>
        <v>0</v>
      </c>
      <c r="AB83" s="1">
        <f t="shared" si="7"/>
        <v>0</v>
      </c>
      <c r="AC83" s="1" t="str">
        <f t="shared" si="8"/>
        <v>Stará Bělá  B</v>
      </c>
      <c r="AD83" s="1">
        <f t="shared" si="7"/>
        <v>0</v>
      </c>
      <c r="AE83" s="1">
        <f t="shared" si="7"/>
        <v>0</v>
      </c>
    </row>
    <row r="84" spans="2:31" ht="18">
      <c r="B84" s="89">
        <v>4</v>
      </c>
      <c r="C84" s="71" t="s">
        <v>56</v>
      </c>
      <c r="D84" s="594" t="str">
        <f>IF(B84=1,X81,IF(B84=2,X82,IF(B84=3,X83,IF(B84=4,X84,IF(B84=5,X85,IF(B84=6,X86,IF(B84=7,X87,IF(B84=8,X88," "))))))))</f>
        <v>Výškovice  B</v>
      </c>
      <c r="E84" s="595"/>
      <c r="F84" s="595"/>
      <c r="G84" s="595"/>
      <c r="H84" s="595"/>
      <c r="I84" s="596"/>
      <c r="N84" s="1">
        <v>4</v>
      </c>
      <c r="P84" s="575" t="s">
        <v>57</v>
      </c>
      <c r="Q84" s="575"/>
      <c r="R84" s="575"/>
      <c r="S84" s="575"/>
      <c r="T84" s="575"/>
      <c r="U84" s="575"/>
      <c r="W84" s="85">
        <v>4</v>
      </c>
      <c r="X84" s="86" t="str">
        <f t="shared" si="6"/>
        <v>Výškovice  B</v>
      </c>
      <c r="AA84" s="1">
        <f t="shared" si="7"/>
        <v>0</v>
      </c>
      <c r="AB84" s="1">
        <f t="shared" si="7"/>
        <v>0</v>
      </c>
      <c r="AC84" s="1" t="str">
        <f t="shared" si="8"/>
        <v>Výškovice  B</v>
      </c>
      <c r="AD84" s="1">
        <f t="shared" si="7"/>
        <v>0</v>
      </c>
      <c r="AE84" s="1">
        <f t="shared" si="7"/>
        <v>0</v>
      </c>
    </row>
    <row r="85" spans="2:31" ht="18">
      <c r="B85" s="89">
        <v>5</v>
      </c>
      <c r="C85" s="71" t="s">
        <v>59</v>
      </c>
      <c r="D85" s="594" t="str">
        <f>IF(B85=1,X81,IF(B85=2,X82,IF(B85=3,X83,IF(B85=4,X84,IF(B85=5,X85,IF(B85=6,X86,IF(B85=7,X87,IF(B85=8,X88," "))))))))</f>
        <v>Proskovice A</v>
      </c>
      <c r="E85" s="595"/>
      <c r="F85" s="595"/>
      <c r="G85" s="595"/>
      <c r="H85" s="595"/>
      <c r="I85" s="596"/>
      <c r="N85" s="1">
        <v>5</v>
      </c>
      <c r="P85" s="575" t="s">
        <v>60</v>
      </c>
      <c r="Q85" s="575"/>
      <c r="R85" s="575"/>
      <c r="S85" s="575"/>
      <c r="T85" s="575"/>
      <c r="U85" s="575"/>
      <c r="W85" s="85">
        <v>5</v>
      </c>
      <c r="X85" s="86" t="str">
        <f t="shared" si="6"/>
        <v>Proskovice A</v>
      </c>
      <c r="AA85" s="1">
        <f t="shared" si="7"/>
        <v>0</v>
      </c>
      <c r="AB85" s="1">
        <f t="shared" si="7"/>
        <v>0</v>
      </c>
      <c r="AC85" s="1" t="str">
        <f t="shared" si="8"/>
        <v>Proskovice A</v>
      </c>
      <c r="AD85" s="1">
        <f t="shared" si="7"/>
        <v>0</v>
      </c>
      <c r="AE85" s="1">
        <f t="shared" si="7"/>
        <v>0</v>
      </c>
    </row>
    <row r="86" spans="23:31" ht="14.25">
      <c r="W86" s="85">
        <v>6</v>
      </c>
      <c r="X86" s="86" t="str">
        <f t="shared" si="6"/>
        <v>Nová Bělá</v>
      </c>
      <c r="AA86" s="1">
        <f t="shared" si="7"/>
        <v>0</v>
      </c>
      <c r="AB86" s="1">
        <f t="shared" si="7"/>
        <v>0</v>
      </c>
      <c r="AC86" s="1" t="str">
        <f t="shared" si="8"/>
        <v>Nová Bělá</v>
      </c>
      <c r="AD86" s="1">
        <f t="shared" si="7"/>
        <v>0</v>
      </c>
      <c r="AE86" s="1">
        <f t="shared" si="7"/>
        <v>0</v>
      </c>
    </row>
    <row r="87" spans="3:31" ht="14.25">
      <c r="C87" s="90" t="s">
        <v>63</v>
      </c>
      <c r="D87" s="91"/>
      <c r="E87" s="580" t="s">
        <v>64</v>
      </c>
      <c r="F87" s="576"/>
      <c r="G87" s="576"/>
      <c r="H87" s="576"/>
      <c r="I87" s="576"/>
      <c r="J87" s="576"/>
      <c r="K87" s="576"/>
      <c r="L87" s="576"/>
      <c r="M87" s="576"/>
      <c r="N87" s="576" t="s">
        <v>65</v>
      </c>
      <c r="O87" s="576"/>
      <c r="P87" s="576"/>
      <c r="Q87" s="576"/>
      <c r="R87" s="576"/>
      <c r="S87" s="576"/>
      <c r="T87" s="576"/>
      <c r="U87" s="576"/>
      <c r="V87" s="92"/>
      <c r="W87" s="85">
        <v>7</v>
      </c>
      <c r="X87" s="86" t="str">
        <f t="shared" si="6"/>
        <v>Stará Bělá  A</v>
      </c>
      <c r="AA87" s="1">
        <f t="shared" si="7"/>
        <v>0</v>
      </c>
      <c r="AB87" s="1">
        <f t="shared" si="7"/>
        <v>0</v>
      </c>
      <c r="AC87" s="1" t="str">
        <f t="shared" si="8"/>
        <v>Stará Bělá  A</v>
      </c>
      <c r="AD87" s="1">
        <f t="shared" si="7"/>
        <v>0</v>
      </c>
      <c r="AE87" s="1">
        <f t="shared" si="7"/>
        <v>0</v>
      </c>
    </row>
    <row r="88" spans="2:37" ht="15">
      <c r="B88" s="94"/>
      <c r="C88" s="95" t="s">
        <v>7</v>
      </c>
      <c r="D88" s="96" t="s">
        <v>8</v>
      </c>
      <c r="E88" s="581" t="s">
        <v>66</v>
      </c>
      <c r="F88" s="559"/>
      <c r="G88" s="560"/>
      <c r="H88" s="558" t="s">
        <v>67</v>
      </c>
      <c r="I88" s="559"/>
      <c r="J88" s="560" t="s">
        <v>67</v>
      </c>
      <c r="K88" s="558" t="s">
        <v>68</v>
      </c>
      <c r="L88" s="559"/>
      <c r="M88" s="559" t="s">
        <v>68</v>
      </c>
      <c r="N88" s="558" t="s">
        <v>69</v>
      </c>
      <c r="O88" s="559"/>
      <c r="P88" s="560"/>
      <c r="Q88" s="558" t="s">
        <v>70</v>
      </c>
      <c r="R88" s="559"/>
      <c r="S88" s="560"/>
      <c r="T88" s="97" t="s">
        <v>71</v>
      </c>
      <c r="U88" s="98"/>
      <c r="V88" s="99"/>
      <c r="W88" s="85">
        <v>8</v>
      </c>
      <c r="X88" s="86" t="str">
        <f t="shared" si="6"/>
        <v>Výškovice  A</v>
      </c>
      <c r="AA88" s="1">
        <f t="shared" si="7"/>
        <v>0</v>
      </c>
      <c r="AB88" s="1">
        <f t="shared" si="7"/>
        <v>0</v>
      </c>
      <c r="AC88" s="1" t="str">
        <f t="shared" si="8"/>
        <v>Výškovice  A</v>
      </c>
      <c r="AD88" s="1">
        <f t="shared" si="7"/>
        <v>0</v>
      </c>
      <c r="AE88" s="1">
        <f t="shared" si="7"/>
        <v>0</v>
      </c>
      <c r="AF88" s="4" t="s">
        <v>66</v>
      </c>
      <c r="AG88" s="4" t="s">
        <v>67</v>
      </c>
      <c r="AH88" s="4" t="s">
        <v>68</v>
      </c>
      <c r="AI88" s="4" t="s">
        <v>66</v>
      </c>
      <c r="AJ88" s="4" t="s">
        <v>67</v>
      </c>
      <c r="AK88" s="4" t="s">
        <v>68</v>
      </c>
    </row>
    <row r="89" spans="2:37" ht="24.75" customHeight="1">
      <c r="B89" s="100" t="s">
        <v>66</v>
      </c>
      <c r="C89" s="255" t="s">
        <v>95</v>
      </c>
      <c r="D89" s="261" t="s">
        <v>188</v>
      </c>
      <c r="E89" s="257">
        <v>6</v>
      </c>
      <c r="F89" s="258" t="s">
        <v>17</v>
      </c>
      <c r="G89" s="259">
        <v>1</v>
      </c>
      <c r="H89" s="260">
        <v>6</v>
      </c>
      <c r="I89" s="258" t="s">
        <v>17</v>
      </c>
      <c r="J89" s="259">
        <v>4</v>
      </c>
      <c r="K89" s="260"/>
      <c r="L89" s="258" t="s">
        <v>17</v>
      </c>
      <c r="M89" s="273"/>
      <c r="N89" s="155">
        <f>E89+H89+K89</f>
        <v>12</v>
      </c>
      <c r="O89" s="156" t="s">
        <v>17</v>
      </c>
      <c r="P89" s="157">
        <f>G89+J89+M89</f>
        <v>5</v>
      </c>
      <c r="Q89" s="155">
        <f>SUM(AF89:AH89)</f>
        <v>2</v>
      </c>
      <c r="R89" s="156" t="s">
        <v>17</v>
      </c>
      <c r="S89" s="157">
        <f>SUM(AI89:AK89)</f>
        <v>0</v>
      </c>
      <c r="T89" s="158">
        <f>IF(Q89&gt;S89,1,0)</f>
        <v>1</v>
      </c>
      <c r="U89" s="159">
        <f>IF(S89&gt;Q89,1,0)</f>
        <v>0</v>
      </c>
      <c r="V89" s="92"/>
      <c r="X89" s="108"/>
      <c r="AF89" s="109">
        <f>IF(E89&gt;G89,1,0)</f>
        <v>1</v>
      </c>
      <c r="AG89" s="109">
        <f>IF(H89&gt;J89,1,0)</f>
        <v>1</v>
      </c>
      <c r="AH89" s="109">
        <f>IF(K89+M89&gt;0,IF(K89&gt;M89,1,0),0)</f>
        <v>0</v>
      </c>
      <c r="AI89" s="109">
        <f>IF(G89&gt;E89,1,0)</f>
        <v>0</v>
      </c>
      <c r="AJ89" s="109">
        <f>IF(J89&gt;H89,1,0)</f>
        <v>0</v>
      </c>
      <c r="AK89" s="109">
        <f>IF(K89+M89&gt;0,IF(M89&gt;K89,1,0),0)</f>
        <v>0</v>
      </c>
    </row>
    <row r="90" spans="2:37" ht="24.75" customHeight="1">
      <c r="B90" s="100" t="s">
        <v>67</v>
      </c>
      <c r="C90" s="262" t="s">
        <v>97</v>
      </c>
      <c r="D90" s="255" t="s">
        <v>189</v>
      </c>
      <c r="E90" s="257">
        <v>6</v>
      </c>
      <c r="F90" s="258" t="s">
        <v>17</v>
      </c>
      <c r="G90" s="259">
        <v>2</v>
      </c>
      <c r="H90" s="260">
        <v>6</v>
      </c>
      <c r="I90" s="258" t="s">
        <v>17</v>
      </c>
      <c r="J90" s="259">
        <v>1</v>
      </c>
      <c r="K90" s="260"/>
      <c r="L90" s="258" t="s">
        <v>17</v>
      </c>
      <c r="M90" s="273"/>
      <c r="N90" s="155">
        <f>E90+H90+K90</f>
        <v>12</v>
      </c>
      <c r="O90" s="156" t="s">
        <v>17</v>
      </c>
      <c r="P90" s="157">
        <f>G90+J90+M90</f>
        <v>3</v>
      </c>
      <c r="Q90" s="155">
        <f>SUM(AF90:AH90)</f>
        <v>2</v>
      </c>
      <c r="R90" s="156" t="s">
        <v>17</v>
      </c>
      <c r="S90" s="157">
        <f>SUM(AI90:AK90)</f>
        <v>0</v>
      </c>
      <c r="T90" s="158">
        <f>IF(Q90&gt;S90,1,0)</f>
        <v>1</v>
      </c>
      <c r="U90" s="159">
        <f>IF(S90&gt;Q90,1,0)</f>
        <v>0</v>
      </c>
      <c r="V90" s="92"/>
      <c r="AF90" s="109">
        <f>IF(E90&gt;G90,1,0)</f>
        <v>1</v>
      </c>
      <c r="AG90" s="109">
        <f>IF(H90&gt;J90,1,0)</f>
        <v>1</v>
      </c>
      <c r="AH90" s="109">
        <f>IF(K90+M90&gt;0,IF(K90&gt;M90,1,0),0)</f>
        <v>0</v>
      </c>
      <c r="AI90" s="109">
        <f>IF(G90&gt;E90,1,0)</f>
        <v>0</v>
      </c>
      <c r="AJ90" s="109">
        <f>IF(J90&gt;H90,1,0)</f>
        <v>0</v>
      </c>
      <c r="AK90" s="109">
        <f>IF(K90+M90&gt;0,IF(M90&gt;K90,1,0),0)</f>
        <v>0</v>
      </c>
    </row>
    <row r="91" spans="2:37" ht="24.75" customHeight="1">
      <c r="B91" s="597" t="s">
        <v>68</v>
      </c>
      <c r="C91" s="262" t="s">
        <v>97</v>
      </c>
      <c r="D91" s="261" t="s">
        <v>188</v>
      </c>
      <c r="E91" s="617">
        <v>6</v>
      </c>
      <c r="F91" s="569" t="s">
        <v>17</v>
      </c>
      <c r="G91" s="615">
        <v>1</v>
      </c>
      <c r="H91" s="567">
        <v>6</v>
      </c>
      <c r="I91" s="569" t="s">
        <v>17</v>
      </c>
      <c r="J91" s="615">
        <v>1</v>
      </c>
      <c r="K91" s="567"/>
      <c r="L91" s="569" t="s">
        <v>17</v>
      </c>
      <c r="M91" s="571"/>
      <c r="N91" s="565">
        <f>E91+H91+K91</f>
        <v>12</v>
      </c>
      <c r="O91" s="592" t="s">
        <v>17</v>
      </c>
      <c r="P91" s="590">
        <f>G91+J91+M91</f>
        <v>2</v>
      </c>
      <c r="Q91" s="565">
        <f>SUM(AF91:AH91)</f>
        <v>2</v>
      </c>
      <c r="R91" s="592" t="s">
        <v>17</v>
      </c>
      <c r="S91" s="590">
        <f>SUM(AI91:AK91)</f>
        <v>0</v>
      </c>
      <c r="T91" s="603">
        <f>IF(Q91&gt;S91,1,0)</f>
        <v>1</v>
      </c>
      <c r="U91" s="588">
        <f>IF(S91&gt;Q91,1,0)</f>
        <v>0</v>
      </c>
      <c r="V91" s="112"/>
      <c r="AF91" s="109">
        <f>IF(E91&gt;G91,1,0)</f>
        <v>1</v>
      </c>
      <c r="AG91" s="109">
        <f>IF(H91&gt;J91,1,0)</f>
        <v>1</v>
      </c>
      <c r="AH91" s="109">
        <f>IF(K91+M91&gt;0,IF(K91&gt;M91,1,0),0)</f>
        <v>0</v>
      </c>
      <c r="AI91" s="109">
        <f>IF(G91&gt;E91,1,0)</f>
        <v>0</v>
      </c>
      <c r="AJ91" s="109">
        <f>IF(J91&gt;H91,1,0)</f>
        <v>0</v>
      </c>
      <c r="AK91" s="109">
        <f>IF(K91+M91&gt;0,IF(M91&gt;K91,1,0),0)</f>
        <v>0</v>
      </c>
    </row>
    <row r="92" spans="2:22" ht="24.75" customHeight="1">
      <c r="B92" s="598"/>
      <c r="C92" s="263" t="s">
        <v>96</v>
      </c>
      <c r="D92" s="264" t="s">
        <v>189</v>
      </c>
      <c r="E92" s="618"/>
      <c r="F92" s="570"/>
      <c r="G92" s="616"/>
      <c r="H92" s="568"/>
      <c r="I92" s="570"/>
      <c r="J92" s="616"/>
      <c r="K92" s="568"/>
      <c r="L92" s="570"/>
      <c r="M92" s="572"/>
      <c r="N92" s="566"/>
      <c r="O92" s="593"/>
      <c r="P92" s="591"/>
      <c r="Q92" s="566"/>
      <c r="R92" s="593"/>
      <c r="S92" s="591"/>
      <c r="T92" s="604"/>
      <c r="U92" s="589"/>
      <c r="V92" s="112"/>
    </row>
    <row r="93" spans="2:22" ht="24.75" customHeight="1">
      <c r="B93" s="115"/>
      <c r="C93" s="160" t="s">
        <v>72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2">
        <f>SUM(N89:N92)</f>
        <v>36</v>
      </c>
      <c r="O93" s="156" t="s">
        <v>17</v>
      </c>
      <c r="P93" s="163">
        <f>SUM(P89:P92)</f>
        <v>10</v>
      </c>
      <c r="Q93" s="162">
        <f>SUM(Q89:Q92)</f>
        <v>6</v>
      </c>
      <c r="R93" s="164" t="s">
        <v>17</v>
      </c>
      <c r="S93" s="163">
        <f>SUM(S89:S92)</f>
        <v>0</v>
      </c>
      <c r="T93" s="158">
        <f>SUM(T89:T92)</f>
        <v>3</v>
      </c>
      <c r="U93" s="159">
        <f>SUM(U89:U92)</f>
        <v>0</v>
      </c>
      <c r="V93" s="92"/>
    </row>
    <row r="94" spans="2:22" ht="24.75" customHeight="1">
      <c r="B94" s="115"/>
      <c r="C94" s="3" t="s">
        <v>73</v>
      </c>
      <c r="D94" s="118" t="str">
        <f>IF(T93&gt;U93,D84,IF(U93&gt;T93,D85,IF(U93+T93=0," ","CHYBA ZADÁNÍ")))</f>
        <v>Výškovice  B</v>
      </c>
      <c r="E94" s="116"/>
      <c r="F94" s="116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3"/>
      <c r="V94" s="119"/>
    </row>
    <row r="95" spans="2:22" ht="24.75" customHeight="1">
      <c r="B95" s="115"/>
      <c r="C95" s="3" t="s">
        <v>74</v>
      </c>
      <c r="G95" s="121"/>
      <c r="H95" s="121"/>
      <c r="I95" s="121"/>
      <c r="J95" s="121"/>
      <c r="K95" s="121"/>
      <c r="L95" s="121"/>
      <c r="M95" s="121"/>
      <c r="N95" s="119"/>
      <c r="O95" s="119"/>
      <c r="Q95" s="122"/>
      <c r="R95" s="122"/>
      <c r="S95" s="121"/>
      <c r="T95" s="121"/>
      <c r="U95" s="121"/>
      <c r="V95" s="119"/>
    </row>
    <row r="96" spans="3:21" ht="14.25">
      <c r="C96" s="122"/>
      <c r="D96" s="122"/>
      <c r="E96" s="122"/>
      <c r="F96" s="122"/>
      <c r="G96" s="122"/>
      <c r="H96" s="122"/>
      <c r="I96" s="122"/>
      <c r="J96" s="127" t="s">
        <v>56</v>
      </c>
      <c r="K96" s="127"/>
      <c r="L96" s="127"/>
      <c r="M96" s="122"/>
      <c r="N96" s="122"/>
      <c r="O96" s="122"/>
      <c r="P96" s="122"/>
      <c r="Q96" s="122"/>
      <c r="R96" s="122"/>
      <c r="S96" s="122"/>
      <c r="T96" s="127" t="s">
        <v>59</v>
      </c>
      <c r="U96" s="122"/>
    </row>
    <row r="97" spans="3:21" ht="15">
      <c r="C97" s="128" t="s">
        <v>75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</row>
  </sheetData>
  <sheetProtection selectLockedCells="1"/>
  <mergeCells count="141">
    <mergeCell ref="D56:I56"/>
    <mergeCell ref="N91:N92"/>
    <mergeCell ref="O91:O92"/>
    <mergeCell ref="U91:U92"/>
    <mergeCell ref="Q91:Q92"/>
    <mergeCell ref="R91:R92"/>
    <mergeCell ref="S91:S92"/>
    <mergeCell ref="T91:T92"/>
    <mergeCell ref="Q88:S88"/>
    <mergeCell ref="L91:L92"/>
    <mergeCell ref="B91:B92"/>
    <mergeCell ref="E91:E92"/>
    <mergeCell ref="F91:F92"/>
    <mergeCell ref="G91:G92"/>
    <mergeCell ref="H91:H92"/>
    <mergeCell ref="I91:I92"/>
    <mergeCell ref="M91:M92"/>
    <mergeCell ref="P91:P92"/>
    <mergeCell ref="D85:I85"/>
    <mergeCell ref="P85:U85"/>
    <mergeCell ref="J91:J92"/>
    <mergeCell ref="K91:K92"/>
    <mergeCell ref="E87:M87"/>
    <mergeCell ref="N87:U87"/>
    <mergeCell ref="E88:G88"/>
    <mergeCell ref="H88:J88"/>
    <mergeCell ref="K88:M88"/>
    <mergeCell ref="N88:P88"/>
    <mergeCell ref="U66:U67"/>
    <mergeCell ref="R66:R67"/>
    <mergeCell ref="S66:S67"/>
    <mergeCell ref="T66:T67"/>
    <mergeCell ref="Q66:Q67"/>
    <mergeCell ref="P82:U82"/>
    <mergeCell ref="P83:U83"/>
    <mergeCell ref="D84:I84"/>
    <mergeCell ref="P84:U84"/>
    <mergeCell ref="M66:M67"/>
    <mergeCell ref="N66:N67"/>
    <mergeCell ref="O66:O67"/>
    <mergeCell ref="P66:P67"/>
    <mergeCell ref="J66:J67"/>
    <mergeCell ref="P81:U81"/>
    <mergeCell ref="P78:Q78"/>
    <mergeCell ref="T78:U78"/>
    <mergeCell ref="P79:U79"/>
    <mergeCell ref="N62:U62"/>
    <mergeCell ref="K63:M63"/>
    <mergeCell ref="N63:P63"/>
    <mergeCell ref="E63:G63"/>
    <mergeCell ref="H63:J63"/>
    <mergeCell ref="P57:U57"/>
    <mergeCell ref="P58:U58"/>
    <mergeCell ref="B66:B67"/>
    <mergeCell ref="E66:E67"/>
    <mergeCell ref="F66:F67"/>
    <mergeCell ref="G66:G67"/>
    <mergeCell ref="H66:H67"/>
    <mergeCell ref="P60:U60"/>
    <mergeCell ref="Q63:S63"/>
    <mergeCell ref="E62:M62"/>
    <mergeCell ref="I66:I67"/>
    <mergeCell ref="P53:Q53"/>
    <mergeCell ref="T53:U53"/>
    <mergeCell ref="P54:U54"/>
    <mergeCell ref="P56:U56"/>
    <mergeCell ref="D59:I59"/>
    <mergeCell ref="P59:U59"/>
    <mergeCell ref="K66:K67"/>
    <mergeCell ref="L66:L67"/>
    <mergeCell ref="D60:I60"/>
    <mergeCell ref="K41:K42"/>
    <mergeCell ref="L41:L42"/>
    <mergeCell ref="U41:U42"/>
    <mergeCell ref="N41:N42"/>
    <mergeCell ref="O41:O42"/>
    <mergeCell ref="P41:P42"/>
    <mergeCell ref="Q41:Q42"/>
    <mergeCell ref="R41:R42"/>
    <mergeCell ref="S41:S42"/>
    <mergeCell ref="T41:T42"/>
    <mergeCell ref="E37:M37"/>
    <mergeCell ref="N37:U37"/>
    <mergeCell ref="M41:M42"/>
    <mergeCell ref="B41:B42"/>
    <mergeCell ref="E41:E42"/>
    <mergeCell ref="F41:F42"/>
    <mergeCell ref="G41:G42"/>
    <mergeCell ref="H41:H42"/>
    <mergeCell ref="I41:I42"/>
    <mergeCell ref="J41:J42"/>
    <mergeCell ref="Q38:S38"/>
    <mergeCell ref="P31:U31"/>
    <mergeCell ref="P32:U32"/>
    <mergeCell ref="P33:U33"/>
    <mergeCell ref="P35:U35"/>
    <mergeCell ref="E38:G38"/>
    <mergeCell ref="H38:J38"/>
    <mergeCell ref="K38:M38"/>
    <mergeCell ref="N38:P38"/>
    <mergeCell ref="D34:I34"/>
    <mergeCell ref="D35:I35"/>
    <mergeCell ref="P29:U29"/>
    <mergeCell ref="B16:B17"/>
    <mergeCell ref="P34:U34"/>
    <mergeCell ref="O16:O17"/>
    <mergeCell ref="G16:G17"/>
    <mergeCell ref="J16:J17"/>
    <mergeCell ref="P16:P17"/>
    <mergeCell ref="T16:T17"/>
    <mergeCell ref="U16:U17"/>
    <mergeCell ref="Q16:Q17"/>
    <mergeCell ref="S16:S17"/>
    <mergeCell ref="R16:R17"/>
    <mergeCell ref="P28:Q28"/>
    <mergeCell ref="T3:U3"/>
    <mergeCell ref="P3:Q3"/>
    <mergeCell ref="P4:U4"/>
    <mergeCell ref="P6:U6"/>
    <mergeCell ref="P8:U8"/>
    <mergeCell ref="Q13:S13"/>
    <mergeCell ref="T28:U28"/>
    <mergeCell ref="P7:U7"/>
    <mergeCell ref="P10:U10"/>
    <mergeCell ref="P9:U9"/>
    <mergeCell ref="N12:U12"/>
    <mergeCell ref="K13:M13"/>
    <mergeCell ref="D9:I9"/>
    <mergeCell ref="D10:I10"/>
    <mergeCell ref="E12:M12"/>
    <mergeCell ref="E13:G13"/>
    <mergeCell ref="E16:E17"/>
    <mergeCell ref="N13:P13"/>
    <mergeCell ref="H16:H17"/>
    <mergeCell ref="I16:I17"/>
    <mergeCell ref="N16:N17"/>
    <mergeCell ref="K16:K17"/>
    <mergeCell ref="L16:L17"/>
    <mergeCell ref="M16:M17"/>
    <mergeCell ref="H13:J13"/>
    <mergeCell ref="F16:F17"/>
  </mergeCells>
  <conditionalFormatting sqref="X6:X13 X31:X38 X56:X63 X81:X88">
    <cfRule type="cellIs" priority="1" dxfId="1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36">
      <selection activeCell="C64" sqref="C64:J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582" t="s">
        <v>42</v>
      </c>
      <c r="Q3" s="582"/>
      <c r="R3" s="73"/>
      <c r="S3" s="73"/>
      <c r="T3" s="583">
        <f>'Rozlosování-přehled'!$N$1</f>
        <v>2011</v>
      </c>
      <c r="U3" s="583"/>
      <c r="X3" s="74" t="s">
        <v>0</v>
      </c>
    </row>
    <row r="4" spans="3:31" ht="18.75">
      <c r="C4" s="75" t="s">
        <v>43</v>
      </c>
      <c r="D4" s="76"/>
      <c r="N4" s="77">
        <v>3</v>
      </c>
      <c r="P4" s="584" t="str">
        <f>IF(N4=1,P6,IF(N4=2,P7,IF(N4=3,P8,IF(N4=4,P9,IF(N4=5,P10," ")))))</f>
        <v>VETERÁNI   I.</v>
      </c>
      <c r="Q4" s="585"/>
      <c r="R4" s="585"/>
      <c r="S4" s="585"/>
      <c r="T4" s="585"/>
      <c r="U4" s="586"/>
      <c r="W4" s="78" t="s">
        <v>1</v>
      </c>
      <c r="X4" s="79" t="s">
        <v>2</v>
      </c>
      <c r="AA4" s="1" t="s">
        <v>44</v>
      </c>
      <c r="AB4" s="1" t="s">
        <v>45</v>
      </c>
      <c r="AC4" s="1" t="s">
        <v>46</v>
      </c>
      <c r="AD4" s="1" t="s">
        <v>47</v>
      </c>
      <c r="AE4" s="1" t="s">
        <v>48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1" ht="14.25" customHeight="1">
      <c r="C6" s="75" t="s">
        <v>49</v>
      </c>
      <c r="D6" s="126" t="s">
        <v>62</v>
      </c>
      <c r="E6" s="83"/>
      <c r="F6" s="83"/>
      <c r="N6" s="84">
        <v>1</v>
      </c>
      <c r="P6" s="587" t="s">
        <v>50</v>
      </c>
      <c r="Q6" s="587"/>
      <c r="R6" s="587"/>
      <c r="S6" s="587"/>
      <c r="T6" s="587"/>
      <c r="U6" s="587"/>
      <c r="W6" s="85">
        <v>1</v>
      </c>
      <c r="X6" s="86" t="str">
        <f aca="true" t="shared" si="0" ref="X6:X13">IF($N$4=1,AA6,IF($N$4=2,AB6,IF($N$4=3,AC6,IF($N$4=4,AD6,IF($N$4=5,AE6," ")))))</f>
        <v>Trnávka</v>
      </c>
      <c r="AA6" s="1">
        <f>'1.V1'!AA81</f>
        <v>0</v>
      </c>
      <c r="AB6" s="1">
        <f>'1.V1'!AB81</f>
        <v>0</v>
      </c>
      <c r="AC6" s="1" t="str">
        <f>'Utkání-výsledky'!N4</f>
        <v>Trnávka</v>
      </c>
      <c r="AE6" s="1">
        <f>'1.V1'!AE81</f>
        <v>0</v>
      </c>
    </row>
    <row r="7" spans="3:31" ht="16.5" customHeight="1">
      <c r="C7" s="75" t="s">
        <v>52</v>
      </c>
      <c r="D7" s="247">
        <v>40681</v>
      </c>
      <c r="E7" s="88"/>
      <c r="F7" s="88"/>
      <c r="N7" s="84">
        <v>2</v>
      </c>
      <c r="P7" s="587" t="s">
        <v>53</v>
      </c>
      <c r="Q7" s="587"/>
      <c r="R7" s="587"/>
      <c r="S7" s="587"/>
      <c r="T7" s="587"/>
      <c r="U7" s="587"/>
      <c r="W7" s="85">
        <v>2</v>
      </c>
      <c r="X7" s="86" t="str">
        <f t="shared" si="0"/>
        <v>Kunčičky  A</v>
      </c>
      <c r="AA7" s="1">
        <f>'1.V1'!AA82</f>
        <v>0</v>
      </c>
      <c r="AB7" s="1">
        <f>'1.V1'!AB82</f>
        <v>0</v>
      </c>
      <c r="AC7" s="1" t="str">
        <f>'Utkání-výsledky'!N5</f>
        <v>Kunčičky  A</v>
      </c>
      <c r="AE7" s="1">
        <f>'1.V1'!AE82</f>
        <v>0</v>
      </c>
    </row>
    <row r="8" spans="3:31" ht="15" customHeight="1">
      <c r="C8" s="75"/>
      <c r="N8" s="84">
        <v>3</v>
      </c>
      <c r="P8" s="575" t="s">
        <v>54</v>
      </c>
      <c r="Q8" s="575"/>
      <c r="R8" s="575"/>
      <c r="S8" s="575"/>
      <c r="T8" s="575"/>
      <c r="U8" s="575"/>
      <c r="W8" s="85">
        <v>3</v>
      </c>
      <c r="X8" s="86" t="str">
        <f t="shared" si="0"/>
        <v>Stará Bělá  B</v>
      </c>
      <c r="AA8" s="1">
        <f>'1.V1'!AA83</f>
        <v>0</v>
      </c>
      <c r="AB8" s="1">
        <f>'1.V1'!AB83</f>
        <v>0</v>
      </c>
      <c r="AC8" s="1" t="str">
        <f>'Utkání-výsledky'!N6</f>
        <v>Stará Bělá  B</v>
      </c>
      <c r="AE8" s="1">
        <f>'1.V1'!AE83</f>
        <v>0</v>
      </c>
    </row>
    <row r="9" spans="2:31" ht="18.75">
      <c r="B9" s="89">
        <v>8</v>
      </c>
      <c r="C9" s="71" t="s">
        <v>56</v>
      </c>
      <c r="D9" s="577" t="str">
        <f>IF(B9=1,X6,IF(B9=2,X7,IF(B9=3,X8,IF(B9=4,X9,IF(B9=5,X10,IF(B9=6,X11,IF(B9=7,X12,IF(B9=8,X13," "))))))))</f>
        <v>Výškovice  A</v>
      </c>
      <c r="E9" s="578"/>
      <c r="F9" s="578"/>
      <c r="G9" s="578"/>
      <c r="H9" s="578"/>
      <c r="I9" s="579"/>
      <c r="N9" s="84">
        <v>4</v>
      </c>
      <c r="P9" s="575" t="s">
        <v>57</v>
      </c>
      <c r="Q9" s="575"/>
      <c r="R9" s="575"/>
      <c r="S9" s="575"/>
      <c r="T9" s="575"/>
      <c r="U9" s="575"/>
      <c r="W9" s="85">
        <v>4</v>
      </c>
      <c r="X9" s="86" t="str">
        <f t="shared" si="0"/>
        <v>Výškovice  B</v>
      </c>
      <c r="AA9" s="1">
        <f>'1.V1'!AA84</f>
        <v>0</v>
      </c>
      <c r="AB9" s="1">
        <f>'1.V1'!AB84</f>
        <v>0</v>
      </c>
      <c r="AC9" s="1" t="str">
        <f>'Utkání-výsledky'!N7</f>
        <v>Výškovice  B</v>
      </c>
      <c r="AE9" s="1">
        <f>'1.V1'!AE84</f>
        <v>0</v>
      </c>
    </row>
    <row r="10" spans="2:31" ht="19.5" customHeight="1">
      <c r="B10" s="89">
        <v>5</v>
      </c>
      <c r="C10" s="71" t="s">
        <v>59</v>
      </c>
      <c r="D10" s="577" t="str">
        <f>IF(B10=1,X6,IF(B10=2,X7,IF(B10=3,X8,IF(B10=4,X9,IF(B10=5,X10,IF(B10=6,X11,IF(B10=7,X12,IF(B10=8,X13," "))))))))</f>
        <v>Proskovice A</v>
      </c>
      <c r="E10" s="578"/>
      <c r="F10" s="578"/>
      <c r="G10" s="578"/>
      <c r="H10" s="578"/>
      <c r="I10" s="579"/>
      <c r="N10" s="84">
        <v>5</v>
      </c>
      <c r="P10" s="575" t="s">
        <v>60</v>
      </c>
      <c r="Q10" s="575"/>
      <c r="R10" s="575"/>
      <c r="S10" s="575"/>
      <c r="T10" s="575"/>
      <c r="U10" s="575"/>
      <c r="W10" s="85">
        <v>5</v>
      </c>
      <c r="X10" s="86" t="str">
        <f t="shared" si="0"/>
        <v>Proskovice A</v>
      </c>
      <c r="AA10" s="1">
        <f>'1.V1'!AA85</f>
        <v>0</v>
      </c>
      <c r="AB10" s="1">
        <f>'1.V1'!AB85</f>
        <v>0</v>
      </c>
      <c r="AC10" s="1" t="str">
        <f>'Utkání-výsledky'!N8</f>
        <v>Proskovice A</v>
      </c>
      <c r="AE10" s="1">
        <f>'1.V1'!AE85</f>
        <v>0</v>
      </c>
    </row>
    <row r="11" spans="23:31" ht="15.75" customHeight="1">
      <c r="W11" s="85">
        <v>6</v>
      </c>
      <c r="X11" s="86" t="str">
        <f t="shared" si="0"/>
        <v>Nová Bělá</v>
      </c>
      <c r="AA11" s="1">
        <f>'1.V1'!AA86</f>
        <v>0</v>
      </c>
      <c r="AB11" s="1">
        <f>'1.V1'!AB86</f>
        <v>0</v>
      </c>
      <c r="AC11" s="1" t="str">
        <f>'Utkání-výsledky'!N9</f>
        <v>Nová Bělá</v>
      </c>
      <c r="AE11" s="1">
        <f>'1.V1'!AE86</f>
        <v>0</v>
      </c>
    </row>
    <row r="12" spans="3:37" ht="15">
      <c r="C12" s="90" t="s">
        <v>63</v>
      </c>
      <c r="D12" s="91"/>
      <c r="E12" s="580" t="s">
        <v>64</v>
      </c>
      <c r="F12" s="576"/>
      <c r="G12" s="576"/>
      <c r="H12" s="576"/>
      <c r="I12" s="576"/>
      <c r="J12" s="576"/>
      <c r="K12" s="576"/>
      <c r="L12" s="576"/>
      <c r="M12" s="576"/>
      <c r="N12" s="576" t="s">
        <v>65</v>
      </c>
      <c r="O12" s="576"/>
      <c r="P12" s="576"/>
      <c r="Q12" s="576"/>
      <c r="R12" s="576"/>
      <c r="S12" s="576"/>
      <c r="T12" s="576"/>
      <c r="U12" s="576"/>
      <c r="V12" s="92"/>
      <c r="W12" s="85">
        <v>7</v>
      </c>
      <c r="X12" s="86" t="str">
        <f t="shared" si="0"/>
        <v>Stará Bělá  A</v>
      </c>
      <c r="AA12" s="1">
        <f>'1.V1'!AA87</f>
        <v>0</v>
      </c>
      <c r="AB12" s="1">
        <f>'1.V1'!AB87</f>
        <v>0</v>
      </c>
      <c r="AC12" s="1" t="str">
        <f>'Utkání-výsledky'!N10</f>
        <v>Stará Bělá  A</v>
      </c>
      <c r="AE12" s="1">
        <f>'1.V1'!AE87</f>
        <v>0</v>
      </c>
      <c r="AF12" s="75"/>
      <c r="AG12" s="93"/>
      <c r="AH12" s="93"/>
      <c r="AI12" s="74" t="s">
        <v>0</v>
      </c>
      <c r="AJ12" s="93"/>
      <c r="AK12" s="93"/>
    </row>
    <row r="13" spans="2:37" ht="21" customHeight="1">
      <c r="B13" s="94"/>
      <c r="C13" s="95" t="s">
        <v>7</v>
      </c>
      <c r="D13" s="96" t="s">
        <v>8</v>
      </c>
      <c r="E13" s="581" t="s">
        <v>66</v>
      </c>
      <c r="F13" s="559"/>
      <c r="G13" s="560"/>
      <c r="H13" s="558" t="s">
        <v>67</v>
      </c>
      <c r="I13" s="559"/>
      <c r="J13" s="560" t="s">
        <v>67</v>
      </c>
      <c r="K13" s="558" t="s">
        <v>68</v>
      </c>
      <c r="L13" s="559"/>
      <c r="M13" s="559" t="s">
        <v>68</v>
      </c>
      <c r="N13" s="558" t="s">
        <v>69</v>
      </c>
      <c r="O13" s="559"/>
      <c r="P13" s="560"/>
      <c r="Q13" s="558" t="s">
        <v>70</v>
      </c>
      <c r="R13" s="559"/>
      <c r="S13" s="560"/>
      <c r="T13" s="97" t="s">
        <v>71</v>
      </c>
      <c r="U13" s="98"/>
      <c r="V13" s="99"/>
      <c r="W13" s="85">
        <v>8</v>
      </c>
      <c r="X13" s="86" t="str">
        <f t="shared" si="0"/>
        <v>Výškovice  A</v>
      </c>
      <c r="AA13" s="1">
        <f>'1.V1'!AA88</f>
        <v>0</v>
      </c>
      <c r="AB13" s="1">
        <f>'1.V1'!AB88</f>
        <v>0</v>
      </c>
      <c r="AC13" s="1" t="str">
        <f>'Utkání-výsledky'!N11</f>
        <v>Výškovice  A</v>
      </c>
      <c r="AE13" s="1">
        <f>'1.V1'!AE88</f>
        <v>0</v>
      </c>
      <c r="AF13" s="4" t="s">
        <v>66</v>
      </c>
      <c r="AG13" s="4" t="s">
        <v>67</v>
      </c>
      <c r="AH13" s="4" t="s">
        <v>68</v>
      </c>
      <c r="AI13" s="4" t="s">
        <v>66</v>
      </c>
      <c r="AJ13" s="4" t="s">
        <v>67</v>
      </c>
      <c r="AK13" s="4" t="s">
        <v>68</v>
      </c>
    </row>
    <row r="14" spans="2:37" ht="24.75" customHeight="1">
      <c r="B14" s="100" t="s">
        <v>66</v>
      </c>
      <c r="C14" s="101" t="s">
        <v>211</v>
      </c>
      <c r="D14" s="101" t="s">
        <v>120</v>
      </c>
      <c r="E14" s="102">
        <v>6</v>
      </c>
      <c r="F14" s="103" t="s">
        <v>17</v>
      </c>
      <c r="G14" s="104">
        <v>1</v>
      </c>
      <c r="H14" s="105">
        <v>6</v>
      </c>
      <c r="I14" s="103" t="s">
        <v>17</v>
      </c>
      <c r="J14" s="104">
        <v>0</v>
      </c>
      <c r="K14" s="105"/>
      <c r="L14" s="103" t="s">
        <v>17</v>
      </c>
      <c r="M14" s="411"/>
      <c r="N14" s="155">
        <f>E14+H14+K14</f>
        <v>12</v>
      </c>
      <c r="O14" s="156" t="s">
        <v>17</v>
      </c>
      <c r="P14" s="157">
        <f>G14+J14+M14</f>
        <v>1</v>
      </c>
      <c r="Q14" s="155">
        <f>SUM(AF14:AH14)</f>
        <v>2</v>
      </c>
      <c r="R14" s="156" t="s">
        <v>17</v>
      </c>
      <c r="S14" s="157">
        <f>SUM(AI14:AK14)</f>
        <v>0</v>
      </c>
      <c r="T14" s="158">
        <f>IF(Q14&gt;S14,1,0)</f>
        <v>1</v>
      </c>
      <c r="U14" s="159">
        <f>IF(S14&gt;Q14,1,0)</f>
        <v>0</v>
      </c>
      <c r="V14" s="92"/>
      <c r="X14" s="108"/>
      <c r="AF14" s="109">
        <f>IF(E14&gt;G14,1,0)</f>
        <v>1</v>
      </c>
      <c r="AG14" s="109">
        <f>IF(H14&gt;J14,1,0)</f>
        <v>1</v>
      </c>
      <c r="AH14" s="109">
        <f>IF(K14+M14&gt;0,IF(K14&gt;M14,1,0),0)</f>
        <v>0</v>
      </c>
      <c r="AI14" s="109">
        <f>IF(G14&gt;E14,1,0)</f>
        <v>0</v>
      </c>
      <c r="AJ14" s="109">
        <f>IF(J14&gt;H14,1,0)</f>
        <v>0</v>
      </c>
      <c r="AK14" s="109">
        <f>IF(K14+M14&gt;0,IF(M14&gt;K14,1,0),0)</f>
        <v>0</v>
      </c>
    </row>
    <row r="15" spans="2:37" ht="24" customHeight="1">
      <c r="B15" s="100" t="s">
        <v>67</v>
      </c>
      <c r="C15" s="111" t="s">
        <v>212</v>
      </c>
      <c r="D15" s="111" t="s">
        <v>194</v>
      </c>
      <c r="E15" s="102">
        <v>6</v>
      </c>
      <c r="F15" s="103" t="s">
        <v>17</v>
      </c>
      <c r="G15" s="104">
        <v>1</v>
      </c>
      <c r="H15" s="105">
        <v>5</v>
      </c>
      <c r="I15" s="103" t="s">
        <v>17</v>
      </c>
      <c r="J15" s="104">
        <v>7</v>
      </c>
      <c r="K15" s="105">
        <v>6</v>
      </c>
      <c r="L15" s="103" t="s">
        <v>17</v>
      </c>
      <c r="M15" s="411">
        <v>3</v>
      </c>
      <c r="N15" s="155">
        <f>E15+H15+K15</f>
        <v>17</v>
      </c>
      <c r="O15" s="156" t="s">
        <v>17</v>
      </c>
      <c r="P15" s="157">
        <f>G15+J15+M15</f>
        <v>11</v>
      </c>
      <c r="Q15" s="155">
        <f>SUM(AF15:AH15)</f>
        <v>2</v>
      </c>
      <c r="R15" s="156" t="s">
        <v>17</v>
      </c>
      <c r="S15" s="157">
        <f>SUM(AI15:AK15)</f>
        <v>1</v>
      </c>
      <c r="T15" s="158">
        <f>IF(Q15&gt;S15,1,0)</f>
        <v>1</v>
      </c>
      <c r="U15" s="159">
        <f>IF(S15&gt;Q15,1,0)</f>
        <v>0</v>
      </c>
      <c r="V15" s="92"/>
      <c r="AF15" s="109">
        <f>IF(E15&gt;G15,1,0)</f>
        <v>1</v>
      </c>
      <c r="AG15" s="109">
        <f>IF(H15&gt;J15,1,0)</f>
        <v>0</v>
      </c>
      <c r="AH15" s="109">
        <f>IF(K15+M15&gt;0,IF(K15&gt;M15,1,0),0)</f>
        <v>1</v>
      </c>
      <c r="AI15" s="109">
        <f>IF(G15&gt;E15,1,0)</f>
        <v>0</v>
      </c>
      <c r="AJ15" s="109">
        <f>IF(J15&gt;H15,1,0)</f>
        <v>1</v>
      </c>
      <c r="AK15" s="109">
        <f>IF(K15+M15&gt;0,IF(M15&gt;K15,1,0),0)</f>
        <v>0</v>
      </c>
    </row>
    <row r="16" spans="2:37" ht="20.25" customHeight="1">
      <c r="B16" s="597" t="s">
        <v>68</v>
      </c>
      <c r="C16" s="101" t="s">
        <v>211</v>
      </c>
      <c r="D16" s="101" t="s">
        <v>120</v>
      </c>
      <c r="E16" s="605">
        <v>6</v>
      </c>
      <c r="F16" s="607" t="s">
        <v>17</v>
      </c>
      <c r="G16" s="609">
        <v>2</v>
      </c>
      <c r="H16" s="611">
        <v>5</v>
      </c>
      <c r="I16" s="607" t="s">
        <v>17</v>
      </c>
      <c r="J16" s="609">
        <v>7</v>
      </c>
      <c r="K16" s="611">
        <v>7</v>
      </c>
      <c r="L16" s="607" t="s">
        <v>17</v>
      </c>
      <c r="M16" s="613">
        <v>6</v>
      </c>
      <c r="N16" s="565">
        <f>E16+H16+K16</f>
        <v>18</v>
      </c>
      <c r="O16" s="592" t="s">
        <v>17</v>
      </c>
      <c r="P16" s="590">
        <f>G16+J16+M16</f>
        <v>15</v>
      </c>
      <c r="Q16" s="565">
        <f>SUM(AF16:AH16)</f>
        <v>2</v>
      </c>
      <c r="R16" s="592" t="s">
        <v>17</v>
      </c>
      <c r="S16" s="590">
        <f>SUM(AI16:AK16)</f>
        <v>1</v>
      </c>
      <c r="T16" s="603">
        <f>IF(Q16&gt;S16,1,0)</f>
        <v>1</v>
      </c>
      <c r="U16" s="588">
        <f>IF(S16&gt;Q16,1,0)</f>
        <v>0</v>
      </c>
      <c r="V16" s="112"/>
      <c r="AF16" s="109">
        <f>IF(E16&gt;G16,1,0)</f>
        <v>1</v>
      </c>
      <c r="AG16" s="109">
        <f>IF(H16&gt;J16,1,0)</f>
        <v>0</v>
      </c>
      <c r="AH16" s="109">
        <f>IF(K16+M16&gt;0,IF(K16&gt;M16,1,0),0)</f>
        <v>1</v>
      </c>
      <c r="AI16" s="109">
        <f>IF(G16&gt;E16,1,0)</f>
        <v>0</v>
      </c>
      <c r="AJ16" s="109">
        <f>IF(J16&gt;H16,1,0)</f>
        <v>1</v>
      </c>
      <c r="AK16" s="109">
        <f>IF(K16+M16&gt;0,IF(M16&gt;K16,1,0),0)</f>
        <v>0</v>
      </c>
    </row>
    <row r="17" spans="2:22" ht="21" customHeight="1">
      <c r="B17" s="598"/>
      <c r="C17" s="111" t="s">
        <v>212</v>
      </c>
      <c r="D17" s="111" t="s">
        <v>194</v>
      </c>
      <c r="E17" s="606"/>
      <c r="F17" s="608"/>
      <c r="G17" s="610"/>
      <c r="H17" s="612"/>
      <c r="I17" s="608"/>
      <c r="J17" s="610"/>
      <c r="K17" s="612"/>
      <c r="L17" s="608"/>
      <c r="M17" s="614"/>
      <c r="N17" s="566"/>
      <c r="O17" s="593"/>
      <c r="P17" s="591"/>
      <c r="Q17" s="566"/>
      <c r="R17" s="593"/>
      <c r="S17" s="591"/>
      <c r="T17" s="604"/>
      <c r="U17" s="589"/>
      <c r="V17" s="112"/>
    </row>
    <row r="18" spans="2:22" ht="23.25" customHeight="1">
      <c r="B18" s="115"/>
      <c r="C18" s="147" t="s">
        <v>72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2">
        <f>SUM(N14:N17)</f>
        <v>47</v>
      </c>
      <c r="O18" s="156" t="s">
        <v>17</v>
      </c>
      <c r="P18" s="163">
        <f>SUM(P14:P17)</f>
        <v>27</v>
      </c>
      <c r="Q18" s="162">
        <f>SUM(Q14:Q17)</f>
        <v>6</v>
      </c>
      <c r="R18" s="164" t="s">
        <v>17</v>
      </c>
      <c r="S18" s="163">
        <f>SUM(S14:S17)</f>
        <v>2</v>
      </c>
      <c r="T18" s="158">
        <f>SUM(T14:T17)</f>
        <v>3</v>
      </c>
      <c r="U18" s="159">
        <f>SUM(U14:U17)</f>
        <v>0</v>
      </c>
      <c r="V18" s="92"/>
    </row>
    <row r="19" spans="2:27" ht="21" customHeight="1">
      <c r="B19" s="115"/>
      <c r="C19" s="3" t="s">
        <v>73</v>
      </c>
      <c r="D19" s="118" t="str">
        <f>IF(T18&gt;U18,D9,IF(U18&gt;T18,D10,IF(U18+T18=0," ","CHYBA ZADÁNÍ")))</f>
        <v>Výškovice  A</v>
      </c>
      <c r="E19" s="116"/>
      <c r="F19" s="116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3"/>
      <c r="V19" s="119"/>
      <c r="AA19" s="120"/>
    </row>
    <row r="20" spans="2:22" ht="19.5" customHeight="1">
      <c r="B20" s="115"/>
      <c r="C20" s="3" t="s">
        <v>74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2" t="s">
        <v>56</v>
      </c>
      <c r="K21" s="2"/>
      <c r="L21" s="2"/>
      <c r="T21" s="2" t="s">
        <v>59</v>
      </c>
    </row>
    <row r="22" spans="3:21" ht="15">
      <c r="C22" s="75" t="s">
        <v>75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1"/>
      <c r="C26" s="91"/>
      <c r="D26" s="91"/>
      <c r="E26" s="91"/>
      <c r="F26" s="123" t="s">
        <v>39</v>
      </c>
      <c r="G26" s="91"/>
      <c r="H26" s="124"/>
      <c r="I26" s="124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582" t="s">
        <v>42</v>
      </c>
      <c r="Q28" s="582"/>
      <c r="R28" s="73"/>
      <c r="S28" s="73"/>
      <c r="T28" s="583">
        <f>'Rozlosování-přehled'!$N$1</f>
        <v>2011</v>
      </c>
      <c r="U28" s="583"/>
      <c r="X28" s="74" t="s">
        <v>0</v>
      </c>
    </row>
    <row r="29" spans="3:31" ht="18.75">
      <c r="C29" s="75" t="s">
        <v>43</v>
      </c>
      <c r="D29" s="125"/>
      <c r="N29" s="77">
        <v>3</v>
      </c>
      <c r="P29" s="584" t="str">
        <f>IF(N29=1,P31,IF(N29=2,P32,IF(N29=3,P33,IF(N29=4,P34,IF(N29=5,P35," ")))))</f>
        <v>VETERÁNI   I.</v>
      </c>
      <c r="Q29" s="585"/>
      <c r="R29" s="585"/>
      <c r="S29" s="585"/>
      <c r="T29" s="585"/>
      <c r="U29" s="586"/>
      <c r="W29" s="78" t="s">
        <v>1</v>
      </c>
      <c r="X29" s="75" t="s">
        <v>2</v>
      </c>
      <c r="AA29" s="1" t="s">
        <v>44</v>
      </c>
      <c r="AB29" s="1" t="s">
        <v>45</v>
      </c>
      <c r="AC29" s="1" t="s">
        <v>46</v>
      </c>
      <c r="AD29" s="1" t="s">
        <v>47</v>
      </c>
      <c r="AE29" s="1" t="s">
        <v>48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1" ht="15.75">
      <c r="C31" s="75" t="s">
        <v>49</v>
      </c>
      <c r="D31" s="126"/>
      <c r="E31" s="83"/>
      <c r="F31" s="83"/>
      <c r="N31" s="1">
        <v>1</v>
      </c>
      <c r="P31" s="587" t="s">
        <v>50</v>
      </c>
      <c r="Q31" s="587"/>
      <c r="R31" s="587"/>
      <c r="S31" s="587"/>
      <c r="T31" s="587"/>
      <c r="U31" s="587"/>
      <c r="W31" s="85">
        <v>1</v>
      </c>
      <c r="X31" s="86" t="str">
        <f aca="true" t="shared" si="1" ref="X31:X38">IF($N$29=1,AA31,IF($N$29=2,AB31,IF($N$29=3,AC31,IF($N$29=4,AD31,IF($N$29=5,AE31," ")))))</f>
        <v>Trnávka</v>
      </c>
      <c r="AA31" s="1">
        <f aca="true" t="shared" si="2" ref="AA31:AE38">AA6</f>
        <v>0</v>
      </c>
      <c r="AB31" s="1">
        <f t="shared" si="2"/>
        <v>0</v>
      </c>
      <c r="AC31" s="1" t="str">
        <f>AC6</f>
        <v>Trnávka</v>
      </c>
      <c r="AD31" s="1">
        <f t="shared" si="2"/>
        <v>0</v>
      </c>
      <c r="AE31" s="1">
        <f t="shared" si="2"/>
        <v>0</v>
      </c>
    </row>
    <row r="32" spans="3:31" ht="15">
      <c r="C32" s="75" t="s">
        <v>52</v>
      </c>
      <c r="D32" s="247"/>
      <c r="E32" s="88"/>
      <c r="F32" s="88"/>
      <c r="N32" s="1">
        <v>2</v>
      </c>
      <c r="P32" s="587" t="s">
        <v>53</v>
      </c>
      <c r="Q32" s="587"/>
      <c r="R32" s="587"/>
      <c r="S32" s="587"/>
      <c r="T32" s="587"/>
      <c r="U32" s="587"/>
      <c r="W32" s="85">
        <v>2</v>
      </c>
      <c r="X32" s="86" t="str">
        <f t="shared" si="1"/>
        <v>Kunčičky  A</v>
      </c>
      <c r="AA32" s="1">
        <f t="shared" si="2"/>
        <v>0</v>
      </c>
      <c r="AB32" s="1">
        <f t="shared" si="2"/>
        <v>0</v>
      </c>
      <c r="AC32" s="1" t="str">
        <f t="shared" si="2"/>
        <v>Kunčičky  A</v>
      </c>
      <c r="AD32" s="1">
        <f t="shared" si="2"/>
        <v>0</v>
      </c>
      <c r="AE32" s="1">
        <f t="shared" si="2"/>
        <v>0</v>
      </c>
    </row>
    <row r="33" spans="3:31" ht="15">
      <c r="C33" s="75"/>
      <c r="N33" s="1">
        <v>3</v>
      </c>
      <c r="P33" s="575" t="s">
        <v>54</v>
      </c>
      <c r="Q33" s="575"/>
      <c r="R33" s="575"/>
      <c r="S33" s="575"/>
      <c r="T33" s="575"/>
      <c r="U33" s="575"/>
      <c r="W33" s="85">
        <v>3</v>
      </c>
      <c r="X33" s="86" t="str">
        <f t="shared" si="1"/>
        <v>Stará Bělá  B</v>
      </c>
      <c r="AA33" s="1">
        <f t="shared" si="2"/>
        <v>0</v>
      </c>
      <c r="AB33" s="1">
        <f t="shared" si="2"/>
        <v>0</v>
      </c>
      <c r="AC33" s="1" t="str">
        <f t="shared" si="2"/>
        <v>Stará Bělá  B</v>
      </c>
      <c r="AD33" s="1">
        <f t="shared" si="2"/>
        <v>0</v>
      </c>
      <c r="AE33" s="1">
        <f t="shared" si="2"/>
        <v>0</v>
      </c>
    </row>
    <row r="34" spans="2:31" ht="18.75">
      <c r="B34" s="89">
        <v>6</v>
      </c>
      <c r="C34" s="71" t="s">
        <v>56</v>
      </c>
      <c r="D34" s="594" t="str">
        <f>IF(B34=1,X31,IF(B34=2,X32,IF(B34=3,X33,IF(B34=4,X34,IF(B34=5,X35,IF(B34=6,X36,IF(B34=7,X37,IF(B34=8,X38," "))))))))</f>
        <v>Nová Bělá</v>
      </c>
      <c r="E34" s="595"/>
      <c r="F34" s="595"/>
      <c r="G34" s="595"/>
      <c r="H34" s="595"/>
      <c r="I34" s="596"/>
      <c r="N34" s="1">
        <v>4</v>
      </c>
      <c r="P34" s="575" t="s">
        <v>57</v>
      </c>
      <c r="Q34" s="575"/>
      <c r="R34" s="575"/>
      <c r="S34" s="575"/>
      <c r="T34" s="575"/>
      <c r="U34" s="575"/>
      <c r="W34" s="85">
        <v>4</v>
      </c>
      <c r="X34" s="86" t="str">
        <f t="shared" si="1"/>
        <v>Výškovice  B</v>
      </c>
      <c r="AA34" s="1">
        <f t="shared" si="2"/>
        <v>0</v>
      </c>
      <c r="AB34" s="1">
        <f t="shared" si="2"/>
        <v>0</v>
      </c>
      <c r="AC34" s="1" t="str">
        <f t="shared" si="2"/>
        <v>Výškovice  B</v>
      </c>
      <c r="AD34" s="1">
        <f t="shared" si="2"/>
        <v>0</v>
      </c>
      <c r="AE34" s="1">
        <f t="shared" si="2"/>
        <v>0</v>
      </c>
    </row>
    <row r="35" spans="2:31" ht="18.75">
      <c r="B35" s="89">
        <v>4</v>
      </c>
      <c r="C35" s="71" t="s">
        <v>59</v>
      </c>
      <c r="D35" s="594" t="str">
        <f>IF(B35=1,X31,IF(B35=2,X32,IF(B35=3,X33,IF(B35=4,X34,IF(B35=5,X35,IF(B35=6,X36,IF(B35=7,X37,IF(B35=8,X38," "))))))))</f>
        <v>Výškovice  B</v>
      </c>
      <c r="E35" s="595"/>
      <c r="F35" s="595"/>
      <c r="G35" s="595"/>
      <c r="H35" s="595"/>
      <c r="I35" s="596"/>
      <c r="N35" s="1">
        <v>5</v>
      </c>
      <c r="P35" s="575" t="s">
        <v>60</v>
      </c>
      <c r="Q35" s="575"/>
      <c r="R35" s="575"/>
      <c r="S35" s="575"/>
      <c r="T35" s="575"/>
      <c r="U35" s="575"/>
      <c r="W35" s="85">
        <v>5</v>
      </c>
      <c r="X35" s="86" t="str">
        <f t="shared" si="1"/>
        <v>Proskovice A</v>
      </c>
      <c r="AA35" s="1">
        <f t="shared" si="2"/>
        <v>0</v>
      </c>
      <c r="AB35" s="1">
        <f t="shared" si="2"/>
        <v>0</v>
      </c>
      <c r="AC35" s="1" t="str">
        <f t="shared" si="2"/>
        <v>Proskovice A</v>
      </c>
      <c r="AD35" s="1">
        <f t="shared" si="2"/>
        <v>0</v>
      </c>
      <c r="AE35" s="1">
        <f t="shared" si="2"/>
        <v>0</v>
      </c>
    </row>
    <row r="36" spans="23:31" ht="15">
      <c r="W36" s="85">
        <v>6</v>
      </c>
      <c r="X36" s="86" t="str">
        <f t="shared" si="1"/>
        <v>Nová Bělá</v>
      </c>
      <c r="AA36" s="1">
        <f t="shared" si="2"/>
        <v>0</v>
      </c>
      <c r="AB36" s="1">
        <f t="shared" si="2"/>
        <v>0</v>
      </c>
      <c r="AC36" s="1" t="str">
        <f t="shared" si="2"/>
        <v>Nová Bělá</v>
      </c>
      <c r="AD36" s="1">
        <f t="shared" si="2"/>
        <v>0</v>
      </c>
      <c r="AE36" s="1">
        <f t="shared" si="2"/>
        <v>0</v>
      </c>
    </row>
    <row r="37" spans="3:31" ht="15">
      <c r="C37" s="90" t="s">
        <v>63</v>
      </c>
      <c r="D37" s="91"/>
      <c r="E37" s="580" t="s">
        <v>64</v>
      </c>
      <c r="F37" s="576"/>
      <c r="G37" s="576"/>
      <c r="H37" s="576"/>
      <c r="I37" s="576"/>
      <c r="J37" s="576"/>
      <c r="K37" s="576"/>
      <c r="L37" s="576"/>
      <c r="M37" s="576"/>
      <c r="N37" s="576" t="s">
        <v>65</v>
      </c>
      <c r="O37" s="576"/>
      <c r="P37" s="576"/>
      <c r="Q37" s="576"/>
      <c r="R37" s="576"/>
      <c r="S37" s="576"/>
      <c r="T37" s="576"/>
      <c r="U37" s="576"/>
      <c r="V37" s="92"/>
      <c r="W37" s="85">
        <v>7</v>
      </c>
      <c r="X37" s="86" t="str">
        <f t="shared" si="1"/>
        <v>Stará Bělá  A</v>
      </c>
      <c r="AA37" s="1">
        <f t="shared" si="2"/>
        <v>0</v>
      </c>
      <c r="AB37" s="1">
        <f t="shared" si="2"/>
        <v>0</v>
      </c>
      <c r="AC37" s="1" t="str">
        <f t="shared" si="2"/>
        <v>Stará Bělá  A</v>
      </c>
      <c r="AD37" s="1">
        <f t="shared" si="2"/>
        <v>0</v>
      </c>
      <c r="AE37" s="1">
        <f t="shared" si="2"/>
        <v>0</v>
      </c>
    </row>
    <row r="38" spans="2:37" ht="15">
      <c r="B38" s="94"/>
      <c r="C38" s="95" t="s">
        <v>7</v>
      </c>
      <c r="D38" s="96" t="s">
        <v>8</v>
      </c>
      <c r="E38" s="581" t="s">
        <v>66</v>
      </c>
      <c r="F38" s="559"/>
      <c r="G38" s="560"/>
      <c r="H38" s="558" t="s">
        <v>67</v>
      </c>
      <c r="I38" s="559"/>
      <c r="J38" s="560" t="s">
        <v>67</v>
      </c>
      <c r="K38" s="558" t="s">
        <v>68</v>
      </c>
      <c r="L38" s="559"/>
      <c r="M38" s="559" t="s">
        <v>68</v>
      </c>
      <c r="N38" s="558" t="s">
        <v>69</v>
      </c>
      <c r="O38" s="559"/>
      <c r="P38" s="560"/>
      <c r="Q38" s="558" t="s">
        <v>70</v>
      </c>
      <c r="R38" s="559"/>
      <c r="S38" s="560"/>
      <c r="T38" s="97" t="s">
        <v>71</v>
      </c>
      <c r="U38" s="98"/>
      <c r="V38" s="99"/>
      <c r="W38" s="85">
        <v>8</v>
      </c>
      <c r="X38" s="86" t="str">
        <f t="shared" si="1"/>
        <v>Výškovice  A</v>
      </c>
      <c r="AA38" s="1">
        <f t="shared" si="2"/>
        <v>0</v>
      </c>
      <c r="AB38" s="1">
        <f t="shared" si="2"/>
        <v>0</v>
      </c>
      <c r="AC38" s="1" t="str">
        <f t="shared" si="2"/>
        <v>Výškovice  A</v>
      </c>
      <c r="AD38" s="1">
        <f t="shared" si="2"/>
        <v>0</v>
      </c>
      <c r="AE38" s="1">
        <f t="shared" si="2"/>
        <v>0</v>
      </c>
      <c r="AF38" s="4" t="s">
        <v>66</v>
      </c>
      <c r="AG38" s="4" t="s">
        <v>67</v>
      </c>
      <c r="AH38" s="4" t="s">
        <v>68</v>
      </c>
      <c r="AI38" s="4" t="s">
        <v>66</v>
      </c>
      <c r="AJ38" s="4" t="s">
        <v>67</v>
      </c>
      <c r="AK38" s="4" t="s">
        <v>68</v>
      </c>
    </row>
    <row r="39" spans="2:37" ht="24.75" customHeight="1">
      <c r="B39" s="100" t="s">
        <v>66</v>
      </c>
      <c r="C39" s="255" t="s">
        <v>214</v>
      </c>
      <c r="D39" s="256" t="s">
        <v>216</v>
      </c>
      <c r="E39" s="257">
        <v>6</v>
      </c>
      <c r="F39" s="258" t="s">
        <v>17</v>
      </c>
      <c r="G39" s="259">
        <v>1</v>
      </c>
      <c r="H39" s="260">
        <v>7</v>
      </c>
      <c r="I39" s="258" t="s">
        <v>17</v>
      </c>
      <c r="J39" s="259">
        <v>6</v>
      </c>
      <c r="K39" s="260"/>
      <c r="L39" s="258" t="s">
        <v>17</v>
      </c>
      <c r="M39" s="273"/>
      <c r="N39" s="155">
        <f>E39+H39+K39</f>
        <v>13</v>
      </c>
      <c r="O39" s="156" t="s">
        <v>17</v>
      </c>
      <c r="P39" s="157">
        <f>G39+J39+M39</f>
        <v>7</v>
      </c>
      <c r="Q39" s="155">
        <f>SUM(AF39:AH39)</f>
        <v>2</v>
      </c>
      <c r="R39" s="156" t="s">
        <v>17</v>
      </c>
      <c r="S39" s="157">
        <f>SUM(AI39:AK39)</f>
        <v>0</v>
      </c>
      <c r="T39" s="158">
        <f>IF(Q39&gt;S39,1,0)</f>
        <v>1</v>
      </c>
      <c r="U39" s="159">
        <f>IF(S39&gt;Q39,1,0)</f>
        <v>0</v>
      </c>
      <c r="V39" s="92"/>
      <c r="X39" s="108"/>
      <c r="AF39" s="109">
        <f>IF(E39&gt;G39,1,0)</f>
        <v>1</v>
      </c>
      <c r="AG39" s="109">
        <f>IF(H39&gt;J39,1,0)</f>
        <v>1</v>
      </c>
      <c r="AH39" s="109">
        <f>IF(K39+M39&gt;0,IF(K39&gt;M39,1,0),0)</f>
        <v>0</v>
      </c>
      <c r="AI39" s="109">
        <f>IF(G39&gt;E39,1,0)</f>
        <v>0</v>
      </c>
      <c r="AJ39" s="109">
        <f>IF(J39&gt;H39,1,0)</f>
        <v>0</v>
      </c>
      <c r="AK39" s="109">
        <f>IF(K39+M39&gt;0,IF(M39&gt;K39,1,0),0)</f>
        <v>0</v>
      </c>
    </row>
    <row r="40" spans="2:37" ht="24.75" customHeight="1">
      <c r="B40" s="100" t="s">
        <v>67</v>
      </c>
      <c r="C40" s="255" t="s">
        <v>215</v>
      </c>
      <c r="D40" s="261" t="s">
        <v>217</v>
      </c>
      <c r="E40" s="257">
        <v>2</v>
      </c>
      <c r="F40" s="258" t="s">
        <v>17</v>
      </c>
      <c r="G40" s="259">
        <v>6</v>
      </c>
      <c r="H40" s="260">
        <v>3</v>
      </c>
      <c r="I40" s="258" t="s">
        <v>17</v>
      </c>
      <c r="J40" s="259">
        <v>6</v>
      </c>
      <c r="K40" s="260"/>
      <c r="L40" s="258" t="s">
        <v>17</v>
      </c>
      <c r="M40" s="273"/>
      <c r="N40" s="155">
        <f>E40+H40+K40</f>
        <v>5</v>
      </c>
      <c r="O40" s="156" t="s">
        <v>17</v>
      </c>
      <c r="P40" s="157">
        <f>G40+J40+M40</f>
        <v>12</v>
      </c>
      <c r="Q40" s="155">
        <f>SUM(AF40:AH40)</f>
        <v>0</v>
      </c>
      <c r="R40" s="156" t="s">
        <v>17</v>
      </c>
      <c r="S40" s="157">
        <f>SUM(AI40:AK40)</f>
        <v>2</v>
      </c>
      <c r="T40" s="158">
        <f>IF(Q40&gt;S40,1,0)</f>
        <v>0</v>
      </c>
      <c r="U40" s="159">
        <f>IF(S40&gt;Q40,1,0)</f>
        <v>1</v>
      </c>
      <c r="V40" s="92"/>
      <c r="AF40" s="109">
        <f>IF(E40&gt;G40,1,0)</f>
        <v>0</v>
      </c>
      <c r="AG40" s="109">
        <f>IF(H40&gt;J40,1,0)</f>
        <v>0</v>
      </c>
      <c r="AH40" s="109">
        <f>IF(K40+M40&gt;0,IF(K40&gt;M40,1,0),0)</f>
        <v>0</v>
      </c>
      <c r="AI40" s="109">
        <f>IF(G40&gt;E40,1,0)</f>
        <v>1</v>
      </c>
      <c r="AJ40" s="109">
        <f>IF(J40&gt;H40,1,0)</f>
        <v>1</v>
      </c>
      <c r="AK40" s="109">
        <f>IF(K40+M40&gt;0,IF(M40&gt;K40,1,0),0)</f>
        <v>0</v>
      </c>
    </row>
    <row r="41" spans="2:37" ht="24.75" customHeight="1">
      <c r="B41" s="597" t="s">
        <v>68</v>
      </c>
      <c r="C41" s="262" t="s">
        <v>214</v>
      </c>
      <c r="D41" s="261" t="s">
        <v>216</v>
      </c>
      <c r="E41" s="617">
        <v>6</v>
      </c>
      <c r="F41" s="569" t="s">
        <v>17</v>
      </c>
      <c r="G41" s="615">
        <v>3</v>
      </c>
      <c r="H41" s="567">
        <v>6</v>
      </c>
      <c r="I41" s="569" t="s">
        <v>17</v>
      </c>
      <c r="J41" s="615">
        <v>3</v>
      </c>
      <c r="K41" s="567"/>
      <c r="L41" s="569" t="s">
        <v>17</v>
      </c>
      <c r="M41" s="571"/>
      <c r="N41" s="565">
        <f>E41+H41+K41</f>
        <v>12</v>
      </c>
      <c r="O41" s="592" t="s">
        <v>17</v>
      </c>
      <c r="P41" s="590">
        <f>G41+J41+M41</f>
        <v>6</v>
      </c>
      <c r="Q41" s="565">
        <f>SUM(AF41:AH41)</f>
        <v>2</v>
      </c>
      <c r="R41" s="592" t="s">
        <v>17</v>
      </c>
      <c r="S41" s="590">
        <f>SUM(AI41:AK41)</f>
        <v>0</v>
      </c>
      <c r="T41" s="603">
        <f>IF(Q41&gt;S41,1,0)</f>
        <v>1</v>
      </c>
      <c r="U41" s="588">
        <f>IF(S41&gt;Q41,1,0)</f>
        <v>0</v>
      </c>
      <c r="V41" s="112"/>
      <c r="X41" s="415"/>
      <c r="AF41" s="109">
        <f>IF(E41&gt;G41,1,0)</f>
        <v>1</v>
      </c>
      <c r="AG41" s="109">
        <f>IF(H41&gt;J41,1,0)</f>
        <v>1</v>
      </c>
      <c r="AH41" s="109">
        <f>IF(K41+M41&gt;0,IF(K41&gt;M41,1,0),0)</f>
        <v>0</v>
      </c>
      <c r="AI41" s="109">
        <f>IF(G41&gt;E41,1,0)</f>
        <v>0</v>
      </c>
      <c r="AJ41" s="109">
        <f>IF(J41&gt;H41,1,0)</f>
        <v>0</v>
      </c>
      <c r="AK41" s="109">
        <f>IF(K41+M41&gt;0,IF(M41&gt;K41,1,0),0)</f>
        <v>0</v>
      </c>
    </row>
    <row r="42" spans="2:22" ht="24.75" customHeight="1">
      <c r="B42" s="598"/>
      <c r="C42" s="263" t="s">
        <v>215</v>
      </c>
      <c r="D42" s="264" t="s">
        <v>217</v>
      </c>
      <c r="E42" s="618"/>
      <c r="F42" s="570"/>
      <c r="G42" s="616"/>
      <c r="H42" s="568"/>
      <c r="I42" s="570"/>
      <c r="J42" s="616"/>
      <c r="K42" s="568"/>
      <c r="L42" s="570"/>
      <c r="M42" s="572"/>
      <c r="N42" s="566"/>
      <c r="O42" s="593"/>
      <c r="P42" s="591"/>
      <c r="Q42" s="566"/>
      <c r="R42" s="593"/>
      <c r="S42" s="591"/>
      <c r="T42" s="604"/>
      <c r="U42" s="589"/>
      <c r="V42" s="112"/>
    </row>
    <row r="43" spans="2:22" ht="24.75" customHeight="1">
      <c r="B43" s="115"/>
      <c r="C43" s="147" t="s">
        <v>72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2">
        <f>SUM(N39:N42)</f>
        <v>30</v>
      </c>
      <c r="O43" s="156" t="s">
        <v>17</v>
      </c>
      <c r="P43" s="163">
        <f>SUM(P39:P42)</f>
        <v>25</v>
      </c>
      <c r="Q43" s="162">
        <f>SUM(Q39:Q42)</f>
        <v>4</v>
      </c>
      <c r="R43" s="164" t="s">
        <v>17</v>
      </c>
      <c r="S43" s="163">
        <f>SUM(S39:S42)</f>
        <v>2</v>
      </c>
      <c r="T43" s="158">
        <f>SUM(T39:T42)</f>
        <v>2</v>
      </c>
      <c r="U43" s="159">
        <f>SUM(U39:U42)</f>
        <v>1</v>
      </c>
      <c r="V43" s="92"/>
    </row>
    <row r="44" spans="2:22" ht="24.75" customHeight="1">
      <c r="B44" s="115"/>
      <c r="C44" s="166" t="s">
        <v>73</v>
      </c>
      <c r="D44" s="167" t="str">
        <f>IF(T43&gt;U43,D34,IF(U43&gt;T43,D35,IF(U43+T43=0," ","CHYBA ZADÁNÍ")))</f>
        <v>Nová Bělá</v>
      </c>
      <c r="E44" s="147"/>
      <c r="F44" s="147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6"/>
      <c r="V44" s="119"/>
    </row>
    <row r="45" spans="2:22" ht="15">
      <c r="B45" s="115"/>
      <c r="C45" s="3" t="s">
        <v>74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56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59</v>
      </c>
      <c r="U46" s="122"/>
    </row>
    <row r="47" spans="3:21" ht="15">
      <c r="C47" s="128" t="s">
        <v>75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9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0" spans="3:21" ht="15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582" t="s">
        <v>42</v>
      </c>
      <c r="Q53" s="582"/>
      <c r="R53" s="73"/>
      <c r="S53" s="73"/>
      <c r="T53" s="583">
        <f>'Rozlosování-přehled'!$N$1</f>
        <v>2011</v>
      </c>
      <c r="U53" s="583"/>
      <c r="X53" s="74" t="s">
        <v>0</v>
      </c>
    </row>
    <row r="54" spans="3:31" ht="18.75">
      <c r="C54" s="75" t="s">
        <v>43</v>
      </c>
      <c r="D54" s="76"/>
      <c r="N54" s="77">
        <v>3</v>
      </c>
      <c r="P54" s="584" t="str">
        <f>IF(N54=1,P56,IF(N54=2,P57,IF(N54=3,P58,IF(N54=4,P59,IF(N54=5,P60," ")))))</f>
        <v>VETERÁNI   I.</v>
      </c>
      <c r="Q54" s="585"/>
      <c r="R54" s="585"/>
      <c r="S54" s="585"/>
      <c r="T54" s="585"/>
      <c r="U54" s="586"/>
      <c r="W54" s="78" t="s">
        <v>1</v>
      </c>
      <c r="X54" s="79" t="s">
        <v>2</v>
      </c>
      <c r="AA54" s="1" t="s">
        <v>44</v>
      </c>
      <c r="AB54" s="1" t="s">
        <v>45</v>
      </c>
      <c r="AC54" s="1" t="s">
        <v>46</v>
      </c>
      <c r="AD54" s="1" t="s">
        <v>47</v>
      </c>
      <c r="AE54" s="1" t="s">
        <v>48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1" ht="15.75">
      <c r="C56" s="75" t="s">
        <v>49</v>
      </c>
      <c r="D56" s="152" t="s">
        <v>244</v>
      </c>
      <c r="E56" s="83"/>
      <c r="F56" s="83"/>
      <c r="N56" s="84">
        <v>1</v>
      </c>
      <c r="P56" s="587" t="s">
        <v>50</v>
      </c>
      <c r="Q56" s="587"/>
      <c r="R56" s="587"/>
      <c r="S56" s="587"/>
      <c r="T56" s="587"/>
      <c r="U56" s="587"/>
      <c r="W56" s="85">
        <v>1</v>
      </c>
      <c r="X56" s="86" t="str">
        <f aca="true" t="shared" si="3" ref="X56:X63">IF($N$4=1,AA56,IF($N$4=2,AB56,IF($N$4=3,AC56,IF($N$4=4,AD56,IF($N$4=5,AE56," ")))))</f>
        <v>Trnávka</v>
      </c>
      <c r="AA56" s="1">
        <f aca="true" t="shared" si="4" ref="AA56:AE63">AA6</f>
        <v>0</v>
      </c>
      <c r="AB56" s="1">
        <f t="shared" si="4"/>
        <v>0</v>
      </c>
      <c r="AC56" s="1" t="str">
        <f>AC6</f>
        <v>Trnávka</v>
      </c>
      <c r="AD56" s="1">
        <f t="shared" si="4"/>
        <v>0</v>
      </c>
      <c r="AE56" s="1">
        <f t="shared" si="4"/>
        <v>0</v>
      </c>
    </row>
    <row r="57" spans="3:31" ht="15">
      <c r="C57" s="75" t="s">
        <v>52</v>
      </c>
      <c r="D57" s="87">
        <v>40681</v>
      </c>
      <c r="E57" s="88"/>
      <c r="F57" s="88"/>
      <c r="N57" s="84">
        <v>2</v>
      </c>
      <c r="P57" s="587" t="s">
        <v>53</v>
      </c>
      <c r="Q57" s="587"/>
      <c r="R57" s="587"/>
      <c r="S57" s="587"/>
      <c r="T57" s="587"/>
      <c r="U57" s="587"/>
      <c r="W57" s="85">
        <v>2</v>
      </c>
      <c r="X57" s="86" t="str">
        <f t="shared" si="3"/>
        <v>Kunčičky  A</v>
      </c>
      <c r="AA57" s="1">
        <f t="shared" si="4"/>
        <v>0</v>
      </c>
      <c r="AB57" s="1">
        <f t="shared" si="4"/>
        <v>0</v>
      </c>
      <c r="AC57" s="1" t="str">
        <f t="shared" si="4"/>
        <v>Kunčičky  A</v>
      </c>
      <c r="AD57" s="1">
        <f t="shared" si="4"/>
        <v>0</v>
      </c>
      <c r="AE57" s="1">
        <f t="shared" si="4"/>
        <v>0</v>
      </c>
    </row>
    <row r="58" spans="3:31" ht="15">
      <c r="C58" s="75"/>
      <c r="N58" s="84">
        <v>3</v>
      </c>
      <c r="P58" s="575" t="s">
        <v>54</v>
      </c>
      <c r="Q58" s="575"/>
      <c r="R58" s="575"/>
      <c r="S58" s="575"/>
      <c r="T58" s="575"/>
      <c r="U58" s="575"/>
      <c r="W58" s="85">
        <v>3</v>
      </c>
      <c r="X58" s="86" t="str">
        <f t="shared" si="3"/>
        <v>Stará Bělá  B</v>
      </c>
      <c r="AA58" s="1">
        <f t="shared" si="4"/>
        <v>0</v>
      </c>
      <c r="AB58" s="1">
        <f t="shared" si="4"/>
        <v>0</v>
      </c>
      <c r="AC58" s="1" t="str">
        <f t="shared" si="4"/>
        <v>Stará Bělá  B</v>
      </c>
      <c r="AD58" s="1">
        <f t="shared" si="4"/>
        <v>0</v>
      </c>
      <c r="AE58" s="1">
        <f t="shared" si="4"/>
        <v>0</v>
      </c>
    </row>
    <row r="59" spans="2:31" ht="18.75">
      <c r="B59" s="89">
        <v>7</v>
      </c>
      <c r="C59" s="71" t="s">
        <v>56</v>
      </c>
      <c r="D59" s="577" t="str">
        <f>IF(B59=1,X56,IF(B59=2,X57,IF(B59=3,X58,IF(B59=4,X59,IF(B59=5,X60,IF(B59=6,X61,IF(B59=7,X62,IF(B59=8,X63," "))))))))</f>
        <v>Stará Bělá  A</v>
      </c>
      <c r="E59" s="578"/>
      <c r="F59" s="578"/>
      <c r="G59" s="578"/>
      <c r="H59" s="578"/>
      <c r="I59" s="579"/>
      <c r="N59" s="84">
        <v>4</v>
      </c>
      <c r="P59" s="575" t="s">
        <v>57</v>
      </c>
      <c r="Q59" s="575"/>
      <c r="R59" s="575"/>
      <c r="S59" s="575"/>
      <c r="T59" s="575"/>
      <c r="U59" s="575"/>
      <c r="W59" s="85">
        <v>4</v>
      </c>
      <c r="X59" s="86" t="str">
        <f t="shared" si="3"/>
        <v>Výškovice  B</v>
      </c>
      <c r="AA59" s="1">
        <f t="shared" si="4"/>
        <v>0</v>
      </c>
      <c r="AB59" s="1">
        <f t="shared" si="4"/>
        <v>0</v>
      </c>
      <c r="AC59" s="1" t="str">
        <f t="shared" si="4"/>
        <v>Výškovice  B</v>
      </c>
      <c r="AD59" s="1">
        <f t="shared" si="4"/>
        <v>0</v>
      </c>
      <c r="AE59" s="1">
        <f t="shared" si="4"/>
        <v>0</v>
      </c>
    </row>
    <row r="60" spans="2:31" ht="18.75">
      <c r="B60" s="89">
        <v>3</v>
      </c>
      <c r="C60" s="71" t="s">
        <v>59</v>
      </c>
      <c r="D60" s="577" t="str">
        <f>IF(B60=1,X56,IF(B60=2,X57,IF(B60=3,X58,IF(B60=4,X59,IF(B60=5,X60,IF(B60=6,X61,IF(B60=7,X62,IF(B60=8,X63," "))))))))</f>
        <v>Stará Bělá  B</v>
      </c>
      <c r="E60" s="578"/>
      <c r="F60" s="578"/>
      <c r="G60" s="578"/>
      <c r="H60" s="578"/>
      <c r="I60" s="579"/>
      <c r="N60" s="84">
        <v>5</v>
      </c>
      <c r="P60" s="575" t="s">
        <v>60</v>
      </c>
      <c r="Q60" s="575"/>
      <c r="R60" s="575"/>
      <c r="S60" s="575"/>
      <c r="T60" s="575"/>
      <c r="U60" s="575"/>
      <c r="W60" s="85">
        <v>5</v>
      </c>
      <c r="X60" s="86" t="str">
        <f t="shared" si="3"/>
        <v>Proskovice A</v>
      </c>
      <c r="AA60" s="1">
        <f t="shared" si="4"/>
        <v>0</v>
      </c>
      <c r="AB60" s="1">
        <f t="shared" si="4"/>
        <v>0</v>
      </c>
      <c r="AC60" s="1" t="str">
        <f t="shared" si="4"/>
        <v>Proskovice A</v>
      </c>
      <c r="AD60" s="1">
        <f t="shared" si="4"/>
        <v>0</v>
      </c>
      <c r="AE60" s="1">
        <f t="shared" si="4"/>
        <v>0</v>
      </c>
    </row>
    <row r="61" spans="23:31" ht="15">
      <c r="W61" s="85">
        <v>6</v>
      </c>
      <c r="X61" s="86" t="str">
        <f t="shared" si="3"/>
        <v>Nová Bělá</v>
      </c>
      <c r="AA61" s="1">
        <f t="shared" si="4"/>
        <v>0</v>
      </c>
      <c r="AB61" s="1">
        <f t="shared" si="4"/>
        <v>0</v>
      </c>
      <c r="AC61" s="1" t="str">
        <f t="shared" si="4"/>
        <v>Nová Bělá</v>
      </c>
      <c r="AD61" s="1">
        <f t="shared" si="4"/>
        <v>0</v>
      </c>
      <c r="AE61" s="1">
        <f t="shared" si="4"/>
        <v>0</v>
      </c>
    </row>
    <row r="62" spans="3:37" ht="15">
      <c r="C62" s="90" t="s">
        <v>63</v>
      </c>
      <c r="D62" s="91"/>
      <c r="E62" s="580" t="s">
        <v>64</v>
      </c>
      <c r="F62" s="576"/>
      <c r="G62" s="576"/>
      <c r="H62" s="576"/>
      <c r="I62" s="576"/>
      <c r="J62" s="576"/>
      <c r="K62" s="576"/>
      <c r="L62" s="576"/>
      <c r="M62" s="576"/>
      <c r="N62" s="576" t="s">
        <v>65</v>
      </c>
      <c r="O62" s="576"/>
      <c r="P62" s="576"/>
      <c r="Q62" s="576"/>
      <c r="R62" s="576"/>
      <c r="S62" s="576"/>
      <c r="T62" s="576"/>
      <c r="U62" s="576"/>
      <c r="V62" s="92"/>
      <c r="W62" s="85">
        <v>7</v>
      </c>
      <c r="X62" s="86" t="str">
        <f t="shared" si="3"/>
        <v>Stará Bělá  A</v>
      </c>
      <c r="AA62" s="1">
        <f t="shared" si="4"/>
        <v>0</v>
      </c>
      <c r="AB62" s="1">
        <f t="shared" si="4"/>
        <v>0</v>
      </c>
      <c r="AC62" s="1" t="str">
        <f t="shared" si="4"/>
        <v>Stará Bělá  A</v>
      </c>
      <c r="AD62" s="1">
        <f t="shared" si="4"/>
        <v>0</v>
      </c>
      <c r="AE62" s="1">
        <f t="shared" si="4"/>
        <v>0</v>
      </c>
      <c r="AF62" s="75"/>
      <c r="AG62" s="93"/>
      <c r="AH62" s="93"/>
      <c r="AI62" s="74" t="s">
        <v>0</v>
      </c>
      <c r="AJ62" s="93"/>
      <c r="AK62" s="93"/>
    </row>
    <row r="63" spans="2:37" ht="15">
      <c r="B63" s="94"/>
      <c r="C63" s="95" t="s">
        <v>7</v>
      </c>
      <c r="D63" s="96" t="s">
        <v>8</v>
      </c>
      <c r="E63" s="581" t="s">
        <v>66</v>
      </c>
      <c r="F63" s="559"/>
      <c r="G63" s="560"/>
      <c r="H63" s="558" t="s">
        <v>67</v>
      </c>
      <c r="I63" s="559"/>
      <c r="J63" s="560" t="s">
        <v>67</v>
      </c>
      <c r="K63" s="558" t="s">
        <v>68</v>
      </c>
      <c r="L63" s="559"/>
      <c r="M63" s="559" t="s">
        <v>68</v>
      </c>
      <c r="N63" s="558" t="s">
        <v>69</v>
      </c>
      <c r="O63" s="559"/>
      <c r="P63" s="560"/>
      <c r="Q63" s="558" t="s">
        <v>70</v>
      </c>
      <c r="R63" s="559"/>
      <c r="S63" s="560"/>
      <c r="T63" s="97" t="s">
        <v>71</v>
      </c>
      <c r="U63" s="98"/>
      <c r="V63" s="99"/>
      <c r="W63" s="85">
        <v>8</v>
      </c>
      <c r="X63" s="86" t="str">
        <f t="shared" si="3"/>
        <v>Výškovice  A</v>
      </c>
      <c r="AA63" s="1">
        <f t="shared" si="4"/>
        <v>0</v>
      </c>
      <c r="AB63" s="1">
        <f t="shared" si="4"/>
        <v>0</v>
      </c>
      <c r="AC63" s="1" t="str">
        <f t="shared" si="4"/>
        <v>Výškovice  A</v>
      </c>
      <c r="AD63" s="1">
        <f t="shared" si="4"/>
        <v>0</v>
      </c>
      <c r="AE63" s="1">
        <f t="shared" si="4"/>
        <v>0</v>
      </c>
      <c r="AF63" s="4" t="s">
        <v>66</v>
      </c>
      <c r="AG63" s="4" t="s">
        <v>67</v>
      </c>
      <c r="AH63" s="4" t="s">
        <v>68</v>
      </c>
      <c r="AI63" s="4" t="s">
        <v>66</v>
      </c>
      <c r="AJ63" s="4" t="s">
        <v>67</v>
      </c>
      <c r="AK63" s="4" t="s">
        <v>68</v>
      </c>
    </row>
    <row r="64" spans="2:37" ht="24.75" customHeight="1">
      <c r="B64" s="100" t="s">
        <v>66</v>
      </c>
      <c r="C64" s="255" t="s">
        <v>125</v>
      </c>
      <c r="D64" s="255" t="s">
        <v>265</v>
      </c>
      <c r="E64" s="257">
        <v>3</v>
      </c>
      <c r="F64" s="258" t="s">
        <v>17</v>
      </c>
      <c r="G64" s="259">
        <v>6</v>
      </c>
      <c r="H64" s="260">
        <v>6</v>
      </c>
      <c r="I64" s="258" t="s">
        <v>17</v>
      </c>
      <c r="J64" s="259">
        <v>7</v>
      </c>
      <c r="K64" s="260"/>
      <c r="L64" s="258" t="s">
        <v>17</v>
      </c>
      <c r="M64" s="273"/>
      <c r="N64" s="155">
        <f>E64+H64+K64</f>
        <v>9</v>
      </c>
      <c r="O64" s="156" t="s">
        <v>17</v>
      </c>
      <c r="P64" s="157">
        <f>G64+J64+M64</f>
        <v>13</v>
      </c>
      <c r="Q64" s="155">
        <f>SUM(AF64:AH64)</f>
        <v>0</v>
      </c>
      <c r="R64" s="156" t="s">
        <v>17</v>
      </c>
      <c r="S64" s="157">
        <f>SUM(AI64:AK64)</f>
        <v>2</v>
      </c>
      <c r="T64" s="158">
        <f>IF(Q64&gt;S64,1,0)</f>
        <v>0</v>
      </c>
      <c r="U64" s="159">
        <f>IF(S64&gt;Q64,1,0)</f>
        <v>1</v>
      </c>
      <c r="V64" s="92"/>
      <c r="X64" s="108"/>
      <c r="AF64" s="109">
        <f>IF(E64&gt;G64,1,0)</f>
        <v>0</v>
      </c>
      <c r="AG64" s="109">
        <f>IF(H64&gt;J64,1,0)</f>
        <v>0</v>
      </c>
      <c r="AH64" s="109">
        <f>IF(K64+M64&gt;0,IF(K64&gt;M64,1,0),0)</f>
        <v>0</v>
      </c>
      <c r="AI64" s="109">
        <f>IF(G64&gt;E64,1,0)</f>
        <v>1</v>
      </c>
      <c r="AJ64" s="109">
        <f>IF(J64&gt;H64,1,0)</f>
        <v>1</v>
      </c>
      <c r="AK64" s="109">
        <f>IF(K64+M64&gt;0,IF(M64&gt;K64,1,0),0)</f>
        <v>0</v>
      </c>
    </row>
    <row r="65" spans="2:37" ht="24.75" customHeight="1">
      <c r="B65" s="100" t="s">
        <v>67</v>
      </c>
      <c r="C65" s="263" t="s">
        <v>128</v>
      </c>
      <c r="D65" s="262" t="s">
        <v>266</v>
      </c>
      <c r="E65" s="257">
        <v>7</v>
      </c>
      <c r="F65" s="258" t="s">
        <v>17</v>
      </c>
      <c r="G65" s="259">
        <v>6</v>
      </c>
      <c r="H65" s="260">
        <v>6</v>
      </c>
      <c r="I65" s="258" t="s">
        <v>17</v>
      </c>
      <c r="J65" s="259">
        <v>4</v>
      </c>
      <c r="K65" s="260"/>
      <c r="L65" s="258" t="s">
        <v>17</v>
      </c>
      <c r="M65" s="273"/>
      <c r="N65" s="155">
        <f>E65+H65+K65</f>
        <v>13</v>
      </c>
      <c r="O65" s="156" t="s">
        <v>17</v>
      </c>
      <c r="P65" s="157">
        <f>G65+J65+M65</f>
        <v>10</v>
      </c>
      <c r="Q65" s="155">
        <f>SUM(AF65:AH65)</f>
        <v>2</v>
      </c>
      <c r="R65" s="156" t="s">
        <v>17</v>
      </c>
      <c r="S65" s="157">
        <f>SUM(AI65:AK65)</f>
        <v>0</v>
      </c>
      <c r="T65" s="158">
        <f>IF(Q65&gt;S65,1,0)</f>
        <v>1</v>
      </c>
      <c r="U65" s="159">
        <f>IF(S65&gt;Q65,1,0)</f>
        <v>0</v>
      </c>
      <c r="V65" s="92"/>
      <c r="AF65" s="109">
        <f>IF(E65&gt;G65,1,0)</f>
        <v>1</v>
      </c>
      <c r="AG65" s="109">
        <f>IF(H65&gt;J65,1,0)</f>
        <v>1</v>
      </c>
      <c r="AH65" s="109">
        <f>IF(K65+M65&gt;0,IF(K65&gt;M65,1,0),0)</f>
        <v>0</v>
      </c>
      <c r="AI65" s="109">
        <f>IF(G65&gt;E65,1,0)</f>
        <v>0</v>
      </c>
      <c r="AJ65" s="109">
        <f>IF(J65&gt;H65,1,0)</f>
        <v>0</v>
      </c>
      <c r="AK65" s="109">
        <f>IF(K65+M65&gt;0,IF(M65&gt;K65,1,0),0)</f>
        <v>0</v>
      </c>
    </row>
    <row r="66" spans="2:37" ht="24.75" customHeight="1">
      <c r="B66" s="597" t="s">
        <v>68</v>
      </c>
      <c r="C66" s="263" t="s">
        <v>233</v>
      </c>
      <c r="D66" s="255" t="s">
        <v>110</v>
      </c>
      <c r="E66" s="621">
        <v>6</v>
      </c>
      <c r="F66" s="569" t="s">
        <v>17</v>
      </c>
      <c r="G66" s="615">
        <v>7</v>
      </c>
      <c r="H66" s="567">
        <v>4</v>
      </c>
      <c r="I66" s="569" t="s">
        <v>17</v>
      </c>
      <c r="J66" s="615">
        <v>6</v>
      </c>
      <c r="K66" s="567"/>
      <c r="L66" s="569" t="s">
        <v>17</v>
      </c>
      <c r="M66" s="571"/>
      <c r="N66" s="565">
        <f>E66+H66+K66</f>
        <v>10</v>
      </c>
      <c r="O66" s="592" t="s">
        <v>17</v>
      </c>
      <c r="P66" s="590">
        <f>G66+J66+M66</f>
        <v>13</v>
      </c>
      <c r="Q66" s="565">
        <f>SUM(AF66:AH66)</f>
        <v>0</v>
      </c>
      <c r="R66" s="592" t="s">
        <v>17</v>
      </c>
      <c r="S66" s="590">
        <f>SUM(AI66:AK66)</f>
        <v>2</v>
      </c>
      <c r="T66" s="603">
        <f>IF(Q66&gt;S66,1,0)</f>
        <v>0</v>
      </c>
      <c r="U66" s="588">
        <f>IF(S66&gt;Q66,1,0)</f>
        <v>1</v>
      </c>
      <c r="V66" s="112"/>
      <c r="AF66" s="109">
        <f>IF(E66&gt;G66,1,0)</f>
        <v>0</v>
      </c>
      <c r="AG66" s="109">
        <f>IF(H66&gt;J66,1,0)</f>
        <v>0</v>
      </c>
      <c r="AH66" s="109">
        <f>IF(K66+M66&gt;0,IF(K66&gt;M66,1,0),0)</f>
        <v>0</v>
      </c>
      <c r="AI66" s="109">
        <f>IF(G66&gt;E66,1,0)</f>
        <v>1</v>
      </c>
      <c r="AJ66" s="109">
        <f>IF(J66&gt;H66,1,0)</f>
        <v>1</v>
      </c>
      <c r="AK66" s="109">
        <f>IF(K66+M66&gt;0,IF(M66&gt;K66,1,0),0)</f>
        <v>0</v>
      </c>
    </row>
    <row r="67" spans="2:22" ht="24.75" customHeight="1">
      <c r="B67" s="598"/>
      <c r="C67" s="263" t="s">
        <v>125</v>
      </c>
      <c r="D67" s="255" t="s">
        <v>242</v>
      </c>
      <c r="E67" s="622"/>
      <c r="F67" s="570"/>
      <c r="G67" s="620"/>
      <c r="H67" s="619"/>
      <c r="I67" s="570"/>
      <c r="J67" s="620"/>
      <c r="K67" s="568"/>
      <c r="L67" s="570"/>
      <c r="M67" s="572"/>
      <c r="N67" s="566"/>
      <c r="O67" s="593"/>
      <c r="P67" s="591"/>
      <c r="Q67" s="566"/>
      <c r="R67" s="593"/>
      <c r="S67" s="591"/>
      <c r="T67" s="604"/>
      <c r="U67" s="589"/>
      <c r="V67" s="112"/>
    </row>
    <row r="68" spans="2:22" ht="24.75" customHeight="1">
      <c r="B68" s="115"/>
      <c r="C68" s="147" t="s">
        <v>72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2">
        <f>SUM(N64:N67)</f>
        <v>32</v>
      </c>
      <c r="O68" s="156" t="s">
        <v>17</v>
      </c>
      <c r="P68" s="163">
        <f>SUM(P64:P67)</f>
        <v>36</v>
      </c>
      <c r="Q68" s="162">
        <f>SUM(Q64:Q67)</f>
        <v>2</v>
      </c>
      <c r="R68" s="164" t="s">
        <v>17</v>
      </c>
      <c r="S68" s="163">
        <f>SUM(S64:S67)</f>
        <v>4</v>
      </c>
      <c r="T68" s="158">
        <f>SUM(T64:T67)</f>
        <v>1</v>
      </c>
      <c r="U68" s="159">
        <f>SUM(U64:U67)</f>
        <v>2</v>
      </c>
      <c r="V68" s="92"/>
    </row>
    <row r="69" spans="2:27" ht="24.75" customHeight="1">
      <c r="B69" s="115"/>
      <c r="C69" s="3" t="s">
        <v>73</v>
      </c>
      <c r="D69" s="118" t="str">
        <f>IF(T68&gt;U68,D59,IF(U68&gt;T68,D60,IF(U68+T68=0," ","CHYBA ZADÁNÍ")))</f>
        <v>Stará Bělá  B</v>
      </c>
      <c r="E69" s="116"/>
      <c r="F69" s="116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3"/>
      <c r="V69" s="119"/>
      <c r="AA69" s="120"/>
    </row>
    <row r="70" spans="2:22" ht="15">
      <c r="B70" s="115"/>
      <c r="C70" s="3" t="s">
        <v>74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10:20" ht="15">
      <c r="J71" s="2" t="s">
        <v>56</v>
      </c>
      <c r="K71" s="2"/>
      <c r="L71" s="2"/>
      <c r="T71" s="2" t="s">
        <v>59</v>
      </c>
    </row>
    <row r="72" spans="3:21" ht="15">
      <c r="C72" s="75" t="s">
        <v>75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3" spans="3:21" ht="15"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</row>
    <row r="74" spans="3:21" ht="15"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5" spans="3:21" ht="15"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</row>
    <row r="76" spans="2:21" ht="26.25">
      <c r="B76" s="91"/>
      <c r="C76" s="91"/>
      <c r="D76" s="91"/>
      <c r="E76" s="91"/>
      <c r="F76" s="123" t="s">
        <v>39</v>
      </c>
      <c r="G76" s="91"/>
      <c r="H76" s="124"/>
      <c r="I76" s="124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582" t="s">
        <v>42</v>
      </c>
      <c r="Q78" s="582"/>
      <c r="R78" s="73"/>
      <c r="S78" s="73"/>
      <c r="T78" s="583">
        <f>'Rozlosování-přehled'!$N$1</f>
        <v>2011</v>
      </c>
      <c r="U78" s="583"/>
      <c r="X78" s="74" t="s">
        <v>0</v>
      </c>
    </row>
    <row r="79" spans="3:31" ht="18.75">
      <c r="C79" s="75" t="s">
        <v>43</v>
      </c>
      <c r="D79" s="125"/>
      <c r="N79" s="77">
        <v>3</v>
      </c>
      <c r="P79" s="584" t="str">
        <f>IF(N79=1,P81,IF(N79=2,P82,IF(N79=3,P83,IF(N79=4,P84,IF(N79=5,P85," ")))))</f>
        <v>VETERÁNI   I.</v>
      </c>
      <c r="Q79" s="585"/>
      <c r="R79" s="585"/>
      <c r="S79" s="585"/>
      <c r="T79" s="585"/>
      <c r="U79" s="586"/>
      <c r="W79" s="78" t="s">
        <v>1</v>
      </c>
      <c r="X79" s="75" t="s">
        <v>2</v>
      </c>
      <c r="AA79" s="1" t="s">
        <v>44</v>
      </c>
      <c r="AB79" s="1" t="s">
        <v>45</v>
      </c>
      <c r="AC79" s="1" t="s">
        <v>46</v>
      </c>
      <c r="AD79" s="1" t="s">
        <v>47</v>
      </c>
      <c r="AE79" s="1" t="s">
        <v>48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1" ht="15.75">
      <c r="C81" s="75" t="s">
        <v>49</v>
      </c>
      <c r="D81" s="126" t="s">
        <v>207</v>
      </c>
      <c r="E81" s="83"/>
      <c r="F81" s="83"/>
      <c r="N81" s="1">
        <v>1</v>
      </c>
      <c r="P81" s="587" t="s">
        <v>50</v>
      </c>
      <c r="Q81" s="587"/>
      <c r="R81" s="587"/>
      <c r="S81" s="587"/>
      <c r="T81" s="587"/>
      <c r="U81" s="587"/>
      <c r="W81" s="85">
        <v>1</v>
      </c>
      <c r="X81" s="86" t="str">
        <f aca="true" t="shared" si="5" ref="X81:X88">IF($N$29=1,AA81,IF($N$29=2,AB81,IF($N$29=3,AC81,IF($N$29=4,AD81,IF($N$29=5,AE81," ")))))</f>
        <v>Trnávka</v>
      </c>
      <c r="AA81" s="1">
        <f aca="true" t="shared" si="6" ref="AA81:AE88">AA6</f>
        <v>0</v>
      </c>
      <c r="AB81" s="1">
        <f t="shared" si="6"/>
        <v>0</v>
      </c>
      <c r="AC81" s="1" t="str">
        <f>AC6</f>
        <v>Trnávka</v>
      </c>
      <c r="AD81" s="1">
        <f t="shared" si="6"/>
        <v>0</v>
      </c>
      <c r="AE81" s="1">
        <f t="shared" si="6"/>
        <v>0</v>
      </c>
    </row>
    <row r="82" spans="3:31" ht="15">
      <c r="C82" s="75" t="s">
        <v>52</v>
      </c>
      <c r="D82" s="247">
        <v>40681</v>
      </c>
      <c r="E82" s="88"/>
      <c r="F82" s="88"/>
      <c r="N82" s="1">
        <v>2</v>
      </c>
      <c r="P82" s="587" t="s">
        <v>53</v>
      </c>
      <c r="Q82" s="587"/>
      <c r="R82" s="587"/>
      <c r="S82" s="587"/>
      <c r="T82" s="587"/>
      <c r="U82" s="587"/>
      <c r="W82" s="85">
        <v>2</v>
      </c>
      <c r="X82" s="86" t="str">
        <f t="shared" si="5"/>
        <v>Kunčičky  A</v>
      </c>
      <c r="AA82" s="1">
        <f t="shared" si="6"/>
        <v>0</v>
      </c>
      <c r="AB82" s="1">
        <f t="shared" si="6"/>
        <v>0</v>
      </c>
      <c r="AC82" s="1" t="str">
        <f t="shared" si="6"/>
        <v>Kunčičky  A</v>
      </c>
      <c r="AD82" s="1">
        <f t="shared" si="6"/>
        <v>0</v>
      </c>
      <c r="AE82" s="1">
        <f t="shared" si="6"/>
        <v>0</v>
      </c>
    </row>
    <row r="83" spans="3:31" ht="15">
      <c r="C83" s="75"/>
      <c r="N83" s="1">
        <v>3</v>
      </c>
      <c r="P83" s="575" t="s">
        <v>54</v>
      </c>
      <c r="Q83" s="575"/>
      <c r="R83" s="575"/>
      <c r="S83" s="575"/>
      <c r="T83" s="575"/>
      <c r="U83" s="575"/>
      <c r="W83" s="85">
        <v>3</v>
      </c>
      <c r="X83" s="86" t="str">
        <f t="shared" si="5"/>
        <v>Stará Bělá  B</v>
      </c>
      <c r="AA83" s="1">
        <f t="shared" si="6"/>
        <v>0</v>
      </c>
      <c r="AB83" s="1">
        <f t="shared" si="6"/>
        <v>0</v>
      </c>
      <c r="AC83" s="1" t="str">
        <f t="shared" si="6"/>
        <v>Stará Bělá  B</v>
      </c>
      <c r="AD83" s="1">
        <f t="shared" si="6"/>
        <v>0</v>
      </c>
      <c r="AE83" s="1">
        <f t="shared" si="6"/>
        <v>0</v>
      </c>
    </row>
    <row r="84" spans="2:31" ht="18">
      <c r="B84" s="89">
        <v>1</v>
      </c>
      <c r="C84" s="71" t="s">
        <v>56</v>
      </c>
      <c r="D84" s="594" t="str">
        <f>IF(B84=1,X81,IF(B84=2,X82,IF(B84=3,X83,IF(B84=4,X84,IF(B84=5,X85,IF(B84=6,X86,IF(B84=7,X87,IF(B84=8,X88," "))))))))</f>
        <v>Trnávka</v>
      </c>
      <c r="E84" s="595"/>
      <c r="F84" s="595"/>
      <c r="G84" s="595"/>
      <c r="H84" s="595"/>
      <c r="I84" s="596"/>
      <c r="N84" s="1">
        <v>4</v>
      </c>
      <c r="P84" s="575" t="s">
        <v>57</v>
      </c>
      <c r="Q84" s="575"/>
      <c r="R84" s="575"/>
      <c r="S84" s="575"/>
      <c r="T84" s="575"/>
      <c r="U84" s="575"/>
      <c r="W84" s="85">
        <v>4</v>
      </c>
      <c r="X84" s="86" t="str">
        <f t="shared" si="5"/>
        <v>Výškovice  B</v>
      </c>
      <c r="AA84" s="1">
        <f t="shared" si="6"/>
        <v>0</v>
      </c>
      <c r="AB84" s="1">
        <f t="shared" si="6"/>
        <v>0</v>
      </c>
      <c r="AC84" s="1" t="str">
        <f t="shared" si="6"/>
        <v>Výškovice  B</v>
      </c>
      <c r="AD84" s="1">
        <f t="shared" si="6"/>
        <v>0</v>
      </c>
      <c r="AE84" s="1">
        <f t="shared" si="6"/>
        <v>0</v>
      </c>
    </row>
    <row r="85" spans="2:31" ht="18">
      <c r="B85" s="89">
        <v>2</v>
      </c>
      <c r="C85" s="71" t="s">
        <v>59</v>
      </c>
      <c r="D85" s="594" t="str">
        <f>IF(B85=1,X81,IF(B85=2,X82,IF(B85=3,X83,IF(B85=4,X84,IF(B85=5,X85,IF(B85=6,X86,IF(B85=7,X87,IF(B85=8,X88," "))))))))</f>
        <v>Kunčičky  A</v>
      </c>
      <c r="E85" s="595"/>
      <c r="F85" s="595"/>
      <c r="G85" s="595"/>
      <c r="H85" s="595"/>
      <c r="I85" s="596"/>
      <c r="N85" s="1">
        <v>5</v>
      </c>
      <c r="P85" s="575" t="s">
        <v>60</v>
      </c>
      <c r="Q85" s="575"/>
      <c r="R85" s="575"/>
      <c r="S85" s="575"/>
      <c r="T85" s="575"/>
      <c r="U85" s="575"/>
      <c r="W85" s="85">
        <v>5</v>
      </c>
      <c r="X85" s="86" t="str">
        <f t="shared" si="5"/>
        <v>Proskovice A</v>
      </c>
      <c r="AA85" s="1">
        <f t="shared" si="6"/>
        <v>0</v>
      </c>
      <c r="AB85" s="1">
        <f t="shared" si="6"/>
        <v>0</v>
      </c>
      <c r="AC85" s="1" t="str">
        <f t="shared" si="6"/>
        <v>Proskovice A</v>
      </c>
      <c r="AD85" s="1">
        <f t="shared" si="6"/>
        <v>0</v>
      </c>
      <c r="AE85" s="1">
        <f t="shared" si="6"/>
        <v>0</v>
      </c>
    </row>
    <row r="86" spans="23:31" ht="14.25">
      <c r="W86" s="85">
        <v>6</v>
      </c>
      <c r="X86" s="86" t="str">
        <f t="shared" si="5"/>
        <v>Nová Bělá</v>
      </c>
      <c r="AA86" s="1">
        <f t="shared" si="6"/>
        <v>0</v>
      </c>
      <c r="AB86" s="1">
        <f t="shared" si="6"/>
        <v>0</v>
      </c>
      <c r="AC86" s="1" t="str">
        <f t="shared" si="6"/>
        <v>Nová Bělá</v>
      </c>
      <c r="AD86" s="1">
        <f t="shared" si="6"/>
        <v>0</v>
      </c>
      <c r="AE86" s="1">
        <f t="shared" si="6"/>
        <v>0</v>
      </c>
    </row>
    <row r="87" spans="3:31" ht="14.25">
      <c r="C87" s="90" t="s">
        <v>63</v>
      </c>
      <c r="D87" s="91"/>
      <c r="E87" s="580" t="s">
        <v>64</v>
      </c>
      <c r="F87" s="576"/>
      <c r="G87" s="576"/>
      <c r="H87" s="576"/>
      <c r="I87" s="576"/>
      <c r="J87" s="576"/>
      <c r="K87" s="576"/>
      <c r="L87" s="576"/>
      <c r="M87" s="576"/>
      <c r="N87" s="576" t="s">
        <v>65</v>
      </c>
      <c r="O87" s="576"/>
      <c r="P87" s="576"/>
      <c r="Q87" s="576"/>
      <c r="R87" s="576"/>
      <c r="S87" s="576"/>
      <c r="T87" s="576"/>
      <c r="U87" s="576"/>
      <c r="V87" s="92"/>
      <c r="W87" s="85">
        <v>7</v>
      </c>
      <c r="X87" s="86" t="str">
        <f t="shared" si="5"/>
        <v>Stará Bělá  A</v>
      </c>
      <c r="AA87" s="1">
        <f t="shared" si="6"/>
        <v>0</v>
      </c>
      <c r="AB87" s="1">
        <f t="shared" si="6"/>
        <v>0</v>
      </c>
      <c r="AC87" s="1" t="str">
        <f t="shared" si="6"/>
        <v>Stará Bělá  A</v>
      </c>
      <c r="AD87" s="1">
        <f t="shared" si="6"/>
        <v>0</v>
      </c>
      <c r="AE87" s="1">
        <f t="shared" si="6"/>
        <v>0</v>
      </c>
    </row>
    <row r="88" spans="2:37" ht="15">
      <c r="B88" s="94"/>
      <c r="C88" s="95" t="s">
        <v>7</v>
      </c>
      <c r="D88" s="96" t="s">
        <v>8</v>
      </c>
      <c r="E88" s="581" t="s">
        <v>66</v>
      </c>
      <c r="F88" s="559"/>
      <c r="G88" s="560"/>
      <c r="H88" s="558" t="s">
        <v>67</v>
      </c>
      <c r="I88" s="559"/>
      <c r="J88" s="560" t="s">
        <v>67</v>
      </c>
      <c r="K88" s="558" t="s">
        <v>68</v>
      </c>
      <c r="L88" s="559"/>
      <c r="M88" s="559" t="s">
        <v>68</v>
      </c>
      <c r="N88" s="558" t="s">
        <v>69</v>
      </c>
      <c r="O88" s="559"/>
      <c r="P88" s="560"/>
      <c r="Q88" s="558" t="s">
        <v>70</v>
      </c>
      <c r="R88" s="559"/>
      <c r="S88" s="560"/>
      <c r="T88" s="97" t="s">
        <v>71</v>
      </c>
      <c r="U88" s="98"/>
      <c r="V88" s="99"/>
      <c r="W88" s="85">
        <v>8</v>
      </c>
      <c r="X88" s="86" t="str">
        <f t="shared" si="5"/>
        <v>Výškovice  A</v>
      </c>
      <c r="AA88" s="1">
        <f t="shared" si="6"/>
        <v>0</v>
      </c>
      <c r="AB88" s="1">
        <f t="shared" si="6"/>
        <v>0</v>
      </c>
      <c r="AC88" s="1" t="str">
        <f t="shared" si="6"/>
        <v>Výškovice  A</v>
      </c>
      <c r="AD88" s="1">
        <f t="shared" si="6"/>
        <v>0</v>
      </c>
      <c r="AE88" s="1">
        <f t="shared" si="6"/>
        <v>0</v>
      </c>
      <c r="AF88" s="4" t="s">
        <v>66</v>
      </c>
      <c r="AG88" s="4" t="s">
        <v>67</v>
      </c>
      <c r="AH88" s="4" t="s">
        <v>68</v>
      </c>
      <c r="AI88" s="4" t="s">
        <v>66</v>
      </c>
      <c r="AJ88" s="4" t="s">
        <v>67</v>
      </c>
      <c r="AK88" s="4" t="s">
        <v>68</v>
      </c>
    </row>
    <row r="89" spans="2:37" ht="24.75" customHeight="1">
      <c r="B89" s="100" t="s">
        <v>66</v>
      </c>
      <c r="C89" s="101" t="s">
        <v>190</v>
      </c>
      <c r="D89" s="110" t="s">
        <v>208</v>
      </c>
      <c r="E89" s="102">
        <v>6</v>
      </c>
      <c r="F89" s="103" t="s">
        <v>17</v>
      </c>
      <c r="G89" s="104">
        <v>3</v>
      </c>
      <c r="H89" s="105">
        <v>6</v>
      </c>
      <c r="I89" s="103" t="s">
        <v>17</v>
      </c>
      <c r="J89" s="104">
        <v>4</v>
      </c>
      <c r="K89" s="260"/>
      <c r="L89" s="258" t="s">
        <v>17</v>
      </c>
      <c r="M89" s="273"/>
      <c r="N89" s="155">
        <f>E89+H89+K89</f>
        <v>12</v>
      </c>
      <c r="O89" s="156" t="s">
        <v>17</v>
      </c>
      <c r="P89" s="157">
        <f>G89+J89+M89</f>
        <v>7</v>
      </c>
      <c r="Q89" s="155">
        <f>SUM(AF89:AH89)</f>
        <v>2</v>
      </c>
      <c r="R89" s="156" t="s">
        <v>17</v>
      </c>
      <c r="S89" s="157">
        <f>SUM(AI89:AK89)</f>
        <v>0</v>
      </c>
      <c r="T89" s="158">
        <f>IF(Q89&gt;S89,1,0)</f>
        <v>1</v>
      </c>
      <c r="U89" s="159">
        <f>IF(S89&gt;Q89,1,0)</f>
        <v>0</v>
      </c>
      <c r="V89" s="92"/>
      <c r="X89" s="108"/>
      <c r="AF89" s="109">
        <f>IF(E89&gt;G89,1,0)</f>
        <v>1</v>
      </c>
      <c r="AG89" s="109">
        <f>IF(H89&gt;J89,1,0)</f>
        <v>1</v>
      </c>
      <c r="AH89" s="109">
        <f>IF(K89+M89&gt;0,IF(K89&gt;M89,1,0),0)</f>
        <v>0</v>
      </c>
      <c r="AI89" s="109">
        <f>IF(G89&gt;E89,1,0)</f>
        <v>0</v>
      </c>
      <c r="AJ89" s="109">
        <f>IF(J89&gt;H89,1,0)</f>
        <v>0</v>
      </c>
      <c r="AK89" s="109">
        <f>IF(K89+M89&gt;0,IF(M89&gt;K89,1,0),0)</f>
        <v>0</v>
      </c>
    </row>
    <row r="90" spans="2:37" ht="24.75" customHeight="1">
      <c r="B90" s="100" t="s">
        <v>67</v>
      </c>
      <c r="C90" s="111" t="s">
        <v>192</v>
      </c>
      <c r="D90" s="101" t="s">
        <v>209</v>
      </c>
      <c r="E90" s="102">
        <v>6</v>
      </c>
      <c r="F90" s="103" t="s">
        <v>17</v>
      </c>
      <c r="G90" s="104">
        <v>7</v>
      </c>
      <c r="H90" s="105">
        <v>3</v>
      </c>
      <c r="I90" s="103" t="s">
        <v>17</v>
      </c>
      <c r="J90" s="104">
        <v>6</v>
      </c>
      <c r="K90" s="260"/>
      <c r="L90" s="258" t="s">
        <v>17</v>
      </c>
      <c r="M90" s="273"/>
      <c r="N90" s="155">
        <f>E90+H90+K90</f>
        <v>9</v>
      </c>
      <c r="O90" s="156" t="s">
        <v>17</v>
      </c>
      <c r="P90" s="157">
        <f>G90+J90+M90</f>
        <v>13</v>
      </c>
      <c r="Q90" s="155">
        <f>SUM(AF90:AH90)</f>
        <v>0</v>
      </c>
      <c r="R90" s="156" t="s">
        <v>17</v>
      </c>
      <c r="S90" s="157">
        <f>SUM(AI90:AK90)</f>
        <v>2</v>
      </c>
      <c r="T90" s="158">
        <f>IF(Q90&gt;S90,1,0)</f>
        <v>0</v>
      </c>
      <c r="U90" s="159">
        <f>IF(S90&gt;Q90,1,0)</f>
        <v>1</v>
      </c>
      <c r="V90" s="92"/>
      <c r="AF90" s="109">
        <f>IF(E90&gt;G90,1,0)</f>
        <v>0</v>
      </c>
      <c r="AG90" s="109">
        <f>IF(H90&gt;J90,1,0)</f>
        <v>0</v>
      </c>
      <c r="AH90" s="109">
        <f>IF(K90+M90&gt;0,IF(K90&gt;M90,1,0),0)</f>
        <v>0</v>
      </c>
      <c r="AI90" s="109">
        <f>IF(G90&gt;E90,1,0)</f>
        <v>1</v>
      </c>
      <c r="AJ90" s="109">
        <f>IF(J90&gt;H90,1,0)</f>
        <v>1</v>
      </c>
      <c r="AK90" s="109">
        <f>IF(K90+M90&gt;0,IF(M90&gt;K90,1,0),0)</f>
        <v>0</v>
      </c>
    </row>
    <row r="91" spans="2:37" ht="24.75" customHeight="1">
      <c r="B91" s="597" t="s">
        <v>68</v>
      </c>
      <c r="C91" s="101" t="s">
        <v>190</v>
      </c>
      <c r="D91" s="110" t="s">
        <v>208</v>
      </c>
      <c r="E91" s="605">
        <v>6</v>
      </c>
      <c r="F91" s="607" t="s">
        <v>17</v>
      </c>
      <c r="G91" s="609">
        <v>2</v>
      </c>
      <c r="H91" s="611">
        <v>6</v>
      </c>
      <c r="I91" s="607" t="s">
        <v>17</v>
      </c>
      <c r="J91" s="609">
        <v>2</v>
      </c>
      <c r="K91" s="567"/>
      <c r="L91" s="569" t="s">
        <v>17</v>
      </c>
      <c r="M91" s="571"/>
      <c r="N91" s="565">
        <f>E91+H91+K91</f>
        <v>12</v>
      </c>
      <c r="O91" s="592" t="s">
        <v>17</v>
      </c>
      <c r="P91" s="590">
        <f>G91+J91+M91</f>
        <v>4</v>
      </c>
      <c r="Q91" s="565">
        <f>SUM(AF91:AH91)</f>
        <v>2</v>
      </c>
      <c r="R91" s="592" t="s">
        <v>17</v>
      </c>
      <c r="S91" s="590">
        <f>SUM(AI91:AK91)</f>
        <v>0</v>
      </c>
      <c r="T91" s="603">
        <f>IF(Q91&gt;S91,1,0)</f>
        <v>1</v>
      </c>
      <c r="U91" s="588">
        <f>IF(S91&gt;Q91,1,0)</f>
        <v>0</v>
      </c>
      <c r="V91" s="112"/>
      <c r="AF91" s="109">
        <f>IF(E91&gt;G91,1,0)</f>
        <v>1</v>
      </c>
      <c r="AG91" s="109">
        <f>IF(H91&gt;J91,1,0)</f>
        <v>1</v>
      </c>
      <c r="AH91" s="109">
        <f>IF(K91+M91&gt;0,IF(K91&gt;M91,1,0),0)</f>
        <v>0</v>
      </c>
      <c r="AI91" s="109">
        <f>IF(G91&gt;E91,1,0)</f>
        <v>0</v>
      </c>
      <c r="AJ91" s="109">
        <f>IF(J91&gt;H91,1,0)</f>
        <v>0</v>
      </c>
      <c r="AK91" s="109">
        <f>IF(K91+M91&gt;0,IF(M91&gt;K91,1,0),0)</f>
        <v>0</v>
      </c>
    </row>
    <row r="92" spans="2:22" ht="24.75" customHeight="1">
      <c r="B92" s="598"/>
      <c r="C92" s="111" t="s">
        <v>192</v>
      </c>
      <c r="D92" s="101" t="s">
        <v>210</v>
      </c>
      <c r="E92" s="606"/>
      <c r="F92" s="608"/>
      <c r="G92" s="610"/>
      <c r="H92" s="612"/>
      <c r="I92" s="608"/>
      <c r="J92" s="610"/>
      <c r="K92" s="568"/>
      <c r="L92" s="570"/>
      <c r="M92" s="572"/>
      <c r="N92" s="566"/>
      <c r="O92" s="593"/>
      <c r="P92" s="591"/>
      <c r="Q92" s="566"/>
      <c r="R92" s="593"/>
      <c r="S92" s="591"/>
      <c r="T92" s="604"/>
      <c r="U92" s="589"/>
      <c r="V92" s="112"/>
    </row>
    <row r="93" spans="2:22" ht="24.75" customHeight="1">
      <c r="B93" s="115"/>
      <c r="C93" s="147" t="s">
        <v>72</v>
      </c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2">
        <f>SUM(N89:N92)</f>
        <v>33</v>
      </c>
      <c r="O93" s="156" t="s">
        <v>17</v>
      </c>
      <c r="P93" s="163">
        <f>SUM(P89:P92)</f>
        <v>24</v>
      </c>
      <c r="Q93" s="162">
        <f>SUM(Q89:Q92)</f>
        <v>4</v>
      </c>
      <c r="R93" s="164" t="s">
        <v>17</v>
      </c>
      <c r="S93" s="163">
        <f>SUM(S89:S92)</f>
        <v>2</v>
      </c>
      <c r="T93" s="158">
        <f>SUM(T89:T92)</f>
        <v>2</v>
      </c>
      <c r="U93" s="159">
        <f>SUM(U89:U92)</f>
        <v>1</v>
      </c>
      <c r="V93" s="92"/>
    </row>
    <row r="94" spans="2:22" ht="24.75" customHeight="1">
      <c r="B94" s="115"/>
      <c r="C94" s="166" t="s">
        <v>73</v>
      </c>
      <c r="D94" s="167" t="str">
        <f>IF(T93&gt;U93,D84,IF(U93&gt;T93,D85,IF(U93+T93=0," ","CHYBA ZADÁNÍ")))</f>
        <v>Trnávka</v>
      </c>
      <c r="E94" s="147"/>
      <c r="F94" s="147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6"/>
      <c r="V94" s="119"/>
    </row>
    <row r="95" spans="2:22" ht="24.75" customHeight="1">
      <c r="B95" s="115"/>
      <c r="C95" s="3" t="s">
        <v>74</v>
      </c>
      <c r="G95" s="121"/>
      <c r="H95" s="121"/>
      <c r="I95" s="121"/>
      <c r="J95" s="121"/>
      <c r="K95" s="121"/>
      <c r="L95" s="121"/>
      <c r="M95" s="121"/>
      <c r="N95" s="119"/>
      <c r="O95" s="119"/>
      <c r="Q95" s="122"/>
      <c r="R95" s="122"/>
      <c r="S95" s="121"/>
      <c r="T95" s="121"/>
      <c r="U95" s="121"/>
      <c r="V95" s="119"/>
    </row>
    <row r="96" spans="3:21" ht="14.25">
      <c r="C96" s="122"/>
      <c r="D96" s="122"/>
      <c r="E96" s="122"/>
      <c r="F96" s="122"/>
      <c r="G96" s="122"/>
      <c r="H96" s="122"/>
      <c r="I96" s="122"/>
      <c r="J96" s="127" t="s">
        <v>56</v>
      </c>
      <c r="K96" s="127"/>
      <c r="L96" s="127"/>
      <c r="M96" s="122"/>
      <c r="N96" s="122"/>
      <c r="O96" s="122"/>
      <c r="P96" s="122"/>
      <c r="Q96" s="122"/>
      <c r="R96" s="122"/>
      <c r="S96" s="122"/>
      <c r="T96" s="127" t="s">
        <v>59</v>
      </c>
      <c r="U96" s="122"/>
    </row>
    <row r="97" spans="3:21" ht="15">
      <c r="C97" s="128" t="s">
        <v>75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</row>
  </sheetData>
  <sheetProtection selectLockedCells="1"/>
  <mergeCells count="140">
    <mergeCell ref="P8:U8"/>
    <mergeCell ref="P7:U7"/>
    <mergeCell ref="D34:I34"/>
    <mergeCell ref="B16:B17"/>
    <mergeCell ref="M16:M17"/>
    <mergeCell ref="D9:I9"/>
    <mergeCell ref="K13:M13"/>
    <mergeCell ref="G16:G17"/>
    <mergeCell ref="J16:J17"/>
    <mergeCell ref="K16:K17"/>
    <mergeCell ref="T3:U3"/>
    <mergeCell ref="P3:Q3"/>
    <mergeCell ref="P4:U4"/>
    <mergeCell ref="T16:T17"/>
    <mergeCell ref="U16:U17"/>
    <mergeCell ref="N13:P13"/>
    <mergeCell ref="P16:P17"/>
    <mergeCell ref="P6:U6"/>
    <mergeCell ref="P10:U10"/>
    <mergeCell ref="P9:U9"/>
    <mergeCell ref="P29:U29"/>
    <mergeCell ref="F16:F17"/>
    <mergeCell ref="E16:E17"/>
    <mergeCell ref="E13:G13"/>
    <mergeCell ref="H13:J13"/>
    <mergeCell ref="H16:H17"/>
    <mergeCell ref="I16:I17"/>
    <mergeCell ref="Q13:S13"/>
    <mergeCell ref="N16:N17"/>
    <mergeCell ref="O16:O17"/>
    <mergeCell ref="E38:G38"/>
    <mergeCell ref="D10:I10"/>
    <mergeCell ref="P28:Q28"/>
    <mergeCell ref="T28:U28"/>
    <mergeCell ref="L16:L17"/>
    <mergeCell ref="S16:S17"/>
    <mergeCell ref="R16:R17"/>
    <mergeCell ref="Q16:Q17"/>
    <mergeCell ref="E12:M12"/>
    <mergeCell ref="N12:U12"/>
    <mergeCell ref="E37:M37"/>
    <mergeCell ref="N37:U37"/>
    <mergeCell ref="D35:I35"/>
    <mergeCell ref="P35:U35"/>
    <mergeCell ref="Q38:S38"/>
    <mergeCell ref="P31:U31"/>
    <mergeCell ref="P32:U32"/>
    <mergeCell ref="P33:U33"/>
    <mergeCell ref="P34:U34"/>
    <mergeCell ref="N38:P38"/>
    <mergeCell ref="H38:J38"/>
    <mergeCell ref="K38:M38"/>
    <mergeCell ref="M41:M42"/>
    <mergeCell ref="H41:H42"/>
    <mergeCell ref="I41:I42"/>
    <mergeCell ref="J41:J42"/>
    <mergeCell ref="K41:K42"/>
    <mergeCell ref="L41:L42"/>
    <mergeCell ref="B41:B42"/>
    <mergeCell ref="E41:E42"/>
    <mergeCell ref="F41:F42"/>
    <mergeCell ref="G41:G42"/>
    <mergeCell ref="U41:U42"/>
    <mergeCell ref="N41:N42"/>
    <mergeCell ref="O41:O42"/>
    <mergeCell ref="P41:P42"/>
    <mergeCell ref="Q41:Q42"/>
    <mergeCell ref="R41:R42"/>
    <mergeCell ref="S41:S42"/>
    <mergeCell ref="T41:T42"/>
    <mergeCell ref="P53:Q53"/>
    <mergeCell ref="T53:U53"/>
    <mergeCell ref="P54:U54"/>
    <mergeCell ref="P56:U56"/>
    <mergeCell ref="P57:U57"/>
    <mergeCell ref="P58:U58"/>
    <mergeCell ref="D59:I59"/>
    <mergeCell ref="P59:U59"/>
    <mergeCell ref="D60:I60"/>
    <mergeCell ref="P60:U60"/>
    <mergeCell ref="Q63:S63"/>
    <mergeCell ref="E63:G63"/>
    <mergeCell ref="H63:J63"/>
    <mergeCell ref="K63:M63"/>
    <mergeCell ref="J66:J67"/>
    <mergeCell ref="B66:B67"/>
    <mergeCell ref="E66:E67"/>
    <mergeCell ref="F66:F67"/>
    <mergeCell ref="G66:G67"/>
    <mergeCell ref="Q66:Q67"/>
    <mergeCell ref="N63:P63"/>
    <mergeCell ref="E62:M62"/>
    <mergeCell ref="N62:U62"/>
    <mergeCell ref="M66:M67"/>
    <mergeCell ref="N66:N67"/>
    <mergeCell ref="O66:O67"/>
    <mergeCell ref="P66:P67"/>
    <mergeCell ref="H66:H67"/>
    <mergeCell ref="I66:I67"/>
    <mergeCell ref="K66:K67"/>
    <mergeCell ref="L66:L67"/>
    <mergeCell ref="P83:U83"/>
    <mergeCell ref="E87:M87"/>
    <mergeCell ref="R66:R67"/>
    <mergeCell ref="S66:S67"/>
    <mergeCell ref="T66:T67"/>
    <mergeCell ref="P82:U82"/>
    <mergeCell ref="P81:U81"/>
    <mergeCell ref="U66:U67"/>
    <mergeCell ref="D84:I84"/>
    <mergeCell ref="P84:U84"/>
    <mergeCell ref="D85:I85"/>
    <mergeCell ref="P85:U85"/>
    <mergeCell ref="P78:Q78"/>
    <mergeCell ref="T78:U78"/>
    <mergeCell ref="P79:U79"/>
    <mergeCell ref="U91:U92"/>
    <mergeCell ref="Q91:Q92"/>
    <mergeCell ref="R91:R92"/>
    <mergeCell ref="S91:S92"/>
    <mergeCell ref="N87:U87"/>
    <mergeCell ref="Q88:S88"/>
    <mergeCell ref="T91:T92"/>
    <mergeCell ref="E88:G88"/>
    <mergeCell ref="H88:J88"/>
    <mergeCell ref="K88:M88"/>
    <mergeCell ref="N88:P88"/>
    <mergeCell ref="B91:B92"/>
    <mergeCell ref="E91:E92"/>
    <mergeCell ref="F91:F92"/>
    <mergeCell ref="G91:G92"/>
    <mergeCell ref="P91:P92"/>
    <mergeCell ref="H91:H92"/>
    <mergeCell ref="N91:N92"/>
    <mergeCell ref="O91:O92"/>
    <mergeCell ref="L91:L92"/>
    <mergeCell ref="J91:J92"/>
    <mergeCell ref="I91:I92"/>
    <mergeCell ref="K91:K92"/>
    <mergeCell ref="M91:M92"/>
  </mergeCells>
  <conditionalFormatting sqref="X6:X13 X31:X38 X56:X63 X81:X88">
    <cfRule type="cellIs" priority="1" dxfId="1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23">
      <selection activeCell="Y66" sqref="Y66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582" t="s">
        <v>42</v>
      </c>
      <c r="Q3" s="582"/>
      <c r="R3" s="73"/>
      <c r="S3" s="73"/>
      <c r="T3" s="583">
        <f>'Rozlosování-přehled'!$N$1</f>
        <v>2011</v>
      </c>
      <c r="U3" s="583"/>
      <c r="X3" s="74" t="s">
        <v>0</v>
      </c>
    </row>
    <row r="4" spans="3:31" ht="18.75">
      <c r="C4" s="75" t="s">
        <v>43</v>
      </c>
      <c r="D4" s="76"/>
      <c r="N4" s="77">
        <v>3</v>
      </c>
      <c r="P4" s="584" t="str">
        <f>IF(N4=1,P6,IF(N4=2,P7,IF(N4=3,P8,IF(N4=4,P9,IF(N4=5,P10," ")))))</f>
        <v>VETERÁNI   I.</v>
      </c>
      <c r="Q4" s="585"/>
      <c r="R4" s="585"/>
      <c r="S4" s="585"/>
      <c r="T4" s="585"/>
      <c r="U4" s="586"/>
      <c r="W4" s="78" t="s">
        <v>1</v>
      </c>
      <c r="X4" s="79" t="s">
        <v>2</v>
      </c>
      <c r="AA4" s="1" t="s">
        <v>44</v>
      </c>
      <c r="AB4" s="1" t="s">
        <v>45</v>
      </c>
      <c r="AC4" s="1" t="s">
        <v>46</v>
      </c>
      <c r="AD4" s="1" t="s">
        <v>47</v>
      </c>
      <c r="AE4" s="1" t="s">
        <v>48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1" ht="14.25" customHeight="1">
      <c r="C6" s="75" t="s">
        <v>49</v>
      </c>
      <c r="D6" s="126" t="s">
        <v>119</v>
      </c>
      <c r="E6" s="83"/>
      <c r="F6" s="83"/>
      <c r="N6" s="84">
        <v>1</v>
      </c>
      <c r="P6" s="587" t="s">
        <v>50</v>
      </c>
      <c r="Q6" s="587"/>
      <c r="R6" s="587"/>
      <c r="S6" s="587"/>
      <c r="T6" s="587"/>
      <c r="U6" s="587"/>
      <c r="W6" s="85">
        <v>1</v>
      </c>
      <c r="X6" s="86" t="str">
        <f aca="true" t="shared" si="0" ref="X6:X13">IF($N$4=1,AA6,IF($N$4=2,AB6,IF($N$4=3,AC6,IF($N$4=4,AD6,IF($N$4=5,AE6," ")))))</f>
        <v>Trnávka</v>
      </c>
      <c r="AA6" s="1">
        <f>'1.V1'!AA81</f>
        <v>0</v>
      </c>
      <c r="AB6" s="1">
        <f>'1.V1'!AB81</f>
        <v>0</v>
      </c>
      <c r="AC6" s="1" t="str">
        <f>'Utkání-výsledky'!N4</f>
        <v>Trnávka</v>
      </c>
      <c r="AE6" s="1">
        <f>'1.V1'!AE81</f>
        <v>0</v>
      </c>
    </row>
    <row r="7" spans="3:31" ht="16.5" customHeight="1">
      <c r="C7" s="75" t="s">
        <v>52</v>
      </c>
      <c r="D7" s="87">
        <v>40687</v>
      </c>
      <c r="E7" s="88"/>
      <c r="F7" s="88"/>
      <c r="N7" s="84">
        <v>2</v>
      </c>
      <c r="P7" s="587" t="s">
        <v>53</v>
      </c>
      <c r="Q7" s="587"/>
      <c r="R7" s="587"/>
      <c r="S7" s="587"/>
      <c r="T7" s="587"/>
      <c r="U7" s="587"/>
      <c r="W7" s="85">
        <v>2</v>
      </c>
      <c r="X7" s="86" t="str">
        <f t="shared" si="0"/>
        <v>Kunčičky  A</v>
      </c>
      <c r="AA7" s="1">
        <f>'1.V1'!AA82</f>
        <v>0</v>
      </c>
      <c r="AB7" s="1">
        <f>'1.V1'!AB82</f>
        <v>0</v>
      </c>
      <c r="AC7" s="1" t="str">
        <f>'Utkání-výsledky'!N5</f>
        <v>Kunčičky  A</v>
      </c>
      <c r="AE7" s="1">
        <f>'1.V1'!AE82</f>
        <v>0</v>
      </c>
    </row>
    <row r="8" spans="3:31" ht="15" customHeight="1">
      <c r="C8" s="75"/>
      <c r="N8" s="84">
        <v>3</v>
      </c>
      <c r="P8" s="575" t="s">
        <v>54</v>
      </c>
      <c r="Q8" s="575"/>
      <c r="R8" s="575"/>
      <c r="S8" s="575"/>
      <c r="T8" s="575"/>
      <c r="U8" s="575"/>
      <c r="W8" s="85">
        <v>3</v>
      </c>
      <c r="X8" s="86" t="str">
        <f t="shared" si="0"/>
        <v>Stará Bělá  B</v>
      </c>
      <c r="AA8" s="1">
        <f>'1.V1'!AA83</f>
        <v>0</v>
      </c>
      <c r="AB8" s="1">
        <f>'1.V1'!AB83</f>
        <v>0</v>
      </c>
      <c r="AC8" s="1" t="str">
        <f>'Utkání-výsledky'!N6</f>
        <v>Stará Bělá  B</v>
      </c>
      <c r="AE8" s="1">
        <f>'1.V1'!AE83</f>
        <v>0</v>
      </c>
    </row>
    <row r="9" spans="2:31" ht="18.75">
      <c r="B9" s="89">
        <v>2</v>
      </c>
      <c r="C9" s="71" t="s">
        <v>56</v>
      </c>
      <c r="D9" s="577" t="str">
        <f>IF(B9=1,X6,IF(B9=2,X7,IF(B9=3,X8,IF(B9=4,X9,IF(B9=5,X10,IF(B9=6,X11,IF(B9=7,X12,IF(B9=8,X13," "))))))))</f>
        <v>Kunčičky  A</v>
      </c>
      <c r="E9" s="578"/>
      <c r="F9" s="578"/>
      <c r="G9" s="578"/>
      <c r="H9" s="578"/>
      <c r="I9" s="579"/>
      <c r="N9" s="84">
        <v>4</v>
      </c>
      <c r="P9" s="575" t="s">
        <v>57</v>
      </c>
      <c r="Q9" s="575"/>
      <c r="R9" s="575"/>
      <c r="S9" s="575"/>
      <c r="T9" s="575"/>
      <c r="U9" s="575"/>
      <c r="W9" s="85">
        <v>4</v>
      </c>
      <c r="X9" s="86" t="str">
        <f t="shared" si="0"/>
        <v>Výškovice  B</v>
      </c>
      <c r="AA9" s="1">
        <f>'1.V1'!AA84</f>
        <v>0</v>
      </c>
      <c r="AB9" s="1">
        <f>'1.V1'!AB84</f>
        <v>0</v>
      </c>
      <c r="AC9" s="1" t="str">
        <f>'Utkání-výsledky'!N7</f>
        <v>Výškovice  B</v>
      </c>
      <c r="AE9" s="1">
        <f>'1.V1'!AE84</f>
        <v>0</v>
      </c>
    </row>
    <row r="10" spans="2:31" ht="19.5" customHeight="1">
      <c r="B10" s="89">
        <v>8</v>
      </c>
      <c r="C10" s="71" t="s">
        <v>59</v>
      </c>
      <c r="D10" s="577" t="str">
        <f>IF(B10=1,X6,IF(B10=2,X7,IF(B10=3,X8,IF(B10=4,X9,IF(B10=5,X10,IF(B10=6,X11,IF(B10=7,X12,IF(B10=8,X13," "))))))))</f>
        <v>Výškovice  A</v>
      </c>
      <c r="E10" s="578"/>
      <c r="F10" s="578"/>
      <c r="G10" s="578"/>
      <c r="H10" s="578"/>
      <c r="I10" s="579"/>
      <c r="N10" s="84">
        <v>5</v>
      </c>
      <c r="P10" s="575" t="s">
        <v>60</v>
      </c>
      <c r="Q10" s="575"/>
      <c r="R10" s="575"/>
      <c r="S10" s="575"/>
      <c r="T10" s="575"/>
      <c r="U10" s="575"/>
      <c r="W10" s="85">
        <v>5</v>
      </c>
      <c r="X10" s="86" t="str">
        <f t="shared" si="0"/>
        <v>Proskovice A</v>
      </c>
      <c r="AA10" s="1">
        <f>'1.V1'!AA85</f>
        <v>0</v>
      </c>
      <c r="AB10" s="1">
        <f>'1.V1'!AB85</f>
        <v>0</v>
      </c>
      <c r="AC10" s="1" t="str">
        <f>'Utkání-výsledky'!N8</f>
        <v>Proskovice A</v>
      </c>
      <c r="AE10" s="1">
        <f>'1.V1'!AE85</f>
        <v>0</v>
      </c>
    </row>
    <row r="11" spans="23:31" ht="15.75" customHeight="1">
      <c r="W11" s="85">
        <v>6</v>
      </c>
      <c r="X11" s="86" t="str">
        <f t="shared" si="0"/>
        <v>Nová Bělá</v>
      </c>
      <c r="AA11" s="1">
        <f>'1.V1'!AA86</f>
        <v>0</v>
      </c>
      <c r="AB11" s="1">
        <f>'1.V1'!AB86</f>
        <v>0</v>
      </c>
      <c r="AC11" s="1" t="str">
        <f>'Utkání-výsledky'!N9</f>
        <v>Nová Bělá</v>
      </c>
      <c r="AE11" s="1">
        <f>'1.V1'!AE86</f>
        <v>0</v>
      </c>
    </row>
    <row r="12" spans="3:37" ht="15">
      <c r="C12" s="90" t="s">
        <v>63</v>
      </c>
      <c r="D12" s="91"/>
      <c r="E12" s="580" t="s">
        <v>64</v>
      </c>
      <c r="F12" s="576"/>
      <c r="G12" s="576"/>
      <c r="H12" s="576"/>
      <c r="I12" s="576"/>
      <c r="J12" s="576"/>
      <c r="K12" s="576"/>
      <c r="L12" s="576"/>
      <c r="M12" s="576"/>
      <c r="N12" s="576" t="s">
        <v>65</v>
      </c>
      <c r="O12" s="576"/>
      <c r="P12" s="576"/>
      <c r="Q12" s="576"/>
      <c r="R12" s="576"/>
      <c r="S12" s="576"/>
      <c r="T12" s="576"/>
      <c r="U12" s="576"/>
      <c r="V12" s="92"/>
      <c r="W12" s="85">
        <v>7</v>
      </c>
      <c r="X12" s="86" t="str">
        <f t="shared" si="0"/>
        <v>Stará Bělá  A</v>
      </c>
      <c r="AA12" s="1">
        <f>'1.V1'!AA87</f>
        <v>0</v>
      </c>
      <c r="AB12" s="1">
        <f>'1.V1'!AB87</f>
        <v>0</v>
      </c>
      <c r="AC12" s="1" t="str">
        <f>'Utkání-výsledky'!N10</f>
        <v>Stará Bělá  A</v>
      </c>
      <c r="AE12" s="1">
        <f>'1.V1'!AE87</f>
        <v>0</v>
      </c>
      <c r="AF12" s="75"/>
      <c r="AG12" s="93"/>
      <c r="AH12" s="93"/>
      <c r="AI12" s="74" t="s">
        <v>0</v>
      </c>
      <c r="AJ12" s="93"/>
      <c r="AK12" s="93"/>
    </row>
    <row r="13" spans="2:37" ht="21" customHeight="1">
      <c r="B13" s="94"/>
      <c r="C13" s="95" t="s">
        <v>7</v>
      </c>
      <c r="D13" s="96" t="s">
        <v>8</v>
      </c>
      <c r="E13" s="581" t="s">
        <v>66</v>
      </c>
      <c r="F13" s="559"/>
      <c r="G13" s="560"/>
      <c r="H13" s="558" t="s">
        <v>67</v>
      </c>
      <c r="I13" s="559"/>
      <c r="J13" s="560" t="s">
        <v>67</v>
      </c>
      <c r="K13" s="558" t="s">
        <v>68</v>
      </c>
      <c r="L13" s="559"/>
      <c r="M13" s="559" t="s">
        <v>68</v>
      </c>
      <c r="N13" s="558" t="s">
        <v>69</v>
      </c>
      <c r="O13" s="559"/>
      <c r="P13" s="560"/>
      <c r="Q13" s="558" t="s">
        <v>70</v>
      </c>
      <c r="R13" s="559"/>
      <c r="S13" s="560"/>
      <c r="T13" s="97" t="s">
        <v>71</v>
      </c>
      <c r="U13" s="98"/>
      <c r="V13" s="99"/>
      <c r="W13" s="85">
        <v>8</v>
      </c>
      <c r="X13" s="86" t="str">
        <f t="shared" si="0"/>
        <v>Výškovice  A</v>
      </c>
      <c r="AA13" s="1">
        <f>'1.V1'!AA88</f>
        <v>0</v>
      </c>
      <c r="AB13" s="1">
        <f>'1.V1'!AB88</f>
        <v>0</v>
      </c>
      <c r="AC13" s="1" t="str">
        <f>'Utkání-výsledky'!N11</f>
        <v>Výškovice  A</v>
      </c>
      <c r="AE13" s="1">
        <f>'1.V1'!AE88</f>
        <v>0</v>
      </c>
      <c r="AF13" s="4" t="s">
        <v>66</v>
      </c>
      <c r="AG13" s="4" t="s">
        <v>67</v>
      </c>
      <c r="AH13" s="4" t="s">
        <v>68</v>
      </c>
      <c r="AI13" s="4" t="s">
        <v>66</v>
      </c>
      <c r="AJ13" s="4" t="s">
        <v>67</v>
      </c>
      <c r="AK13" s="4" t="s">
        <v>68</v>
      </c>
    </row>
    <row r="14" spans="2:37" ht="24.75" customHeight="1">
      <c r="B14" s="100" t="s">
        <v>66</v>
      </c>
      <c r="C14" s="101" t="s">
        <v>228</v>
      </c>
      <c r="D14" s="418" t="s">
        <v>229</v>
      </c>
      <c r="E14" s="102">
        <v>0</v>
      </c>
      <c r="F14" s="103" t="s">
        <v>17</v>
      </c>
      <c r="G14" s="104">
        <v>6</v>
      </c>
      <c r="H14" s="105">
        <v>2</v>
      </c>
      <c r="I14" s="103" t="s">
        <v>17</v>
      </c>
      <c r="J14" s="104">
        <v>6</v>
      </c>
      <c r="K14" s="138"/>
      <c r="L14" s="136" t="s">
        <v>17</v>
      </c>
      <c r="M14" s="139"/>
      <c r="N14" s="140">
        <f>E14+H14+K14</f>
        <v>2</v>
      </c>
      <c r="O14" s="141" t="s">
        <v>17</v>
      </c>
      <c r="P14" s="142">
        <f>G14+J14+M14</f>
        <v>12</v>
      </c>
      <c r="Q14" s="140">
        <f>SUM(AF14:AH14)</f>
        <v>0</v>
      </c>
      <c r="R14" s="141" t="s">
        <v>17</v>
      </c>
      <c r="S14" s="142">
        <f>SUM(AI14:AK14)</f>
        <v>2</v>
      </c>
      <c r="T14" s="106">
        <f>IF(Q14&gt;S14,1,0)</f>
        <v>0</v>
      </c>
      <c r="U14" s="107">
        <f>IF(S14&gt;Q14,1,0)</f>
        <v>1</v>
      </c>
      <c r="V14" s="92"/>
      <c r="X14" s="108"/>
      <c r="AF14" s="109">
        <f>IF(E14&gt;G14,1,0)</f>
        <v>0</v>
      </c>
      <c r="AG14" s="109">
        <f>IF(H14&gt;J14,1,0)</f>
        <v>0</v>
      </c>
      <c r="AH14" s="109">
        <f>IF(K14+M14&gt;0,IF(K14&gt;M14,1,0),0)</f>
        <v>0</v>
      </c>
      <c r="AI14" s="109">
        <f>IF(G14&gt;E14,1,0)</f>
        <v>1</v>
      </c>
      <c r="AJ14" s="109">
        <f>IF(J14&gt;H14,1,0)</f>
        <v>1</v>
      </c>
      <c r="AK14" s="109">
        <f>IF(K14+M14&gt;0,IF(M14&gt;K14,1,0),0)</f>
        <v>0</v>
      </c>
    </row>
    <row r="15" spans="2:37" ht="24" customHeight="1">
      <c r="B15" s="100" t="s">
        <v>67</v>
      </c>
      <c r="C15" s="419" t="s">
        <v>117</v>
      </c>
      <c r="D15" s="418" t="s">
        <v>212</v>
      </c>
      <c r="E15" s="102">
        <v>4</v>
      </c>
      <c r="F15" s="103" t="s">
        <v>17</v>
      </c>
      <c r="G15" s="104">
        <v>6</v>
      </c>
      <c r="H15" s="105">
        <v>5</v>
      </c>
      <c r="I15" s="103" t="s">
        <v>17</v>
      </c>
      <c r="J15" s="104">
        <v>7</v>
      </c>
      <c r="K15" s="138"/>
      <c r="L15" s="136" t="s">
        <v>17</v>
      </c>
      <c r="M15" s="139"/>
      <c r="N15" s="140">
        <f>E15+H15+K15</f>
        <v>9</v>
      </c>
      <c r="O15" s="141" t="s">
        <v>17</v>
      </c>
      <c r="P15" s="142">
        <f>G15+J15+M15</f>
        <v>13</v>
      </c>
      <c r="Q15" s="140">
        <f>SUM(AF15:AH15)</f>
        <v>0</v>
      </c>
      <c r="R15" s="141" t="s">
        <v>17</v>
      </c>
      <c r="S15" s="142">
        <f>SUM(AI15:AK15)</f>
        <v>2</v>
      </c>
      <c r="T15" s="106">
        <f>IF(Q15&gt;S15,1,0)</f>
        <v>0</v>
      </c>
      <c r="U15" s="107">
        <f>IF(S15&gt;Q15,1,0)</f>
        <v>1</v>
      </c>
      <c r="V15" s="92"/>
      <c r="AF15" s="109">
        <f>IF(E15&gt;G15,1,0)</f>
        <v>0</v>
      </c>
      <c r="AG15" s="109">
        <f>IF(H15&gt;J15,1,0)</f>
        <v>0</v>
      </c>
      <c r="AH15" s="109">
        <f>IF(K15+M15&gt;0,IF(K15&gt;M15,1,0),0)</f>
        <v>0</v>
      </c>
      <c r="AI15" s="109">
        <f>IF(G15&gt;E15,1,0)</f>
        <v>1</v>
      </c>
      <c r="AJ15" s="109">
        <f>IF(J15&gt;H15,1,0)</f>
        <v>1</v>
      </c>
      <c r="AK15" s="109">
        <f>IF(K15+M15&gt;0,IF(M15&gt;K15,1,0),0)</f>
        <v>0</v>
      </c>
    </row>
    <row r="16" spans="2:37" ht="20.25" customHeight="1">
      <c r="B16" s="597" t="s">
        <v>68</v>
      </c>
      <c r="C16" s="419" t="s">
        <v>228</v>
      </c>
      <c r="D16" s="420" t="s">
        <v>229</v>
      </c>
      <c r="E16" s="605">
        <v>6</v>
      </c>
      <c r="F16" s="607" t="s">
        <v>17</v>
      </c>
      <c r="G16" s="609">
        <v>7</v>
      </c>
      <c r="H16" s="611">
        <v>5</v>
      </c>
      <c r="I16" s="607" t="s">
        <v>17</v>
      </c>
      <c r="J16" s="609">
        <v>7</v>
      </c>
      <c r="K16" s="625"/>
      <c r="L16" s="573" t="s">
        <v>17</v>
      </c>
      <c r="M16" s="627"/>
      <c r="N16" s="623">
        <f>E16+H16+K16</f>
        <v>11</v>
      </c>
      <c r="O16" s="631" t="s">
        <v>17</v>
      </c>
      <c r="P16" s="633">
        <f>G16+J16+M16</f>
        <v>14</v>
      </c>
      <c r="Q16" s="623">
        <f>SUM(AF16:AH16)</f>
        <v>0</v>
      </c>
      <c r="R16" s="631" t="s">
        <v>17</v>
      </c>
      <c r="S16" s="633">
        <f>SUM(AI16:AK16)</f>
        <v>2</v>
      </c>
      <c r="T16" s="635">
        <f>IF(Q16&gt;S16,1,0)</f>
        <v>0</v>
      </c>
      <c r="U16" s="629">
        <f>IF(S16&gt;Q16,1,0)</f>
        <v>1</v>
      </c>
      <c r="V16" s="112"/>
      <c r="AF16" s="109">
        <f>IF(E16&gt;G16,1,0)</f>
        <v>0</v>
      </c>
      <c r="AG16" s="109">
        <f>IF(H16&gt;J16,1,0)</f>
        <v>0</v>
      </c>
      <c r="AH16" s="109">
        <f>IF(K16+M16&gt;0,IF(K16&gt;M16,1,0),0)</f>
        <v>0</v>
      </c>
      <c r="AI16" s="109">
        <f>IF(G16&gt;E16,1,0)</f>
        <v>1</v>
      </c>
      <c r="AJ16" s="109">
        <f>IF(J16&gt;H16,1,0)</f>
        <v>1</v>
      </c>
      <c r="AK16" s="109">
        <f>IF(K16+M16&gt;0,IF(M16&gt;K16,1,0),0)</f>
        <v>0</v>
      </c>
    </row>
    <row r="17" spans="2:22" ht="21" customHeight="1">
      <c r="B17" s="598"/>
      <c r="C17" s="417" t="s">
        <v>230</v>
      </c>
      <c r="D17" s="420" t="s">
        <v>212</v>
      </c>
      <c r="E17" s="606"/>
      <c r="F17" s="608"/>
      <c r="G17" s="610"/>
      <c r="H17" s="612"/>
      <c r="I17" s="608"/>
      <c r="J17" s="610"/>
      <c r="K17" s="626"/>
      <c r="L17" s="574"/>
      <c r="M17" s="628"/>
      <c r="N17" s="624"/>
      <c r="O17" s="632"/>
      <c r="P17" s="634"/>
      <c r="Q17" s="624"/>
      <c r="R17" s="632"/>
      <c r="S17" s="634"/>
      <c r="T17" s="636"/>
      <c r="U17" s="630"/>
      <c r="V17" s="112"/>
    </row>
    <row r="18" spans="2:22" ht="23.25" customHeight="1">
      <c r="B18" s="115"/>
      <c r="C18" s="147" t="s">
        <v>72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>
        <f>SUM(N14:N17)</f>
        <v>22</v>
      </c>
      <c r="O18" s="141" t="s">
        <v>17</v>
      </c>
      <c r="P18" s="150">
        <f>SUM(P14:P17)</f>
        <v>39</v>
      </c>
      <c r="Q18" s="149">
        <f>SUM(Q14:Q17)</f>
        <v>0</v>
      </c>
      <c r="R18" s="151" t="s">
        <v>17</v>
      </c>
      <c r="S18" s="150">
        <f>SUM(S14:S17)</f>
        <v>6</v>
      </c>
      <c r="T18" s="106">
        <f>SUM(T14:T17)</f>
        <v>0</v>
      </c>
      <c r="U18" s="107">
        <f>SUM(U14:U17)</f>
        <v>3</v>
      </c>
      <c r="V18" s="92"/>
    </row>
    <row r="19" spans="2:27" ht="21" customHeight="1">
      <c r="B19" s="115"/>
      <c r="C19" s="3" t="s">
        <v>73</v>
      </c>
      <c r="D19" s="118" t="str">
        <f>IF(T18&gt;U18,D9,IF(U18&gt;T18,D10,IF(U18+T18=0," ","CHYBA ZADÁNÍ")))</f>
        <v>Výškovice  A</v>
      </c>
      <c r="E19" s="116"/>
      <c r="F19" s="116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3"/>
      <c r="V19" s="119"/>
      <c r="AA19" s="120"/>
    </row>
    <row r="20" spans="2:22" ht="19.5" customHeight="1">
      <c r="B20" s="115"/>
      <c r="C20" s="3" t="s">
        <v>74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2" t="s">
        <v>56</v>
      </c>
      <c r="K21" s="2"/>
      <c r="L21" s="2"/>
      <c r="T21" s="2" t="s">
        <v>59</v>
      </c>
    </row>
    <row r="22" spans="3:21" ht="15">
      <c r="C22" s="75" t="s">
        <v>75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1"/>
      <c r="C26" s="91"/>
      <c r="D26" s="91"/>
      <c r="E26" s="91"/>
      <c r="F26" s="123" t="s">
        <v>39</v>
      </c>
      <c r="G26" s="91"/>
      <c r="H26" s="124"/>
      <c r="I26" s="124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582" t="s">
        <v>42</v>
      </c>
      <c r="Q28" s="582"/>
      <c r="R28" s="73"/>
      <c r="S28" s="73"/>
      <c r="T28" s="583">
        <f>'Rozlosování-přehled'!$N$1</f>
        <v>2011</v>
      </c>
      <c r="U28" s="583"/>
      <c r="X28" s="74" t="s">
        <v>0</v>
      </c>
    </row>
    <row r="29" spans="3:31" ht="18.75">
      <c r="C29" s="75" t="s">
        <v>43</v>
      </c>
      <c r="D29" s="125"/>
      <c r="N29" s="77">
        <v>3</v>
      </c>
      <c r="P29" s="584" t="str">
        <f>IF(N29=1,P31,IF(N29=2,P32,IF(N29=3,P33,IF(N29=4,P34,IF(N29=5,P35," ")))))</f>
        <v>VETERÁNI   I.</v>
      </c>
      <c r="Q29" s="585"/>
      <c r="R29" s="585"/>
      <c r="S29" s="585"/>
      <c r="T29" s="585"/>
      <c r="U29" s="586"/>
      <c r="W29" s="78" t="s">
        <v>1</v>
      </c>
      <c r="X29" s="75" t="s">
        <v>2</v>
      </c>
      <c r="AA29" s="1" t="s">
        <v>44</v>
      </c>
      <c r="AB29" s="1" t="s">
        <v>45</v>
      </c>
      <c r="AC29" s="1" t="s">
        <v>46</v>
      </c>
      <c r="AD29" s="1" t="s">
        <v>47</v>
      </c>
      <c r="AE29" s="1" t="s">
        <v>48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1" ht="18.75">
      <c r="C31" s="75" t="s">
        <v>49</v>
      </c>
      <c r="D31" s="577" t="s">
        <v>231</v>
      </c>
      <c r="E31" s="578"/>
      <c r="F31" s="578"/>
      <c r="G31" s="578"/>
      <c r="H31" s="578"/>
      <c r="I31" s="579"/>
      <c r="N31" s="1">
        <v>1</v>
      </c>
      <c r="P31" s="587" t="s">
        <v>50</v>
      </c>
      <c r="Q31" s="587"/>
      <c r="R31" s="587"/>
      <c r="S31" s="587"/>
      <c r="T31" s="587"/>
      <c r="U31" s="587"/>
      <c r="W31" s="85">
        <v>1</v>
      </c>
      <c r="X31" s="86" t="str">
        <f aca="true" t="shared" si="1" ref="X31:X38">IF($N$29=1,AA31,IF($N$29=2,AB31,IF($N$29=3,AC31,IF($N$29=4,AD31,IF($N$29=5,AE31," ")))))</f>
        <v>Trnávka</v>
      </c>
      <c r="AA31" s="1">
        <f aca="true" t="shared" si="2" ref="AA31:AE38">AA6</f>
        <v>0</v>
      </c>
      <c r="AB31" s="1">
        <f t="shared" si="2"/>
        <v>0</v>
      </c>
      <c r="AC31" s="1" t="str">
        <f>AC6</f>
        <v>Trnávka</v>
      </c>
      <c r="AD31" s="1">
        <f t="shared" si="2"/>
        <v>0</v>
      </c>
      <c r="AE31" s="1">
        <f t="shared" si="2"/>
        <v>0</v>
      </c>
    </row>
    <row r="32" spans="3:31" ht="15">
      <c r="C32" s="75" t="s">
        <v>52</v>
      </c>
      <c r="D32" s="247">
        <v>40688</v>
      </c>
      <c r="E32" s="88"/>
      <c r="F32" s="88"/>
      <c r="N32" s="1">
        <v>2</v>
      </c>
      <c r="P32" s="587" t="s">
        <v>53</v>
      </c>
      <c r="Q32" s="587"/>
      <c r="R32" s="587"/>
      <c r="S32" s="587"/>
      <c r="T32" s="587"/>
      <c r="U32" s="587"/>
      <c r="W32" s="85">
        <v>2</v>
      </c>
      <c r="X32" s="86" t="str">
        <f t="shared" si="1"/>
        <v>Kunčičky  A</v>
      </c>
      <c r="AA32" s="1">
        <f t="shared" si="2"/>
        <v>0</v>
      </c>
      <c r="AB32" s="1">
        <f t="shared" si="2"/>
        <v>0</v>
      </c>
      <c r="AC32" s="1" t="str">
        <f t="shared" si="2"/>
        <v>Kunčičky  A</v>
      </c>
      <c r="AD32" s="1">
        <f t="shared" si="2"/>
        <v>0</v>
      </c>
      <c r="AE32" s="1">
        <f t="shared" si="2"/>
        <v>0</v>
      </c>
    </row>
    <row r="33" spans="3:31" ht="15">
      <c r="C33" s="75"/>
      <c r="N33" s="1">
        <v>3</v>
      </c>
      <c r="P33" s="575" t="s">
        <v>54</v>
      </c>
      <c r="Q33" s="575"/>
      <c r="R33" s="575"/>
      <c r="S33" s="575"/>
      <c r="T33" s="575"/>
      <c r="U33" s="575"/>
      <c r="W33" s="85">
        <v>3</v>
      </c>
      <c r="X33" s="86" t="str">
        <f t="shared" si="1"/>
        <v>Stará Bělá  B</v>
      </c>
      <c r="AA33" s="1">
        <f t="shared" si="2"/>
        <v>0</v>
      </c>
      <c r="AB33" s="1">
        <f t="shared" si="2"/>
        <v>0</v>
      </c>
      <c r="AC33" s="1" t="str">
        <f t="shared" si="2"/>
        <v>Stará Bělá  B</v>
      </c>
      <c r="AD33" s="1">
        <f t="shared" si="2"/>
        <v>0</v>
      </c>
      <c r="AE33" s="1">
        <f t="shared" si="2"/>
        <v>0</v>
      </c>
    </row>
    <row r="34" spans="2:31" ht="18.75">
      <c r="B34" s="89">
        <v>3</v>
      </c>
      <c r="C34" s="71" t="s">
        <v>56</v>
      </c>
      <c r="D34" s="594" t="str">
        <f>IF(B34=1,X31,IF(B34=2,X32,IF(B34=3,X33,IF(B34=4,X34,IF(B34=5,X35,IF(B34=6,X36,IF(B34=7,X37,IF(B34=8,X38," "))))))))</f>
        <v>Stará Bělá  B</v>
      </c>
      <c r="E34" s="595"/>
      <c r="F34" s="595"/>
      <c r="G34" s="595"/>
      <c r="H34" s="595"/>
      <c r="I34" s="596"/>
      <c r="N34" s="1">
        <v>4</v>
      </c>
      <c r="P34" s="575" t="s">
        <v>57</v>
      </c>
      <c r="Q34" s="575"/>
      <c r="R34" s="575"/>
      <c r="S34" s="575"/>
      <c r="T34" s="575"/>
      <c r="U34" s="575"/>
      <c r="W34" s="85">
        <v>4</v>
      </c>
      <c r="X34" s="86" t="str">
        <f t="shared" si="1"/>
        <v>Výškovice  B</v>
      </c>
      <c r="AA34" s="1">
        <f t="shared" si="2"/>
        <v>0</v>
      </c>
      <c r="AB34" s="1">
        <f t="shared" si="2"/>
        <v>0</v>
      </c>
      <c r="AC34" s="1" t="str">
        <f t="shared" si="2"/>
        <v>Výškovice  B</v>
      </c>
      <c r="AD34" s="1">
        <f t="shared" si="2"/>
        <v>0</v>
      </c>
      <c r="AE34" s="1">
        <f t="shared" si="2"/>
        <v>0</v>
      </c>
    </row>
    <row r="35" spans="2:31" ht="18.75">
      <c r="B35" s="89">
        <v>1</v>
      </c>
      <c r="C35" s="71" t="s">
        <v>59</v>
      </c>
      <c r="D35" s="594" t="str">
        <f>IF(B35=1,X31,IF(B35=2,X32,IF(B35=3,X33,IF(B35=4,X34,IF(B35=5,X35,IF(B35=6,X36,IF(B35=7,X37,IF(B35=8,X38," "))))))))</f>
        <v>Trnávka</v>
      </c>
      <c r="E35" s="595"/>
      <c r="F35" s="595"/>
      <c r="G35" s="595"/>
      <c r="H35" s="595"/>
      <c r="I35" s="596"/>
      <c r="N35" s="1">
        <v>5</v>
      </c>
      <c r="P35" s="575" t="s">
        <v>60</v>
      </c>
      <c r="Q35" s="575"/>
      <c r="R35" s="575"/>
      <c r="S35" s="575"/>
      <c r="T35" s="575"/>
      <c r="U35" s="575"/>
      <c r="W35" s="85">
        <v>5</v>
      </c>
      <c r="X35" s="86" t="str">
        <f t="shared" si="1"/>
        <v>Proskovice A</v>
      </c>
      <c r="AA35" s="1">
        <f t="shared" si="2"/>
        <v>0</v>
      </c>
      <c r="AB35" s="1">
        <f t="shared" si="2"/>
        <v>0</v>
      </c>
      <c r="AC35" s="1" t="str">
        <f t="shared" si="2"/>
        <v>Proskovice A</v>
      </c>
      <c r="AD35" s="1">
        <f t="shared" si="2"/>
        <v>0</v>
      </c>
      <c r="AE35" s="1">
        <f t="shared" si="2"/>
        <v>0</v>
      </c>
    </row>
    <row r="36" spans="23:31" ht="15">
      <c r="W36" s="85">
        <v>6</v>
      </c>
      <c r="X36" s="86" t="str">
        <f t="shared" si="1"/>
        <v>Nová Bělá</v>
      </c>
      <c r="AA36" s="1">
        <f t="shared" si="2"/>
        <v>0</v>
      </c>
      <c r="AB36" s="1">
        <f t="shared" si="2"/>
        <v>0</v>
      </c>
      <c r="AC36" s="1" t="str">
        <f t="shared" si="2"/>
        <v>Nová Bělá</v>
      </c>
      <c r="AD36" s="1">
        <f t="shared" si="2"/>
        <v>0</v>
      </c>
      <c r="AE36" s="1">
        <f t="shared" si="2"/>
        <v>0</v>
      </c>
    </row>
    <row r="37" spans="3:31" ht="15">
      <c r="C37" s="90" t="s">
        <v>63</v>
      </c>
      <c r="D37" s="91"/>
      <c r="E37" s="580" t="s">
        <v>64</v>
      </c>
      <c r="F37" s="576"/>
      <c r="G37" s="576"/>
      <c r="H37" s="576"/>
      <c r="I37" s="576"/>
      <c r="J37" s="576"/>
      <c r="K37" s="576"/>
      <c r="L37" s="576"/>
      <c r="M37" s="576"/>
      <c r="N37" s="576" t="s">
        <v>65</v>
      </c>
      <c r="O37" s="576"/>
      <c r="P37" s="576"/>
      <c r="Q37" s="576"/>
      <c r="R37" s="576"/>
      <c r="S37" s="576"/>
      <c r="T37" s="576"/>
      <c r="U37" s="576"/>
      <c r="V37" s="92"/>
      <c r="W37" s="85">
        <v>7</v>
      </c>
      <c r="X37" s="86" t="str">
        <f t="shared" si="1"/>
        <v>Stará Bělá  A</v>
      </c>
      <c r="AA37" s="1">
        <f t="shared" si="2"/>
        <v>0</v>
      </c>
      <c r="AB37" s="1">
        <f t="shared" si="2"/>
        <v>0</v>
      </c>
      <c r="AC37" s="1" t="str">
        <f t="shared" si="2"/>
        <v>Stará Bělá  A</v>
      </c>
      <c r="AD37" s="1">
        <f t="shared" si="2"/>
        <v>0</v>
      </c>
      <c r="AE37" s="1">
        <f t="shared" si="2"/>
        <v>0</v>
      </c>
    </row>
    <row r="38" spans="2:37" ht="15">
      <c r="B38" s="94"/>
      <c r="C38" s="95" t="s">
        <v>7</v>
      </c>
      <c r="D38" s="96" t="s">
        <v>8</v>
      </c>
      <c r="E38" s="581" t="s">
        <v>66</v>
      </c>
      <c r="F38" s="559"/>
      <c r="G38" s="560"/>
      <c r="H38" s="558" t="s">
        <v>67</v>
      </c>
      <c r="I38" s="559"/>
      <c r="J38" s="560" t="s">
        <v>67</v>
      </c>
      <c r="K38" s="558" t="s">
        <v>68</v>
      </c>
      <c r="L38" s="559"/>
      <c r="M38" s="559" t="s">
        <v>68</v>
      </c>
      <c r="N38" s="558" t="s">
        <v>69</v>
      </c>
      <c r="O38" s="559"/>
      <c r="P38" s="560"/>
      <c r="Q38" s="558" t="s">
        <v>70</v>
      </c>
      <c r="R38" s="559"/>
      <c r="S38" s="560"/>
      <c r="T38" s="97" t="s">
        <v>71</v>
      </c>
      <c r="U38" s="98"/>
      <c r="V38" s="99"/>
      <c r="W38" s="85">
        <v>8</v>
      </c>
      <c r="X38" s="86" t="str">
        <f t="shared" si="1"/>
        <v>Výškovice  A</v>
      </c>
      <c r="AA38" s="1">
        <f t="shared" si="2"/>
        <v>0</v>
      </c>
      <c r="AB38" s="1">
        <f t="shared" si="2"/>
        <v>0</v>
      </c>
      <c r="AC38" s="1" t="str">
        <f t="shared" si="2"/>
        <v>Výškovice  A</v>
      </c>
      <c r="AD38" s="1">
        <f t="shared" si="2"/>
        <v>0</v>
      </c>
      <c r="AE38" s="1">
        <f t="shared" si="2"/>
        <v>0</v>
      </c>
      <c r="AF38" s="4" t="s">
        <v>66</v>
      </c>
      <c r="AG38" s="4" t="s">
        <v>67</v>
      </c>
      <c r="AH38" s="4" t="s">
        <v>68</v>
      </c>
      <c r="AI38" s="4" t="s">
        <v>66</v>
      </c>
      <c r="AJ38" s="4" t="s">
        <v>67</v>
      </c>
      <c r="AK38" s="4" t="s">
        <v>68</v>
      </c>
    </row>
    <row r="39" spans="2:37" ht="24.75" customHeight="1">
      <c r="B39" s="100" t="s">
        <v>66</v>
      </c>
      <c r="C39" s="101" t="s">
        <v>128</v>
      </c>
      <c r="D39" s="101" t="s">
        <v>234</v>
      </c>
      <c r="E39" s="102">
        <v>6</v>
      </c>
      <c r="F39" s="103" t="s">
        <v>17</v>
      </c>
      <c r="G39" s="104">
        <v>0</v>
      </c>
      <c r="H39" s="105">
        <v>6</v>
      </c>
      <c r="I39" s="103" t="s">
        <v>17</v>
      </c>
      <c r="J39" s="104">
        <v>0</v>
      </c>
      <c r="K39" s="138"/>
      <c r="L39" s="136" t="s">
        <v>17</v>
      </c>
      <c r="M39" s="139"/>
      <c r="N39" s="140">
        <f>E39+H39+K39</f>
        <v>12</v>
      </c>
      <c r="O39" s="141" t="s">
        <v>17</v>
      </c>
      <c r="P39" s="142">
        <f>G39+J39+M39</f>
        <v>0</v>
      </c>
      <c r="Q39" s="140">
        <f>SUM(AF39:AH39)</f>
        <v>2</v>
      </c>
      <c r="R39" s="141" t="s">
        <v>17</v>
      </c>
      <c r="S39" s="142">
        <f>SUM(AI39:AK39)</f>
        <v>0</v>
      </c>
      <c r="T39" s="106">
        <f>IF(Q39&gt;S39,1,0)</f>
        <v>1</v>
      </c>
      <c r="U39" s="107">
        <f>IF(S39&gt;Q39,1,0)</f>
        <v>0</v>
      </c>
      <c r="V39" s="92"/>
      <c r="X39" s="108"/>
      <c r="AF39" s="109">
        <f>IF(E39&gt;G39,1,0)</f>
        <v>1</v>
      </c>
      <c r="AG39" s="109">
        <f>IF(H39&gt;J39,1,0)</f>
        <v>1</v>
      </c>
      <c r="AH39" s="109">
        <f>IF(K39+M39&gt;0,IF(K39&gt;M39,1,0),0)</f>
        <v>0</v>
      </c>
      <c r="AI39" s="109">
        <f>IF(G39&gt;E39,1,0)</f>
        <v>0</v>
      </c>
      <c r="AJ39" s="109">
        <f>IF(J39&gt;H39,1,0)</f>
        <v>0</v>
      </c>
      <c r="AK39" s="109">
        <f>IF(K39+M39&gt;0,IF(M39&gt;K39,1,0),0)</f>
        <v>0</v>
      </c>
    </row>
    <row r="40" spans="2:37" ht="24.75" customHeight="1">
      <c r="B40" s="100" t="s">
        <v>67</v>
      </c>
      <c r="C40" s="113" t="s">
        <v>233</v>
      </c>
      <c r="D40" s="111" t="s">
        <v>235</v>
      </c>
      <c r="E40" s="102">
        <v>6</v>
      </c>
      <c r="F40" s="103" t="s">
        <v>17</v>
      </c>
      <c r="G40" s="104">
        <v>0</v>
      </c>
      <c r="H40" s="105">
        <v>6</v>
      </c>
      <c r="I40" s="103" t="s">
        <v>17</v>
      </c>
      <c r="J40" s="104">
        <v>0</v>
      </c>
      <c r="K40" s="138"/>
      <c r="L40" s="136" t="s">
        <v>17</v>
      </c>
      <c r="M40" s="139"/>
      <c r="N40" s="140">
        <f>E40+H40+K40</f>
        <v>12</v>
      </c>
      <c r="O40" s="141" t="s">
        <v>17</v>
      </c>
      <c r="P40" s="142">
        <f>G40+J40+M40</f>
        <v>0</v>
      </c>
      <c r="Q40" s="140">
        <f>SUM(AF40:AH40)</f>
        <v>2</v>
      </c>
      <c r="R40" s="141" t="s">
        <v>17</v>
      </c>
      <c r="S40" s="142">
        <f>SUM(AI40:AK40)</f>
        <v>0</v>
      </c>
      <c r="T40" s="106">
        <f>IF(Q40&gt;S40,1,0)</f>
        <v>1</v>
      </c>
      <c r="U40" s="107">
        <f>IF(S40&gt;Q40,1,0)</f>
        <v>0</v>
      </c>
      <c r="V40" s="92"/>
      <c r="AF40" s="109">
        <f>IF(E40&gt;G40,1,0)</f>
        <v>1</v>
      </c>
      <c r="AG40" s="109">
        <f>IF(H40&gt;J40,1,0)</f>
        <v>1</v>
      </c>
      <c r="AH40" s="109">
        <f>IF(K40+M40&gt;0,IF(K40&gt;M40,1,0),0)</f>
        <v>0</v>
      </c>
      <c r="AI40" s="109">
        <f>IF(G40&gt;E40,1,0)</f>
        <v>0</v>
      </c>
      <c r="AJ40" s="109">
        <f>IF(J40&gt;H40,1,0)</f>
        <v>0</v>
      </c>
      <c r="AK40" s="109">
        <f>IF(K40+M40&gt;0,IF(M40&gt;K40,1,0),0)</f>
        <v>0</v>
      </c>
    </row>
    <row r="41" spans="2:37" ht="24.75" customHeight="1">
      <c r="B41" s="597" t="s">
        <v>68</v>
      </c>
      <c r="C41" s="111" t="s">
        <v>128</v>
      </c>
      <c r="D41" s="111" t="s">
        <v>235</v>
      </c>
      <c r="E41" s="605">
        <v>6</v>
      </c>
      <c r="F41" s="607" t="s">
        <v>17</v>
      </c>
      <c r="G41" s="609">
        <v>3</v>
      </c>
      <c r="H41" s="611">
        <v>6</v>
      </c>
      <c r="I41" s="607" t="s">
        <v>17</v>
      </c>
      <c r="J41" s="609">
        <v>2</v>
      </c>
      <c r="K41" s="625"/>
      <c r="L41" s="573" t="s">
        <v>17</v>
      </c>
      <c r="M41" s="627"/>
      <c r="N41" s="623">
        <f>E41+H41+K41</f>
        <v>12</v>
      </c>
      <c r="O41" s="631" t="s">
        <v>17</v>
      </c>
      <c r="P41" s="633">
        <f>G41+J41+M41</f>
        <v>5</v>
      </c>
      <c r="Q41" s="623">
        <f>SUM(AF41:AH41)</f>
        <v>2</v>
      </c>
      <c r="R41" s="631" t="s">
        <v>17</v>
      </c>
      <c r="S41" s="633">
        <f>SUM(AI41:AK41)</f>
        <v>0</v>
      </c>
      <c r="T41" s="635">
        <f>IF(Q41&gt;S41,1,0)</f>
        <v>1</v>
      </c>
      <c r="U41" s="629">
        <f>IF(S41&gt;Q41,1,0)</f>
        <v>0</v>
      </c>
      <c r="V41" s="112"/>
      <c r="AF41" s="109">
        <f>IF(E41&gt;G41,1,0)</f>
        <v>1</v>
      </c>
      <c r="AG41" s="109">
        <f>IF(H41&gt;J41,1,0)</f>
        <v>1</v>
      </c>
      <c r="AH41" s="109">
        <f>IF(K41+M41&gt;0,IF(K41&gt;M41,1,0),0)</f>
        <v>0</v>
      </c>
      <c r="AI41" s="109">
        <f>IF(G41&gt;E41,1,0)</f>
        <v>0</v>
      </c>
      <c r="AJ41" s="109">
        <f>IF(J41&gt;H41,1,0)</f>
        <v>0</v>
      </c>
      <c r="AK41" s="109">
        <f>IF(K41+M41&gt;0,IF(M41&gt;K41,1,0),0)</f>
        <v>0</v>
      </c>
    </row>
    <row r="42" spans="2:22" ht="24.75" customHeight="1">
      <c r="B42" s="598"/>
      <c r="C42" s="113" t="s">
        <v>125</v>
      </c>
      <c r="D42" s="101" t="s">
        <v>234</v>
      </c>
      <c r="E42" s="606"/>
      <c r="F42" s="608"/>
      <c r="G42" s="610"/>
      <c r="H42" s="612"/>
      <c r="I42" s="608"/>
      <c r="J42" s="610"/>
      <c r="K42" s="626"/>
      <c r="L42" s="574"/>
      <c r="M42" s="628"/>
      <c r="N42" s="624"/>
      <c r="O42" s="632"/>
      <c r="P42" s="634"/>
      <c r="Q42" s="624"/>
      <c r="R42" s="632"/>
      <c r="S42" s="634"/>
      <c r="T42" s="636"/>
      <c r="U42" s="630"/>
      <c r="V42" s="112"/>
    </row>
    <row r="43" spans="2:22" ht="24.75" customHeight="1">
      <c r="B43" s="115"/>
      <c r="C43" s="147" t="s">
        <v>72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9">
        <f>SUM(N39:N42)</f>
        <v>36</v>
      </c>
      <c r="O43" s="141" t="s">
        <v>17</v>
      </c>
      <c r="P43" s="150">
        <f>SUM(P39:P42)</f>
        <v>5</v>
      </c>
      <c r="Q43" s="149">
        <f>SUM(Q39:Q42)</f>
        <v>6</v>
      </c>
      <c r="R43" s="151" t="s">
        <v>17</v>
      </c>
      <c r="S43" s="150">
        <f>SUM(S39:S42)</f>
        <v>0</v>
      </c>
      <c r="T43" s="106">
        <f>SUM(T39:T42)</f>
        <v>3</v>
      </c>
      <c r="U43" s="107">
        <f>SUM(U39:U42)</f>
        <v>0</v>
      </c>
      <c r="V43" s="92"/>
    </row>
    <row r="44" spans="2:22" ht="24.75" customHeight="1">
      <c r="B44" s="115"/>
      <c r="C44" s="168" t="s">
        <v>73</v>
      </c>
      <c r="D44" s="167" t="str">
        <f>IF(T43&gt;U43,D34,IF(U43&gt;T43,D35,IF(U43+T43=0," ","CHYBA ZADÁNÍ")))</f>
        <v>Stará Bělá  B</v>
      </c>
      <c r="E44" s="147"/>
      <c r="F44" s="147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68"/>
      <c r="V44" s="119"/>
    </row>
    <row r="45" spans="2:22" ht="15">
      <c r="B45" s="115"/>
      <c r="C45" s="3" t="s">
        <v>74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56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59</v>
      </c>
      <c r="U46" s="122"/>
    </row>
    <row r="47" spans="3:21" ht="15">
      <c r="C47" s="128" t="s">
        <v>75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9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0" spans="3:21" ht="15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582" t="s">
        <v>42</v>
      </c>
      <c r="Q53" s="582"/>
      <c r="R53" s="73"/>
      <c r="S53" s="73"/>
      <c r="T53" s="583">
        <f>'Rozlosování-přehled'!$N$1</f>
        <v>2011</v>
      </c>
      <c r="U53" s="583"/>
      <c r="X53" s="74" t="s">
        <v>0</v>
      </c>
    </row>
    <row r="54" spans="3:31" ht="18.75">
      <c r="C54" s="75" t="s">
        <v>43</v>
      </c>
      <c r="D54" s="76"/>
      <c r="N54" s="77">
        <v>3</v>
      </c>
      <c r="P54" s="584" t="str">
        <f>IF(N54=1,P56,IF(N54=2,P57,IF(N54=3,P58,IF(N54=4,P59,IF(N54=5,P60," ")))))</f>
        <v>VETERÁNI   I.</v>
      </c>
      <c r="Q54" s="585"/>
      <c r="R54" s="585"/>
      <c r="S54" s="585"/>
      <c r="T54" s="585"/>
      <c r="U54" s="586"/>
      <c r="W54" s="78" t="s">
        <v>1</v>
      </c>
      <c r="X54" s="79" t="s">
        <v>2</v>
      </c>
      <c r="AA54" s="1" t="s">
        <v>44</v>
      </c>
      <c r="AB54" s="1" t="s">
        <v>45</v>
      </c>
      <c r="AC54" s="1" t="s">
        <v>46</v>
      </c>
      <c r="AD54" s="1" t="s">
        <v>47</v>
      </c>
      <c r="AE54" s="1" t="s">
        <v>48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1" ht="15.75">
      <c r="C56" s="75" t="s">
        <v>49</v>
      </c>
      <c r="D56" s="152" t="s">
        <v>62</v>
      </c>
      <c r="E56" s="83"/>
      <c r="F56" s="83"/>
      <c r="N56" s="84">
        <v>1</v>
      </c>
      <c r="P56" s="587" t="s">
        <v>50</v>
      </c>
      <c r="Q56" s="587"/>
      <c r="R56" s="587"/>
      <c r="S56" s="587"/>
      <c r="T56" s="587"/>
      <c r="U56" s="587"/>
      <c r="W56" s="85">
        <v>1</v>
      </c>
      <c r="X56" s="86" t="str">
        <f aca="true" t="shared" si="3" ref="X56:X63">IF($N$4=1,AA56,IF($N$4=2,AB56,IF($N$4=3,AC56,IF($N$4=4,AD56,IF($N$4=5,AE56," ")))))</f>
        <v>Trnávka</v>
      </c>
      <c r="AA56" s="1">
        <f aca="true" t="shared" si="4" ref="AA56:AE63">AA6</f>
        <v>0</v>
      </c>
      <c r="AB56" s="1">
        <f t="shared" si="4"/>
        <v>0</v>
      </c>
      <c r="AC56" s="1" t="str">
        <f>AC6</f>
        <v>Trnávka</v>
      </c>
      <c r="AD56" s="1">
        <f t="shared" si="4"/>
        <v>0</v>
      </c>
      <c r="AE56" s="1">
        <f t="shared" si="4"/>
        <v>0</v>
      </c>
    </row>
    <row r="57" spans="3:31" ht="15">
      <c r="C57" s="75" t="s">
        <v>52</v>
      </c>
      <c r="D57" s="87">
        <v>40779</v>
      </c>
      <c r="E57" s="88"/>
      <c r="F57" s="88"/>
      <c r="N57" s="84">
        <v>2</v>
      </c>
      <c r="P57" s="587" t="s">
        <v>53</v>
      </c>
      <c r="Q57" s="587"/>
      <c r="R57" s="587"/>
      <c r="S57" s="587"/>
      <c r="T57" s="587"/>
      <c r="U57" s="587"/>
      <c r="W57" s="85">
        <v>2</v>
      </c>
      <c r="X57" s="86" t="str">
        <f t="shared" si="3"/>
        <v>Kunčičky  A</v>
      </c>
      <c r="AA57" s="1">
        <f t="shared" si="4"/>
        <v>0</v>
      </c>
      <c r="AB57" s="1">
        <f t="shared" si="4"/>
        <v>0</v>
      </c>
      <c r="AC57" s="1" t="str">
        <f t="shared" si="4"/>
        <v>Kunčičky  A</v>
      </c>
      <c r="AD57" s="1">
        <f t="shared" si="4"/>
        <v>0</v>
      </c>
      <c r="AE57" s="1">
        <f t="shared" si="4"/>
        <v>0</v>
      </c>
    </row>
    <row r="58" spans="3:31" ht="15">
      <c r="C58" s="75"/>
      <c r="N58" s="84">
        <v>3</v>
      </c>
      <c r="P58" s="575" t="s">
        <v>54</v>
      </c>
      <c r="Q58" s="575"/>
      <c r="R58" s="575"/>
      <c r="S58" s="575"/>
      <c r="T58" s="575"/>
      <c r="U58" s="575"/>
      <c r="W58" s="85">
        <v>3</v>
      </c>
      <c r="X58" s="86" t="str">
        <f t="shared" si="3"/>
        <v>Stará Bělá  B</v>
      </c>
      <c r="AA58" s="1">
        <f t="shared" si="4"/>
        <v>0</v>
      </c>
      <c r="AB58" s="1">
        <f t="shared" si="4"/>
        <v>0</v>
      </c>
      <c r="AC58" s="1" t="str">
        <f t="shared" si="4"/>
        <v>Stará Bělá  B</v>
      </c>
      <c r="AD58" s="1">
        <f t="shared" si="4"/>
        <v>0</v>
      </c>
      <c r="AE58" s="1">
        <f t="shared" si="4"/>
        <v>0</v>
      </c>
    </row>
    <row r="59" spans="2:31" ht="18.75">
      <c r="B59" s="89">
        <v>4</v>
      </c>
      <c r="C59" s="71" t="s">
        <v>56</v>
      </c>
      <c r="D59" s="577" t="str">
        <f>IF(B59=1,X56,IF(B59=2,X57,IF(B59=3,X58,IF(B59=4,X59,IF(B59=5,X60,IF(B59=6,X61,IF(B59=7,X62,IF(B59=8,X63," "))))))))</f>
        <v>Výškovice  B</v>
      </c>
      <c r="E59" s="578"/>
      <c r="F59" s="578"/>
      <c r="G59" s="578"/>
      <c r="H59" s="578"/>
      <c r="I59" s="579"/>
      <c r="N59" s="84">
        <v>4</v>
      </c>
      <c r="P59" s="575" t="s">
        <v>57</v>
      </c>
      <c r="Q59" s="575"/>
      <c r="R59" s="575"/>
      <c r="S59" s="575"/>
      <c r="T59" s="575"/>
      <c r="U59" s="575"/>
      <c r="W59" s="85">
        <v>4</v>
      </c>
      <c r="X59" s="86" t="str">
        <f t="shared" si="3"/>
        <v>Výškovice  B</v>
      </c>
      <c r="AA59" s="1">
        <f t="shared" si="4"/>
        <v>0</v>
      </c>
      <c r="AB59" s="1">
        <f t="shared" si="4"/>
        <v>0</v>
      </c>
      <c r="AC59" s="1" t="str">
        <f t="shared" si="4"/>
        <v>Výškovice  B</v>
      </c>
      <c r="AD59" s="1">
        <f t="shared" si="4"/>
        <v>0</v>
      </c>
      <c r="AE59" s="1">
        <f t="shared" si="4"/>
        <v>0</v>
      </c>
    </row>
    <row r="60" spans="2:31" ht="18.75">
      <c r="B60" s="89">
        <v>7</v>
      </c>
      <c r="C60" s="71" t="s">
        <v>59</v>
      </c>
      <c r="D60" s="577" t="str">
        <f>IF(B60=1,X56,IF(B60=2,X57,IF(B60=3,X58,IF(B60=4,X59,IF(B60=5,X60,IF(B60=6,X61,IF(B60=7,X62,IF(B60=8,X63," "))))))))</f>
        <v>Stará Bělá  A</v>
      </c>
      <c r="E60" s="578"/>
      <c r="F60" s="578"/>
      <c r="G60" s="578"/>
      <c r="H60" s="578"/>
      <c r="I60" s="579"/>
      <c r="N60" s="84">
        <v>5</v>
      </c>
      <c r="P60" s="575" t="s">
        <v>60</v>
      </c>
      <c r="Q60" s="575"/>
      <c r="R60" s="575"/>
      <c r="S60" s="575"/>
      <c r="T60" s="575"/>
      <c r="U60" s="575"/>
      <c r="W60" s="85">
        <v>5</v>
      </c>
      <c r="X60" s="86" t="str">
        <f t="shared" si="3"/>
        <v>Proskovice A</v>
      </c>
      <c r="AA60" s="1">
        <f t="shared" si="4"/>
        <v>0</v>
      </c>
      <c r="AB60" s="1">
        <f t="shared" si="4"/>
        <v>0</v>
      </c>
      <c r="AC60" s="1" t="str">
        <f t="shared" si="4"/>
        <v>Proskovice A</v>
      </c>
      <c r="AD60" s="1">
        <f t="shared" si="4"/>
        <v>0</v>
      </c>
      <c r="AE60" s="1">
        <f t="shared" si="4"/>
        <v>0</v>
      </c>
    </row>
    <row r="61" spans="23:31" ht="15">
      <c r="W61" s="85">
        <v>6</v>
      </c>
      <c r="X61" s="86" t="str">
        <f t="shared" si="3"/>
        <v>Nová Bělá</v>
      </c>
      <c r="AA61" s="1">
        <f t="shared" si="4"/>
        <v>0</v>
      </c>
      <c r="AB61" s="1">
        <f t="shared" si="4"/>
        <v>0</v>
      </c>
      <c r="AC61" s="1" t="str">
        <f t="shared" si="4"/>
        <v>Nová Bělá</v>
      </c>
      <c r="AD61" s="1">
        <f t="shared" si="4"/>
        <v>0</v>
      </c>
      <c r="AE61" s="1">
        <f t="shared" si="4"/>
        <v>0</v>
      </c>
    </row>
    <row r="62" spans="3:37" ht="15">
      <c r="C62" s="90" t="s">
        <v>63</v>
      </c>
      <c r="D62" s="91"/>
      <c r="E62" s="580" t="s">
        <v>64</v>
      </c>
      <c r="F62" s="576"/>
      <c r="G62" s="576"/>
      <c r="H62" s="576"/>
      <c r="I62" s="576"/>
      <c r="J62" s="576"/>
      <c r="K62" s="576"/>
      <c r="L62" s="576"/>
      <c r="M62" s="576"/>
      <c r="N62" s="576" t="s">
        <v>65</v>
      </c>
      <c r="O62" s="576"/>
      <c r="P62" s="576"/>
      <c r="Q62" s="576"/>
      <c r="R62" s="576"/>
      <c r="S62" s="576"/>
      <c r="T62" s="576"/>
      <c r="U62" s="576"/>
      <c r="V62" s="92"/>
      <c r="W62" s="85">
        <v>7</v>
      </c>
      <c r="X62" s="86" t="str">
        <f t="shared" si="3"/>
        <v>Stará Bělá  A</v>
      </c>
      <c r="AA62" s="1">
        <f t="shared" si="4"/>
        <v>0</v>
      </c>
      <c r="AB62" s="1">
        <f t="shared" si="4"/>
        <v>0</v>
      </c>
      <c r="AC62" s="1" t="str">
        <f t="shared" si="4"/>
        <v>Stará Bělá  A</v>
      </c>
      <c r="AD62" s="1">
        <f t="shared" si="4"/>
        <v>0</v>
      </c>
      <c r="AE62" s="1">
        <f t="shared" si="4"/>
        <v>0</v>
      </c>
      <c r="AF62" s="75"/>
      <c r="AG62" s="93"/>
      <c r="AH62" s="93"/>
      <c r="AI62" s="74" t="s">
        <v>0</v>
      </c>
      <c r="AJ62" s="93"/>
      <c r="AK62" s="93"/>
    </row>
    <row r="63" spans="2:37" ht="15">
      <c r="B63" s="94"/>
      <c r="C63" s="95" t="s">
        <v>7</v>
      </c>
      <c r="D63" s="96" t="s">
        <v>8</v>
      </c>
      <c r="E63" s="581" t="s">
        <v>66</v>
      </c>
      <c r="F63" s="559"/>
      <c r="G63" s="560"/>
      <c r="H63" s="558" t="s">
        <v>67</v>
      </c>
      <c r="I63" s="559"/>
      <c r="J63" s="560" t="s">
        <v>67</v>
      </c>
      <c r="K63" s="558" t="s">
        <v>68</v>
      </c>
      <c r="L63" s="559"/>
      <c r="M63" s="559" t="s">
        <v>68</v>
      </c>
      <c r="N63" s="558" t="s">
        <v>69</v>
      </c>
      <c r="O63" s="559"/>
      <c r="P63" s="560"/>
      <c r="Q63" s="558" t="s">
        <v>70</v>
      </c>
      <c r="R63" s="559"/>
      <c r="S63" s="560"/>
      <c r="T63" s="97" t="s">
        <v>71</v>
      </c>
      <c r="U63" s="98"/>
      <c r="V63" s="99"/>
      <c r="W63" s="85">
        <v>8</v>
      </c>
      <c r="X63" s="86" t="str">
        <f t="shared" si="3"/>
        <v>Výškovice  A</v>
      </c>
      <c r="AA63" s="1">
        <f t="shared" si="4"/>
        <v>0</v>
      </c>
      <c r="AB63" s="1">
        <f t="shared" si="4"/>
        <v>0</v>
      </c>
      <c r="AC63" s="1" t="str">
        <f t="shared" si="4"/>
        <v>Výškovice  A</v>
      </c>
      <c r="AD63" s="1">
        <f t="shared" si="4"/>
        <v>0</v>
      </c>
      <c r="AE63" s="1">
        <f t="shared" si="4"/>
        <v>0</v>
      </c>
      <c r="AF63" s="4" t="s">
        <v>66</v>
      </c>
      <c r="AG63" s="4" t="s">
        <v>67</v>
      </c>
      <c r="AH63" s="4" t="s">
        <v>68</v>
      </c>
      <c r="AI63" s="4" t="s">
        <v>66</v>
      </c>
      <c r="AJ63" s="4" t="s">
        <v>67</v>
      </c>
      <c r="AK63" s="4" t="s">
        <v>68</v>
      </c>
    </row>
    <row r="64" spans="2:37" ht="24.75" customHeight="1">
      <c r="B64" s="100" t="s">
        <v>66</v>
      </c>
      <c r="C64" s="133" t="s">
        <v>95</v>
      </c>
      <c r="D64" s="101" t="s">
        <v>287</v>
      </c>
      <c r="E64" s="102">
        <v>6</v>
      </c>
      <c r="F64" s="103" t="s">
        <v>17</v>
      </c>
      <c r="G64" s="104">
        <v>3</v>
      </c>
      <c r="H64" s="105">
        <v>6</v>
      </c>
      <c r="I64" s="103" t="s">
        <v>17</v>
      </c>
      <c r="J64" s="104">
        <v>2</v>
      </c>
      <c r="K64" s="138"/>
      <c r="L64" s="136" t="s">
        <v>17</v>
      </c>
      <c r="M64" s="139"/>
      <c r="N64" s="140">
        <f>E64+H64+K64</f>
        <v>12</v>
      </c>
      <c r="O64" s="141" t="s">
        <v>17</v>
      </c>
      <c r="P64" s="142">
        <f>G64+J64+M64</f>
        <v>5</v>
      </c>
      <c r="Q64" s="140">
        <f>SUM(AF64:AH64)</f>
        <v>2</v>
      </c>
      <c r="R64" s="141" t="s">
        <v>17</v>
      </c>
      <c r="S64" s="142">
        <f>SUM(AI64:AK64)</f>
        <v>0</v>
      </c>
      <c r="T64" s="106">
        <f>IF(Q64&gt;S64,1,0)</f>
        <v>1</v>
      </c>
      <c r="U64" s="107">
        <f>IF(S64&gt;Q64,1,0)</f>
        <v>0</v>
      </c>
      <c r="V64" s="92"/>
      <c r="X64" s="108"/>
      <c r="AF64" s="109">
        <f>IF(E64&gt;G64,1,0)</f>
        <v>1</v>
      </c>
      <c r="AG64" s="109">
        <f>IF(H64&gt;J64,1,0)</f>
        <v>1</v>
      </c>
      <c r="AH64" s="109">
        <f>IF(K64+M64&gt;0,IF(K64&gt;M64,1,0),0)</f>
        <v>0</v>
      </c>
      <c r="AI64" s="109">
        <f>IF(G64&gt;E64,1,0)</f>
        <v>0</v>
      </c>
      <c r="AJ64" s="109">
        <f>IF(J64&gt;H64,1,0)</f>
        <v>0</v>
      </c>
      <c r="AK64" s="109">
        <f>IF(K64+M64&gt;0,IF(M64&gt;K64,1,0),0)</f>
        <v>0</v>
      </c>
    </row>
    <row r="65" spans="2:37" ht="24.75" customHeight="1">
      <c r="B65" s="100" t="s">
        <v>67</v>
      </c>
      <c r="C65" s="144" t="s">
        <v>96</v>
      </c>
      <c r="D65" s="111" t="s">
        <v>110</v>
      </c>
      <c r="E65" s="102">
        <v>7</v>
      </c>
      <c r="F65" s="103" t="s">
        <v>17</v>
      </c>
      <c r="G65" s="104">
        <v>6</v>
      </c>
      <c r="H65" s="105">
        <v>2</v>
      </c>
      <c r="I65" s="103" t="s">
        <v>17</v>
      </c>
      <c r="J65" s="104">
        <v>6</v>
      </c>
      <c r="K65" s="138">
        <v>2</v>
      </c>
      <c r="L65" s="136" t="s">
        <v>17</v>
      </c>
      <c r="M65" s="139">
        <v>6</v>
      </c>
      <c r="N65" s="140">
        <f>E65+H65+K65</f>
        <v>11</v>
      </c>
      <c r="O65" s="141" t="s">
        <v>17</v>
      </c>
      <c r="P65" s="142">
        <f>G65+J65+M65</f>
        <v>18</v>
      </c>
      <c r="Q65" s="140">
        <f>SUM(AF65:AH65)</f>
        <v>1</v>
      </c>
      <c r="R65" s="141" t="s">
        <v>17</v>
      </c>
      <c r="S65" s="142">
        <f>SUM(AI65:AK65)</f>
        <v>2</v>
      </c>
      <c r="T65" s="106">
        <f>IF(Q65&gt;S65,1,0)</f>
        <v>0</v>
      </c>
      <c r="U65" s="107">
        <f>IF(S65&gt;Q65,1,0)</f>
        <v>1</v>
      </c>
      <c r="V65" s="92"/>
      <c r="AF65" s="109">
        <f>IF(E65&gt;G65,1,0)</f>
        <v>1</v>
      </c>
      <c r="AG65" s="109">
        <f>IF(H65&gt;J65,1,0)</f>
        <v>0</v>
      </c>
      <c r="AH65" s="109">
        <f>IF(K65+M65&gt;0,IF(K65&gt;M65,1,0),0)</f>
        <v>0</v>
      </c>
      <c r="AI65" s="109">
        <f>IF(G65&gt;E65,1,0)</f>
        <v>0</v>
      </c>
      <c r="AJ65" s="109">
        <f>IF(J65&gt;H65,1,0)</f>
        <v>1</v>
      </c>
      <c r="AK65" s="109">
        <f>IF(K65+M65&gt;0,IF(M65&gt;K65,1,0),0)</f>
        <v>1</v>
      </c>
    </row>
    <row r="66" spans="2:37" ht="24.75" customHeight="1">
      <c r="B66" s="597" t="s">
        <v>68</v>
      </c>
      <c r="C66" s="133" t="s">
        <v>95</v>
      </c>
      <c r="D66" s="101" t="s">
        <v>110</v>
      </c>
      <c r="E66" s="637">
        <v>6</v>
      </c>
      <c r="F66" s="607" t="s">
        <v>17</v>
      </c>
      <c r="G66" s="609">
        <v>4</v>
      </c>
      <c r="H66" s="611">
        <v>4</v>
      </c>
      <c r="I66" s="607" t="s">
        <v>17</v>
      </c>
      <c r="J66" s="609">
        <v>6</v>
      </c>
      <c r="K66" s="625">
        <v>6</v>
      </c>
      <c r="L66" s="573" t="s">
        <v>17</v>
      </c>
      <c r="M66" s="627">
        <v>3</v>
      </c>
      <c r="N66" s="623">
        <f>E66+H66+K66</f>
        <v>16</v>
      </c>
      <c r="O66" s="631" t="s">
        <v>17</v>
      </c>
      <c r="P66" s="633">
        <f>G66+J66+M66</f>
        <v>13</v>
      </c>
      <c r="Q66" s="623">
        <f>SUM(AF66:AH66)</f>
        <v>2</v>
      </c>
      <c r="R66" s="631" t="s">
        <v>17</v>
      </c>
      <c r="S66" s="633">
        <f>SUM(AI66:AK66)</f>
        <v>1</v>
      </c>
      <c r="T66" s="635">
        <f>IF(Q66&gt;S66,1,0)</f>
        <v>1</v>
      </c>
      <c r="U66" s="629">
        <f>IF(S66&gt;Q66,1,0)</f>
        <v>0</v>
      </c>
      <c r="V66" s="112"/>
      <c r="AF66" s="109">
        <f>IF(E66&gt;G66,1,0)</f>
        <v>1</v>
      </c>
      <c r="AG66" s="109">
        <f>IF(H66&gt;J66,1,0)</f>
        <v>0</v>
      </c>
      <c r="AH66" s="109">
        <f>IF(K66+M66&gt;0,IF(K66&gt;M66,1,0),0)</f>
        <v>1</v>
      </c>
      <c r="AI66" s="109">
        <f>IF(G66&gt;E66,1,0)</f>
        <v>0</v>
      </c>
      <c r="AJ66" s="109">
        <f>IF(J66&gt;H66,1,0)</f>
        <v>1</v>
      </c>
      <c r="AK66" s="109">
        <f>IF(K66+M66&gt;0,IF(M66&gt;K66,1,0),0)</f>
        <v>0</v>
      </c>
    </row>
    <row r="67" spans="2:22" ht="24.75" customHeight="1">
      <c r="B67" s="598"/>
      <c r="C67" s="144" t="s">
        <v>96</v>
      </c>
      <c r="D67" s="111" t="s">
        <v>91</v>
      </c>
      <c r="E67" s="638"/>
      <c r="F67" s="608"/>
      <c r="G67" s="639"/>
      <c r="H67" s="640"/>
      <c r="I67" s="608"/>
      <c r="J67" s="639"/>
      <c r="K67" s="626"/>
      <c r="L67" s="574"/>
      <c r="M67" s="628"/>
      <c r="N67" s="624"/>
      <c r="O67" s="632"/>
      <c r="P67" s="634"/>
      <c r="Q67" s="624"/>
      <c r="R67" s="632"/>
      <c r="S67" s="634"/>
      <c r="T67" s="636"/>
      <c r="U67" s="630"/>
      <c r="V67" s="112"/>
    </row>
    <row r="68" spans="2:22" ht="24.75" customHeight="1">
      <c r="B68" s="115"/>
      <c r="C68" s="147" t="s">
        <v>72</v>
      </c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9">
        <f>SUM(N64:N67)</f>
        <v>39</v>
      </c>
      <c r="O68" s="141" t="s">
        <v>17</v>
      </c>
      <c r="P68" s="150">
        <f>SUM(P64:P67)</f>
        <v>36</v>
      </c>
      <c r="Q68" s="149">
        <f>SUM(Q64:Q67)</f>
        <v>5</v>
      </c>
      <c r="R68" s="151" t="s">
        <v>17</v>
      </c>
      <c r="S68" s="150">
        <f>SUM(S64:S67)</f>
        <v>3</v>
      </c>
      <c r="T68" s="106">
        <f>SUM(T64:T67)</f>
        <v>2</v>
      </c>
      <c r="U68" s="107">
        <f>SUM(U64:U67)</f>
        <v>1</v>
      </c>
      <c r="V68" s="92"/>
    </row>
    <row r="69" spans="2:27" ht="24.75" customHeight="1">
      <c r="B69" s="115"/>
      <c r="C69" s="3" t="s">
        <v>73</v>
      </c>
      <c r="D69" s="118" t="str">
        <f>IF(T68&gt;U68,D59,IF(U68&gt;T68,D60,IF(U68+T68=0," ","CHYBA ZADÁNÍ")))</f>
        <v>Výškovice  B</v>
      </c>
      <c r="E69" s="116"/>
      <c r="F69" s="116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3"/>
      <c r="V69" s="119"/>
      <c r="AA69" s="120"/>
    </row>
    <row r="70" spans="2:22" ht="15">
      <c r="B70" s="115"/>
      <c r="C70" s="3" t="s">
        <v>74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10:20" ht="15">
      <c r="J71" s="2" t="s">
        <v>56</v>
      </c>
      <c r="K71" s="2"/>
      <c r="L71" s="2"/>
      <c r="T71" s="2" t="s">
        <v>59</v>
      </c>
    </row>
    <row r="72" spans="3:21" ht="15">
      <c r="C72" s="75" t="s">
        <v>75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3" spans="3:21" ht="15"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</row>
    <row r="74" spans="3:21" ht="15"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5" spans="3:21" ht="15"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</row>
    <row r="76" spans="2:21" ht="26.25">
      <c r="B76" s="91"/>
      <c r="C76" s="91"/>
      <c r="D76" s="91"/>
      <c r="E76" s="91"/>
      <c r="F76" s="123" t="s">
        <v>39</v>
      </c>
      <c r="G76" s="91"/>
      <c r="H76" s="124"/>
      <c r="I76" s="124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582" t="s">
        <v>42</v>
      </c>
      <c r="Q78" s="582"/>
      <c r="R78" s="73"/>
      <c r="S78" s="73"/>
      <c r="T78" s="583">
        <f>'Rozlosování-přehled'!$N$1</f>
        <v>2011</v>
      </c>
      <c r="U78" s="583"/>
      <c r="X78" s="74" t="s">
        <v>0</v>
      </c>
    </row>
    <row r="79" spans="3:31" ht="18.75">
      <c r="C79" s="75" t="s">
        <v>43</v>
      </c>
      <c r="D79" s="125"/>
      <c r="N79" s="77">
        <v>3</v>
      </c>
      <c r="P79" s="584" t="str">
        <f>IF(N79=1,P81,IF(N79=2,P82,IF(N79=3,P83,IF(N79=4,P84,IF(N79=5,P85," ")))))</f>
        <v>VETERÁNI   I.</v>
      </c>
      <c r="Q79" s="585"/>
      <c r="R79" s="585"/>
      <c r="S79" s="585"/>
      <c r="T79" s="585"/>
      <c r="U79" s="586"/>
      <c r="W79" s="78" t="s">
        <v>1</v>
      </c>
      <c r="X79" s="75" t="s">
        <v>2</v>
      </c>
      <c r="AA79" s="1" t="s">
        <v>44</v>
      </c>
      <c r="AB79" s="1" t="s">
        <v>45</v>
      </c>
      <c r="AC79" s="1" t="s">
        <v>46</v>
      </c>
      <c r="AD79" s="1" t="s">
        <v>47</v>
      </c>
      <c r="AE79" s="1" t="s">
        <v>48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1" ht="15.75">
      <c r="C81" s="75" t="s">
        <v>49</v>
      </c>
      <c r="D81" s="126" t="s">
        <v>55</v>
      </c>
      <c r="E81" s="83"/>
      <c r="F81" s="83"/>
      <c r="N81" s="1">
        <v>1</v>
      </c>
      <c r="P81" s="587" t="s">
        <v>50</v>
      </c>
      <c r="Q81" s="587"/>
      <c r="R81" s="587"/>
      <c r="S81" s="587"/>
      <c r="T81" s="587"/>
      <c r="U81" s="587"/>
      <c r="W81" s="85">
        <v>1</v>
      </c>
      <c r="X81" s="86" t="str">
        <f aca="true" t="shared" si="5" ref="X81:X88">IF($N$29=1,AA81,IF($N$29=2,AB81,IF($N$29=3,AC81,IF($N$29=4,AD81,IF($N$29=5,AE81," ")))))</f>
        <v>Trnávka</v>
      </c>
      <c r="AA81" s="1">
        <f aca="true" t="shared" si="6" ref="AA81:AE88">AA6</f>
        <v>0</v>
      </c>
      <c r="AB81" s="1">
        <f t="shared" si="6"/>
        <v>0</v>
      </c>
      <c r="AC81" s="1" t="str">
        <f>AC6</f>
        <v>Trnávka</v>
      </c>
      <c r="AD81" s="1">
        <f t="shared" si="6"/>
        <v>0</v>
      </c>
      <c r="AE81" s="1">
        <f t="shared" si="6"/>
        <v>0</v>
      </c>
    </row>
    <row r="82" spans="3:31" ht="15">
      <c r="C82" s="75" t="s">
        <v>52</v>
      </c>
      <c r="D82" s="247">
        <v>40694</v>
      </c>
      <c r="E82" s="88"/>
      <c r="F82" s="88"/>
      <c r="N82" s="1">
        <v>2</v>
      </c>
      <c r="P82" s="587" t="s">
        <v>53</v>
      </c>
      <c r="Q82" s="587"/>
      <c r="R82" s="587"/>
      <c r="S82" s="587"/>
      <c r="T82" s="587"/>
      <c r="U82" s="587"/>
      <c r="W82" s="85">
        <v>2</v>
      </c>
      <c r="X82" s="86" t="str">
        <f t="shared" si="5"/>
        <v>Kunčičky  A</v>
      </c>
      <c r="AA82" s="1">
        <f t="shared" si="6"/>
        <v>0</v>
      </c>
      <c r="AB82" s="1">
        <f t="shared" si="6"/>
        <v>0</v>
      </c>
      <c r="AC82" s="1" t="str">
        <f t="shared" si="6"/>
        <v>Kunčičky  A</v>
      </c>
      <c r="AD82" s="1">
        <f t="shared" si="6"/>
        <v>0</v>
      </c>
      <c r="AE82" s="1">
        <f t="shared" si="6"/>
        <v>0</v>
      </c>
    </row>
    <row r="83" spans="3:31" ht="15">
      <c r="C83" s="75"/>
      <c r="N83" s="1">
        <v>3</v>
      </c>
      <c r="P83" s="575" t="s">
        <v>54</v>
      </c>
      <c r="Q83" s="575"/>
      <c r="R83" s="575"/>
      <c r="S83" s="575"/>
      <c r="T83" s="575"/>
      <c r="U83" s="575"/>
      <c r="W83" s="85">
        <v>3</v>
      </c>
      <c r="X83" s="86" t="str">
        <f t="shared" si="5"/>
        <v>Stará Bělá  B</v>
      </c>
      <c r="AA83" s="1">
        <f t="shared" si="6"/>
        <v>0</v>
      </c>
      <c r="AB83" s="1">
        <f t="shared" si="6"/>
        <v>0</v>
      </c>
      <c r="AC83" s="1" t="str">
        <f t="shared" si="6"/>
        <v>Stará Bělá  B</v>
      </c>
      <c r="AD83" s="1">
        <f t="shared" si="6"/>
        <v>0</v>
      </c>
      <c r="AE83" s="1">
        <f t="shared" si="6"/>
        <v>0</v>
      </c>
    </row>
    <row r="84" spans="2:31" ht="18">
      <c r="B84" s="89">
        <v>5</v>
      </c>
      <c r="C84" s="71" t="s">
        <v>56</v>
      </c>
      <c r="D84" s="594" t="str">
        <f>IF(B84=1,X81,IF(B84=2,X82,IF(B84=3,X83,IF(B84=4,X84,IF(B84=5,X85,IF(B84=6,X86,IF(B84=7,X87,IF(B84=8,X88," "))))))))</f>
        <v>Proskovice A</v>
      </c>
      <c r="E84" s="595"/>
      <c r="F84" s="595"/>
      <c r="G84" s="595"/>
      <c r="H84" s="595"/>
      <c r="I84" s="596"/>
      <c r="N84" s="1">
        <v>4</v>
      </c>
      <c r="P84" s="575" t="s">
        <v>57</v>
      </c>
      <c r="Q84" s="575"/>
      <c r="R84" s="575"/>
      <c r="S84" s="575"/>
      <c r="T84" s="575"/>
      <c r="U84" s="575"/>
      <c r="W84" s="85">
        <v>4</v>
      </c>
      <c r="X84" s="86" t="str">
        <f t="shared" si="5"/>
        <v>Výškovice  B</v>
      </c>
      <c r="AA84" s="1">
        <f t="shared" si="6"/>
        <v>0</v>
      </c>
      <c r="AB84" s="1">
        <f t="shared" si="6"/>
        <v>0</v>
      </c>
      <c r="AC84" s="1" t="str">
        <f t="shared" si="6"/>
        <v>Výškovice  B</v>
      </c>
      <c r="AD84" s="1">
        <f t="shared" si="6"/>
        <v>0</v>
      </c>
      <c r="AE84" s="1">
        <f t="shared" si="6"/>
        <v>0</v>
      </c>
    </row>
    <row r="85" spans="2:31" ht="18">
      <c r="B85" s="89">
        <v>6</v>
      </c>
      <c r="C85" s="71" t="s">
        <v>59</v>
      </c>
      <c r="D85" s="594" t="str">
        <f>IF(B85=1,X81,IF(B85=2,X82,IF(B85=3,X83,IF(B85=4,X84,IF(B85=5,X85,IF(B85=6,X86,IF(B85=7,X87,IF(B85=8,X88," "))))))))</f>
        <v>Nová Bělá</v>
      </c>
      <c r="E85" s="595"/>
      <c r="F85" s="595"/>
      <c r="G85" s="595"/>
      <c r="H85" s="595"/>
      <c r="I85" s="596"/>
      <c r="N85" s="1">
        <v>5</v>
      </c>
      <c r="P85" s="575" t="s">
        <v>60</v>
      </c>
      <c r="Q85" s="575"/>
      <c r="R85" s="575"/>
      <c r="S85" s="575"/>
      <c r="T85" s="575"/>
      <c r="U85" s="575"/>
      <c r="W85" s="85">
        <v>5</v>
      </c>
      <c r="X85" s="86" t="str">
        <f t="shared" si="5"/>
        <v>Proskovice A</v>
      </c>
      <c r="AA85" s="1">
        <f t="shared" si="6"/>
        <v>0</v>
      </c>
      <c r="AB85" s="1">
        <f t="shared" si="6"/>
        <v>0</v>
      </c>
      <c r="AC85" s="1" t="str">
        <f t="shared" si="6"/>
        <v>Proskovice A</v>
      </c>
      <c r="AD85" s="1">
        <f t="shared" si="6"/>
        <v>0</v>
      </c>
      <c r="AE85" s="1">
        <f t="shared" si="6"/>
        <v>0</v>
      </c>
    </row>
    <row r="86" spans="23:31" ht="14.25">
      <c r="W86" s="85">
        <v>6</v>
      </c>
      <c r="X86" s="86" t="str">
        <f t="shared" si="5"/>
        <v>Nová Bělá</v>
      </c>
      <c r="AA86" s="1">
        <f t="shared" si="6"/>
        <v>0</v>
      </c>
      <c r="AB86" s="1">
        <f t="shared" si="6"/>
        <v>0</v>
      </c>
      <c r="AC86" s="1" t="str">
        <f t="shared" si="6"/>
        <v>Nová Bělá</v>
      </c>
      <c r="AD86" s="1">
        <f t="shared" si="6"/>
        <v>0</v>
      </c>
      <c r="AE86" s="1">
        <f t="shared" si="6"/>
        <v>0</v>
      </c>
    </row>
    <row r="87" spans="3:31" ht="14.25">
      <c r="C87" s="90" t="s">
        <v>63</v>
      </c>
      <c r="D87" s="91"/>
      <c r="E87" s="580" t="s">
        <v>64</v>
      </c>
      <c r="F87" s="576"/>
      <c r="G87" s="576"/>
      <c r="H87" s="576"/>
      <c r="I87" s="576"/>
      <c r="J87" s="576"/>
      <c r="K87" s="576"/>
      <c r="L87" s="576"/>
      <c r="M87" s="576"/>
      <c r="N87" s="576" t="s">
        <v>65</v>
      </c>
      <c r="O87" s="576"/>
      <c r="P87" s="576"/>
      <c r="Q87" s="576"/>
      <c r="R87" s="576"/>
      <c r="S87" s="576"/>
      <c r="T87" s="576"/>
      <c r="U87" s="576"/>
      <c r="V87" s="92"/>
      <c r="W87" s="85">
        <v>7</v>
      </c>
      <c r="X87" s="86" t="str">
        <f t="shared" si="5"/>
        <v>Stará Bělá  A</v>
      </c>
      <c r="AA87" s="1">
        <f t="shared" si="6"/>
        <v>0</v>
      </c>
      <c r="AB87" s="1">
        <f t="shared" si="6"/>
        <v>0</v>
      </c>
      <c r="AC87" s="1" t="str">
        <f t="shared" si="6"/>
        <v>Stará Bělá  A</v>
      </c>
      <c r="AD87" s="1">
        <f t="shared" si="6"/>
        <v>0</v>
      </c>
      <c r="AE87" s="1">
        <f t="shared" si="6"/>
        <v>0</v>
      </c>
    </row>
    <row r="88" spans="2:37" ht="15">
      <c r="B88" s="94"/>
      <c r="C88" s="95" t="s">
        <v>7</v>
      </c>
      <c r="D88" s="96" t="s">
        <v>8</v>
      </c>
      <c r="E88" s="581" t="s">
        <v>66</v>
      </c>
      <c r="F88" s="559"/>
      <c r="G88" s="560"/>
      <c r="H88" s="558" t="s">
        <v>67</v>
      </c>
      <c r="I88" s="559"/>
      <c r="J88" s="560" t="s">
        <v>67</v>
      </c>
      <c r="K88" s="558" t="s">
        <v>68</v>
      </c>
      <c r="L88" s="559"/>
      <c r="M88" s="559" t="s">
        <v>68</v>
      </c>
      <c r="N88" s="558" t="s">
        <v>69</v>
      </c>
      <c r="O88" s="559"/>
      <c r="P88" s="560"/>
      <c r="Q88" s="558" t="s">
        <v>70</v>
      </c>
      <c r="R88" s="559"/>
      <c r="S88" s="560"/>
      <c r="T88" s="97" t="s">
        <v>71</v>
      </c>
      <c r="U88" s="98"/>
      <c r="V88" s="99"/>
      <c r="W88" s="85">
        <v>8</v>
      </c>
      <c r="X88" s="86" t="str">
        <f t="shared" si="5"/>
        <v>Výškovice  A</v>
      </c>
      <c r="AA88" s="1">
        <f t="shared" si="6"/>
        <v>0</v>
      </c>
      <c r="AB88" s="1">
        <f t="shared" si="6"/>
        <v>0</v>
      </c>
      <c r="AC88" s="1" t="str">
        <f t="shared" si="6"/>
        <v>Výškovice  A</v>
      </c>
      <c r="AD88" s="1">
        <f t="shared" si="6"/>
        <v>0</v>
      </c>
      <c r="AE88" s="1">
        <f t="shared" si="6"/>
        <v>0</v>
      </c>
      <c r="AF88" s="4" t="s">
        <v>66</v>
      </c>
      <c r="AG88" s="4" t="s">
        <v>67</v>
      </c>
      <c r="AH88" s="4" t="s">
        <v>68</v>
      </c>
      <c r="AI88" s="4" t="s">
        <v>66</v>
      </c>
      <c r="AJ88" s="4" t="s">
        <v>67</v>
      </c>
      <c r="AK88" s="4" t="s">
        <v>68</v>
      </c>
    </row>
    <row r="89" spans="2:37" ht="24.75" customHeight="1">
      <c r="B89" s="100" t="s">
        <v>66</v>
      </c>
      <c r="C89" s="101" t="s">
        <v>120</v>
      </c>
      <c r="D89" s="110" t="s">
        <v>215</v>
      </c>
      <c r="E89" s="102">
        <v>4</v>
      </c>
      <c r="F89" s="103" t="s">
        <v>17</v>
      </c>
      <c r="G89" s="104">
        <v>6</v>
      </c>
      <c r="H89" s="105">
        <v>5</v>
      </c>
      <c r="I89" s="103" t="s">
        <v>17</v>
      </c>
      <c r="J89" s="104">
        <v>7</v>
      </c>
      <c r="K89" s="105"/>
      <c r="L89" s="103" t="s">
        <v>17</v>
      </c>
      <c r="M89" s="411"/>
      <c r="N89" s="140">
        <f>E89+H89+K89</f>
        <v>9</v>
      </c>
      <c r="O89" s="141" t="s">
        <v>17</v>
      </c>
      <c r="P89" s="142">
        <f>G89+J89+M89</f>
        <v>13</v>
      </c>
      <c r="Q89" s="140">
        <f>SUM(AF89:AH89)</f>
        <v>0</v>
      </c>
      <c r="R89" s="141" t="s">
        <v>17</v>
      </c>
      <c r="S89" s="142">
        <f>SUM(AI89:AK89)</f>
        <v>2</v>
      </c>
      <c r="T89" s="106">
        <f>IF(Q89&gt;S89,1,0)</f>
        <v>0</v>
      </c>
      <c r="U89" s="107">
        <f>IF(S89&gt;Q89,1,0)</f>
        <v>1</v>
      </c>
      <c r="V89" s="92"/>
      <c r="X89" s="108"/>
      <c r="AF89" s="109">
        <f>IF(E89&gt;G89,1,0)</f>
        <v>0</v>
      </c>
      <c r="AG89" s="109">
        <f>IF(H89&gt;J89,1,0)</f>
        <v>0</v>
      </c>
      <c r="AH89" s="109">
        <f>IF(K89+M89&gt;0,IF(K89&gt;M89,1,0),0)</f>
        <v>0</v>
      </c>
      <c r="AI89" s="109">
        <f>IF(G89&gt;E89,1,0)</f>
        <v>1</v>
      </c>
      <c r="AJ89" s="109">
        <f>IF(J89&gt;H89,1,0)</f>
        <v>1</v>
      </c>
      <c r="AK89" s="109">
        <f>IF(K89+M89&gt;0,IF(M89&gt;K89,1,0),0)</f>
        <v>0</v>
      </c>
    </row>
    <row r="90" spans="2:37" ht="24.75" customHeight="1">
      <c r="B90" s="100" t="s">
        <v>67</v>
      </c>
      <c r="C90" s="111" t="s">
        <v>194</v>
      </c>
      <c r="D90" s="101" t="s">
        <v>214</v>
      </c>
      <c r="E90" s="102">
        <v>6</v>
      </c>
      <c r="F90" s="103" t="s">
        <v>17</v>
      </c>
      <c r="G90" s="104">
        <v>1</v>
      </c>
      <c r="H90" s="105">
        <v>6</v>
      </c>
      <c r="I90" s="103" t="s">
        <v>17</v>
      </c>
      <c r="J90" s="104">
        <v>2</v>
      </c>
      <c r="K90" s="105"/>
      <c r="L90" s="103" t="s">
        <v>17</v>
      </c>
      <c r="M90" s="411"/>
      <c r="N90" s="140">
        <f>E90+H90+K90</f>
        <v>12</v>
      </c>
      <c r="O90" s="141" t="s">
        <v>17</v>
      </c>
      <c r="P90" s="142">
        <f>G90+J90+M90</f>
        <v>3</v>
      </c>
      <c r="Q90" s="140">
        <f>SUM(AF90:AH90)</f>
        <v>2</v>
      </c>
      <c r="R90" s="141" t="s">
        <v>17</v>
      </c>
      <c r="S90" s="142">
        <f>SUM(AI90:AK90)</f>
        <v>0</v>
      </c>
      <c r="T90" s="106">
        <f>IF(Q90&gt;S90,1,0)</f>
        <v>1</v>
      </c>
      <c r="U90" s="107">
        <f>IF(S90&gt;Q90,1,0)</f>
        <v>0</v>
      </c>
      <c r="V90" s="92"/>
      <c r="AF90" s="109">
        <f>IF(E90&gt;G90,1,0)</f>
        <v>1</v>
      </c>
      <c r="AG90" s="109">
        <f>IF(H90&gt;J90,1,0)</f>
        <v>1</v>
      </c>
      <c r="AH90" s="109">
        <f>IF(K90+M90&gt;0,IF(K90&gt;M90,1,0),0)</f>
        <v>0</v>
      </c>
      <c r="AI90" s="109">
        <f>IF(G90&gt;E90,1,0)</f>
        <v>0</v>
      </c>
      <c r="AJ90" s="109">
        <f>IF(J90&gt;H90,1,0)</f>
        <v>0</v>
      </c>
      <c r="AK90" s="109">
        <f>IF(K90+M90&gt;0,IF(M90&gt;K90,1,0),0)</f>
        <v>0</v>
      </c>
    </row>
    <row r="91" spans="2:37" ht="24.75" customHeight="1">
      <c r="B91" s="597" t="s">
        <v>68</v>
      </c>
      <c r="C91" s="111" t="s">
        <v>120</v>
      </c>
      <c r="D91" s="110" t="s">
        <v>215</v>
      </c>
      <c r="E91" s="605">
        <v>7</v>
      </c>
      <c r="F91" s="607" t="s">
        <v>17</v>
      </c>
      <c r="G91" s="609">
        <v>6</v>
      </c>
      <c r="H91" s="611">
        <v>3</v>
      </c>
      <c r="I91" s="607" t="s">
        <v>17</v>
      </c>
      <c r="J91" s="609">
        <v>6</v>
      </c>
      <c r="K91" s="611">
        <v>4</v>
      </c>
      <c r="L91" s="607" t="s">
        <v>17</v>
      </c>
      <c r="M91" s="613">
        <v>6</v>
      </c>
      <c r="N91" s="623">
        <f>E91+H91+K91</f>
        <v>14</v>
      </c>
      <c r="O91" s="631" t="s">
        <v>17</v>
      </c>
      <c r="P91" s="633">
        <f>G91+J91+M91</f>
        <v>18</v>
      </c>
      <c r="Q91" s="623">
        <f>SUM(AF91:AH91)</f>
        <v>1</v>
      </c>
      <c r="R91" s="631" t="s">
        <v>17</v>
      </c>
      <c r="S91" s="633">
        <f>SUM(AI91:AK91)</f>
        <v>2</v>
      </c>
      <c r="T91" s="635">
        <f>IF(Q91&gt;S91,1,0)</f>
        <v>0</v>
      </c>
      <c r="U91" s="629">
        <f>IF(S91&gt;Q91,1,0)</f>
        <v>1</v>
      </c>
      <c r="V91" s="112"/>
      <c r="AF91" s="109">
        <f>IF(E91&gt;G91,1,0)</f>
        <v>1</v>
      </c>
      <c r="AG91" s="109">
        <f>IF(H91&gt;J91,1,0)</f>
        <v>0</v>
      </c>
      <c r="AH91" s="109">
        <f>IF(K91+M91&gt;0,IF(K91&gt;M91,1,0),0)</f>
        <v>0</v>
      </c>
      <c r="AI91" s="109">
        <f>IF(G91&gt;E91,1,0)</f>
        <v>0</v>
      </c>
      <c r="AJ91" s="109">
        <f>IF(J91&gt;H91,1,0)</f>
        <v>1</v>
      </c>
      <c r="AK91" s="109">
        <f>IF(K91+M91&gt;0,IF(M91&gt;K91,1,0),0)</f>
        <v>1</v>
      </c>
    </row>
    <row r="92" spans="2:22" ht="24.75" customHeight="1">
      <c r="B92" s="598"/>
      <c r="C92" s="113" t="s">
        <v>237</v>
      </c>
      <c r="D92" s="114" t="s">
        <v>214</v>
      </c>
      <c r="E92" s="606"/>
      <c r="F92" s="608"/>
      <c r="G92" s="610"/>
      <c r="H92" s="612"/>
      <c r="I92" s="608"/>
      <c r="J92" s="610"/>
      <c r="K92" s="612"/>
      <c r="L92" s="608"/>
      <c r="M92" s="614"/>
      <c r="N92" s="624"/>
      <c r="O92" s="632"/>
      <c r="P92" s="634"/>
      <c r="Q92" s="624"/>
      <c r="R92" s="632"/>
      <c r="S92" s="634"/>
      <c r="T92" s="636"/>
      <c r="U92" s="630"/>
      <c r="V92" s="112"/>
    </row>
    <row r="93" spans="2:22" ht="24.75" customHeight="1">
      <c r="B93" s="115"/>
      <c r="C93" s="147" t="s">
        <v>72</v>
      </c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9">
        <f>SUM(N89:N92)</f>
        <v>35</v>
      </c>
      <c r="O93" s="141" t="s">
        <v>17</v>
      </c>
      <c r="P93" s="150">
        <f>SUM(P89:P92)</f>
        <v>34</v>
      </c>
      <c r="Q93" s="149">
        <f>SUM(Q89:Q92)</f>
        <v>3</v>
      </c>
      <c r="R93" s="151" t="s">
        <v>17</v>
      </c>
      <c r="S93" s="150">
        <f>SUM(S89:S92)</f>
        <v>4</v>
      </c>
      <c r="T93" s="106">
        <f>SUM(T89:T92)</f>
        <v>1</v>
      </c>
      <c r="U93" s="107">
        <f>SUM(U89:U92)</f>
        <v>2</v>
      </c>
      <c r="V93" s="92"/>
    </row>
    <row r="94" spans="2:22" ht="24.75" customHeight="1">
      <c r="B94" s="115"/>
      <c r="C94" s="168" t="s">
        <v>73</v>
      </c>
      <c r="D94" s="167" t="str">
        <f>IF(T93&gt;U93,D84,IF(U93&gt;T93,D85,IF(U93+T93=0," ","CHYBA ZADÁNÍ")))</f>
        <v>Nová Bělá</v>
      </c>
      <c r="E94" s="147"/>
      <c r="F94" s="147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68"/>
      <c r="V94" s="119"/>
    </row>
    <row r="95" spans="2:22" ht="24.75" customHeight="1">
      <c r="B95" s="115"/>
      <c r="C95" s="3" t="s">
        <v>74</v>
      </c>
      <c r="G95" s="121"/>
      <c r="H95" s="121"/>
      <c r="I95" s="121"/>
      <c r="J95" s="121"/>
      <c r="K95" s="121"/>
      <c r="L95" s="121"/>
      <c r="M95" s="121"/>
      <c r="N95" s="119"/>
      <c r="O95" s="119"/>
      <c r="Q95" s="122"/>
      <c r="R95" s="122"/>
      <c r="S95" s="121"/>
      <c r="T95" s="121"/>
      <c r="U95" s="121"/>
      <c r="V95" s="119"/>
    </row>
    <row r="96" spans="3:21" ht="14.25">
      <c r="C96" s="122"/>
      <c r="D96" s="122"/>
      <c r="E96" s="122"/>
      <c r="F96" s="122"/>
      <c r="G96" s="122"/>
      <c r="H96" s="122"/>
      <c r="I96" s="122"/>
      <c r="J96" s="127" t="s">
        <v>56</v>
      </c>
      <c r="K96" s="127"/>
      <c r="L96" s="127"/>
      <c r="M96" s="122"/>
      <c r="N96" s="122"/>
      <c r="O96" s="122"/>
      <c r="P96" s="122"/>
      <c r="Q96" s="122"/>
      <c r="R96" s="122"/>
      <c r="S96" s="122"/>
      <c r="T96" s="127" t="s">
        <v>59</v>
      </c>
      <c r="U96" s="122"/>
    </row>
    <row r="97" spans="3:21" ht="15">
      <c r="C97" s="128" t="s">
        <v>75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</row>
  </sheetData>
  <sheetProtection selectLockedCells="1"/>
  <mergeCells count="141">
    <mergeCell ref="N91:N92"/>
    <mergeCell ref="O91:O92"/>
    <mergeCell ref="U91:U92"/>
    <mergeCell ref="Q91:Q92"/>
    <mergeCell ref="R91:R92"/>
    <mergeCell ref="S91:S92"/>
    <mergeCell ref="T91:T92"/>
    <mergeCell ref="Q88:S88"/>
    <mergeCell ref="L91:L92"/>
    <mergeCell ref="B91:B92"/>
    <mergeCell ref="E91:E92"/>
    <mergeCell ref="F91:F92"/>
    <mergeCell ref="G91:G92"/>
    <mergeCell ref="H91:H92"/>
    <mergeCell ref="I91:I92"/>
    <mergeCell ref="M91:M92"/>
    <mergeCell ref="P91:P92"/>
    <mergeCell ref="D85:I85"/>
    <mergeCell ref="P85:U85"/>
    <mergeCell ref="J91:J92"/>
    <mergeCell ref="K91:K92"/>
    <mergeCell ref="E87:M87"/>
    <mergeCell ref="N87:U87"/>
    <mergeCell ref="E88:G88"/>
    <mergeCell ref="H88:J88"/>
    <mergeCell ref="K88:M88"/>
    <mergeCell ref="N88:P88"/>
    <mergeCell ref="U66:U67"/>
    <mergeCell ref="R66:R67"/>
    <mergeCell ref="S66:S67"/>
    <mergeCell ref="T66:T67"/>
    <mergeCell ref="Q66:Q67"/>
    <mergeCell ref="P82:U82"/>
    <mergeCell ref="P83:U83"/>
    <mergeCell ref="D84:I84"/>
    <mergeCell ref="P84:U84"/>
    <mergeCell ref="M66:M67"/>
    <mergeCell ref="N66:N67"/>
    <mergeCell ref="O66:O67"/>
    <mergeCell ref="P66:P67"/>
    <mergeCell ref="J66:J67"/>
    <mergeCell ref="P81:U81"/>
    <mergeCell ref="P78:Q78"/>
    <mergeCell ref="T78:U78"/>
    <mergeCell ref="P79:U79"/>
    <mergeCell ref="N62:U62"/>
    <mergeCell ref="K63:M63"/>
    <mergeCell ref="N63:P63"/>
    <mergeCell ref="E63:G63"/>
    <mergeCell ref="H63:J63"/>
    <mergeCell ref="P57:U57"/>
    <mergeCell ref="P58:U58"/>
    <mergeCell ref="B66:B67"/>
    <mergeCell ref="E66:E67"/>
    <mergeCell ref="F66:F67"/>
    <mergeCell ref="G66:G67"/>
    <mergeCell ref="H66:H67"/>
    <mergeCell ref="P60:U60"/>
    <mergeCell ref="Q63:S63"/>
    <mergeCell ref="E62:M62"/>
    <mergeCell ref="I66:I67"/>
    <mergeCell ref="P53:Q53"/>
    <mergeCell ref="T53:U53"/>
    <mergeCell ref="P54:U54"/>
    <mergeCell ref="P56:U56"/>
    <mergeCell ref="D59:I59"/>
    <mergeCell ref="P59:U59"/>
    <mergeCell ref="K66:K67"/>
    <mergeCell ref="L66:L67"/>
    <mergeCell ref="D60:I60"/>
    <mergeCell ref="K41:K42"/>
    <mergeCell ref="L41:L42"/>
    <mergeCell ref="U41:U42"/>
    <mergeCell ref="N41:N42"/>
    <mergeCell ref="O41:O42"/>
    <mergeCell ref="P41:P42"/>
    <mergeCell ref="Q41:Q42"/>
    <mergeCell ref="R41:R42"/>
    <mergeCell ref="S41:S42"/>
    <mergeCell ref="T41:T42"/>
    <mergeCell ref="E37:M37"/>
    <mergeCell ref="N37:U37"/>
    <mergeCell ref="M41:M42"/>
    <mergeCell ref="B41:B42"/>
    <mergeCell ref="E41:E42"/>
    <mergeCell ref="F41:F42"/>
    <mergeCell ref="G41:G42"/>
    <mergeCell ref="H41:H42"/>
    <mergeCell ref="I41:I42"/>
    <mergeCell ref="J41:J42"/>
    <mergeCell ref="Q38:S38"/>
    <mergeCell ref="P31:U31"/>
    <mergeCell ref="P32:U32"/>
    <mergeCell ref="P33:U33"/>
    <mergeCell ref="P35:U35"/>
    <mergeCell ref="E38:G38"/>
    <mergeCell ref="H38:J38"/>
    <mergeCell ref="K38:M38"/>
    <mergeCell ref="N38:P38"/>
    <mergeCell ref="B16:B17"/>
    <mergeCell ref="P34:U34"/>
    <mergeCell ref="O16:O17"/>
    <mergeCell ref="G16:G17"/>
    <mergeCell ref="J16:J17"/>
    <mergeCell ref="P16:P17"/>
    <mergeCell ref="T16:T17"/>
    <mergeCell ref="S16:S17"/>
    <mergeCell ref="R16:R17"/>
    <mergeCell ref="D34:I34"/>
    <mergeCell ref="D35:I35"/>
    <mergeCell ref="P29:U29"/>
    <mergeCell ref="P28:Q28"/>
    <mergeCell ref="T3:U3"/>
    <mergeCell ref="P3:Q3"/>
    <mergeCell ref="P4:U4"/>
    <mergeCell ref="P6:U6"/>
    <mergeCell ref="P8:U8"/>
    <mergeCell ref="Q13:S13"/>
    <mergeCell ref="T28:U28"/>
    <mergeCell ref="P7:U7"/>
    <mergeCell ref="P10:U10"/>
    <mergeCell ref="F16:F17"/>
    <mergeCell ref="P9:U9"/>
    <mergeCell ref="N12:U12"/>
    <mergeCell ref="K13:M13"/>
    <mergeCell ref="D9:I9"/>
    <mergeCell ref="D10:I10"/>
    <mergeCell ref="E12:M12"/>
    <mergeCell ref="E13:G13"/>
    <mergeCell ref="U16:U17"/>
    <mergeCell ref="Q16:Q17"/>
    <mergeCell ref="D31:I31"/>
    <mergeCell ref="E16:E17"/>
    <mergeCell ref="N13:P13"/>
    <mergeCell ref="H16:H17"/>
    <mergeCell ref="I16:I17"/>
    <mergeCell ref="N16:N17"/>
    <mergeCell ref="K16:K17"/>
    <mergeCell ref="L16:L17"/>
    <mergeCell ref="M16:M17"/>
    <mergeCell ref="H13:J13"/>
  </mergeCells>
  <conditionalFormatting sqref="X6:X13 X31:X38 X56:X63 X81:X88">
    <cfRule type="cellIs" priority="1" dxfId="1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29">
      <selection activeCell="Y51" sqref="Y51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582" t="s">
        <v>42</v>
      </c>
      <c r="Q3" s="582"/>
      <c r="R3" s="73"/>
      <c r="S3" s="73"/>
      <c r="T3" s="583">
        <f>'Rozlosování-přehled'!$N$1</f>
        <v>2011</v>
      </c>
      <c r="U3" s="583"/>
      <c r="X3" s="74" t="s">
        <v>0</v>
      </c>
    </row>
    <row r="4" spans="3:31" ht="18.75">
      <c r="C4" s="75" t="s">
        <v>43</v>
      </c>
      <c r="D4" s="76"/>
      <c r="N4" s="77">
        <v>3</v>
      </c>
      <c r="P4" s="584" t="str">
        <f>IF(N4=1,P6,IF(N4=2,P7,IF(N4=3,P8,IF(N4=4,P9,IF(N4=5,P10," ")))))</f>
        <v>VETERÁNI   I.</v>
      </c>
      <c r="Q4" s="585"/>
      <c r="R4" s="585"/>
      <c r="S4" s="585"/>
      <c r="T4" s="585"/>
      <c r="U4" s="586"/>
      <c r="W4" s="78" t="s">
        <v>1</v>
      </c>
      <c r="X4" s="79" t="s">
        <v>2</v>
      </c>
      <c r="AA4" s="1" t="s">
        <v>44</v>
      </c>
      <c r="AB4" s="1" t="s">
        <v>45</v>
      </c>
      <c r="AC4" s="1" t="s">
        <v>46</v>
      </c>
      <c r="AD4" s="1" t="s">
        <v>47</v>
      </c>
      <c r="AE4" s="1" t="s">
        <v>48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1" ht="14.25" customHeight="1">
      <c r="C6" s="75" t="s">
        <v>49</v>
      </c>
      <c r="D6" s="126" t="s">
        <v>62</v>
      </c>
      <c r="E6" s="83"/>
      <c r="F6" s="83"/>
      <c r="N6" s="84">
        <v>1</v>
      </c>
      <c r="P6" s="587" t="s">
        <v>50</v>
      </c>
      <c r="Q6" s="587"/>
      <c r="R6" s="587"/>
      <c r="S6" s="587"/>
      <c r="T6" s="587"/>
      <c r="U6" s="587"/>
      <c r="W6" s="85">
        <v>1</v>
      </c>
      <c r="X6" s="86" t="str">
        <f aca="true" t="shared" si="0" ref="X6:X13">IF($N$4=1,AA6,IF($N$4=2,AB6,IF($N$4=3,AC6,IF($N$4=4,AD6,IF($N$4=5,AE6," ")))))</f>
        <v>Trnávka</v>
      </c>
      <c r="AA6" s="1">
        <f>'1.V1'!AA81</f>
        <v>0</v>
      </c>
      <c r="AB6" s="1">
        <f>'1.V1'!AB81</f>
        <v>0</v>
      </c>
      <c r="AC6" s="1" t="str">
        <f>'Utkání-výsledky'!N4</f>
        <v>Trnávka</v>
      </c>
      <c r="AE6" s="1">
        <f>'1.V1'!AE81</f>
        <v>0</v>
      </c>
    </row>
    <row r="7" spans="3:31" ht="16.5" customHeight="1">
      <c r="C7" s="75" t="s">
        <v>52</v>
      </c>
      <c r="D7" s="247">
        <v>40695</v>
      </c>
      <c r="E7" s="88"/>
      <c r="F7" s="88"/>
      <c r="N7" s="84">
        <v>2</v>
      </c>
      <c r="P7" s="587" t="s">
        <v>53</v>
      </c>
      <c r="Q7" s="587"/>
      <c r="R7" s="587"/>
      <c r="S7" s="587"/>
      <c r="T7" s="587"/>
      <c r="U7" s="587"/>
      <c r="W7" s="85">
        <v>2</v>
      </c>
      <c r="X7" s="86" t="str">
        <f t="shared" si="0"/>
        <v>Kunčičky  A</v>
      </c>
      <c r="AA7" s="1">
        <f>'1.V1'!AA82</f>
        <v>0</v>
      </c>
      <c r="AB7" s="1">
        <f>'1.V1'!AB82</f>
        <v>0</v>
      </c>
      <c r="AC7" s="1" t="str">
        <f>'Utkání-výsledky'!N5</f>
        <v>Kunčičky  A</v>
      </c>
      <c r="AE7" s="1">
        <f>'1.V1'!AE82</f>
        <v>0</v>
      </c>
    </row>
    <row r="8" spans="3:31" ht="15" customHeight="1">
      <c r="C8" s="75"/>
      <c r="N8" s="84">
        <v>3</v>
      </c>
      <c r="P8" s="575" t="s">
        <v>54</v>
      </c>
      <c r="Q8" s="575"/>
      <c r="R8" s="575"/>
      <c r="S8" s="575"/>
      <c r="T8" s="575"/>
      <c r="U8" s="575"/>
      <c r="W8" s="85">
        <v>3</v>
      </c>
      <c r="X8" s="86" t="str">
        <f t="shared" si="0"/>
        <v>Stará Bělá  B</v>
      </c>
      <c r="AA8" s="1">
        <f>'1.V1'!AA83</f>
        <v>0</v>
      </c>
      <c r="AB8" s="1">
        <f>'1.V1'!AB83</f>
        <v>0</v>
      </c>
      <c r="AC8" s="1" t="str">
        <f>'Utkání-výsledky'!N6</f>
        <v>Stará Bělá  B</v>
      </c>
      <c r="AE8" s="1">
        <f>'1.V1'!AE83</f>
        <v>0</v>
      </c>
    </row>
    <row r="9" spans="2:31" ht="18.75">
      <c r="B9" s="89">
        <v>8</v>
      </c>
      <c r="C9" s="71" t="s">
        <v>56</v>
      </c>
      <c r="D9" s="577" t="str">
        <f>IF(B9=1,X6,IF(B9=2,X7,IF(B9=3,X8,IF(B9=4,X9,IF(B9=5,X10,IF(B9=6,X11,IF(B9=7,X12,IF(B9=8,X13," "))))))))</f>
        <v>Výškovice  A</v>
      </c>
      <c r="E9" s="578"/>
      <c r="F9" s="578"/>
      <c r="G9" s="578"/>
      <c r="H9" s="578"/>
      <c r="I9" s="579"/>
      <c r="N9" s="84">
        <v>4</v>
      </c>
      <c r="P9" s="575" t="s">
        <v>57</v>
      </c>
      <c r="Q9" s="575"/>
      <c r="R9" s="575"/>
      <c r="S9" s="575"/>
      <c r="T9" s="575"/>
      <c r="U9" s="575"/>
      <c r="W9" s="85">
        <v>4</v>
      </c>
      <c r="X9" s="86" t="str">
        <f t="shared" si="0"/>
        <v>Výškovice  B</v>
      </c>
      <c r="AA9" s="1">
        <f>'1.V1'!AA84</f>
        <v>0</v>
      </c>
      <c r="AB9" s="1">
        <f>'1.V1'!AB84</f>
        <v>0</v>
      </c>
      <c r="AC9" s="1" t="str">
        <f>'Utkání-výsledky'!N7</f>
        <v>Výškovice  B</v>
      </c>
      <c r="AE9" s="1">
        <f>'1.V1'!AE84</f>
        <v>0</v>
      </c>
    </row>
    <row r="10" spans="2:31" ht="19.5" customHeight="1">
      <c r="B10" s="89">
        <v>6</v>
      </c>
      <c r="C10" s="71" t="s">
        <v>59</v>
      </c>
      <c r="D10" s="577" t="str">
        <f>IF(B10=1,X6,IF(B10=2,X7,IF(B10=3,X8,IF(B10=4,X9,IF(B10=5,X10,IF(B10=6,X11,IF(B10=7,X12,IF(B10=8,X13," "))))))))</f>
        <v>Nová Bělá</v>
      </c>
      <c r="E10" s="578"/>
      <c r="F10" s="578"/>
      <c r="G10" s="578"/>
      <c r="H10" s="578"/>
      <c r="I10" s="579"/>
      <c r="N10" s="84">
        <v>5</v>
      </c>
      <c r="P10" s="575" t="s">
        <v>60</v>
      </c>
      <c r="Q10" s="575"/>
      <c r="R10" s="575"/>
      <c r="S10" s="575"/>
      <c r="T10" s="575"/>
      <c r="U10" s="575"/>
      <c r="W10" s="85">
        <v>5</v>
      </c>
      <c r="X10" s="86" t="str">
        <f t="shared" si="0"/>
        <v>Proskovice A</v>
      </c>
      <c r="AA10" s="1">
        <f>'1.V1'!AA85</f>
        <v>0</v>
      </c>
      <c r="AB10" s="1">
        <f>'1.V1'!AB85</f>
        <v>0</v>
      </c>
      <c r="AC10" s="1" t="str">
        <f>'Utkání-výsledky'!N8</f>
        <v>Proskovice A</v>
      </c>
      <c r="AE10" s="1">
        <f>'1.V1'!AE85</f>
        <v>0</v>
      </c>
    </row>
    <row r="11" spans="23:31" ht="15.75" customHeight="1">
      <c r="W11" s="85">
        <v>6</v>
      </c>
      <c r="X11" s="86" t="str">
        <f t="shared" si="0"/>
        <v>Nová Bělá</v>
      </c>
      <c r="AA11" s="1">
        <f>'1.V1'!AA86</f>
        <v>0</v>
      </c>
      <c r="AB11" s="1">
        <f>'1.V1'!AB86</f>
        <v>0</v>
      </c>
      <c r="AC11" s="1" t="str">
        <f>'Utkání-výsledky'!N9</f>
        <v>Nová Bělá</v>
      </c>
      <c r="AE11" s="1">
        <f>'1.V1'!AE86</f>
        <v>0</v>
      </c>
    </row>
    <row r="12" spans="3:37" ht="15">
      <c r="C12" s="90" t="s">
        <v>63</v>
      </c>
      <c r="D12" s="91"/>
      <c r="E12" s="580" t="s">
        <v>64</v>
      </c>
      <c r="F12" s="576"/>
      <c r="G12" s="576"/>
      <c r="H12" s="576"/>
      <c r="I12" s="576"/>
      <c r="J12" s="576"/>
      <c r="K12" s="576"/>
      <c r="L12" s="576"/>
      <c r="M12" s="576"/>
      <c r="N12" s="576" t="s">
        <v>65</v>
      </c>
      <c r="O12" s="576"/>
      <c r="P12" s="576"/>
      <c r="Q12" s="576"/>
      <c r="R12" s="576"/>
      <c r="S12" s="576"/>
      <c r="T12" s="576"/>
      <c r="U12" s="576"/>
      <c r="V12" s="92"/>
      <c r="W12" s="85">
        <v>7</v>
      </c>
      <c r="X12" s="86" t="str">
        <f t="shared" si="0"/>
        <v>Stará Bělá  A</v>
      </c>
      <c r="AA12" s="1">
        <f>'1.V1'!AA87</f>
        <v>0</v>
      </c>
      <c r="AB12" s="1">
        <f>'1.V1'!AB87</f>
        <v>0</v>
      </c>
      <c r="AC12" s="1" t="str">
        <f>'Utkání-výsledky'!N10</f>
        <v>Stará Bělá  A</v>
      </c>
      <c r="AE12" s="1">
        <f>'1.V1'!AE87</f>
        <v>0</v>
      </c>
      <c r="AF12" s="75"/>
      <c r="AG12" s="93"/>
      <c r="AH12" s="93"/>
      <c r="AI12" s="74" t="s">
        <v>0</v>
      </c>
      <c r="AJ12" s="93"/>
      <c r="AK12" s="93"/>
    </row>
    <row r="13" spans="2:37" ht="21" customHeight="1">
      <c r="B13" s="94"/>
      <c r="C13" s="95" t="s">
        <v>7</v>
      </c>
      <c r="D13" s="96" t="s">
        <v>8</v>
      </c>
      <c r="E13" s="581" t="s">
        <v>66</v>
      </c>
      <c r="F13" s="559"/>
      <c r="G13" s="560"/>
      <c r="H13" s="558" t="s">
        <v>67</v>
      </c>
      <c r="I13" s="559"/>
      <c r="J13" s="560" t="s">
        <v>67</v>
      </c>
      <c r="K13" s="558" t="s">
        <v>68</v>
      </c>
      <c r="L13" s="559"/>
      <c r="M13" s="559" t="s">
        <v>68</v>
      </c>
      <c r="N13" s="558" t="s">
        <v>69</v>
      </c>
      <c r="O13" s="559"/>
      <c r="P13" s="560"/>
      <c r="Q13" s="558" t="s">
        <v>70</v>
      </c>
      <c r="R13" s="559"/>
      <c r="S13" s="560"/>
      <c r="T13" s="97" t="s">
        <v>71</v>
      </c>
      <c r="U13" s="98"/>
      <c r="V13" s="99"/>
      <c r="W13" s="85">
        <v>8</v>
      </c>
      <c r="X13" s="86" t="str">
        <f t="shared" si="0"/>
        <v>Výškovice  A</v>
      </c>
      <c r="AA13" s="1">
        <f>'1.V1'!AA88</f>
        <v>0</v>
      </c>
      <c r="AB13" s="1">
        <f>'1.V1'!AB88</f>
        <v>0</v>
      </c>
      <c r="AC13" s="1" t="str">
        <f>'Utkání-výsledky'!N11</f>
        <v>Výškovice  A</v>
      </c>
      <c r="AE13" s="1">
        <f>'1.V1'!AE88</f>
        <v>0</v>
      </c>
      <c r="AF13" s="4" t="s">
        <v>66</v>
      </c>
      <c r="AG13" s="4" t="s">
        <v>67</v>
      </c>
      <c r="AH13" s="4" t="s">
        <v>68</v>
      </c>
      <c r="AI13" s="4" t="s">
        <v>66</v>
      </c>
      <c r="AJ13" s="4" t="s">
        <v>67</v>
      </c>
      <c r="AK13" s="4" t="s">
        <v>68</v>
      </c>
    </row>
    <row r="14" spans="2:37" ht="24.75" customHeight="1">
      <c r="B14" s="100" t="s">
        <v>66</v>
      </c>
      <c r="C14" s="101" t="s">
        <v>211</v>
      </c>
      <c r="D14" s="418" t="s">
        <v>214</v>
      </c>
      <c r="E14" s="102">
        <v>6</v>
      </c>
      <c r="F14" s="103" t="s">
        <v>17</v>
      </c>
      <c r="G14" s="104">
        <v>4</v>
      </c>
      <c r="H14" s="105">
        <v>6</v>
      </c>
      <c r="I14" s="103" t="s">
        <v>17</v>
      </c>
      <c r="J14" s="104">
        <v>1</v>
      </c>
      <c r="K14" s="260"/>
      <c r="L14" s="258" t="s">
        <v>17</v>
      </c>
      <c r="M14" s="273"/>
      <c r="N14" s="155">
        <f>E14+H14+K14</f>
        <v>12</v>
      </c>
      <c r="O14" s="156" t="s">
        <v>17</v>
      </c>
      <c r="P14" s="157">
        <f>G14+J14+M14</f>
        <v>5</v>
      </c>
      <c r="Q14" s="155">
        <f>SUM(AF14:AH14)</f>
        <v>2</v>
      </c>
      <c r="R14" s="156" t="s">
        <v>17</v>
      </c>
      <c r="S14" s="157">
        <f>SUM(AI14:AK14)</f>
        <v>0</v>
      </c>
      <c r="T14" s="158">
        <f>IF(Q14&gt;S14,1,0)</f>
        <v>1</v>
      </c>
      <c r="U14" s="159">
        <f>IF(S14&gt;Q14,1,0)</f>
        <v>0</v>
      </c>
      <c r="V14" s="92"/>
      <c r="X14" s="108"/>
      <c r="AF14" s="109">
        <f>IF(E14&gt;G14,1,0)</f>
        <v>1</v>
      </c>
      <c r="AG14" s="109">
        <f>IF(H14&gt;J14,1,0)</f>
        <v>1</v>
      </c>
      <c r="AH14" s="109">
        <f>IF(K14+M14&gt;0,IF(K14&gt;M14,1,0),0)</f>
        <v>0</v>
      </c>
      <c r="AI14" s="109">
        <f>IF(G14&gt;E14,1,0)</f>
        <v>0</v>
      </c>
      <c r="AJ14" s="109">
        <f>IF(J14&gt;H14,1,0)</f>
        <v>0</v>
      </c>
      <c r="AK14" s="109">
        <f>IF(K14+M14&gt;0,IF(M14&gt;K14,1,0),0)</f>
        <v>0</v>
      </c>
    </row>
    <row r="15" spans="2:37" ht="24" customHeight="1">
      <c r="B15" s="100" t="s">
        <v>67</v>
      </c>
      <c r="C15" s="418" t="s">
        <v>229</v>
      </c>
      <c r="D15" s="418" t="s">
        <v>215</v>
      </c>
      <c r="E15" s="102">
        <v>6</v>
      </c>
      <c r="F15" s="103" t="s">
        <v>17</v>
      </c>
      <c r="G15" s="104">
        <v>2</v>
      </c>
      <c r="H15" s="105">
        <v>1</v>
      </c>
      <c r="I15" s="103" t="s">
        <v>17</v>
      </c>
      <c r="J15" s="104">
        <v>0</v>
      </c>
      <c r="K15" s="260"/>
      <c r="L15" s="258" t="s">
        <v>239</v>
      </c>
      <c r="M15" s="273"/>
      <c r="N15" s="155">
        <f>E15+H15+K15</f>
        <v>7</v>
      </c>
      <c r="O15" s="156" t="s">
        <v>17</v>
      </c>
      <c r="P15" s="157">
        <f>G15+J15+M15</f>
        <v>2</v>
      </c>
      <c r="Q15" s="155">
        <f>SUM(AF15:AH15)</f>
        <v>2</v>
      </c>
      <c r="R15" s="156" t="s">
        <v>17</v>
      </c>
      <c r="S15" s="157">
        <f>SUM(AI15:AK15)</f>
        <v>0</v>
      </c>
      <c r="T15" s="158">
        <f>IF(Q15&gt;S15,1,0)</f>
        <v>1</v>
      </c>
      <c r="U15" s="159">
        <f>IF(S15&gt;Q15,1,0)</f>
        <v>0</v>
      </c>
      <c r="V15" s="92"/>
      <c r="AF15" s="109">
        <f>IF(E15&gt;G15,1,0)</f>
        <v>1</v>
      </c>
      <c r="AG15" s="109">
        <f>IF(H15&gt;J15,1,0)</f>
        <v>1</v>
      </c>
      <c r="AH15" s="109">
        <f>IF(K15+M15&gt;0,IF(K15&gt;M15,1,0),0)</f>
        <v>0</v>
      </c>
      <c r="AI15" s="109">
        <f>IF(G15&gt;E15,1,0)</f>
        <v>0</v>
      </c>
      <c r="AJ15" s="109">
        <f>IF(J15&gt;H15,1,0)</f>
        <v>0</v>
      </c>
      <c r="AK15" s="109">
        <f>IF(K15+M15&gt;0,IF(M15&gt;K15,1,0),0)</f>
        <v>0</v>
      </c>
    </row>
    <row r="16" spans="2:37" ht="20.25" customHeight="1">
      <c r="B16" s="597" t="s">
        <v>68</v>
      </c>
      <c r="C16" s="101" t="s">
        <v>211</v>
      </c>
      <c r="D16" s="418" t="s">
        <v>214</v>
      </c>
      <c r="E16" s="605">
        <v>6</v>
      </c>
      <c r="F16" s="607" t="s">
        <v>17</v>
      </c>
      <c r="G16" s="609">
        <v>0</v>
      </c>
      <c r="H16" s="611">
        <v>6</v>
      </c>
      <c r="I16" s="607" t="s">
        <v>17</v>
      </c>
      <c r="J16" s="609">
        <v>2</v>
      </c>
      <c r="K16" s="567"/>
      <c r="L16" s="569" t="s">
        <v>17</v>
      </c>
      <c r="M16" s="571"/>
      <c r="N16" s="565">
        <f>E16+H16+K16</f>
        <v>12</v>
      </c>
      <c r="O16" s="592" t="s">
        <v>17</v>
      </c>
      <c r="P16" s="590">
        <f>G16+J16+M16</f>
        <v>2</v>
      </c>
      <c r="Q16" s="565">
        <f>SUM(AF16:AH16)</f>
        <v>2</v>
      </c>
      <c r="R16" s="592" t="s">
        <v>17</v>
      </c>
      <c r="S16" s="590">
        <f>SUM(AI16:AK16)</f>
        <v>0</v>
      </c>
      <c r="T16" s="603">
        <f>IF(Q16&gt;S16,1,0)</f>
        <v>1</v>
      </c>
      <c r="U16" s="588">
        <f>IF(S16&gt;Q16,1,0)</f>
        <v>0</v>
      </c>
      <c r="V16" s="112"/>
      <c r="AF16" s="109">
        <f>IF(E16&gt;G16,1,0)</f>
        <v>1</v>
      </c>
      <c r="AG16" s="109">
        <f>IF(H16&gt;J16,1,0)</f>
        <v>1</v>
      </c>
      <c r="AH16" s="109">
        <f>IF(K16+M16&gt;0,IF(K16&gt;M16,1,0),0)</f>
        <v>0</v>
      </c>
      <c r="AI16" s="109">
        <f>IF(G16&gt;E16,1,0)</f>
        <v>0</v>
      </c>
      <c r="AJ16" s="109">
        <f>IF(J16&gt;H16,1,0)</f>
        <v>0</v>
      </c>
      <c r="AK16" s="109">
        <f>IF(K16+M16&gt;0,IF(M16&gt;K16,1,0),0)</f>
        <v>0</v>
      </c>
    </row>
    <row r="17" spans="2:22" ht="21" customHeight="1">
      <c r="B17" s="598"/>
      <c r="C17" s="418" t="s">
        <v>229</v>
      </c>
      <c r="D17" s="418" t="s">
        <v>215</v>
      </c>
      <c r="E17" s="606"/>
      <c r="F17" s="608"/>
      <c r="G17" s="610"/>
      <c r="H17" s="612"/>
      <c r="I17" s="608"/>
      <c r="J17" s="610"/>
      <c r="K17" s="568"/>
      <c r="L17" s="570"/>
      <c r="M17" s="572"/>
      <c r="N17" s="566"/>
      <c r="O17" s="593"/>
      <c r="P17" s="591"/>
      <c r="Q17" s="566"/>
      <c r="R17" s="593"/>
      <c r="S17" s="591"/>
      <c r="T17" s="604"/>
      <c r="U17" s="589"/>
      <c r="V17" s="112"/>
    </row>
    <row r="18" spans="2:22" ht="23.25" customHeight="1">
      <c r="B18" s="115"/>
      <c r="C18" s="160" t="s">
        <v>72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2">
        <f>SUM(N14:N17)</f>
        <v>31</v>
      </c>
      <c r="O18" s="156" t="s">
        <v>17</v>
      </c>
      <c r="P18" s="163">
        <f>SUM(P14:P17)</f>
        <v>9</v>
      </c>
      <c r="Q18" s="162">
        <f>SUM(Q14:Q17)</f>
        <v>6</v>
      </c>
      <c r="R18" s="164" t="s">
        <v>17</v>
      </c>
      <c r="S18" s="163">
        <f>SUM(S14:S17)</f>
        <v>0</v>
      </c>
      <c r="T18" s="158">
        <f>SUM(T14:T17)</f>
        <v>3</v>
      </c>
      <c r="U18" s="159">
        <f>SUM(U14:U17)</f>
        <v>0</v>
      </c>
      <c r="V18" s="92"/>
    </row>
    <row r="19" spans="2:27" ht="21" customHeight="1">
      <c r="B19" s="115"/>
      <c r="C19" s="3" t="s">
        <v>73</v>
      </c>
      <c r="D19" s="118" t="str">
        <f>IF(T18&gt;U18,D9,IF(U18&gt;T18,D10,IF(U18+T18=0," ","CHYBA ZADÁNÍ")))</f>
        <v>Výškovice  A</v>
      </c>
      <c r="E19" s="116"/>
      <c r="F19" s="116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3"/>
      <c r="V19" s="119"/>
      <c r="AA19" s="120"/>
    </row>
    <row r="20" spans="2:22" ht="19.5" customHeight="1">
      <c r="B20" s="115"/>
      <c r="C20" s="3" t="s">
        <v>74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2" t="s">
        <v>56</v>
      </c>
      <c r="K21" s="2"/>
      <c r="L21" s="2"/>
      <c r="T21" s="2" t="s">
        <v>59</v>
      </c>
    </row>
    <row r="22" spans="3:21" ht="15">
      <c r="C22" s="75" t="s">
        <v>75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1"/>
      <c r="C26" s="91"/>
      <c r="D26" s="91"/>
      <c r="E26" s="91"/>
      <c r="F26" s="123" t="s">
        <v>39</v>
      </c>
      <c r="G26" s="91"/>
      <c r="H26" s="124"/>
      <c r="I26" s="124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582" t="s">
        <v>42</v>
      </c>
      <c r="Q28" s="582"/>
      <c r="R28" s="73"/>
      <c r="S28" s="73"/>
      <c r="T28" s="583">
        <f>'Rozlosování-přehled'!$N$1</f>
        <v>2011</v>
      </c>
      <c r="U28" s="583"/>
      <c r="X28" s="74" t="s">
        <v>0</v>
      </c>
    </row>
    <row r="29" spans="3:31" ht="18.75">
      <c r="C29" s="75" t="s">
        <v>43</v>
      </c>
      <c r="D29" s="125"/>
      <c r="N29" s="77">
        <v>3</v>
      </c>
      <c r="P29" s="584" t="str">
        <f>IF(N29=1,P31,IF(N29=2,P32,IF(N29=3,P33,IF(N29=4,P34,IF(N29=5,P35," ")))))</f>
        <v>VETERÁNI   I.</v>
      </c>
      <c r="Q29" s="585"/>
      <c r="R29" s="585"/>
      <c r="S29" s="585"/>
      <c r="T29" s="585"/>
      <c r="U29" s="586"/>
      <c r="W29" s="78" t="s">
        <v>1</v>
      </c>
      <c r="X29" s="75" t="s">
        <v>2</v>
      </c>
      <c r="AA29" s="1" t="s">
        <v>44</v>
      </c>
      <c r="AB29" s="1" t="s">
        <v>45</v>
      </c>
      <c r="AC29" s="1" t="s">
        <v>46</v>
      </c>
      <c r="AD29" s="1" t="s">
        <v>47</v>
      </c>
      <c r="AE29" s="1" t="s">
        <v>48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1" ht="15.75">
      <c r="C31" s="75" t="s">
        <v>49</v>
      </c>
      <c r="D31" s="126"/>
      <c r="E31" s="83"/>
      <c r="F31" s="83"/>
      <c r="N31" s="1">
        <v>1</v>
      </c>
      <c r="P31" s="587" t="s">
        <v>50</v>
      </c>
      <c r="Q31" s="587"/>
      <c r="R31" s="587"/>
      <c r="S31" s="587"/>
      <c r="T31" s="587"/>
      <c r="U31" s="587"/>
      <c r="W31" s="85">
        <v>1</v>
      </c>
      <c r="X31" s="86" t="str">
        <f aca="true" t="shared" si="1" ref="X31:X38">IF($N$29=1,AA31,IF($N$29=2,AB31,IF($N$29=3,AC31,IF($N$29=4,AD31,IF($N$29=5,AE31," ")))))</f>
        <v>Trnávka</v>
      </c>
      <c r="AA31" s="1">
        <f aca="true" t="shared" si="2" ref="AA31:AE38">AA6</f>
        <v>0</v>
      </c>
      <c r="AB31" s="1">
        <f t="shared" si="2"/>
        <v>0</v>
      </c>
      <c r="AC31" s="1" t="str">
        <f>AC6</f>
        <v>Trnávka</v>
      </c>
      <c r="AD31" s="1">
        <f t="shared" si="2"/>
        <v>0</v>
      </c>
      <c r="AE31" s="1">
        <f t="shared" si="2"/>
        <v>0</v>
      </c>
    </row>
    <row r="32" spans="3:31" ht="15">
      <c r="C32" s="75" t="s">
        <v>52</v>
      </c>
      <c r="D32" s="87"/>
      <c r="E32" s="88"/>
      <c r="F32" s="88"/>
      <c r="N32" s="1">
        <v>2</v>
      </c>
      <c r="P32" s="587" t="s">
        <v>53</v>
      </c>
      <c r="Q32" s="587"/>
      <c r="R32" s="587"/>
      <c r="S32" s="587"/>
      <c r="T32" s="587"/>
      <c r="U32" s="587"/>
      <c r="W32" s="85">
        <v>2</v>
      </c>
      <c r="X32" s="86" t="str">
        <f t="shared" si="1"/>
        <v>Kunčičky  A</v>
      </c>
      <c r="AA32" s="1">
        <f t="shared" si="2"/>
        <v>0</v>
      </c>
      <c r="AB32" s="1">
        <f t="shared" si="2"/>
        <v>0</v>
      </c>
      <c r="AC32" s="1" t="str">
        <f t="shared" si="2"/>
        <v>Kunčičky  A</v>
      </c>
      <c r="AD32" s="1">
        <f t="shared" si="2"/>
        <v>0</v>
      </c>
      <c r="AE32" s="1">
        <f t="shared" si="2"/>
        <v>0</v>
      </c>
    </row>
    <row r="33" spans="3:31" ht="15">
      <c r="C33" s="75"/>
      <c r="N33" s="1">
        <v>3</v>
      </c>
      <c r="P33" s="575" t="s">
        <v>54</v>
      </c>
      <c r="Q33" s="575"/>
      <c r="R33" s="575"/>
      <c r="S33" s="575"/>
      <c r="T33" s="575"/>
      <c r="U33" s="575"/>
      <c r="W33" s="85">
        <v>3</v>
      </c>
      <c r="X33" s="86" t="str">
        <f t="shared" si="1"/>
        <v>Stará Bělá  B</v>
      </c>
      <c r="AA33" s="1">
        <f t="shared" si="2"/>
        <v>0</v>
      </c>
      <c r="AB33" s="1">
        <f t="shared" si="2"/>
        <v>0</v>
      </c>
      <c r="AC33" s="1" t="str">
        <f t="shared" si="2"/>
        <v>Stará Bělá  B</v>
      </c>
      <c r="AD33" s="1">
        <f t="shared" si="2"/>
        <v>0</v>
      </c>
      <c r="AE33" s="1">
        <f t="shared" si="2"/>
        <v>0</v>
      </c>
    </row>
    <row r="34" spans="2:31" ht="18.75">
      <c r="B34" s="89">
        <v>7</v>
      </c>
      <c r="C34" s="71" t="s">
        <v>56</v>
      </c>
      <c r="D34" s="594" t="str">
        <f>IF(B34=1,X31,IF(B34=2,X32,IF(B34=3,X33,IF(B34=4,X34,IF(B34=5,X35,IF(B34=6,X36,IF(B34=7,X37,IF(B34=8,X38," "))))))))</f>
        <v>Stará Bělá  A</v>
      </c>
      <c r="E34" s="595"/>
      <c r="F34" s="595"/>
      <c r="G34" s="595"/>
      <c r="H34" s="595"/>
      <c r="I34" s="596"/>
      <c r="N34" s="1">
        <v>4</v>
      </c>
      <c r="P34" s="575" t="s">
        <v>57</v>
      </c>
      <c r="Q34" s="575"/>
      <c r="R34" s="575"/>
      <c r="S34" s="575"/>
      <c r="T34" s="575"/>
      <c r="U34" s="575"/>
      <c r="W34" s="85">
        <v>4</v>
      </c>
      <c r="X34" s="86" t="str">
        <f t="shared" si="1"/>
        <v>Výškovice  B</v>
      </c>
      <c r="AA34" s="1">
        <f t="shared" si="2"/>
        <v>0</v>
      </c>
      <c r="AB34" s="1">
        <f t="shared" si="2"/>
        <v>0</v>
      </c>
      <c r="AC34" s="1" t="str">
        <f t="shared" si="2"/>
        <v>Výškovice  B</v>
      </c>
      <c r="AD34" s="1">
        <f t="shared" si="2"/>
        <v>0</v>
      </c>
      <c r="AE34" s="1">
        <f t="shared" si="2"/>
        <v>0</v>
      </c>
    </row>
    <row r="35" spans="2:31" ht="18.75">
      <c r="B35" s="89">
        <v>5</v>
      </c>
      <c r="C35" s="71" t="s">
        <v>59</v>
      </c>
      <c r="D35" s="594" t="str">
        <f>IF(B35=1,X31,IF(B35=2,X32,IF(B35=3,X33,IF(B35=4,X34,IF(B35=5,X35,IF(B35=6,X36,IF(B35=7,X37,IF(B35=8,X38," "))))))))</f>
        <v>Proskovice A</v>
      </c>
      <c r="E35" s="595"/>
      <c r="F35" s="595"/>
      <c r="G35" s="595"/>
      <c r="H35" s="595"/>
      <c r="I35" s="596"/>
      <c r="N35" s="1">
        <v>5</v>
      </c>
      <c r="P35" s="575" t="s">
        <v>60</v>
      </c>
      <c r="Q35" s="575"/>
      <c r="R35" s="575"/>
      <c r="S35" s="575"/>
      <c r="T35" s="575"/>
      <c r="U35" s="575"/>
      <c r="W35" s="85">
        <v>5</v>
      </c>
      <c r="X35" s="86" t="str">
        <f t="shared" si="1"/>
        <v>Proskovice A</v>
      </c>
      <c r="AA35" s="1">
        <f t="shared" si="2"/>
        <v>0</v>
      </c>
      <c r="AB35" s="1">
        <f t="shared" si="2"/>
        <v>0</v>
      </c>
      <c r="AC35" s="1" t="str">
        <f t="shared" si="2"/>
        <v>Proskovice A</v>
      </c>
      <c r="AD35" s="1">
        <f t="shared" si="2"/>
        <v>0</v>
      </c>
      <c r="AE35" s="1">
        <f t="shared" si="2"/>
        <v>0</v>
      </c>
    </row>
    <row r="36" spans="23:31" ht="15">
      <c r="W36" s="85">
        <v>6</v>
      </c>
      <c r="X36" s="86" t="str">
        <f t="shared" si="1"/>
        <v>Nová Bělá</v>
      </c>
      <c r="AA36" s="1">
        <f t="shared" si="2"/>
        <v>0</v>
      </c>
      <c r="AB36" s="1">
        <f t="shared" si="2"/>
        <v>0</v>
      </c>
      <c r="AC36" s="1" t="str">
        <f t="shared" si="2"/>
        <v>Nová Bělá</v>
      </c>
      <c r="AD36" s="1">
        <f t="shared" si="2"/>
        <v>0</v>
      </c>
      <c r="AE36" s="1">
        <f t="shared" si="2"/>
        <v>0</v>
      </c>
    </row>
    <row r="37" spans="3:31" ht="15">
      <c r="C37" s="90" t="s">
        <v>63</v>
      </c>
      <c r="D37" s="91"/>
      <c r="E37" s="580" t="s">
        <v>64</v>
      </c>
      <c r="F37" s="576"/>
      <c r="G37" s="576"/>
      <c r="H37" s="576"/>
      <c r="I37" s="576"/>
      <c r="J37" s="576"/>
      <c r="K37" s="576"/>
      <c r="L37" s="576"/>
      <c r="M37" s="576"/>
      <c r="N37" s="576" t="s">
        <v>65</v>
      </c>
      <c r="O37" s="576"/>
      <c r="P37" s="576"/>
      <c r="Q37" s="576"/>
      <c r="R37" s="576"/>
      <c r="S37" s="576"/>
      <c r="T37" s="576"/>
      <c r="U37" s="576"/>
      <c r="V37" s="92"/>
      <c r="W37" s="85">
        <v>7</v>
      </c>
      <c r="X37" s="86" t="str">
        <f t="shared" si="1"/>
        <v>Stará Bělá  A</v>
      </c>
      <c r="AA37" s="1">
        <f t="shared" si="2"/>
        <v>0</v>
      </c>
      <c r="AB37" s="1">
        <f t="shared" si="2"/>
        <v>0</v>
      </c>
      <c r="AC37" s="1" t="str">
        <f t="shared" si="2"/>
        <v>Stará Bělá  A</v>
      </c>
      <c r="AD37" s="1">
        <f t="shared" si="2"/>
        <v>0</v>
      </c>
      <c r="AE37" s="1">
        <f t="shared" si="2"/>
        <v>0</v>
      </c>
    </row>
    <row r="38" spans="2:37" ht="15">
      <c r="B38" s="94"/>
      <c r="C38" s="95" t="s">
        <v>7</v>
      </c>
      <c r="D38" s="96" t="s">
        <v>8</v>
      </c>
      <c r="E38" s="581" t="s">
        <v>66</v>
      </c>
      <c r="F38" s="559"/>
      <c r="G38" s="560"/>
      <c r="H38" s="558" t="s">
        <v>67</v>
      </c>
      <c r="I38" s="559"/>
      <c r="J38" s="560" t="s">
        <v>67</v>
      </c>
      <c r="K38" s="558" t="s">
        <v>68</v>
      </c>
      <c r="L38" s="559"/>
      <c r="M38" s="559" t="s">
        <v>68</v>
      </c>
      <c r="N38" s="558" t="s">
        <v>69</v>
      </c>
      <c r="O38" s="559"/>
      <c r="P38" s="560"/>
      <c r="Q38" s="558" t="s">
        <v>70</v>
      </c>
      <c r="R38" s="559"/>
      <c r="S38" s="560"/>
      <c r="T38" s="97" t="s">
        <v>71</v>
      </c>
      <c r="U38" s="98"/>
      <c r="V38" s="99"/>
      <c r="W38" s="85">
        <v>8</v>
      </c>
      <c r="X38" s="86" t="str">
        <f t="shared" si="1"/>
        <v>Výškovice  A</v>
      </c>
      <c r="AA38" s="1">
        <f t="shared" si="2"/>
        <v>0</v>
      </c>
      <c r="AB38" s="1">
        <f t="shared" si="2"/>
        <v>0</v>
      </c>
      <c r="AC38" s="1" t="str">
        <f t="shared" si="2"/>
        <v>Výškovice  A</v>
      </c>
      <c r="AD38" s="1">
        <f t="shared" si="2"/>
        <v>0</v>
      </c>
      <c r="AE38" s="1">
        <f t="shared" si="2"/>
        <v>0</v>
      </c>
      <c r="AF38" s="4" t="s">
        <v>66</v>
      </c>
      <c r="AG38" s="4" t="s">
        <v>67</v>
      </c>
      <c r="AH38" s="4" t="s">
        <v>68</v>
      </c>
      <c r="AI38" s="4" t="s">
        <v>66</v>
      </c>
      <c r="AJ38" s="4" t="s">
        <v>67</v>
      </c>
      <c r="AK38" s="4" t="s">
        <v>68</v>
      </c>
    </row>
    <row r="39" spans="2:37" ht="24.75" customHeight="1">
      <c r="B39" s="100" t="s">
        <v>66</v>
      </c>
      <c r="C39" s="255"/>
      <c r="D39" s="256" t="s">
        <v>317</v>
      </c>
      <c r="E39" s="257">
        <v>6</v>
      </c>
      <c r="F39" s="258" t="s">
        <v>17</v>
      </c>
      <c r="G39" s="259">
        <v>0</v>
      </c>
      <c r="H39" s="260">
        <v>6</v>
      </c>
      <c r="I39" s="258" t="s">
        <v>17</v>
      </c>
      <c r="J39" s="259">
        <v>0</v>
      </c>
      <c r="K39" s="260"/>
      <c r="L39" s="258" t="s">
        <v>17</v>
      </c>
      <c r="M39" s="273"/>
      <c r="N39" s="155">
        <f>E39+H39+K39</f>
        <v>12</v>
      </c>
      <c r="O39" s="156" t="s">
        <v>17</v>
      </c>
      <c r="P39" s="157">
        <f>G39+J39+M39</f>
        <v>0</v>
      </c>
      <c r="Q39" s="155">
        <f>SUM(AF39:AH39)</f>
        <v>2</v>
      </c>
      <c r="R39" s="156" t="s">
        <v>17</v>
      </c>
      <c r="S39" s="157">
        <f>SUM(AI39:AK39)</f>
        <v>0</v>
      </c>
      <c r="T39" s="158">
        <f>IF(Q39&gt;S39,1,0)</f>
        <v>1</v>
      </c>
      <c r="U39" s="159">
        <f>IF(S39&gt;Q39,1,0)</f>
        <v>0</v>
      </c>
      <c r="V39" s="92"/>
      <c r="X39" s="108"/>
      <c r="AF39" s="109">
        <f>IF(E39&gt;G39,1,0)</f>
        <v>1</v>
      </c>
      <c r="AG39" s="109">
        <f>IF(H39&gt;J39,1,0)</f>
        <v>1</v>
      </c>
      <c r="AH39" s="109">
        <f>IF(K39+M39&gt;0,IF(K39&gt;M39,1,0),0)</f>
        <v>0</v>
      </c>
      <c r="AI39" s="109">
        <f>IF(G39&gt;E39,1,0)</f>
        <v>0</v>
      </c>
      <c r="AJ39" s="109">
        <f>IF(J39&gt;H39,1,0)</f>
        <v>0</v>
      </c>
      <c r="AK39" s="109">
        <f>IF(K39+M39&gt;0,IF(M39&gt;K39,1,0),0)</f>
        <v>0</v>
      </c>
    </row>
    <row r="40" spans="2:37" ht="24.75" customHeight="1">
      <c r="B40" s="100" t="s">
        <v>67</v>
      </c>
      <c r="C40" s="255"/>
      <c r="D40" s="261" t="s">
        <v>317</v>
      </c>
      <c r="E40" s="257">
        <v>6</v>
      </c>
      <c r="F40" s="258" t="s">
        <v>17</v>
      </c>
      <c r="G40" s="259">
        <v>0</v>
      </c>
      <c r="H40" s="260">
        <v>6</v>
      </c>
      <c r="I40" s="258" t="s">
        <v>17</v>
      </c>
      <c r="J40" s="259">
        <v>0</v>
      </c>
      <c r="K40" s="260"/>
      <c r="L40" s="258" t="s">
        <v>17</v>
      </c>
      <c r="M40" s="273"/>
      <c r="N40" s="155">
        <f>E40+H40+K40</f>
        <v>12</v>
      </c>
      <c r="O40" s="156" t="s">
        <v>17</v>
      </c>
      <c r="P40" s="157">
        <f>G40+J40+M40</f>
        <v>0</v>
      </c>
      <c r="Q40" s="155">
        <f>SUM(AF40:AH40)</f>
        <v>2</v>
      </c>
      <c r="R40" s="156" t="s">
        <v>17</v>
      </c>
      <c r="S40" s="157">
        <f>SUM(AI40:AK40)</f>
        <v>0</v>
      </c>
      <c r="T40" s="158">
        <f>IF(Q40&gt;S40,1,0)</f>
        <v>1</v>
      </c>
      <c r="U40" s="159">
        <f>IF(S40&gt;Q40,1,0)</f>
        <v>0</v>
      </c>
      <c r="V40" s="92"/>
      <c r="AF40" s="109">
        <f>IF(E40&gt;G40,1,0)</f>
        <v>1</v>
      </c>
      <c r="AG40" s="109">
        <f>IF(H40&gt;J40,1,0)</f>
        <v>1</v>
      </c>
      <c r="AH40" s="109">
        <f>IF(K40+M40&gt;0,IF(K40&gt;M40,1,0),0)</f>
        <v>0</v>
      </c>
      <c r="AI40" s="109">
        <f>IF(G40&gt;E40,1,0)</f>
        <v>0</v>
      </c>
      <c r="AJ40" s="109">
        <f>IF(J40&gt;H40,1,0)</f>
        <v>0</v>
      </c>
      <c r="AK40" s="109">
        <f>IF(K40+M40&gt;0,IF(M40&gt;K40,1,0),0)</f>
        <v>0</v>
      </c>
    </row>
    <row r="41" spans="2:37" ht="24.75" customHeight="1">
      <c r="B41" s="597" t="s">
        <v>68</v>
      </c>
      <c r="C41" s="262"/>
      <c r="D41" s="261" t="s">
        <v>317</v>
      </c>
      <c r="E41" s="617">
        <v>6</v>
      </c>
      <c r="F41" s="569" t="s">
        <v>17</v>
      </c>
      <c r="G41" s="615">
        <v>0</v>
      </c>
      <c r="H41" s="567">
        <v>6</v>
      </c>
      <c r="I41" s="569" t="s">
        <v>17</v>
      </c>
      <c r="J41" s="615">
        <v>0</v>
      </c>
      <c r="K41" s="567"/>
      <c r="L41" s="569" t="s">
        <v>17</v>
      </c>
      <c r="M41" s="571"/>
      <c r="N41" s="565">
        <f>E41+H41+K41</f>
        <v>12</v>
      </c>
      <c r="O41" s="592" t="s">
        <v>17</v>
      </c>
      <c r="P41" s="590">
        <f>G41+J41+M41</f>
        <v>0</v>
      </c>
      <c r="Q41" s="565">
        <f>SUM(AF41:AH41)</f>
        <v>2</v>
      </c>
      <c r="R41" s="592" t="s">
        <v>17</v>
      </c>
      <c r="S41" s="590">
        <f>SUM(AI41:AK41)</f>
        <v>0</v>
      </c>
      <c r="T41" s="603">
        <f>IF(Q41&gt;S41,1,0)</f>
        <v>1</v>
      </c>
      <c r="U41" s="588">
        <f>IF(S41&gt;Q41,1,0)</f>
        <v>0</v>
      </c>
      <c r="V41" s="112"/>
      <c r="AF41" s="109">
        <f>IF(E41&gt;G41,1,0)</f>
        <v>1</v>
      </c>
      <c r="AG41" s="109">
        <f>IF(H41&gt;J41,1,0)</f>
        <v>1</v>
      </c>
      <c r="AH41" s="109">
        <f>IF(K41+M41&gt;0,IF(K41&gt;M41,1,0),0)</f>
        <v>0</v>
      </c>
      <c r="AI41" s="109">
        <f>IF(G41&gt;E41,1,0)</f>
        <v>0</v>
      </c>
      <c r="AJ41" s="109">
        <f>IF(J41&gt;H41,1,0)</f>
        <v>0</v>
      </c>
      <c r="AK41" s="109">
        <f>IF(K41+M41&gt;0,IF(M41&gt;K41,1,0),0)</f>
        <v>0</v>
      </c>
    </row>
    <row r="42" spans="2:22" ht="24.75" customHeight="1">
      <c r="B42" s="598"/>
      <c r="C42" s="263"/>
      <c r="D42" s="264"/>
      <c r="E42" s="618"/>
      <c r="F42" s="570"/>
      <c r="G42" s="616"/>
      <c r="H42" s="568"/>
      <c r="I42" s="570"/>
      <c r="J42" s="616"/>
      <c r="K42" s="568"/>
      <c r="L42" s="570"/>
      <c r="M42" s="572"/>
      <c r="N42" s="566"/>
      <c r="O42" s="593"/>
      <c r="P42" s="591"/>
      <c r="Q42" s="566"/>
      <c r="R42" s="593"/>
      <c r="S42" s="591"/>
      <c r="T42" s="604"/>
      <c r="U42" s="589"/>
      <c r="V42" s="112"/>
    </row>
    <row r="43" spans="2:22" ht="24.75" customHeight="1">
      <c r="B43" s="115"/>
      <c r="C43" s="160" t="s">
        <v>72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2">
        <f>SUM(N39:N42)</f>
        <v>36</v>
      </c>
      <c r="O43" s="156" t="s">
        <v>17</v>
      </c>
      <c r="P43" s="163">
        <f>SUM(P39:P42)</f>
        <v>0</v>
      </c>
      <c r="Q43" s="162">
        <f>SUM(Q39:Q42)</f>
        <v>6</v>
      </c>
      <c r="R43" s="164" t="s">
        <v>17</v>
      </c>
      <c r="S43" s="163">
        <f>SUM(S39:S42)</f>
        <v>0</v>
      </c>
      <c r="T43" s="158">
        <f>SUM(T39:T42)</f>
        <v>3</v>
      </c>
      <c r="U43" s="159">
        <f>SUM(U39:U42)</f>
        <v>0</v>
      </c>
      <c r="V43" s="92"/>
    </row>
    <row r="44" spans="2:22" ht="24.75" customHeight="1">
      <c r="B44" s="115"/>
      <c r="C44" s="275" t="s">
        <v>73</v>
      </c>
      <c r="D44" s="276" t="str">
        <f>IF(T43&gt;U43,D34,IF(U43&gt;T43,D35,IF(U43+T43=0," ","CHYBA ZADÁNÍ")))</f>
        <v>Stará Bělá  A</v>
      </c>
      <c r="E44" s="160"/>
      <c r="F44" s="160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275"/>
      <c r="V44" s="119"/>
    </row>
    <row r="45" spans="2:22" ht="15">
      <c r="B45" s="115"/>
      <c r="C45" s="3" t="s">
        <v>74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56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59</v>
      </c>
      <c r="U46" s="122"/>
    </row>
    <row r="47" spans="3:21" ht="15">
      <c r="C47" s="128" t="s">
        <v>75</v>
      </c>
      <c r="D47" s="129" t="s">
        <v>76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9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0" spans="3:21" ht="15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582" t="s">
        <v>42</v>
      </c>
      <c r="Q53" s="582"/>
      <c r="R53" s="73"/>
      <c r="S53" s="73"/>
      <c r="T53" s="583">
        <f>'Rozlosování-přehled'!$N$1</f>
        <v>2011</v>
      </c>
      <c r="U53" s="583"/>
      <c r="X53" s="74" t="s">
        <v>0</v>
      </c>
    </row>
    <row r="54" spans="3:31" ht="18.75">
      <c r="C54" s="75" t="s">
        <v>43</v>
      </c>
      <c r="D54" s="76"/>
      <c r="N54" s="77">
        <v>3</v>
      </c>
      <c r="P54" s="584" t="str">
        <f>IF(N54=1,P56,IF(N54=2,P57,IF(N54=3,P58,IF(N54=4,P59,IF(N54=5,P60," ")))))</f>
        <v>VETERÁNI   I.</v>
      </c>
      <c r="Q54" s="585"/>
      <c r="R54" s="585"/>
      <c r="S54" s="585"/>
      <c r="T54" s="585"/>
      <c r="U54" s="586"/>
      <c r="W54" s="78" t="s">
        <v>1</v>
      </c>
      <c r="X54" s="79" t="s">
        <v>2</v>
      </c>
      <c r="AA54" s="1" t="s">
        <v>44</v>
      </c>
      <c r="AB54" s="1" t="s">
        <v>45</v>
      </c>
      <c r="AC54" s="1" t="s">
        <v>46</v>
      </c>
      <c r="AD54" s="1" t="s">
        <v>47</v>
      </c>
      <c r="AE54" s="1" t="s">
        <v>48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1" ht="15.75">
      <c r="C56" s="75" t="s">
        <v>49</v>
      </c>
      <c r="D56" s="126" t="s">
        <v>207</v>
      </c>
      <c r="E56" s="83"/>
      <c r="F56" s="83"/>
      <c r="N56" s="84">
        <v>1</v>
      </c>
      <c r="P56" s="587" t="s">
        <v>50</v>
      </c>
      <c r="Q56" s="587"/>
      <c r="R56" s="587"/>
      <c r="S56" s="587"/>
      <c r="T56" s="587"/>
      <c r="U56" s="587"/>
      <c r="W56" s="85">
        <v>1</v>
      </c>
      <c r="X56" s="86" t="str">
        <f aca="true" t="shared" si="3" ref="X56:X63">IF($N$4=1,AA56,IF($N$4=2,AB56,IF($N$4=3,AC56,IF($N$4=4,AD56,IF($N$4=5,AE56," ")))))</f>
        <v>Trnávka</v>
      </c>
      <c r="AA56" s="1">
        <f aca="true" t="shared" si="4" ref="AA56:AE63">AA6</f>
        <v>0</v>
      </c>
      <c r="AB56" s="1">
        <f t="shared" si="4"/>
        <v>0</v>
      </c>
      <c r="AC56" s="1" t="str">
        <f>AC6</f>
        <v>Trnávka</v>
      </c>
      <c r="AD56" s="1">
        <f t="shared" si="4"/>
        <v>0</v>
      </c>
      <c r="AE56" s="1">
        <f t="shared" si="4"/>
        <v>0</v>
      </c>
    </row>
    <row r="57" spans="3:31" ht="15">
      <c r="C57" s="75" t="s">
        <v>52</v>
      </c>
      <c r="D57" s="247">
        <v>40715</v>
      </c>
      <c r="E57" s="88"/>
      <c r="F57" s="88"/>
      <c r="N57" s="84">
        <v>2</v>
      </c>
      <c r="P57" s="587" t="s">
        <v>53</v>
      </c>
      <c r="Q57" s="587"/>
      <c r="R57" s="587"/>
      <c r="S57" s="587"/>
      <c r="T57" s="587"/>
      <c r="U57" s="587"/>
      <c r="W57" s="85">
        <v>2</v>
      </c>
      <c r="X57" s="86" t="str">
        <f t="shared" si="3"/>
        <v>Kunčičky  A</v>
      </c>
      <c r="AA57" s="1">
        <f t="shared" si="4"/>
        <v>0</v>
      </c>
      <c r="AB57" s="1">
        <f t="shared" si="4"/>
        <v>0</v>
      </c>
      <c r="AC57" s="1" t="str">
        <f t="shared" si="4"/>
        <v>Kunčičky  A</v>
      </c>
      <c r="AD57" s="1">
        <f t="shared" si="4"/>
        <v>0</v>
      </c>
      <c r="AE57" s="1">
        <f t="shared" si="4"/>
        <v>0</v>
      </c>
    </row>
    <row r="58" spans="3:31" ht="15">
      <c r="C58" s="75"/>
      <c r="N58" s="84">
        <v>3</v>
      </c>
      <c r="P58" s="575" t="s">
        <v>54</v>
      </c>
      <c r="Q58" s="575"/>
      <c r="R58" s="575"/>
      <c r="S58" s="575"/>
      <c r="T58" s="575"/>
      <c r="U58" s="575"/>
      <c r="W58" s="85">
        <v>3</v>
      </c>
      <c r="X58" s="86" t="str">
        <f t="shared" si="3"/>
        <v>Stará Bělá  B</v>
      </c>
      <c r="AA58" s="1">
        <f t="shared" si="4"/>
        <v>0</v>
      </c>
      <c r="AB58" s="1">
        <f t="shared" si="4"/>
        <v>0</v>
      </c>
      <c r="AC58" s="1" t="str">
        <f t="shared" si="4"/>
        <v>Stará Bělá  B</v>
      </c>
      <c r="AD58" s="1">
        <f t="shared" si="4"/>
        <v>0</v>
      </c>
      <c r="AE58" s="1">
        <f t="shared" si="4"/>
        <v>0</v>
      </c>
    </row>
    <row r="59" spans="2:31" ht="18.75">
      <c r="B59" s="89">
        <v>1</v>
      </c>
      <c r="C59" s="71" t="s">
        <v>56</v>
      </c>
      <c r="D59" s="577" t="str">
        <f>IF(B59=1,X56,IF(B59=2,X57,IF(B59=3,X58,IF(B59=4,X59,IF(B59=5,X60,IF(B59=6,X61,IF(B59=7,X62,IF(B59=8,X63," "))))))))</f>
        <v>Trnávka</v>
      </c>
      <c r="E59" s="578"/>
      <c r="F59" s="578"/>
      <c r="G59" s="578"/>
      <c r="H59" s="578"/>
      <c r="I59" s="579"/>
      <c r="N59" s="84">
        <v>4</v>
      </c>
      <c r="P59" s="575" t="s">
        <v>57</v>
      </c>
      <c r="Q59" s="575"/>
      <c r="R59" s="575"/>
      <c r="S59" s="575"/>
      <c r="T59" s="575"/>
      <c r="U59" s="575"/>
      <c r="W59" s="85">
        <v>4</v>
      </c>
      <c r="X59" s="86" t="str">
        <f t="shared" si="3"/>
        <v>Výškovice  B</v>
      </c>
      <c r="AA59" s="1">
        <f t="shared" si="4"/>
        <v>0</v>
      </c>
      <c r="AB59" s="1">
        <f t="shared" si="4"/>
        <v>0</v>
      </c>
      <c r="AC59" s="1" t="str">
        <f t="shared" si="4"/>
        <v>Výškovice  B</v>
      </c>
      <c r="AD59" s="1">
        <f t="shared" si="4"/>
        <v>0</v>
      </c>
      <c r="AE59" s="1">
        <f t="shared" si="4"/>
        <v>0</v>
      </c>
    </row>
    <row r="60" spans="2:31" ht="18.75">
      <c r="B60" s="89">
        <v>4</v>
      </c>
      <c r="C60" s="71" t="s">
        <v>59</v>
      </c>
      <c r="D60" s="577" t="str">
        <f>IF(B60=1,X56,IF(B60=2,X57,IF(B60=3,X58,IF(B60=4,X59,IF(B60=5,X60,IF(B60=6,X61,IF(B60=7,X62,IF(B60=8,X63," "))))))))</f>
        <v>Výškovice  B</v>
      </c>
      <c r="E60" s="578"/>
      <c r="F60" s="578"/>
      <c r="G60" s="578"/>
      <c r="H60" s="578"/>
      <c r="I60" s="579"/>
      <c r="N60" s="84">
        <v>5</v>
      </c>
      <c r="P60" s="575" t="s">
        <v>60</v>
      </c>
      <c r="Q60" s="575"/>
      <c r="R60" s="575"/>
      <c r="S60" s="575"/>
      <c r="T60" s="575"/>
      <c r="U60" s="575"/>
      <c r="W60" s="85">
        <v>5</v>
      </c>
      <c r="X60" s="86" t="str">
        <f t="shared" si="3"/>
        <v>Proskovice A</v>
      </c>
      <c r="AA60" s="1">
        <f t="shared" si="4"/>
        <v>0</v>
      </c>
      <c r="AB60" s="1">
        <f t="shared" si="4"/>
        <v>0</v>
      </c>
      <c r="AC60" s="1" t="str">
        <f t="shared" si="4"/>
        <v>Proskovice A</v>
      </c>
      <c r="AD60" s="1">
        <f t="shared" si="4"/>
        <v>0</v>
      </c>
      <c r="AE60" s="1">
        <f t="shared" si="4"/>
        <v>0</v>
      </c>
    </row>
    <row r="61" spans="23:31" ht="15">
      <c r="W61" s="85">
        <v>6</v>
      </c>
      <c r="X61" s="86" t="str">
        <f t="shared" si="3"/>
        <v>Nová Bělá</v>
      </c>
      <c r="AA61" s="1">
        <f t="shared" si="4"/>
        <v>0</v>
      </c>
      <c r="AB61" s="1">
        <f t="shared" si="4"/>
        <v>0</v>
      </c>
      <c r="AC61" s="1" t="str">
        <f t="shared" si="4"/>
        <v>Nová Bělá</v>
      </c>
      <c r="AD61" s="1">
        <f t="shared" si="4"/>
        <v>0</v>
      </c>
      <c r="AE61" s="1">
        <f t="shared" si="4"/>
        <v>0</v>
      </c>
    </row>
    <row r="62" spans="3:37" ht="15">
      <c r="C62" s="90" t="s">
        <v>63</v>
      </c>
      <c r="D62" s="91"/>
      <c r="E62" s="580" t="s">
        <v>64</v>
      </c>
      <c r="F62" s="576"/>
      <c r="G62" s="576"/>
      <c r="H62" s="576"/>
      <c r="I62" s="576"/>
      <c r="J62" s="576"/>
      <c r="K62" s="576"/>
      <c r="L62" s="576"/>
      <c r="M62" s="576"/>
      <c r="N62" s="576" t="s">
        <v>65</v>
      </c>
      <c r="O62" s="576"/>
      <c r="P62" s="576"/>
      <c r="Q62" s="576"/>
      <c r="R62" s="576"/>
      <c r="S62" s="576"/>
      <c r="T62" s="576"/>
      <c r="U62" s="576"/>
      <c r="V62" s="92"/>
      <c r="W62" s="85">
        <v>7</v>
      </c>
      <c r="X62" s="86" t="str">
        <f t="shared" si="3"/>
        <v>Stará Bělá  A</v>
      </c>
      <c r="AA62" s="1">
        <f t="shared" si="4"/>
        <v>0</v>
      </c>
      <c r="AB62" s="1">
        <f t="shared" si="4"/>
        <v>0</v>
      </c>
      <c r="AC62" s="1" t="str">
        <f t="shared" si="4"/>
        <v>Stará Bělá  A</v>
      </c>
      <c r="AD62" s="1">
        <f t="shared" si="4"/>
        <v>0</v>
      </c>
      <c r="AE62" s="1">
        <f t="shared" si="4"/>
        <v>0</v>
      </c>
      <c r="AF62" s="75"/>
      <c r="AG62" s="93"/>
      <c r="AH62" s="93"/>
      <c r="AI62" s="74" t="s">
        <v>0</v>
      </c>
      <c r="AJ62" s="93"/>
      <c r="AK62" s="93"/>
    </row>
    <row r="63" spans="2:37" ht="15">
      <c r="B63" s="94"/>
      <c r="C63" s="95" t="s">
        <v>7</v>
      </c>
      <c r="D63" s="96" t="s">
        <v>8</v>
      </c>
      <c r="E63" s="581" t="s">
        <v>66</v>
      </c>
      <c r="F63" s="559"/>
      <c r="G63" s="560"/>
      <c r="H63" s="558" t="s">
        <v>67</v>
      </c>
      <c r="I63" s="559"/>
      <c r="J63" s="560" t="s">
        <v>67</v>
      </c>
      <c r="K63" s="558" t="s">
        <v>68</v>
      </c>
      <c r="L63" s="559"/>
      <c r="M63" s="559" t="s">
        <v>68</v>
      </c>
      <c r="N63" s="558" t="s">
        <v>69</v>
      </c>
      <c r="O63" s="559"/>
      <c r="P63" s="560"/>
      <c r="Q63" s="558" t="s">
        <v>70</v>
      </c>
      <c r="R63" s="559"/>
      <c r="S63" s="560"/>
      <c r="T63" s="97" t="s">
        <v>71</v>
      </c>
      <c r="U63" s="98"/>
      <c r="V63" s="99"/>
      <c r="W63" s="85">
        <v>8</v>
      </c>
      <c r="X63" s="86" t="str">
        <f t="shared" si="3"/>
        <v>Výškovice  A</v>
      </c>
      <c r="AA63" s="1">
        <f t="shared" si="4"/>
        <v>0</v>
      </c>
      <c r="AB63" s="1">
        <f t="shared" si="4"/>
        <v>0</v>
      </c>
      <c r="AC63" s="1" t="str">
        <f t="shared" si="4"/>
        <v>Výškovice  A</v>
      </c>
      <c r="AD63" s="1">
        <f t="shared" si="4"/>
        <v>0</v>
      </c>
      <c r="AE63" s="1">
        <f t="shared" si="4"/>
        <v>0</v>
      </c>
      <c r="AF63" s="4" t="s">
        <v>66</v>
      </c>
      <c r="AG63" s="4" t="s">
        <v>67</v>
      </c>
      <c r="AH63" s="4" t="s">
        <v>68</v>
      </c>
      <c r="AI63" s="4" t="s">
        <v>66</v>
      </c>
      <c r="AJ63" s="4" t="s">
        <v>67</v>
      </c>
      <c r="AK63" s="4" t="s">
        <v>68</v>
      </c>
    </row>
    <row r="64" spans="2:37" ht="24.75" customHeight="1">
      <c r="B64" s="100" t="s">
        <v>66</v>
      </c>
      <c r="C64" s="101" t="s">
        <v>275</v>
      </c>
      <c r="D64" s="110" t="s">
        <v>276</v>
      </c>
      <c r="E64" s="102">
        <v>4</v>
      </c>
      <c r="F64" s="103" t="s">
        <v>17</v>
      </c>
      <c r="G64" s="104">
        <v>6</v>
      </c>
      <c r="H64" s="105">
        <v>3</v>
      </c>
      <c r="I64" s="103" t="s">
        <v>17</v>
      </c>
      <c r="J64" s="104">
        <v>6</v>
      </c>
      <c r="K64" s="260"/>
      <c r="L64" s="258" t="s">
        <v>17</v>
      </c>
      <c r="M64" s="273"/>
      <c r="N64" s="155">
        <f>E64+H64+K64</f>
        <v>7</v>
      </c>
      <c r="O64" s="156" t="s">
        <v>17</v>
      </c>
      <c r="P64" s="157">
        <f>G64+J64+M64</f>
        <v>12</v>
      </c>
      <c r="Q64" s="155">
        <f>SUM(AF64:AH64)</f>
        <v>0</v>
      </c>
      <c r="R64" s="156" t="s">
        <v>17</v>
      </c>
      <c r="S64" s="157">
        <f>SUM(AI64:AK64)</f>
        <v>2</v>
      </c>
      <c r="T64" s="158">
        <f>IF(Q64&gt;S64,1,0)</f>
        <v>0</v>
      </c>
      <c r="U64" s="159">
        <f>IF(S64&gt;Q64,1,0)</f>
        <v>1</v>
      </c>
      <c r="V64" s="92"/>
      <c r="X64" s="108"/>
      <c r="AF64" s="109">
        <f>IF(E64&gt;G64,1,0)</f>
        <v>0</v>
      </c>
      <c r="AG64" s="109">
        <f>IF(H64&gt;J64,1,0)</f>
        <v>0</v>
      </c>
      <c r="AH64" s="109">
        <f>IF(K64+M64&gt;0,IF(K64&gt;M64,1,0),0)</f>
        <v>0</v>
      </c>
      <c r="AI64" s="109">
        <f>IF(G64&gt;E64,1,0)</f>
        <v>1</v>
      </c>
      <c r="AJ64" s="109">
        <f>IF(J64&gt;H64,1,0)</f>
        <v>1</v>
      </c>
      <c r="AK64" s="109">
        <f>IF(K64+M64&gt;0,IF(M64&gt;K64,1,0),0)</f>
        <v>0</v>
      </c>
    </row>
    <row r="65" spans="2:37" ht="24.75" customHeight="1">
      <c r="B65" s="100" t="s">
        <v>67</v>
      </c>
      <c r="C65" s="111" t="s">
        <v>270</v>
      </c>
      <c r="D65" s="101" t="s">
        <v>277</v>
      </c>
      <c r="E65" s="102">
        <v>0</v>
      </c>
      <c r="F65" s="103" t="s">
        <v>17</v>
      </c>
      <c r="G65" s="104">
        <v>6</v>
      </c>
      <c r="H65" s="105">
        <v>2</v>
      </c>
      <c r="I65" s="103" t="s">
        <v>17</v>
      </c>
      <c r="J65" s="104">
        <v>6</v>
      </c>
      <c r="K65" s="260"/>
      <c r="L65" s="258" t="s">
        <v>17</v>
      </c>
      <c r="M65" s="273"/>
      <c r="N65" s="155">
        <f>E65+H65+K65</f>
        <v>2</v>
      </c>
      <c r="O65" s="156" t="s">
        <v>17</v>
      </c>
      <c r="P65" s="157">
        <f>G65+J65+M65</f>
        <v>12</v>
      </c>
      <c r="Q65" s="155">
        <f>SUM(AF65:AH65)</f>
        <v>0</v>
      </c>
      <c r="R65" s="156" t="s">
        <v>17</v>
      </c>
      <c r="S65" s="157">
        <f>SUM(AI65:AK65)</f>
        <v>2</v>
      </c>
      <c r="T65" s="158">
        <f>IF(Q65&gt;S65,1,0)</f>
        <v>0</v>
      </c>
      <c r="U65" s="159">
        <f>IF(S65&gt;Q65,1,0)</f>
        <v>1</v>
      </c>
      <c r="V65" s="92"/>
      <c r="AF65" s="109">
        <f>IF(E65&gt;G65,1,0)</f>
        <v>0</v>
      </c>
      <c r="AG65" s="109">
        <f>IF(H65&gt;J65,1,0)</f>
        <v>0</v>
      </c>
      <c r="AH65" s="109">
        <f>IF(K65+M65&gt;0,IF(K65&gt;M65,1,0),0)</f>
        <v>0</v>
      </c>
      <c r="AI65" s="109">
        <f>IF(G65&gt;E65,1,0)</f>
        <v>1</v>
      </c>
      <c r="AJ65" s="109">
        <f>IF(J65&gt;H65,1,0)</f>
        <v>1</v>
      </c>
      <c r="AK65" s="109">
        <f>IF(K65+M65&gt;0,IF(M65&gt;K65,1,0),0)</f>
        <v>0</v>
      </c>
    </row>
    <row r="66" spans="2:37" ht="24.75" customHeight="1">
      <c r="B66" s="597" t="s">
        <v>68</v>
      </c>
      <c r="C66" s="101" t="s">
        <v>270</v>
      </c>
      <c r="D66" s="110" t="s">
        <v>277</v>
      </c>
      <c r="E66" s="605">
        <v>2</v>
      </c>
      <c r="F66" s="607" t="s">
        <v>17</v>
      </c>
      <c r="G66" s="609">
        <v>6</v>
      </c>
      <c r="H66" s="611">
        <v>2</v>
      </c>
      <c r="I66" s="607" t="s">
        <v>17</v>
      </c>
      <c r="J66" s="609">
        <v>6</v>
      </c>
      <c r="K66" s="567"/>
      <c r="L66" s="569" t="s">
        <v>17</v>
      </c>
      <c r="M66" s="571"/>
      <c r="N66" s="565">
        <f>E66+H66+K66</f>
        <v>4</v>
      </c>
      <c r="O66" s="592" t="s">
        <v>17</v>
      </c>
      <c r="P66" s="590">
        <f>G66+J66+M66</f>
        <v>12</v>
      </c>
      <c r="Q66" s="565">
        <f>SUM(AF66:AH66)</f>
        <v>0</v>
      </c>
      <c r="R66" s="592" t="s">
        <v>17</v>
      </c>
      <c r="S66" s="590">
        <f>SUM(AI66:AK66)</f>
        <v>2</v>
      </c>
      <c r="T66" s="603">
        <f>IF(Q66&gt;S66,1,0)</f>
        <v>0</v>
      </c>
      <c r="U66" s="588">
        <f>IF(S66&gt;Q66,1,0)</f>
        <v>1</v>
      </c>
      <c r="V66" s="112"/>
      <c r="AF66" s="109">
        <f>IF(E66&gt;G66,1,0)</f>
        <v>0</v>
      </c>
      <c r="AG66" s="109">
        <f>IF(H66&gt;J66,1,0)</f>
        <v>0</v>
      </c>
      <c r="AH66" s="109">
        <f>IF(K66+M66&gt;0,IF(K66&gt;M66,1,0),0)</f>
        <v>0</v>
      </c>
      <c r="AI66" s="109">
        <f>IF(G66&gt;E66,1,0)</f>
        <v>1</v>
      </c>
      <c r="AJ66" s="109">
        <f>IF(J66&gt;H66,1,0)</f>
        <v>1</v>
      </c>
      <c r="AK66" s="109">
        <f>IF(K66+M66&gt;0,IF(M66&gt;K66,1,0),0)</f>
        <v>0</v>
      </c>
    </row>
    <row r="67" spans="2:22" ht="24.75" customHeight="1">
      <c r="B67" s="598"/>
      <c r="C67" s="111" t="s">
        <v>272</v>
      </c>
      <c r="D67" s="101" t="s">
        <v>278</v>
      </c>
      <c r="E67" s="606"/>
      <c r="F67" s="608"/>
      <c r="G67" s="610"/>
      <c r="H67" s="612"/>
      <c r="I67" s="608"/>
      <c r="J67" s="610"/>
      <c r="K67" s="568"/>
      <c r="L67" s="570"/>
      <c r="M67" s="572"/>
      <c r="N67" s="566"/>
      <c r="O67" s="593"/>
      <c r="P67" s="591"/>
      <c r="Q67" s="566"/>
      <c r="R67" s="593"/>
      <c r="S67" s="591"/>
      <c r="T67" s="604"/>
      <c r="U67" s="589"/>
      <c r="V67" s="112"/>
    </row>
    <row r="68" spans="2:22" ht="24.75" customHeight="1">
      <c r="B68" s="115"/>
      <c r="C68" s="160" t="s">
        <v>72</v>
      </c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2">
        <f>SUM(N64:N67)</f>
        <v>13</v>
      </c>
      <c r="O68" s="156" t="s">
        <v>17</v>
      </c>
      <c r="P68" s="163">
        <f>SUM(P64:P67)</f>
        <v>36</v>
      </c>
      <c r="Q68" s="162">
        <f>SUM(Q64:Q67)</f>
        <v>0</v>
      </c>
      <c r="R68" s="164" t="s">
        <v>17</v>
      </c>
      <c r="S68" s="163">
        <f>SUM(S64:S67)</f>
        <v>6</v>
      </c>
      <c r="T68" s="158">
        <f>SUM(T64:T67)</f>
        <v>0</v>
      </c>
      <c r="U68" s="159">
        <f>SUM(U64:U67)</f>
        <v>3</v>
      </c>
      <c r="V68" s="92"/>
    </row>
    <row r="69" spans="2:27" ht="24.75" customHeight="1">
      <c r="B69" s="115"/>
      <c r="C69" s="275" t="s">
        <v>73</v>
      </c>
      <c r="D69" s="276" t="str">
        <f>IF(T68&gt;U68,D59,IF(U68&gt;T68,D60,IF(U68+T68=0," ","CHYBA ZADÁNÍ")))</f>
        <v>Výškovice  B</v>
      </c>
      <c r="E69" s="160"/>
      <c r="F69" s="160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275"/>
      <c r="V69" s="119"/>
      <c r="AA69" s="120"/>
    </row>
    <row r="70" spans="2:22" ht="15">
      <c r="B70" s="115"/>
      <c r="C70" s="3" t="s">
        <v>74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10:20" ht="15">
      <c r="J71" s="2" t="s">
        <v>56</v>
      </c>
      <c r="K71" s="2"/>
      <c r="L71" s="2"/>
      <c r="T71" s="2" t="s">
        <v>59</v>
      </c>
    </row>
    <row r="72" spans="3:21" ht="15">
      <c r="C72" s="75" t="s">
        <v>75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3" spans="3:21" ht="15"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</row>
    <row r="74" spans="3:21" ht="15"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5" spans="3:21" ht="15"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</row>
    <row r="76" spans="2:21" ht="26.25">
      <c r="B76" s="91"/>
      <c r="C76" s="91"/>
      <c r="D76" s="91"/>
      <c r="E76" s="91"/>
      <c r="F76" s="123" t="s">
        <v>39</v>
      </c>
      <c r="G76" s="91"/>
      <c r="H76" s="124"/>
      <c r="I76" s="124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582" t="s">
        <v>42</v>
      </c>
      <c r="Q78" s="582"/>
      <c r="R78" s="73"/>
      <c r="S78" s="73"/>
      <c r="T78" s="583">
        <f>'Rozlosování-přehled'!$N$1</f>
        <v>2011</v>
      </c>
      <c r="U78" s="583"/>
      <c r="X78" s="74" t="s">
        <v>0</v>
      </c>
    </row>
    <row r="79" spans="3:31" ht="18.75">
      <c r="C79" s="75" t="s">
        <v>43</v>
      </c>
      <c r="D79" s="125"/>
      <c r="N79" s="77">
        <v>3</v>
      </c>
      <c r="P79" s="584" t="str">
        <f>IF(N79=1,P81,IF(N79=2,P82,IF(N79=3,P83,IF(N79=4,P84,IF(N79=5,P85," ")))))</f>
        <v>VETERÁNI   I.</v>
      </c>
      <c r="Q79" s="585"/>
      <c r="R79" s="585"/>
      <c r="S79" s="585"/>
      <c r="T79" s="585"/>
      <c r="U79" s="586"/>
      <c r="W79" s="78" t="s">
        <v>1</v>
      </c>
      <c r="X79" s="75" t="s">
        <v>2</v>
      </c>
      <c r="AA79" s="1" t="s">
        <v>44</v>
      </c>
      <c r="AB79" s="1" t="s">
        <v>45</v>
      </c>
      <c r="AC79" s="1" t="s">
        <v>46</v>
      </c>
      <c r="AD79" s="1" t="s">
        <v>47</v>
      </c>
      <c r="AE79" s="1" t="s">
        <v>48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1" ht="15.75">
      <c r="C81" s="75" t="s">
        <v>49</v>
      </c>
      <c r="D81" s="126"/>
      <c r="E81" s="83"/>
      <c r="F81" s="83"/>
      <c r="N81" s="1">
        <v>1</v>
      </c>
      <c r="P81" s="587" t="s">
        <v>50</v>
      </c>
      <c r="Q81" s="587"/>
      <c r="R81" s="587"/>
      <c r="S81" s="587"/>
      <c r="T81" s="587"/>
      <c r="U81" s="587"/>
      <c r="W81" s="85">
        <v>1</v>
      </c>
      <c r="X81" s="86" t="str">
        <f aca="true" t="shared" si="5" ref="X81:X88">IF($N$29=1,AA81,IF($N$29=2,AB81,IF($N$29=3,AC81,IF($N$29=4,AD81,IF($N$29=5,AE81," ")))))</f>
        <v>Trnávka</v>
      </c>
      <c r="AA81" s="1">
        <f aca="true" t="shared" si="6" ref="AA81:AE88">AA6</f>
        <v>0</v>
      </c>
      <c r="AB81" s="1">
        <f t="shared" si="6"/>
        <v>0</v>
      </c>
      <c r="AC81" s="1" t="str">
        <f>AC6</f>
        <v>Trnávka</v>
      </c>
      <c r="AD81" s="1">
        <f t="shared" si="6"/>
        <v>0</v>
      </c>
      <c r="AE81" s="1">
        <f t="shared" si="6"/>
        <v>0</v>
      </c>
    </row>
    <row r="82" spans="3:31" ht="15">
      <c r="C82" s="75" t="s">
        <v>52</v>
      </c>
      <c r="D82" s="87"/>
      <c r="E82" s="88"/>
      <c r="F82" s="88"/>
      <c r="N82" s="1">
        <v>2</v>
      </c>
      <c r="P82" s="587" t="s">
        <v>53</v>
      </c>
      <c r="Q82" s="587"/>
      <c r="R82" s="587"/>
      <c r="S82" s="587"/>
      <c r="T82" s="587"/>
      <c r="U82" s="587"/>
      <c r="W82" s="85">
        <v>2</v>
      </c>
      <c r="X82" s="86" t="str">
        <f t="shared" si="5"/>
        <v>Kunčičky  A</v>
      </c>
      <c r="AA82" s="1">
        <f t="shared" si="6"/>
        <v>0</v>
      </c>
      <c r="AB82" s="1">
        <f t="shared" si="6"/>
        <v>0</v>
      </c>
      <c r="AC82" s="1" t="str">
        <f t="shared" si="6"/>
        <v>Kunčičky  A</v>
      </c>
      <c r="AD82" s="1">
        <f t="shared" si="6"/>
        <v>0</v>
      </c>
      <c r="AE82" s="1">
        <f t="shared" si="6"/>
        <v>0</v>
      </c>
    </row>
    <row r="83" spans="3:31" ht="15">
      <c r="C83" s="75"/>
      <c r="N83" s="1">
        <v>3</v>
      </c>
      <c r="P83" s="575" t="s">
        <v>54</v>
      </c>
      <c r="Q83" s="575"/>
      <c r="R83" s="575"/>
      <c r="S83" s="575"/>
      <c r="T83" s="575"/>
      <c r="U83" s="575"/>
      <c r="W83" s="85">
        <v>3</v>
      </c>
      <c r="X83" s="86" t="str">
        <f t="shared" si="5"/>
        <v>Stará Bělá  B</v>
      </c>
      <c r="AA83" s="1">
        <f t="shared" si="6"/>
        <v>0</v>
      </c>
      <c r="AB83" s="1">
        <f t="shared" si="6"/>
        <v>0</v>
      </c>
      <c r="AC83" s="1" t="str">
        <f t="shared" si="6"/>
        <v>Stará Bělá  B</v>
      </c>
      <c r="AD83" s="1">
        <f t="shared" si="6"/>
        <v>0</v>
      </c>
      <c r="AE83" s="1">
        <f t="shared" si="6"/>
        <v>0</v>
      </c>
    </row>
    <row r="84" spans="2:31" ht="18">
      <c r="B84" s="89">
        <v>2</v>
      </c>
      <c r="C84" s="71" t="s">
        <v>56</v>
      </c>
      <c r="D84" s="594" t="str">
        <f>IF(B84=1,X81,IF(B84=2,X82,IF(B84=3,X83,IF(B84=4,X84,IF(B84=5,X85,IF(B84=6,X86,IF(B84=7,X87,IF(B84=8,X88," "))))))))</f>
        <v>Kunčičky  A</v>
      </c>
      <c r="E84" s="595"/>
      <c r="F84" s="595"/>
      <c r="G84" s="595"/>
      <c r="H84" s="595"/>
      <c r="I84" s="596"/>
      <c r="N84" s="1">
        <v>4</v>
      </c>
      <c r="P84" s="575" t="s">
        <v>57</v>
      </c>
      <c r="Q84" s="575"/>
      <c r="R84" s="575"/>
      <c r="S84" s="575"/>
      <c r="T84" s="575"/>
      <c r="U84" s="575"/>
      <c r="W84" s="85">
        <v>4</v>
      </c>
      <c r="X84" s="86" t="str">
        <f t="shared" si="5"/>
        <v>Výškovice  B</v>
      </c>
      <c r="AA84" s="1">
        <f t="shared" si="6"/>
        <v>0</v>
      </c>
      <c r="AB84" s="1">
        <f t="shared" si="6"/>
        <v>0</v>
      </c>
      <c r="AC84" s="1" t="str">
        <f t="shared" si="6"/>
        <v>Výškovice  B</v>
      </c>
      <c r="AD84" s="1">
        <f t="shared" si="6"/>
        <v>0</v>
      </c>
      <c r="AE84" s="1">
        <f t="shared" si="6"/>
        <v>0</v>
      </c>
    </row>
    <row r="85" spans="2:31" ht="18">
      <c r="B85" s="89">
        <v>3</v>
      </c>
      <c r="C85" s="71" t="s">
        <v>59</v>
      </c>
      <c r="D85" s="594" t="str">
        <f>IF(B85=1,X81,IF(B85=2,X82,IF(B85=3,X83,IF(B85=4,X84,IF(B85=5,X85,IF(B85=6,X86,IF(B85=7,X87,IF(B85=8,X88," "))))))))</f>
        <v>Stará Bělá  B</v>
      </c>
      <c r="E85" s="595"/>
      <c r="F85" s="595"/>
      <c r="G85" s="595"/>
      <c r="H85" s="595"/>
      <c r="I85" s="596"/>
      <c r="N85" s="1">
        <v>5</v>
      </c>
      <c r="P85" s="575" t="s">
        <v>60</v>
      </c>
      <c r="Q85" s="575"/>
      <c r="R85" s="575"/>
      <c r="S85" s="575"/>
      <c r="T85" s="575"/>
      <c r="U85" s="575"/>
      <c r="W85" s="85">
        <v>5</v>
      </c>
      <c r="X85" s="86" t="str">
        <f t="shared" si="5"/>
        <v>Proskovice A</v>
      </c>
      <c r="AA85" s="1">
        <f t="shared" si="6"/>
        <v>0</v>
      </c>
      <c r="AB85" s="1">
        <f t="shared" si="6"/>
        <v>0</v>
      </c>
      <c r="AC85" s="1" t="str">
        <f t="shared" si="6"/>
        <v>Proskovice A</v>
      </c>
      <c r="AD85" s="1">
        <f t="shared" si="6"/>
        <v>0</v>
      </c>
      <c r="AE85" s="1">
        <f t="shared" si="6"/>
        <v>0</v>
      </c>
    </row>
    <row r="86" spans="23:31" ht="14.25">
      <c r="W86" s="85">
        <v>6</v>
      </c>
      <c r="X86" s="86" t="str">
        <f t="shared" si="5"/>
        <v>Nová Bělá</v>
      </c>
      <c r="AA86" s="1">
        <f t="shared" si="6"/>
        <v>0</v>
      </c>
      <c r="AB86" s="1">
        <f t="shared" si="6"/>
        <v>0</v>
      </c>
      <c r="AC86" s="1" t="str">
        <f t="shared" si="6"/>
        <v>Nová Bělá</v>
      </c>
      <c r="AD86" s="1">
        <f t="shared" si="6"/>
        <v>0</v>
      </c>
      <c r="AE86" s="1">
        <f t="shared" si="6"/>
        <v>0</v>
      </c>
    </row>
    <row r="87" spans="3:31" ht="14.25">
      <c r="C87" s="90" t="s">
        <v>63</v>
      </c>
      <c r="D87" s="91"/>
      <c r="E87" s="580" t="s">
        <v>64</v>
      </c>
      <c r="F87" s="576"/>
      <c r="G87" s="576"/>
      <c r="H87" s="576"/>
      <c r="I87" s="576"/>
      <c r="J87" s="576"/>
      <c r="K87" s="576"/>
      <c r="L87" s="576"/>
      <c r="M87" s="576"/>
      <c r="N87" s="576" t="s">
        <v>65</v>
      </c>
      <c r="O87" s="576"/>
      <c r="P87" s="576"/>
      <c r="Q87" s="576"/>
      <c r="R87" s="576"/>
      <c r="S87" s="576"/>
      <c r="T87" s="576"/>
      <c r="U87" s="576"/>
      <c r="V87" s="92"/>
      <c r="W87" s="85">
        <v>7</v>
      </c>
      <c r="X87" s="86" t="str">
        <f t="shared" si="5"/>
        <v>Stará Bělá  A</v>
      </c>
      <c r="AA87" s="1">
        <f t="shared" si="6"/>
        <v>0</v>
      </c>
      <c r="AB87" s="1">
        <f t="shared" si="6"/>
        <v>0</v>
      </c>
      <c r="AC87" s="1" t="str">
        <f t="shared" si="6"/>
        <v>Stará Bělá  A</v>
      </c>
      <c r="AD87" s="1">
        <f t="shared" si="6"/>
        <v>0</v>
      </c>
      <c r="AE87" s="1">
        <f t="shared" si="6"/>
        <v>0</v>
      </c>
    </row>
    <row r="88" spans="2:37" ht="15">
      <c r="B88" s="94"/>
      <c r="C88" s="95" t="s">
        <v>7</v>
      </c>
      <c r="D88" s="96" t="s">
        <v>8</v>
      </c>
      <c r="E88" s="581" t="s">
        <v>66</v>
      </c>
      <c r="F88" s="559"/>
      <c r="G88" s="560"/>
      <c r="H88" s="558" t="s">
        <v>67</v>
      </c>
      <c r="I88" s="559"/>
      <c r="J88" s="560" t="s">
        <v>67</v>
      </c>
      <c r="K88" s="558" t="s">
        <v>68</v>
      </c>
      <c r="L88" s="559"/>
      <c r="M88" s="559" t="s">
        <v>68</v>
      </c>
      <c r="N88" s="558" t="s">
        <v>69</v>
      </c>
      <c r="O88" s="559"/>
      <c r="P88" s="560"/>
      <c r="Q88" s="558" t="s">
        <v>70</v>
      </c>
      <c r="R88" s="559"/>
      <c r="S88" s="560"/>
      <c r="T88" s="97" t="s">
        <v>71</v>
      </c>
      <c r="U88" s="98"/>
      <c r="V88" s="99"/>
      <c r="W88" s="85">
        <v>8</v>
      </c>
      <c r="X88" s="86" t="str">
        <f t="shared" si="5"/>
        <v>Výškovice  A</v>
      </c>
      <c r="AA88" s="1">
        <f t="shared" si="6"/>
        <v>0</v>
      </c>
      <c r="AB88" s="1">
        <f t="shared" si="6"/>
        <v>0</v>
      </c>
      <c r="AC88" s="1" t="str">
        <f t="shared" si="6"/>
        <v>Výškovice  A</v>
      </c>
      <c r="AD88" s="1">
        <f t="shared" si="6"/>
        <v>0</v>
      </c>
      <c r="AE88" s="1">
        <f t="shared" si="6"/>
        <v>0</v>
      </c>
      <c r="AF88" s="4" t="s">
        <v>66</v>
      </c>
      <c r="AG88" s="4" t="s">
        <v>67</v>
      </c>
      <c r="AH88" s="4" t="s">
        <v>68</v>
      </c>
      <c r="AI88" s="4" t="s">
        <v>66</v>
      </c>
      <c r="AJ88" s="4" t="s">
        <v>67</v>
      </c>
      <c r="AK88" s="4" t="s">
        <v>68</v>
      </c>
    </row>
    <row r="89" spans="2:37" ht="24.75" customHeight="1">
      <c r="B89" s="100" t="s">
        <v>66</v>
      </c>
      <c r="C89" s="255" t="s">
        <v>127</v>
      </c>
      <c r="D89" s="256" t="s">
        <v>128</v>
      </c>
      <c r="E89" s="257">
        <v>1</v>
      </c>
      <c r="F89" s="258" t="s">
        <v>17</v>
      </c>
      <c r="G89" s="259">
        <v>6</v>
      </c>
      <c r="H89" s="260">
        <v>1</v>
      </c>
      <c r="I89" s="258" t="s">
        <v>17</v>
      </c>
      <c r="J89" s="259">
        <v>6</v>
      </c>
      <c r="K89" s="260"/>
      <c r="L89" s="258" t="s">
        <v>17</v>
      </c>
      <c r="M89" s="273"/>
      <c r="N89" s="155">
        <f>E89+H89+K89</f>
        <v>2</v>
      </c>
      <c r="O89" s="156" t="s">
        <v>17</v>
      </c>
      <c r="P89" s="157">
        <f>G89+J89+M89</f>
        <v>12</v>
      </c>
      <c r="Q89" s="155">
        <f>SUM(AF89:AH89)</f>
        <v>0</v>
      </c>
      <c r="R89" s="156" t="s">
        <v>17</v>
      </c>
      <c r="S89" s="157">
        <f>SUM(AI89:AK89)</f>
        <v>2</v>
      </c>
      <c r="T89" s="158">
        <f>IF(Q89&gt;S89,1,0)</f>
        <v>0</v>
      </c>
      <c r="U89" s="159">
        <f>IF(S89&gt;Q89,1,0)</f>
        <v>1</v>
      </c>
      <c r="V89" s="92"/>
      <c r="X89" s="108"/>
      <c r="AF89" s="109">
        <f>IF(E89&gt;G89,1,0)</f>
        <v>0</v>
      </c>
      <c r="AG89" s="109">
        <f>IF(H89&gt;J89,1,0)</f>
        <v>0</v>
      </c>
      <c r="AH89" s="109">
        <f>IF(K89+M89&gt;0,IF(K89&gt;M89,1,0),0)</f>
        <v>0</v>
      </c>
      <c r="AI89" s="109">
        <f>IF(G89&gt;E89,1,0)</f>
        <v>1</v>
      </c>
      <c r="AJ89" s="109">
        <f>IF(J89&gt;H89,1,0)</f>
        <v>1</v>
      </c>
      <c r="AK89" s="109">
        <f>IF(K89+M89&gt;0,IF(M89&gt;K89,1,0),0)</f>
        <v>0</v>
      </c>
    </row>
    <row r="90" spans="2:37" ht="24.75" customHeight="1">
      <c r="B90" s="100" t="s">
        <v>67</v>
      </c>
      <c r="C90" s="255" t="s">
        <v>200</v>
      </c>
      <c r="D90" s="261" t="s">
        <v>233</v>
      </c>
      <c r="E90" s="257">
        <v>1</v>
      </c>
      <c r="F90" s="258" t="s">
        <v>17</v>
      </c>
      <c r="G90" s="259">
        <v>6</v>
      </c>
      <c r="H90" s="260">
        <v>1</v>
      </c>
      <c r="I90" s="258" t="s">
        <v>17</v>
      </c>
      <c r="J90" s="259">
        <v>6</v>
      </c>
      <c r="K90" s="260"/>
      <c r="L90" s="258" t="s">
        <v>17</v>
      </c>
      <c r="M90" s="273"/>
      <c r="N90" s="155">
        <f>E90+H90+K90</f>
        <v>2</v>
      </c>
      <c r="O90" s="156" t="s">
        <v>17</v>
      </c>
      <c r="P90" s="157">
        <f>G90+J90+M90</f>
        <v>12</v>
      </c>
      <c r="Q90" s="155">
        <f>SUM(AF90:AH90)</f>
        <v>0</v>
      </c>
      <c r="R90" s="156" t="s">
        <v>17</v>
      </c>
      <c r="S90" s="157">
        <f>SUM(AI90:AK90)</f>
        <v>2</v>
      </c>
      <c r="T90" s="158">
        <f>IF(Q90&gt;S90,1,0)</f>
        <v>0</v>
      </c>
      <c r="U90" s="159">
        <f>IF(S90&gt;Q90,1,0)</f>
        <v>1</v>
      </c>
      <c r="V90" s="92"/>
      <c r="AF90" s="109">
        <f>IF(E90&gt;G90,1,0)</f>
        <v>0</v>
      </c>
      <c r="AG90" s="109">
        <f>IF(H90&gt;J90,1,0)</f>
        <v>0</v>
      </c>
      <c r="AH90" s="109">
        <f>IF(K90+M90&gt;0,IF(K90&gt;M90,1,0),0)</f>
        <v>0</v>
      </c>
      <c r="AI90" s="109">
        <f>IF(G90&gt;E90,1,0)</f>
        <v>1</v>
      </c>
      <c r="AJ90" s="109">
        <f>IF(J90&gt;H90,1,0)</f>
        <v>1</v>
      </c>
      <c r="AK90" s="109">
        <f>IF(K90+M90&gt;0,IF(M90&gt;K90,1,0),0)</f>
        <v>0</v>
      </c>
    </row>
    <row r="91" spans="2:37" ht="24.75" customHeight="1">
      <c r="B91" s="597" t="s">
        <v>68</v>
      </c>
      <c r="C91" s="262" t="s">
        <v>127</v>
      </c>
      <c r="D91" s="261" t="s">
        <v>128</v>
      </c>
      <c r="E91" s="617">
        <v>1</v>
      </c>
      <c r="F91" s="569" t="s">
        <v>17</v>
      </c>
      <c r="G91" s="615">
        <v>6</v>
      </c>
      <c r="H91" s="567">
        <v>1</v>
      </c>
      <c r="I91" s="569" t="s">
        <v>17</v>
      </c>
      <c r="J91" s="615">
        <v>6</v>
      </c>
      <c r="K91" s="567"/>
      <c r="L91" s="569" t="s">
        <v>17</v>
      </c>
      <c r="M91" s="571"/>
      <c r="N91" s="565">
        <f>E91+H91+K91</f>
        <v>2</v>
      </c>
      <c r="O91" s="592" t="s">
        <v>17</v>
      </c>
      <c r="P91" s="590">
        <f>G91+J91+M91</f>
        <v>12</v>
      </c>
      <c r="Q91" s="565">
        <f>SUM(AF91:AH91)</f>
        <v>0</v>
      </c>
      <c r="R91" s="592" t="s">
        <v>17</v>
      </c>
      <c r="S91" s="590">
        <f>SUM(AI91:AK91)</f>
        <v>2</v>
      </c>
      <c r="T91" s="603">
        <f>IF(Q91&gt;S91,1,0)</f>
        <v>0</v>
      </c>
      <c r="U91" s="588">
        <f>IF(S91&gt;Q91,1,0)</f>
        <v>1</v>
      </c>
      <c r="V91" s="112"/>
      <c r="AF91" s="109">
        <f>IF(E91&gt;G91,1,0)</f>
        <v>0</v>
      </c>
      <c r="AG91" s="109">
        <f>IF(H91&gt;J91,1,0)</f>
        <v>0</v>
      </c>
      <c r="AH91" s="109">
        <f>IF(K91+M91&gt;0,IF(K91&gt;M91,1,0),0)</f>
        <v>0</v>
      </c>
      <c r="AI91" s="109">
        <f>IF(G91&gt;E91,1,0)</f>
        <v>1</v>
      </c>
      <c r="AJ91" s="109">
        <f>IF(J91&gt;H91,1,0)</f>
        <v>1</v>
      </c>
      <c r="AK91" s="109">
        <f>IF(K91+M91&gt;0,IF(M91&gt;K91,1,0),0)</f>
        <v>0</v>
      </c>
    </row>
    <row r="92" spans="2:22" ht="24.75" customHeight="1">
      <c r="B92" s="598"/>
      <c r="C92" s="263" t="s">
        <v>115</v>
      </c>
      <c r="D92" s="264" t="s">
        <v>233</v>
      </c>
      <c r="E92" s="618"/>
      <c r="F92" s="570"/>
      <c r="G92" s="616"/>
      <c r="H92" s="568"/>
      <c r="I92" s="570"/>
      <c r="J92" s="616"/>
      <c r="K92" s="568"/>
      <c r="L92" s="570"/>
      <c r="M92" s="572"/>
      <c r="N92" s="566"/>
      <c r="O92" s="593"/>
      <c r="P92" s="591"/>
      <c r="Q92" s="566"/>
      <c r="R92" s="593"/>
      <c r="S92" s="591"/>
      <c r="T92" s="604"/>
      <c r="U92" s="589"/>
      <c r="V92" s="112"/>
    </row>
    <row r="93" spans="2:22" ht="24.75" customHeight="1">
      <c r="B93" s="115"/>
      <c r="C93" s="160" t="s">
        <v>72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2">
        <f>SUM(N89:N92)</f>
        <v>6</v>
      </c>
      <c r="O93" s="156" t="s">
        <v>17</v>
      </c>
      <c r="P93" s="163">
        <f>SUM(P89:P92)</f>
        <v>36</v>
      </c>
      <c r="Q93" s="162">
        <f>SUM(Q89:Q92)</f>
        <v>0</v>
      </c>
      <c r="R93" s="164" t="s">
        <v>17</v>
      </c>
      <c r="S93" s="163">
        <f>SUM(S89:S92)</f>
        <v>6</v>
      </c>
      <c r="T93" s="158">
        <f>SUM(T89:T92)</f>
        <v>0</v>
      </c>
      <c r="U93" s="159">
        <f>SUM(U89:U92)</f>
        <v>3</v>
      </c>
      <c r="V93" s="92"/>
    </row>
    <row r="94" spans="2:22" ht="24.75" customHeight="1">
      <c r="B94" s="115"/>
      <c r="C94" s="275" t="s">
        <v>73</v>
      </c>
      <c r="D94" s="276" t="str">
        <f>IF(T93&gt;U93,D84,IF(U93&gt;T93,D85,IF(U93+T93=0," ","CHYBA ZADÁNÍ")))</f>
        <v>Stará Bělá  B</v>
      </c>
      <c r="E94" s="160"/>
      <c r="F94" s="160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275"/>
      <c r="V94" s="119"/>
    </row>
    <row r="95" spans="2:22" ht="24.75" customHeight="1">
      <c r="B95" s="115"/>
      <c r="C95" s="3" t="s">
        <v>74</v>
      </c>
      <c r="G95" s="121"/>
      <c r="H95" s="121"/>
      <c r="I95" s="121"/>
      <c r="J95" s="121"/>
      <c r="K95" s="121"/>
      <c r="L95" s="121"/>
      <c r="M95" s="121"/>
      <c r="N95" s="119"/>
      <c r="O95" s="119"/>
      <c r="Q95" s="122"/>
      <c r="R95" s="122"/>
      <c r="S95" s="121"/>
      <c r="T95" s="121"/>
      <c r="U95" s="121"/>
      <c r="V95" s="119"/>
    </row>
    <row r="96" spans="3:21" ht="14.25">
      <c r="C96" s="122"/>
      <c r="D96" s="122"/>
      <c r="E96" s="122"/>
      <c r="F96" s="122"/>
      <c r="G96" s="122"/>
      <c r="H96" s="122"/>
      <c r="I96" s="122"/>
      <c r="J96" s="127" t="s">
        <v>56</v>
      </c>
      <c r="K96" s="127"/>
      <c r="L96" s="127"/>
      <c r="M96" s="122"/>
      <c r="N96" s="122"/>
      <c r="O96" s="122"/>
      <c r="P96" s="122"/>
      <c r="Q96" s="122"/>
      <c r="R96" s="122"/>
      <c r="S96" s="122"/>
      <c r="T96" s="127" t="s">
        <v>59</v>
      </c>
      <c r="U96" s="122"/>
    </row>
    <row r="97" spans="3:21" ht="15">
      <c r="C97" s="128" t="s">
        <v>75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</row>
  </sheetData>
  <sheetProtection selectLockedCells="1"/>
  <mergeCells count="140">
    <mergeCell ref="P8:U8"/>
    <mergeCell ref="P7:U7"/>
    <mergeCell ref="D34:I34"/>
    <mergeCell ref="B16:B17"/>
    <mergeCell ref="M16:M17"/>
    <mergeCell ref="D9:I9"/>
    <mergeCell ref="K13:M13"/>
    <mergeCell ref="G16:G17"/>
    <mergeCell ref="J16:J17"/>
    <mergeCell ref="K16:K17"/>
    <mergeCell ref="T3:U3"/>
    <mergeCell ref="P3:Q3"/>
    <mergeCell ref="P4:U4"/>
    <mergeCell ref="T16:T17"/>
    <mergeCell ref="U16:U17"/>
    <mergeCell ref="N13:P13"/>
    <mergeCell ref="P16:P17"/>
    <mergeCell ref="P6:U6"/>
    <mergeCell ref="P10:U10"/>
    <mergeCell ref="P9:U9"/>
    <mergeCell ref="P29:U29"/>
    <mergeCell ref="F16:F17"/>
    <mergeCell ref="E16:E17"/>
    <mergeCell ref="E13:G13"/>
    <mergeCell ref="H13:J13"/>
    <mergeCell ref="H16:H17"/>
    <mergeCell ref="I16:I17"/>
    <mergeCell ref="Q13:S13"/>
    <mergeCell ref="N16:N17"/>
    <mergeCell ref="O16:O17"/>
    <mergeCell ref="E38:G38"/>
    <mergeCell ref="D10:I10"/>
    <mergeCell ref="P28:Q28"/>
    <mergeCell ref="T28:U28"/>
    <mergeCell ref="L16:L17"/>
    <mergeCell ref="S16:S17"/>
    <mergeCell ref="R16:R17"/>
    <mergeCell ref="Q16:Q17"/>
    <mergeCell ref="E12:M12"/>
    <mergeCell ref="N12:U12"/>
    <mergeCell ref="E37:M37"/>
    <mergeCell ref="N37:U37"/>
    <mergeCell ref="D35:I35"/>
    <mergeCell ref="P35:U35"/>
    <mergeCell ref="Q38:S38"/>
    <mergeCell ref="P31:U31"/>
    <mergeCell ref="P32:U32"/>
    <mergeCell ref="P33:U33"/>
    <mergeCell ref="P34:U34"/>
    <mergeCell ref="N38:P38"/>
    <mergeCell ref="H38:J38"/>
    <mergeCell ref="K38:M38"/>
    <mergeCell ref="M41:M42"/>
    <mergeCell ref="H41:H42"/>
    <mergeCell ref="I41:I42"/>
    <mergeCell ref="J41:J42"/>
    <mergeCell ref="K41:K42"/>
    <mergeCell ref="L41:L42"/>
    <mergeCell ref="B41:B42"/>
    <mergeCell ref="E41:E42"/>
    <mergeCell ref="F41:F42"/>
    <mergeCell ref="G41:G42"/>
    <mergeCell ref="U41:U42"/>
    <mergeCell ref="N41:N42"/>
    <mergeCell ref="O41:O42"/>
    <mergeCell ref="P41:P42"/>
    <mergeCell ref="Q41:Q42"/>
    <mergeCell ref="R41:R42"/>
    <mergeCell ref="S41:S42"/>
    <mergeCell ref="T41:T42"/>
    <mergeCell ref="P53:Q53"/>
    <mergeCell ref="T53:U53"/>
    <mergeCell ref="P54:U54"/>
    <mergeCell ref="P56:U56"/>
    <mergeCell ref="P57:U57"/>
    <mergeCell ref="P58:U58"/>
    <mergeCell ref="D59:I59"/>
    <mergeCell ref="P59:U59"/>
    <mergeCell ref="D60:I60"/>
    <mergeCell ref="P60:U60"/>
    <mergeCell ref="Q63:S63"/>
    <mergeCell ref="E63:G63"/>
    <mergeCell ref="H63:J63"/>
    <mergeCell ref="K63:M63"/>
    <mergeCell ref="J66:J67"/>
    <mergeCell ref="B66:B67"/>
    <mergeCell ref="E66:E67"/>
    <mergeCell ref="F66:F67"/>
    <mergeCell ref="G66:G67"/>
    <mergeCell ref="Q66:Q67"/>
    <mergeCell ref="N63:P63"/>
    <mergeCell ref="E62:M62"/>
    <mergeCell ref="N62:U62"/>
    <mergeCell ref="M66:M67"/>
    <mergeCell ref="N66:N67"/>
    <mergeCell ref="O66:O67"/>
    <mergeCell ref="P66:P67"/>
    <mergeCell ref="H66:H67"/>
    <mergeCell ref="I66:I67"/>
    <mergeCell ref="K66:K67"/>
    <mergeCell ref="L66:L67"/>
    <mergeCell ref="P83:U83"/>
    <mergeCell ref="E87:M87"/>
    <mergeCell ref="R66:R67"/>
    <mergeCell ref="S66:S67"/>
    <mergeCell ref="T66:T67"/>
    <mergeCell ref="P82:U82"/>
    <mergeCell ref="P81:U81"/>
    <mergeCell ref="U66:U67"/>
    <mergeCell ref="D84:I84"/>
    <mergeCell ref="P84:U84"/>
    <mergeCell ref="D85:I85"/>
    <mergeCell ref="P85:U85"/>
    <mergeCell ref="P78:Q78"/>
    <mergeCell ref="T78:U78"/>
    <mergeCell ref="P79:U79"/>
    <mergeCell ref="U91:U92"/>
    <mergeCell ref="Q91:Q92"/>
    <mergeCell ref="R91:R92"/>
    <mergeCell ref="S91:S92"/>
    <mergeCell ref="N87:U87"/>
    <mergeCell ref="Q88:S88"/>
    <mergeCell ref="T91:T92"/>
    <mergeCell ref="E88:G88"/>
    <mergeCell ref="H88:J88"/>
    <mergeCell ref="K88:M88"/>
    <mergeCell ref="N88:P88"/>
    <mergeCell ref="B91:B92"/>
    <mergeCell ref="E91:E92"/>
    <mergeCell ref="F91:F92"/>
    <mergeCell ref="G91:G92"/>
    <mergeCell ref="P91:P92"/>
    <mergeCell ref="H91:H92"/>
    <mergeCell ref="N91:N92"/>
    <mergeCell ref="O91:O92"/>
    <mergeCell ref="L91:L92"/>
    <mergeCell ref="J91:J92"/>
    <mergeCell ref="I91:I92"/>
    <mergeCell ref="K91:K92"/>
    <mergeCell ref="M91:M92"/>
  </mergeCells>
  <conditionalFormatting sqref="X6:X13 X31:X38 X56:X63 X81:X88">
    <cfRule type="cellIs" priority="1" dxfId="1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47">
      <selection activeCell="C64" sqref="C64:J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582" t="s">
        <v>42</v>
      </c>
      <c r="Q3" s="582"/>
      <c r="R3" s="73"/>
      <c r="S3" s="73"/>
      <c r="T3" s="583">
        <f>'Rozlosování-přehled'!$N$1</f>
        <v>2011</v>
      </c>
      <c r="U3" s="583"/>
      <c r="X3" s="74" t="s">
        <v>0</v>
      </c>
    </row>
    <row r="4" spans="3:31" ht="18.75">
      <c r="C4" s="75" t="s">
        <v>43</v>
      </c>
      <c r="D4" s="76"/>
      <c r="N4" s="77">
        <v>3</v>
      </c>
      <c r="P4" s="584" t="str">
        <f>IF(N4=1,P6,IF(N4=2,P7,IF(N4=3,P8,IF(N4=4,P9,IF(N4=5,P10," ")))))</f>
        <v>VETERÁNI   I.</v>
      </c>
      <c r="Q4" s="585"/>
      <c r="R4" s="585"/>
      <c r="S4" s="585"/>
      <c r="T4" s="585"/>
      <c r="U4" s="586"/>
      <c r="W4" s="78" t="s">
        <v>1</v>
      </c>
      <c r="X4" s="79" t="s">
        <v>2</v>
      </c>
      <c r="AA4" s="1" t="s">
        <v>44</v>
      </c>
      <c r="AB4" s="1" t="s">
        <v>45</v>
      </c>
      <c r="AC4" s="1" t="s">
        <v>46</v>
      </c>
      <c r="AD4" s="1" t="s">
        <v>47</v>
      </c>
      <c r="AE4" s="1" t="s">
        <v>48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1" ht="14.25" customHeight="1">
      <c r="C6" s="75" t="s">
        <v>49</v>
      </c>
      <c r="D6" s="577" t="s">
        <v>231</v>
      </c>
      <c r="E6" s="578"/>
      <c r="F6" s="578"/>
      <c r="G6" s="578"/>
      <c r="H6" s="578"/>
      <c r="I6" s="579"/>
      <c r="N6" s="84">
        <v>1</v>
      </c>
      <c r="P6" s="587" t="s">
        <v>50</v>
      </c>
      <c r="Q6" s="587"/>
      <c r="R6" s="587"/>
      <c r="S6" s="587"/>
      <c r="T6" s="587"/>
      <c r="U6" s="587"/>
      <c r="W6" s="85">
        <v>1</v>
      </c>
      <c r="X6" s="86" t="str">
        <f aca="true" t="shared" si="0" ref="X6:X13">IF($N$4=1,AA6,IF($N$4=2,AB6,IF($N$4=3,AC6,IF($N$4=4,AD6,IF($N$4=5,AE6," ")))))</f>
        <v>Trnávka</v>
      </c>
      <c r="AA6" s="1">
        <f>'1.V1'!AA81</f>
        <v>0</v>
      </c>
      <c r="AB6" s="1">
        <f>'1.V1'!AB81</f>
        <v>0</v>
      </c>
      <c r="AC6" s="1" t="str">
        <f>'Utkání-výsledky'!N4</f>
        <v>Trnávka</v>
      </c>
      <c r="AE6" s="1">
        <f>'1.V1'!AE81</f>
        <v>0</v>
      </c>
    </row>
    <row r="7" spans="3:31" ht="16.5" customHeight="1">
      <c r="C7" s="75" t="s">
        <v>52</v>
      </c>
      <c r="D7" s="247">
        <v>40702</v>
      </c>
      <c r="E7" s="88"/>
      <c r="F7" s="88"/>
      <c r="N7" s="84">
        <v>2</v>
      </c>
      <c r="P7" s="587" t="s">
        <v>53</v>
      </c>
      <c r="Q7" s="587"/>
      <c r="R7" s="587"/>
      <c r="S7" s="587"/>
      <c r="T7" s="587"/>
      <c r="U7" s="587"/>
      <c r="W7" s="85">
        <v>2</v>
      </c>
      <c r="X7" s="86" t="str">
        <f t="shared" si="0"/>
        <v>Kunčičky  A</v>
      </c>
      <c r="AA7" s="1">
        <f>'1.V1'!AA82</f>
        <v>0</v>
      </c>
      <c r="AB7" s="1">
        <f>'1.V1'!AB82</f>
        <v>0</v>
      </c>
      <c r="AC7" s="1" t="str">
        <f>'Utkání-výsledky'!N5</f>
        <v>Kunčičky  A</v>
      </c>
      <c r="AE7" s="1">
        <f>'1.V1'!AE82</f>
        <v>0</v>
      </c>
    </row>
    <row r="8" spans="3:31" ht="15" customHeight="1">
      <c r="C8" s="75"/>
      <c r="N8" s="84">
        <v>3</v>
      </c>
      <c r="P8" s="575" t="s">
        <v>54</v>
      </c>
      <c r="Q8" s="575"/>
      <c r="R8" s="575"/>
      <c r="S8" s="575"/>
      <c r="T8" s="575"/>
      <c r="U8" s="575"/>
      <c r="W8" s="85">
        <v>3</v>
      </c>
      <c r="X8" s="86" t="str">
        <f t="shared" si="0"/>
        <v>Stará Bělá  B</v>
      </c>
      <c r="AA8" s="1">
        <f>'1.V1'!AA83</f>
        <v>0</v>
      </c>
      <c r="AB8" s="1">
        <f>'1.V1'!AB83</f>
        <v>0</v>
      </c>
      <c r="AC8" s="1" t="str">
        <f>'Utkání-výsledky'!N6</f>
        <v>Stará Bělá  B</v>
      </c>
      <c r="AE8" s="1">
        <f>'1.V1'!AE83</f>
        <v>0</v>
      </c>
    </row>
    <row r="9" spans="2:31" ht="18.75">
      <c r="B9" s="89">
        <v>3</v>
      </c>
      <c r="C9" s="71" t="s">
        <v>56</v>
      </c>
      <c r="D9" s="577" t="str">
        <f>IF(B9=1,X6,IF(B9=2,X7,IF(B9=3,X8,IF(B9=4,X9,IF(B9=5,X10,IF(B9=6,X11,IF(B9=7,X12,IF(B9=8,X13," "))))))))</f>
        <v>Stará Bělá  B</v>
      </c>
      <c r="E9" s="578"/>
      <c r="F9" s="578"/>
      <c r="G9" s="578"/>
      <c r="H9" s="578"/>
      <c r="I9" s="579"/>
      <c r="N9" s="84">
        <v>4</v>
      </c>
      <c r="P9" s="575" t="s">
        <v>57</v>
      </c>
      <c r="Q9" s="575"/>
      <c r="R9" s="575"/>
      <c r="S9" s="575"/>
      <c r="T9" s="575"/>
      <c r="U9" s="575"/>
      <c r="W9" s="85">
        <v>4</v>
      </c>
      <c r="X9" s="86" t="str">
        <f t="shared" si="0"/>
        <v>Výškovice  B</v>
      </c>
      <c r="AA9" s="1">
        <f>'1.V1'!AA84</f>
        <v>0</v>
      </c>
      <c r="AB9" s="1">
        <f>'1.V1'!AB84</f>
        <v>0</v>
      </c>
      <c r="AC9" s="1" t="str">
        <f>'Utkání-výsledky'!N7</f>
        <v>Výškovice  B</v>
      </c>
      <c r="AE9" s="1">
        <f>'1.V1'!AE84</f>
        <v>0</v>
      </c>
    </row>
    <row r="10" spans="2:31" ht="19.5" customHeight="1">
      <c r="B10" s="89">
        <v>8</v>
      </c>
      <c r="C10" s="71" t="s">
        <v>59</v>
      </c>
      <c r="D10" s="577" t="str">
        <f>IF(B10=1,X6,IF(B10=2,X7,IF(B10=3,X8,IF(B10=4,X9,IF(B10=5,X10,IF(B10=6,X11,IF(B10=7,X12,IF(B10=8,X13," "))))))))</f>
        <v>Výškovice  A</v>
      </c>
      <c r="E10" s="578"/>
      <c r="F10" s="578"/>
      <c r="G10" s="578"/>
      <c r="H10" s="578"/>
      <c r="I10" s="579"/>
      <c r="N10" s="84">
        <v>5</v>
      </c>
      <c r="P10" s="575" t="s">
        <v>60</v>
      </c>
      <c r="Q10" s="575"/>
      <c r="R10" s="575"/>
      <c r="S10" s="575"/>
      <c r="T10" s="575"/>
      <c r="U10" s="575"/>
      <c r="W10" s="85">
        <v>5</v>
      </c>
      <c r="X10" s="86" t="str">
        <f t="shared" si="0"/>
        <v>Proskovice A</v>
      </c>
      <c r="AA10" s="1">
        <f>'1.V1'!AA85</f>
        <v>0</v>
      </c>
      <c r="AB10" s="1">
        <f>'1.V1'!AB85</f>
        <v>0</v>
      </c>
      <c r="AC10" s="1" t="str">
        <f>'Utkání-výsledky'!N8</f>
        <v>Proskovice A</v>
      </c>
      <c r="AE10" s="1">
        <f>'1.V1'!AE85</f>
        <v>0</v>
      </c>
    </row>
    <row r="11" spans="23:31" ht="15.75" customHeight="1">
      <c r="W11" s="85">
        <v>6</v>
      </c>
      <c r="X11" s="86" t="str">
        <f t="shared" si="0"/>
        <v>Nová Bělá</v>
      </c>
      <c r="AA11" s="1">
        <f>'1.V1'!AA86</f>
        <v>0</v>
      </c>
      <c r="AB11" s="1">
        <f>'1.V1'!AB86</f>
        <v>0</v>
      </c>
      <c r="AC11" s="1" t="str">
        <f>'Utkání-výsledky'!N9</f>
        <v>Nová Bělá</v>
      </c>
      <c r="AE11" s="1">
        <f>'1.V1'!AE86</f>
        <v>0</v>
      </c>
    </row>
    <row r="12" spans="3:37" ht="15">
      <c r="C12" s="90" t="s">
        <v>63</v>
      </c>
      <c r="D12" s="91"/>
      <c r="E12" s="580" t="s">
        <v>64</v>
      </c>
      <c r="F12" s="576"/>
      <c r="G12" s="576"/>
      <c r="H12" s="576"/>
      <c r="I12" s="576"/>
      <c r="J12" s="576"/>
      <c r="K12" s="576"/>
      <c r="L12" s="576"/>
      <c r="M12" s="576"/>
      <c r="N12" s="576" t="s">
        <v>65</v>
      </c>
      <c r="O12" s="576"/>
      <c r="P12" s="576"/>
      <c r="Q12" s="576"/>
      <c r="R12" s="576"/>
      <c r="S12" s="576"/>
      <c r="T12" s="576"/>
      <c r="U12" s="576"/>
      <c r="V12" s="92"/>
      <c r="W12" s="85">
        <v>7</v>
      </c>
      <c r="X12" s="86" t="str">
        <f t="shared" si="0"/>
        <v>Stará Bělá  A</v>
      </c>
      <c r="AA12" s="1">
        <f>'1.V1'!AA87</f>
        <v>0</v>
      </c>
      <c r="AB12" s="1">
        <f>'1.V1'!AB87</f>
        <v>0</v>
      </c>
      <c r="AC12" s="1" t="str">
        <f>'Utkání-výsledky'!N10</f>
        <v>Stará Bělá  A</v>
      </c>
      <c r="AE12" s="1">
        <f>'1.V1'!AE87</f>
        <v>0</v>
      </c>
      <c r="AF12" s="75"/>
      <c r="AG12" s="93"/>
      <c r="AH12" s="93"/>
      <c r="AI12" s="74" t="s">
        <v>0</v>
      </c>
      <c r="AJ12" s="93"/>
      <c r="AK12" s="93"/>
    </row>
    <row r="13" spans="2:37" ht="21" customHeight="1">
      <c r="B13" s="94"/>
      <c r="C13" s="95" t="s">
        <v>7</v>
      </c>
      <c r="D13" s="96" t="s">
        <v>8</v>
      </c>
      <c r="E13" s="581" t="s">
        <v>66</v>
      </c>
      <c r="F13" s="559"/>
      <c r="G13" s="560"/>
      <c r="H13" s="558" t="s">
        <v>67</v>
      </c>
      <c r="I13" s="559"/>
      <c r="J13" s="560" t="s">
        <v>67</v>
      </c>
      <c r="K13" s="558" t="s">
        <v>68</v>
      </c>
      <c r="L13" s="559"/>
      <c r="M13" s="559" t="s">
        <v>68</v>
      </c>
      <c r="N13" s="558" t="s">
        <v>69</v>
      </c>
      <c r="O13" s="559"/>
      <c r="P13" s="560"/>
      <c r="Q13" s="558" t="s">
        <v>70</v>
      </c>
      <c r="R13" s="559"/>
      <c r="S13" s="560"/>
      <c r="T13" s="97" t="s">
        <v>71</v>
      </c>
      <c r="U13" s="98"/>
      <c r="V13" s="99"/>
      <c r="W13" s="85">
        <v>8</v>
      </c>
      <c r="X13" s="86" t="str">
        <f t="shared" si="0"/>
        <v>Výškovice  A</v>
      </c>
      <c r="AA13" s="1">
        <f>'1.V1'!AA88</f>
        <v>0</v>
      </c>
      <c r="AB13" s="1">
        <f>'1.V1'!AB88</f>
        <v>0</v>
      </c>
      <c r="AC13" s="1" t="str">
        <f>'Utkání-výsledky'!N11</f>
        <v>Výškovice  A</v>
      </c>
      <c r="AE13" s="1">
        <f>'1.V1'!AE88</f>
        <v>0</v>
      </c>
      <c r="AF13" s="4" t="s">
        <v>66</v>
      </c>
      <c r="AG13" s="4" t="s">
        <v>67</v>
      </c>
      <c r="AH13" s="4" t="s">
        <v>68</v>
      </c>
      <c r="AI13" s="4" t="s">
        <v>66</v>
      </c>
      <c r="AJ13" s="4" t="s">
        <v>67</v>
      </c>
      <c r="AK13" s="4" t="s">
        <v>68</v>
      </c>
    </row>
    <row r="14" spans="2:37" ht="24.75" customHeight="1">
      <c r="B14" s="100" t="s">
        <v>66</v>
      </c>
      <c r="C14" s="101" t="s">
        <v>125</v>
      </c>
      <c r="D14" s="101" t="s">
        <v>245</v>
      </c>
      <c r="E14" s="102">
        <v>6</v>
      </c>
      <c r="F14" s="103" t="s">
        <v>17</v>
      </c>
      <c r="G14" s="104">
        <v>2</v>
      </c>
      <c r="H14" s="105">
        <v>4</v>
      </c>
      <c r="I14" s="103" t="s">
        <v>17</v>
      </c>
      <c r="J14" s="104">
        <v>6</v>
      </c>
      <c r="K14" s="105">
        <v>6</v>
      </c>
      <c r="L14" s="103" t="s">
        <v>17</v>
      </c>
      <c r="M14" s="411">
        <v>3</v>
      </c>
      <c r="N14" s="140">
        <f>E14+H14+K14</f>
        <v>16</v>
      </c>
      <c r="O14" s="141" t="s">
        <v>17</v>
      </c>
      <c r="P14" s="142">
        <f>G14+J14+M14</f>
        <v>11</v>
      </c>
      <c r="Q14" s="140">
        <f>SUM(AF14:AH14)</f>
        <v>2</v>
      </c>
      <c r="R14" s="141" t="s">
        <v>17</v>
      </c>
      <c r="S14" s="142">
        <f>SUM(AI14:AK14)</f>
        <v>1</v>
      </c>
      <c r="T14" s="106">
        <f>IF(Q14&gt;S14,1,0)</f>
        <v>1</v>
      </c>
      <c r="U14" s="107">
        <f>IF(S14&gt;Q14,1,0)</f>
        <v>0</v>
      </c>
      <c r="V14" s="92"/>
      <c r="X14" s="108"/>
      <c r="AF14" s="109">
        <f>IF(E14&gt;G14,1,0)</f>
        <v>1</v>
      </c>
      <c r="AG14" s="109">
        <f>IF(H14&gt;J14,1,0)</f>
        <v>0</v>
      </c>
      <c r="AH14" s="109">
        <f>IF(K14+M14&gt;0,IF(K14&gt;M14,1,0),0)</f>
        <v>1</v>
      </c>
      <c r="AI14" s="109">
        <f>IF(G14&gt;E14,1,0)</f>
        <v>0</v>
      </c>
      <c r="AJ14" s="109">
        <f>IF(J14&gt;H14,1,0)</f>
        <v>1</v>
      </c>
      <c r="AK14" s="109">
        <f>IF(K14+M14&gt;0,IF(M14&gt;K14,1,0),0)</f>
        <v>0</v>
      </c>
    </row>
    <row r="15" spans="2:37" ht="24" customHeight="1">
      <c r="B15" s="100" t="s">
        <v>67</v>
      </c>
      <c r="C15" s="113" t="s">
        <v>233</v>
      </c>
      <c r="D15" s="111" t="s">
        <v>246</v>
      </c>
      <c r="E15" s="102">
        <v>5</v>
      </c>
      <c r="F15" s="103" t="s">
        <v>17</v>
      </c>
      <c r="G15" s="104">
        <v>7</v>
      </c>
      <c r="H15" s="105">
        <v>1</v>
      </c>
      <c r="I15" s="103" t="s">
        <v>17</v>
      </c>
      <c r="J15" s="104">
        <v>6</v>
      </c>
      <c r="K15" s="105"/>
      <c r="L15" s="103" t="s">
        <v>17</v>
      </c>
      <c r="M15" s="411"/>
      <c r="N15" s="140">
        <f>E15+H15+K15</f>
        <v>6</v>
      </c>
      <c r="O15" s="141" t="s">
        <v>17</v>
      </c>
      <c r="P15" s="142">
        <f>G15+J15+M15</f>
        <v>13</v>
      </c>
      <c r="Q15" s="140">
        <f>SUM(AF15:AH15)</f>
        <v>0</v>
      </c>
      <c r="R15" s="141" t="s">
        <v>17</v>
      </c>
      <c r="S15" s="142">
        <f>SUM(AI15:AK15)</f>
        <v>2</v>
      </c>
      <c r="T15" s="106">
        <f>IF(Q15&gt;S15,1,0)</f>
        <v>0</v>
      </c>
      <c r="U15" s="107">
        <f>IF(S15&gt;Q15,1,0)</f>
        <v>1</v>
      </c>
      <c r="V15" s="92"/>
      <c r="AF15" s="109">
        <f>IF(E15&gt;G15,1,0)</f>
        <v>0</v>
      </c>
      <c r="AG15" s="109">
        <f>IF(H15&gt;J15,1,0)</f>
        <v>0</v>
      </c>
      <c r="AH15" s="109">
        <f>IF(K15+M15&gt;0,IF(K15&gt;M15,1,0),0)</f>
        <v>0</v>
      </c>
      <c r="AI15" s="109">
        <f>IF(G15&gt;E15,1,0)</f>
        <v>1</v>
      </c>
      <c r="AJ15" s="109">
        <f>IF(J15&gt;H15,1,0)</f>
        <v>1</v>
      </c>
      <c r="AK15" s="109">
        <f>IF(K15+M15&gt;0,IF(M15&gt;K15,1,0),0)</f>
        <v>0</v>
      </c>
    </row>
    <row r="16" spans="2:37" ht="20.25" customHeight="1">
      <c r="B16" s="597" t="s">
        <v>68</v>
      </c>
      <c r="C16" s="113" t="s">
        <v>233</v>
      </c>
      <c r="D16" s="101" t="s">
        <v>245</v>
      </c>
      <c r="E16" s="605">
        <v>6</v>
      </c>
      <c r="F16" s="607" t="s">
        <v>17</v>
      </c>
      <c r="G16" s="609">
        <v>2</v>
      </c>
      <c r="H16" s="611">
        <v>4</v>
      </c>
      <c r="I16" s="607" t="s">
        <v>17</v>
      </c>
      <c r="J16" s="609">
        <v>6</v>
      </c>
      <c r="K16" s="611">
        <v>7</v>
      </c>
      <c r="L16" s="607" t="s">
        <v>17</v>
      </c>
      <c r="M16" s="613">
        <v>5</v>
      </c>
      <c r="N16" s="623">
        <f>E16+H16+K16</f>
        <v>17</v>
      </c>
      <c r="O16" s="631" t="s">
        <v>17</v>
      </c>
      <c r="P16" s="633">
        <f>G16+J16+M16</f>
        <v>13</v>
      </c>
      <c r="Q16" s="623">
        <f>SUM(AF16:AH16)</f>
        <v>2</v>
      </c>
      <c r="R16" s="631" t="s">
        <v>17</v>
      </c>
      <c r="S16" s="633">
        <f>SUM(AI16:AK16)</f>
        <v>1</v>
      </c>
      <c r="T16" s="635">
        <f>IF(Q16&gt;S16,1,0)</f>
        <v>1</v>
      </c>
      <c r="U16" s="629">
        <f>IF(S16&gt;Q16,1,0)</f>
        <v>0</v>
      </c>
      <c r="V16" s="112"/>
      <c r="AF16" s="109">
        <f>IF(E16&gt;G16,1,0)</f>
        <v>1</v>
      </c>
      <c r="AG16" s="109">
        <f>IF(H16&gt;J16,1,0)</f>
        <v>0</v>
      </c>
      <c r="AH16" s="109">
        <f>IF(K16+M16&gt;0,IF(K16&gt;M16,1,0),0)</f>
        <v>1</v>
      </c>
      <c r="AI16" s="109">
        <f>IF(G16&gt;E16,1,0)</f>
        <v>0</v>
      </c>
      <c r="AJ16" s="109">
        <f>IF(J16&gt;H16,1,0)</f>
        <v>1</v>
      </c>
      <c r="AK16" s="109">
        <f>IF(K16+M16&gt;0,IF(M16&gt;K16,1,0),0)</f>
        <v>0</v>
      </c>
    </row>
    <row r="17" spans="2:22" ht="21" customHeight="1">
      <c r="B17" s="598"/>
      <c r="C17" s="113" t="s">
        <v>125</v>
      </c>
      <c r="D17" s="101" t="s">
        <v>247</v>
      </c>
      <c r="E17" s="606"/>
      <c r="F17" s="608"/>
      <c r="G17" s="610"/>
      <c r="H17" s="612"/>
      <c r="I17" s="608"/>
      <c r="J17" s="610"/>
      <c r="K17" s="612"/>
      <c r="L17" s="608"/>
      <c r="M17" s="614"/>
      <c r="N17" s="624"/>
      <c r="O17" s="632"/>
      <c r="P17" s="634"/>
      <c r="Q17" s="624"/>
      <c r="R17" s="632"/>
      <c r="S17" s="634"/>
      <c r="T17" s="636"/>
      <c r="U17" s="630"/>
      <c r="V17" s="112"/>
    </row>
    <row r="18" spans="2:22" ht="23.25" customHeight="1">
      <c r="B18" s="115"/>
      <c r="C18" s="147" t="s">
        <v>72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>
        <f>SUM(N14:N17)</f>
        <v>39</v>
      </c>
      <c r="O18" s="141" t="s">
        <v>17</v>
      </c>
      <c r="P18" s="150">
        <f>SUM(P14:P17)</f>
        <v>37</v>
      </c>
      <c r="Q18" s="149">
        <f>SUM(Q14:Q17)</f>
        <v>4</v>
      </c>
      <c r="R18" s="151" t="s">
        <v>17</v>
      </c>
      <c r="S18" s="150">
        <f>SUM(S14:S17)</f>
        <v>4</v>
      </c>
      <c r="T18" s="106">
        <f>SUM(T14:T17)</f>
        <v>2</v>
      </c>
      <c r="U18" s="107">
        <f>SUM(U14:U17)</f>
        <v>1</v>
      </c>
      <c r="V18" s="92"/>
    </row>
    <row r="19" spans="2:27" ht="21" customHeight="1">
      <c r="B19" s="115"/>
      <c r="C19" s="3" t="s">
        <v>73</v>
      </c>
      <c r="D19" s="118" t="str">
        <f>IF(T18&gt;U18,D9,IF(U18&gt;T18,D10,IF(U18+T18=0," ","CHYBA ZADÁNÍ")))</f>
        <v>Stará Bělá  B</v>
      </c>
      <c r="E19" s="116"/>
      <c r="F19" s="116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3"/>
      <c r="V19" s="119"/>
      <c r="AA19" s="120"/>
    </row>
    <row r="20" spans="2:22" ht="19.5" customHeight="1">
      <c r="B20" s="115"/>
      <c r="C20" s="3" t="s">
        <v>74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2" t="s">
        <v>56</v>
      </c>
      <c r="K21" s="2"/>
      <c r="L21" s="2"/>
      <c r="T21" s="2" t="s">
        <v>59</v>
      </c>
    </row>
    <row r="22" spans="3:21" ht="15">
      <c r="C22" s="75" t="s">
        <v>75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1"/>
      <c r="C26" s="91"/>
      <c r="D26" s="91"/>
      <c r="E26" s="91"/>
      <c r="F26" s="123" t="s">
        <v>39</v>
      </c>
      <c r="G26" s="91"/>
      <c r="H26" s="124"/>
      <c r="I26" s="124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582" t="s">
        <v>42</v>
      </c>
      <c r="Q28" s="582"/>
      <c r="R28" s="73"/>
      <c r="S28" s="73"/>
      <c r="T28" s="583">
        <f>'Rozlosování-přehled'!$N$1</f>
        <v>2011</v>
      </c>
      <c r="U28" s="583"/>
      <c r="X28" s="74" t="s">
        <v>0</v>
      </c>
    </row>
    <row r="29" spans="3:31" ht="18.75">
      <c r="C29" s="75" t="s">
        <v>43</v>
      </c>
      <c r="D29" s="125"/>
      <c r="N29" s="77">
        <v>3</v>
      </c>
      <c r="P29" s="584" t="str">
        <f>IF(N29=1,P31,IF(N29=2,P32,IF(N29=3,P33,IF(N29=4,P34,IF(N29=5,P35," ")))))</f>
        <v>VETERÁNI   I.</v>
      </c>
      <c r="Q29" s="585"/>
      <c r="R29" s="585"/>
      <c r="S29" s="585"/>
      <c r="T29" s="585"/>
      <c r="U29" s="586"/>
      <c r="W29" s="78" t="s">
        <v>1</v>
      </c>
      <c r="X29" s="75" t="s">
        <v>2</v>
      </c>
      <c r="AA29" s="1" t="s">
        <v>44</v>
      </c>
      <c r="AB29" s="1" t="s">
        <v>45</v>
      </c>
      <c r="AC29" s="1" t="s">
        <v>46</v>
      </c>
      <c r="AD29" s="1" t="s">
        <v>47</v>
      </c>
      <c r="AE29" s="1" t="s">
        <v>48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1" ht="15.75">
      <c r="C31" s="75" t="s">
        <v>49</v>
      </c>
      <c r="D31" s="126" t="s">
        <v>62</v>
      </c>
      <c r="E31" s="83"/>
      <c r="F31" s="83"/>
      <c r="N31" s="1">
        <v>1</v>
      </c>
      <c r="P31" s="587" t="s">
        <v>50</v>
      </c>
      <c r="Q31" s="587"/>
      <c r="R31" s="587"/>
      <c r="S31" s="587"/>
      <c r="T31" s="587"/>
      <c r="U31" s="587"/>
      <c r="W31" s="85">
        <v>1</v>
      </c>
      <c r="X31" s="86" t="str">
        <f aca="true" t="shared" si="1" ref="X31:X38">IF($N$29=1,AA31,IF($N$29=2,AB31,IF($N$29=3,AC31,IF($N$29=4,AD31,IF($N$29=5,AE31," ")))))</f>
        <v>Trnávka</v>
      </c>
      <c r="AA31" s="1">
        <f aca="true" t="shared" si="2" ref="AA31:AE38">AA6</f>
        <v>0</v>
      </c>
      <c r="AB31" s="1">
        <f t="shared" si="2"/>
        <v>0</v>
      </c>
      <c r="AC31" s="1" t="str">
        <f>AC6</f>
        <v>Trnávka</v>
      </c>
      <c r="AD31" s="1">
        <f t="shared" si="2"/>
        <v>0</v>
      </c>
      <c r="AE31" s="1">
        <f t="shared" si="2"/>
        <v>0</v>
      </c>
    </row>
    <row r="32" spans="3:31" ht="15">
      <c r="C32" s="75" t="s">
        <v>52</v>
      </c>
      <c r="D32" s="87">
        <v>40701</v>
      </c>
      <c r="E32" s="88"/>
      <c r="F32" s="88"/>
      <c r="N32" s="1">
        <v>2</v>
      </c>
      <c r="P32" s="587" t="s">
        <v>53</v>
      </c>
      <c r="Q32" s="587"/>
      <c r="R32" s="587"/>
      <c r="S32" s="587"/>
      <c r="T32" s="587"/>
      <c r="U32" s="587"/>
      <c r="W32" s="85">
        <v>2</v>
      </c>
      <c r="X32" s="86" t="str">
        <f t="shared" si="1"/>
        <v>Kunčičky  A</v>
      </c>
      <c r="AA32" s="1">
        <f t="shared" si="2"/>
        <v>0</v>
      </c>
      <c r="AB32" s="1">
        <f t="shared" si="2"/>
        <v>0</v>
      </c>
      <c r="AC32" s="1" t="str">
        <f t="shared" si="2"/>
        <v>Kunčičky  A</v>
      </c>
      <c r="AD32" s="1">
        <f t="shared" si="2"/>
        <v>0</v>
      </c>
      <c r="AE32" s="1">
        <f t="shared" si="2"/>
        <v>0</v>
      </c>
    </row>
    <row r="33" spans="3:31" ht="15">
      <c r="C33" s="75"/>
      <c r="N33" s="1">
        <v>3</v>
      </c>
      <c r="P33" s="575" t="s">
        <v>54</v>
      </c>
      <c r="Q33" s="575"/>
      <c r="R33" s="575"/>
      <c r="S33" s="575"/>
      <c r="T33" s="575"/>
      <c r="U33" s="575"/>
      <c r="W33" s="85">
        <v>3</v>
      </c>
      <c r="X33" s="86" t="str">
        <f t="shared" si="1"/>
        <v>Stará Bělá  B</v>
      </c>
      <c r="AA33" s="1">
        <f t="shared" si="2"/>
        <v>0</v>
      </c>
      <c r="AB33" s="1">
        <f t="shared" si="2"/>
        <v>0</v>
      </c>
      <c r="AC33" s="1" t="str">
        <f t="shared" si="2"/>
        <v>Stará Bělá  B</v>
      </c>
      <c r="AD33" s="1">
        <f t="shared" si="2"/>
        <v>0</v>
      </c>
      <c r="AE33" s="1">
        <f t="shared" si="2"/>
        <v>0</v>
      </c>
    </row>
    <row r="34" spans="2:31" ht="18.75">
      <c r="B34" s="89">
        <v>4</v>
      </c>
      <c r="C34" s="71" t="s">
        <v>56</v>
      </c>
      <c r="D34" s="594" t="str">
        <f>IF(B34=1,X31,IF(B34=2,X32,IF(B34=3,X33,IF(B34=4,X34,IF(B34=5,X35,IF(B34=6,X36,IF(B34=7,X37,IF(B34=8,X38," "))))))))</f>
        <v>Výškovice  B</v>
      </c>
      <c r="E34" s="595"/>
      <c r="F34" s="595"/>
      <c r="G34" s="595"/>
      <c r="H34" s="595"/>
      <c r="I34" s="596"/>
      <c r="N34" s="1">
        <v>4</v>
      </c>
      <c r="P34" s="575" t="s">
        <v>57</v>
      </c>
      <c r="Q34" s="575"/>
      <c r="R34" s="575"/>
      <c r="S34" s="575"/>
      <c r="T34" s="575"/>
      <c r="U34" s="575"/>
      <c r="W34" s="85">
        <v>4</v>
      </c>
      <c r="X34" s="86" t="str">
        <f t="shared" si="1"/>
        <v>Výškovice  B</v>
      </c>
      <c r="AA34" s="1">
        <f t="shared" si="2"/>
        <v>0</v>
      </c>
      <c r="AB34" s="1">
        <f t="shared" si="2"/>
        <v>0</v>
      </c>
      <c r="AC34" s="1" t="str">
        <f t="shared" si="2"/>
        <v>Výškovice  B</v>
      </c>
      <c r="AD34" s="1">
        <f t="shared" si="2"/>
        <v>0</v>
      </c>
      <c r="AE34" s="1">
        <f t="shared" si="2"/>
        <v>0</v>
      </c>
    </row>
    <row r="35" spans="2:31" ht="18.75">
      <c r="B35" s="89">
        <v>2</v>
      </c>
      <c r="C35" s="71" t="s">
        <v>59</v>
      </c>
      <c r="D35" s="594" t="str">
        <f>IF(B35=1,X31,IF(B35=2,X32,IF(B35=3,X33,IF(B35=4,X34,IF(B35=5,X35,IF(B35=6,X36,IF(B35=7,X37,IF(B35=8,X38," "))))))))</f>
        <v>Kunčičky  A</v>
      </c>
      <c r="E35" s="595"/>
      <c r="F35" s="595"/>
      <c r="G35" s="595"/>
      <c r="H35" s="595"/>
      <c r="I35" s="596"/>
      <c r="N35" s="1">
        <v>5</v>
      </c>
      <c r="P35" s="575" t="s">
        <v>60</v>
      </c>
      <c r="Q35" s="575"/>
      <c r="R35" s="575"/>
      <c r="S35" s="575"/>
      <c r="T35" s="575"/>
      <c r="U35" s="575"/>
      <c r="W35" s="85">
        <v>5</v>
      </c>
      <c r="X35" s="86" t="str">
        <f t="shared" si="1"/>
        <v>Proskovice A</v>
      </c>
      <c r="AA35" s="1">
        <f t="shared" si="2"/>
        <v>0</v>
      </c>
      <c r="AB35" s="1">
        <f t="shared" si="2"/>
        <v>0</v>
      </c>
      <c r="AC35" s="1" t="str">
        <f t="shared" si="2"/>
        <v>Proskovice A</v>
      </c>
      <c r="AD35" s="1">
        <f t="shared" si="2"/>
        <v>0</v>
      </c>
      <c r="AE35" s="1">
        <f t="shared" si="2"/>
        <v>0</v>
      </c>
    </row>
    <row r="36" spans="23:31" ht="15">
      <c r="W36" s="85">
        <v>6</v>
      </c>
      <c r="X36" s="86" t="str">
        <f t="shared" si="1"/>
        <v>Nová Bělá</v>
      </c>
      <c r="AA36" s="1">
        <f t="shared" si="2"/>
        <v>0</v>
      </c>
      <c r="AB36" s="1">
        <f t="shared" si="2"/>
        <v>0</v>
      </c>
      <c r="AC36" s="1" t="str">
        <f t="shared" si="2"/>
        <v>Nová Bělá</v>
      </c>
      <c r="AD36" s="1">
        <f t="shared" si="2"/>
        <v>0</v>
      </c>
      <c r="AE36" s="1">
        <f t="shared" si="2"/>
        <v>0</v>
      </c>
    </row>
    <row r="37" spans="3:31" ht="15">
      <c r="C37" s="90" t="s">
        <v>63</v>
      </c>
      <c r="D37" s="91"/>
      <c r="E37" s="580" t="s">
        <v>64</v>
      </c>
      <c r="F37" s="576"/>
      <c r="G37" s="576"/>
      <c r="H37" s="576"/>
      <c r="I37" s="576"/>
      <c r="J37" s="576"/>
      <c r="K37" s="576"/>
      <c r="L37" s="576"/>
      <c r="M37" s="576"/>
      <c r="N37" s="576" t="s">
        <v>65</v>
      </c>
      <c r="O37" s="576"/>
      <c r="P37" s="576"/>
      <c r="Q37" s="576"/>
      <c r="R37" s="576"/>
      <c r="S37" s="576"/>
      <c r="T37" s="576"/>
      <c r="U37" s="576"/>
      <c r="V37" s="92"/>
      <c r="W37" s="85">
        <v>7</v>
      </c>
      <c r="X37" s="86" t="str">
        <f t="shared" si="1"/>
        <v>Stará Bělá  A</v>
      </c>
      <c r="AA37" s="1">
        <f t="shared" si="2"/>
        <v>0</v>
      </c>
      <c r="AB37" s="1">
        <f t="shared" si="2"/>
        <v>0</v>
      </c>
      <c r="AC37" s="1" t="str">
        <f t="shared" si="2"/>
        <v>Stará Bělá  A</v>
      </c>
      <c r="AD37" s="1">
        <f t="shared" si="2"/>
        <v>0</v>
      </c>
      <c r="AE37" s="1">
        <f t="shared" si="2"/>
        <v>0</v>
      </c>
    </row>
    <row r="38" spans="2:37" ht="15">
      <c r="B38" s="94"/>
      <c r="C38" s="95" t="s">
        <v>7</v>
      </c>
      <c r="D38" s="96" t="s">
        <v>8</v>
      </c>
      <c r="E38" s="581" t="s">
        <v>66</v>
      </c>
      <c r="F38" s="559"/>
      <c r="G38" s="560"/>
      <c r="H38" s="558" t="s">
        <v>67</v>
      </c>
      <c r="I38" s="559"/>
      <c r="J38" s="560" t="s">
        <v>67</v>
      </c>
      <c r="K38" s="558" t="s">
        <v>68</v>
      </c>
      <c r="L38" s="559"/>
      <c r="M38" s="559" t="s">
        <v>68</v>
      </c>
      <c r="N38" s="558" t="s">
        <v>69</v>
      </c>
      <c r="O38" s="559"/>
      <c r="P38" s="560"/>
      <c r="Q38" s="558" t="s">
        <v>70</v>
      </c>
      <c r="R38" s="559"/>
      <c r="S38" s="560"/>
      <c r="T38" s="97" t="s">
        <v>71</v>
      </c>
      <c r="U38" s="98"/>
      <c r="V38" s="99"/>
      <c r="W38" s="85">
        <v>8</v>
      </c>
      <c r="X38" s="86" t="str">
        <f t="shared" si="1"/>
        <v>Výškovice  A</v>
      </c>
      <c r="AA38" s="1">
        <f t="shared" si="2"/>
        <v>0</v>
      </c>
      <c r="AB38" s="1">
        <f t="shared" si="2"/>
        <v>0</v>
      </c>
      <c r="AC38" s="1" t="str">
        <f t="shared" si="2"/>
        <v>Výškovice  A</v>
      </c>
      <c r="AD38" s="1">
        <f t="shared" si="2"/>
        <v>0</v>
      </c>
      <c r="AE38" s="1">
        <f t="shared" si="2"/>
        <v>0</v>
      </c>
      <c r="AF38" s="4" t="s">
        <v>66</v>
      </c>
      <c r="AG38" s="4" t="s">
        <v>67</v>
      </c>
      <c r="AH38" s="4" t="s">
        <v>68</v>
      </c>
      <c r="AI38" s="4" t="s">
        <v>66</v>
      </c>
      <c r="AJ38" s="4" t="s">
        <v>67</v>
      </c>
      <c r="AK38" s="4" t="s">
        <v>68</v>
      </c>
    </row>
    <row r="39" spans="2:37" ht="24.75" customHeight="1">
      <c r="B39" s="100" t="s">
        <v>66</v>
      </c>
      <c r="C39" s="133" t="s">
        <v>95</v>
      </c>
      <c r="D39" s="143" t="s">
        <v>115</v>
      </c>
      <c r="E39" s="135">
        <v>6</v>
      </c>
      <c r="F39" s="136" t="s">
        <v>17</v>
      </c>
      <c r="G39" s="283">
        <v>2</v>
      </c>
      <c r="H39" s="284">
        <v>6</v>
      </c>
      <c r="I39" s="285" t="s">
        <v>17</v>
      </c>
      <c r="J39" s="137">
        <v>1</v>
      </c>
      <c r="K39" s="138"/>
      <c r="L39" s="136" t="s">
        <v>17</v>
      </c>
      <c r="M39" s="139"/>
      <c r="N39" s="140">
        <f>E39+H39+K39</f>
        <v>12</v>
      </c>
      <c r="O39" s="141" t="s">
        <v>17</v>
      </c>
      <c r="P39" s="142">
        <f>G39+J39+M39</f>
        <v>3</v>
      </c>
      <c r="Q39" s="140">
        <f>SUM(AF39:AH39)</f>
        <v>2</v>
      </c>
      <c r="R39" s="141" t="s">
        <v>17</v>
      </c>
      <c r="S39" s="142">
        <f>SUM(AI39:AK39)</f>
        <v>0</v>
      </c>
      <c r="T39" s="106">
        <f>IF(Q39&gt;S39,1,0)</f>
        <v>1</v>
      </c>
      <c r="U39" s="107">
        <f>IF(S39&gt;Q39,1,0)</f>
        <v>0</v>
      </c>
      <c r="V39" s="92"/>
      <c r="X39" s="108"/>
      <c r="AF39" s="109">
        <f>IF(E39&gt;G39,1,0)</f>
        <v>1</v>
      </c>
      <c r="AG39" s="109">
        <f>IF(H39&gt;J39,1,0)</f>
        <v>1</v>
      </c>
      <c r="AH39" s="109">
        <f>IF(K39+M39&gt;0,IF(K39&gt;M39,1,0),0)</f>
        <v>0</v>
      </c>
      <c r="AI39" s="109">
        <f>IF(G39&gt;E39,1,0)</f>
        <v>0</v>
      </c>
      <c r="AJ39" s="109">
        <f>IF(J39&gt;H39,1,0)</f>
        <v>0</v>
      </c>
      <c r="AK39" s="109">
        <f>IF(K39+M39&gt;0,IF(M39&gt;K39,1,0),0)</f>
        <v>0</v>
      </c>
    </row>
    <row r="40" spans="2:37" ht="24.75" customHeight="1">
      <c r="B40" s="100" t="s">
        <v>67</v>
      </c>
      <c r="C40" s="144" t="s">
        <v>96</v>
      </c>
      <c r="D40" s="133" t="s">
        <v>127</v>
      </c>
      <c r="E40" s="135">
        <v>6</v>
      </c>
      <c r="F40" s="136" t="s">
        <v>17</v>
      </c>
      <c r="G40" s="283">
        <v>2</v>
      </c>
      <c r="H40" s="284">
        <v>6</v>
      </c>
      <c r="I40" s="285" t="s">
        <v>17</v>
      </c>
      <c r="J40" s="137">
        <v>1</v>
      </c>
      <c r="K40" s="138"/>
      <c r="L40" s="136" t="s">
        <v>17</v>
      </c>
      <c r="M40" s="139"/>
      <c r="N40" s="140">
        <f>E40+H40+K40</f>
        <v>12</v>
      </c>
      <c r="O40" s="141" t="s">
        <v>17</v>
      </c>
      <c r="P40" s="142">
        <f>G40+J40+M40</f>
        <v>3</v>
      </c>
      <c r="Q40" s="140">
        <f>SUM(AF40:AH40)</f>
        <v>2</v>
      </c>
      <c r="R40" s="141" t="s">
        <v>17</v>
      </c>
      <c r="S40" s="142">
        <f>SUM(AI40:AK40)</f>
        <v>0</v>
      </c>
      <c r="T40" s="106">
        <f>IF(Q40&gt;S40,1,0)</f>
        <v>1</v>
      </c>
      <c r="U40" s="107">
        <f>IF(S40&gt;Q40,1,0)</f>
        <v>0</v>
      </c>
      <c r="V40" s="92"/>
      <c r="AF40" s="109">
        <f>IF(E40&gt;G40,1,0)</f>
        <v>1</v>
      </c>
      <c r="AG40" s="109">
        <f>IF(H40&gt;J40,1,0)</f>
        <v>1</v>
      </c>
      <c r="AH40" s="109">
        <f>IF(K40+M40&gt;0,IF(K40&gt;M40,1,0),0)</f>
        <v>0</v>
      </c>
      <c r="AI40" s="109">
        <f>IF(G40&gt;E40,1,0)</f>
        <v>0</v>
      </c>
      <c r="AJ40" s="109">
        <f>IF(J40&gt;H40,1,0)</f>
        <v>0</v>
      </c>
      <c r="AK40" s="109">
        <f>IF(K40+M40&gt;0,IF(M40&gt;K40,1,0),0)</f>
        <v>0</v>
      </c>
    </row>
    <row r="41" spans="2:37" ht="24.75" customHeight="1">
      <c r="B41" s="597" t="s">
        <v>68</v>
      </c>
      <c r="C41" s="133" t="s">
        <v>95</v>
      </c>
      <c r="D41" s="143" t="s">
        <v>115</v>
      </c>
      <c r="E41" s="641">
        <v>6</v>
      </c>
      <c r="F41" s="573" t="s">
        <v>17</v>
      </c>
      <c r="G41" s="599">
        <v>3</v>
      </c>
      <c r="H41" s="561">
        <v>6</v>
      </c>
      <c r="I41" s="563" t="s">
        <v>17</v>
      </c>
      <c r="J41" s="601">
        <v>2</v>
      </c>
      <c r="K41" s="625"/>
      <c r="L41" s="573" t="s">
        <v>17</v>
      </c>
      <c r="M41" s="627"/>
      <c r="N41" s="623">
        <f>E41+H41+K41</f>
        <v>12</v>
      </c>
      <c r="O41" s="631" t="s">
        <v>17</v>
      </c>
      <c r="P41" s="633">
        <f>G41+J41+M41</f>
        <v>5</v>
      </c>
      <c r="Q41" s="623">
        <f>SUM(AF41:AH41)</f>
        <v>2</v>
      </c>
      <c r="R41" s="631" t="s">
        <v>17</v>
      </c>
      <c r="S41" s="633">
        <f>SUM(AI41:AK41)</f>
        <v>0</v>
      </c>
      <c r="T41" s="635">
        <f>IF(Q41&gt;S41,1,0)</f>
        <v>1</v>
      </c>
      <c r="U41" s="629">
        <f>IF(S41&gt;Q41,1,0)</f>
        <v>0</v>
      </c>
      <c r="V41" s="112"/>
      <c r="AF41" s="109">
        <f>IF(E41&gt;G41,1,0)</f>
        <v>1</v>
      </c>
      <c r="AG41" s="109">
        <f>IF(H41&gt;J41,1,0)</f>
        <v>1</v>
      </c>
      <c r="AH41" s="109">
        <f>IF(K41+M41&gt;0,IF(K41&gt;M41,1,0),0)</f>
        <v>0</v>
      </c>
      <c r="AI41" s="109">
        <f>IF(G41&gt;E41,1,0)</f>
        <v>0</v>
      </c>
      <c r="AJ41" s="109">
        <f>IF(J41&gt;H41,1,0)</f>
        <v>0</v>
      </c>
      <c r="AK41" s="109">
        <f>IF(K41+M41&gt;0,IF(M41&gt;K41,1,0),0)</f>
        <v>0</v>
      </c>
    </row>
    <row r="42" spans="2:22" ht="24.75" customHeight="1">
      <c r="B42" s="598"/>
      <c r="C42" s="144" t="s">
        <v>96</v>
      </c>
      <c r="D42" s="133" t="s">
        <v>127</v>
      </c>
      <c r="E42" s="642"/>
      <c r="F42" s="574"/>
      <c r="G42" s="643"/>
      <c r="H42" s="644"/>
      <c r="I42" s="564"/>
      <c r="J42" s="645"/>
      <c r="K42" s="626"/>
      <c r="L42" s="574"/>
      <c r="M42" s="628"/>
      <c r="N42" s="624"/>
      <c r="O42" s="632"/>
      <c r="P42" s="634"/>
      <c r="Q42" s="624"/>
      <c r="R42" s="632"/>
      <c r="S42" s="634"/>
      <c r="T42" s="636"/>
      <c r="U42" s="630"/>
      <c r="V42" s="112"/>
    </row>
    <row r="43" spans="2:22" ht="24.75" customHeight="1">
      <c r="B43" s="115"/>
      <c r="C43" s="147" t="s">
        <v>72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9">
        <f>SUM(N39:N42)</f>
        <v>36</v>
      </c>
      <c r="O43" s="141" t="s">
        <v>17</v>
      </c>
      <c r="P43" s="150">
        <f>SUM(P39:P42)</f>
        <v>11</v>
      </c>
      <c r="Q43" s="149">
        <f>SUM(Q39:Q42)</f>
        <v>6</v>
      </c>
      <c r="R43" s="151" t="s">
        <v>17</v>
      </c>
      <c r="S43" s="150">
        <f>SUM(S39:S42)</f>
        <v>0</v>
      </c>
      <c r="T43" s="106">
        <f>SUM(T39:T42)</f>
        <v>3</v>
      </c>
      <c r="U43" s="107">
        <f>SUM(U39:U42)</f>
        <v>0</v>
      </c>
      <c r="V43" s="92"/>
    </row>
    <row r="44" spans="2:22" ht="24.75" customHeight="1">
      <c r="B44" s="115"/>
      <c r="C44" s="168" t="s">
        <v>73</v>
      </c>
      <c r="D44" s="167" t="str">
        <f>IF(T43&gt;U43,D34,IF(U43&gt;T43,D35,IF(U43+T43=0," ","CHYBA ZADÁNÍ")))</f>
        <v>Výškovice  B</v>
      </c>
      <c r="E44" s="147"/>
      <c r="F44" s="147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68"/>
      <c r="V44" s="119"/>
    </row>
    <row r="45" spans="2:22" ht="15">
      <c r="B45" s="115"/>
      <c r="C45" s="3" t="s">
        <v>74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56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59</v>
      </c>
      <c r="U46" s="122"/>
    </row>
    <row r="47" spans="3:21" ht="15">
      <c r="C47" s="128" t="s">
        <v>75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9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0" spans="3:21" ht="15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582" t="s">
        <v>42</v>
      </c>
      <c r="Q53" s="582"/>
      <c r="R53" s="73"/>
      <c r="S53" s="73"/>
      <c r="T53" s="583">
        <f>'Rozlosování-přehled'!$N$1</f>
        <v>2011</v>
      </c>
      <c r="U53" s="583"/>
      <c r="X53" s="74" t="s">
        <v>0</v>
      </c>
    </row>
    <row r="54" spans="3:31" ht="18.75">
      <c r="C54" s="75" t="s">
        <v>43</v>
      </c>
      <c r="D54" s="76"/>
      <c r="N54" s="77">
        <v>3</v>
      </c>
      <c r="P54" s="584" t="str">
        <f>IF(N54=1,P56,IF(N54=2,P57,IF(N54=3,P58,IF(N54=4,P59,IF(N54=5,P60," ")))))</f>
        <v>VETERÁNI   I.</v>
      </c>
      <c r="Q54" s="585"/>
      <c r="R54" s="585"/>
      <c r="S54" s="585"/>
      <c r="T54" s="585"/>
      <c r="U54" s="586"/>
      <c r="W54" s="78" t="s">
        <v>1</v>
      </c>
      <c r="X54" s="79" t="s">
        <v>2</v>
      </c>
      <c r="AA54" s="1" t="s">
        <v>44</v>
      </c>
      <c r="AB54" s="1" t="s">
        <v>45</v>
      </c>
      <c r="AC54" s="1" t="s">
        <v>46</v>
      </c>
      <c r="AD54" s="1" t="s">
        <v>47</v>
      </c>
      <c r="AE54" s="1" t="s">
        <v>48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1" ht="15.75">
      <c r="C56" s="75" t="s">
        <v>49</v>
      </c>
      <c r="D56" s="126" t="s">
        <v>58</v>
      </c>
      <c r="E56" s="83"/>
      <c r="F56" s="83"/>
      <c r="N56" s="84">
        <v>1</v>
      </c>
      <c r="P56" s="587" t="s">
        <v>50</v>
      </c>
      <c r="Q56" s="587"/>
      <c r="R56" s="587"/>
      <c r="S56" s="587"/>
      <c r="T56" s="587"/>
      <c r="U56" s="587"/>
      <c r="W56" s="85">
        <v>1</v>
      </c>
      <c r="X56" s="86" t="str">
        <f aca="true" t="shared" si="3" ref="X56:X63">IF($N$4=1,AA56,IF($N$4=2,AB56,IF($N$4=3,AC56,IF($N$4=4,AD56,IF($N$4=5,AE56," ")))))</f>
        <v>Trnávka</v>
      </c>
      <c r="AA56" s="1">
        <f aca="true" t="shared" si="4" ref="AA56:AE63">AA6</f>
        <v>0</v>
      </c>
      <c r="AB56" s="1">
        <f t="shared" si="4"/>
        <v>0</v>
      </c>
      <c r="AC56" s="1" t="str">
        <f>AC6</f>
        <v>Trnávka</v>
      </c>
      <c r="AD56" s="1">
        <f t="shared" si="4"/>
        <v>0</v>
      </c>
      <c r="AE56" s="1">
        <f t="shared" si="4"/>
        <v>0</v>
      </c>
    </row>
    <row r="57" spans="3:31" ht="15">
      <c r="C57" s="75" t="s">
        <v>52</v>
      </c>
      <c r="D57" s="247">
        <v>40801</v>
      </c>
      <c r="E57" s="88"/>
      <c r="F57" s="88"/>
      <c r="N57" s="84">
        <v>2</v>
      </c>
      <c r="P57" s="587" t="s">
        <v>53</v>
      </c>
      <c r="Q57" s="587"/>
      <c r="R57" s="587"/>
      <c r="S57" s="587"/>
      <c r="T57" s="587"/>
      <c r="U57" s="587"/>
      <c r="W57" s="85">
        <v>2</v>
      </c>
      <c r="X57" s="86" t="str">
        <f t="shared" si="3"/>
        <v>Kunčičky  A</v>
      </c>
      <c r="AA57" s="1">
        <f t="shared" si="4"/>
        <v>0</v>
      </c>
      <c r="AB57" s="1">
        <f t="shared" si="4"/>
        <v>0</v>
      </c>
      <c r="AC57" s="1" t="str">
        <f t="shared" si="4"/>
        <v>Kunčičky  A</v>
      </c>
      <c r="AD57" s="1">
        <f t="shared" si="4"/>
        <v>0</v>
      </c>
      <c r="AE57" s="1">
        <f t="shared" si="4"/>
        <v>0</v>
      </c>
    </row>
    <row r="58" spans="3:31" ht="15">
      <c r="C58" s="75"/>
      <c r="N58" s="84">
        <v>3</v>
      </c>
      <c r="P58" s="575" t="s">
        <v>54</v>
      </c>
      <c r="Q58" s="575"/>
      <c r="R58" s="575"/>
      <c r="S58" s="575"/>
      <c r="T58" s="575"/>
      <c r="U58" s="575"/>
      <c r="W58" s="85">
        <v>3</v>
      </c>
      <c r="X58" s="86" t="str">
        <f t="shared" si="3"/>
        <v>Stará Bělá  B</v>
      </c>
      <c r="AA58" s="1">
        <f t="shared" si="4"/>
        <v>0</v>
      </c>
      <c r="AB58" s="1">
        <f t="shared" si="4"/>
        <v>0</v>
      </c>
      <c r="AC58" s="1" t="str">
        <f t="shared" si="4"/>
        <v>Stará Bělá  B</v>
      </c>
      <c r="AD58" s="1">
        <f t="shared" si="4"/>
        <v>0</v>
      </c>
      <c r="AE58" s="1">
        <f t="shared" si="4"/>
        <v>0</v>
      </c>
    </row>
    <row r="59" spans="2:31" ht="18.75">
      <c r="B59" s="89">
        <v>5</v>
      </c>
      <c r="C59" s="71" t="s">
        <v>56</v>
      </c>
      <c r="D59" s="577" t="str">
        <f>IF(B59=1,X56,IF(B59=2,X57,IF(B59=3,X58,IF(B59=4,X59,IF(B59=5,X60,IF(B59=6,X61,IF(B59=7,X62,IF(B59=8,X63," "))))))))</f>
        <v>Proskovice A</v>
      </c>
      <c r="E59" s="578"/>
      <c r="F59" s="578"/>
      <c r="G59" s="578"/>
      <c r="H59" s="578"/>
      <c r="I59" s="579"/>
      <c r="N59" s="84">
        <v>4</v>
      </c>
      <c r="P59" s="575" t="s">
        <v>57</v>
      </c>
      <c r="Q59" s="575"/>
      <c r="R59" s="575"/>
      <c r="S59" s="575"/>
      <c r="T59" s="575"/>
      <c r="U59" s="575"/>
      <c r="W59" s="85">
        <v>4</v>
      </c>
      <c r="X59" s="86" t="str">
        <f t="shared" si="3"/>
        <v>Výškovice  B</v>
      </c>
      <c r="AA59" s="1">
        <f t="shared" si="4"/>
        <v>0</v>
      </c>
      <c r="AB59" s="1">
        <f t="shared" si="4"/>
        <v>0</v>
      </c>
      <c r="AC59" s="1" t="str">
        <f t="shared" si="4"/>
        <v>Výškovice  B</v>
      </c>
      <c r="AD59" s="1">
        <f t="shared" si="4"/>
        <v>0</v>
      </c>
      <c r="AE59" s="1">
        <f t="shared" si="4"/>
        <v>0</v>
      </c>
    </row>
    <row r="60" spans="2:31" ht="18.75">
      <c r="B60" s="89">
        <v>1</v>
      </c>
      <c r="C60" s="71" t="s">
        <v>59</v>
      </c>
      <c r="D60" s="577" t="str">
        <f>IF(B60=1,X56,IF(B60=2,X57,IF(B60=3,X58,IF(B60=4,X59,IF(B60=5,X60,IF(B60=6,X61,IF(B60=7,X62,IF(B60=8,X63," "))))))))</f>
        <v>Trnávka</v>
      </c>
      <c r="E60" s="578"/>
      <c r="F60" s="578"/>
      <c r="G60" s="578"/>
      <c r="H60" s="578"/>
      <c r="I60" s="579"/>
      <c r="N60" s="84">
        <v>5</v>
      </c>
      <c r="P60" s="575" t="s">
        <v>60</v>
      </c>
      <c r="Q60" s="575"/>
      <c r="R60" s="575"/>
      <c r="S60" s="575"/>
      <c r="T60" s="575"/>
      <c r="U60" s="575"/>
      <c r="W60" s="85">
        <v>5</v>
      </c>
      <c r="X60" s="86" t="str">
        <f t="shared" si="3"/>
        <v>Proskovice A</v>
      </c>
      <c r="AA60" s="1">
        <f t="shared" si="4"/>
        <v>0</v>
      </c>
      <c r="AB60" s="1">
        <f t="shared" si="4"/>
        <v>0</v>
      </c>
      <c r="AC60" s="1" t="str">
        <f t="shared" si="4"/>
        <v>Proskovice A</v>
      </c>
      <c r="AD60" s="1">
        <f t="shared" si="4"/>
        <v>0</v>
      </c>
      <c r="AE60" s="1">
        <f t="shared" si="4"/>
        <v>0</v>
      </c>
    </row>
    <row r="61" spans="23:31" ht="15">
      <c r="W61" s="85">
        <v>6</v>
      </c>
      <c r="X61" s="86" t="str">
        <f t="shared" si="3"/>
        <v>Nová Bělá</v>
      </c>
      <c r="AA61" s="1">
        <f t="shared" si="4"/>
        <v>0</v>
      </c>
      <c r="AB61" s="1">
        <f t="shared" si="4"/>
        <v>0</v>
      </c>
      <c r="AC61" s="1" t="str">
        <f t="shared" si="4"/>
        <v>Nová Bělá</v>
      </c>
      <c r="AD61" s="1">
        <f t="shared" si="4"/>
        <v>0</v>
      </c>
      <c r="AE61" s="1">
        <f t="shared" si="4"/>
        <v>0</v>
      </c>
    </row>
    <row r="62" spans="3:37" ht="15">
      <c r="C62" s="90" t="s">
        <v>63</v>
      </c>
      <c r="D62" s="91"/>
      <c r="E62" s="580" t="s">
        <v>64</v>
      </c>
      <c r="F62" s="576"/>
      <c r="G62" s="576"/>
      <c r="H62" s="576"/>
      <c r="I62" s="576"/>
      <c r="J62" s="576"/>
      <c r="K62" s="576"/>
      <c r="L62" s="576"/>
      <c r="M62" s="576"/>
      <c r="N62" s="576" t="s">
        <v>65</v>
      </c>
      <c r="O62" s="576"/>
      <c r="P62" s="576"/>
      <c r="Q62" s="576"/>
      <c r="R62" s="576"/>
      <c r="S62" s="576"/>
      <c r="T62" s="576"/>
      <c r="U62" s="576"/>
      <c r="V62" s="92"/>
      <c r="W62" s="85">
        <v>7</v>
      </c>
      <c r="X62" s="86" t="str">
        <f t="shared" si="3"/>
        <v>Stará Bělá  A</v>
      </c>
      <c r="AA62" s="1">
        <f t="shared" si="4"/>
        <v>0</v>
      </c>
      <c r="AB62" s="1">
        <f t="shared" si="4"/>
        <v>0</v>
      </c>
      <c r="AC62" s="1" t="str">
        <f t="shared" si="4"/>
        <v>Stará Bělá  A</v>
      </c>
      <c r="AD62" s="1">
        <f t="shared" si="4"/>
        <v>0</v>
      </c>
      <c r="AE62" s="1">
        <f t="shared" si="4"/>
        <v>0</v>
      </c>
      <c r="AF62" s="75"/>
      <c r="AG62" s="93"/>
      <c r="AH62" s="93"/>
      <c r="AI62" s="74" t="s">
        <v>0</v>
      </c>
      <c r="AJ62" s="93"/>
      <c r="AK62" s="93"/>
    </row>
    <row r="63" spans="2:37" ht="15">
      <c r="B63" s="94"/>
      <c r="C63" s="95" t="s">
        <v>7</v>
      </c>
      <c r="D63" s="96" t="s">
        <v>8</v>
      </c>
      <c r="E63" s="581" t="s">
        <v>66</v>
      </c>
      <c r="F63" s="559"/>
      <c r="G63" s="560"/>
      <c r="H63" s="558" t="s">
        <v>67</v>
      </c>
      <c r="I63" s="559"/>
      <c r="J63" s="560" t="s">
        <v>67</v>
      </c>
      <c r="K63" s="558" t="s">
        <v>68</v>
      </c>
      <c r="L63" s="559"/>
      <c r="M63" s="559" t="s">
        <v>68</v>
      </c>
      <c r="N63" s="558" t="s">
        <v>69</v>
      </c>
      <c r="O63" s="559"/>
      <c r="P63" s="560"/>
      <c r="Q63" s="558" t="s">
        <v>70</v>
      </c>
      <c r="R63" s="559"/>
      <c r="S63" s="560"/>
      <c r="T63" s="97" t="s">
        <v>71</v>
      </c>
      <c r="U63" s="98"/>
      <c r="V63" s="99"/>
      <c r="W63" s="85">
        <v>8</v>
      </c>
      <c r="X63" s="86" t="str">
        <f t="shared" si="3"/>
        <v>Výškovice  A</v>
      </c>
      <c r="AA63" s="1">
        <f t="shared" si="4"/>
        <v>0</v>
      </c>
      <c r="AB63" s="1">
        <f t="shared" si="4"/>
        <v>0</v>
      </c>
      <c r="AC63" s="1" t="str">
        <f t="shared" si="4"/>
        <v>Výškovice  A</v>
      </c>
      <c r="AD63" s="1">
        <f t="shared" si="4"/>
        <v>0</v>
      </c>
      <c r="AE63" s="1">
        <f t="shared" si="4"/>
        <v>0</v>
      </c>
      <c r="AF63" s="4" t="s">
        <v>66</v>
      </c>
      <c r="AG63" s="4" t="s">
        <v>67</v>
      </c>
      <c r="AH63" s="4" t="s">
        <v>68</v>
      </c>
      <c r="AI63" s="4" t="s">
        <v>66</v>
      </c>
      <c r="AJ63" s="4" t="s">
        <v>67</v>
      </c>
      <c r="AK63" s="4" t="s">
        <v>68</v>
      </c>
    </row>
    <row r="64" spans="2:37" ht="24.75" customHeight="1">
      <c r="B64" s="100" t="s">
        <v>66</v>
      </c>
      <c r="C64" s="255" t="s">
        <v>120</v>
      </c>
      <c r="D64" s="261" t="s">
        <v>295</v>
      </c>
      <c r="E64" s="257">
        <v>6</v>
      </c>
      <c r="F64" s="258" t="s">
        <v>17</v>
      </c>
      <c r="G64" s="259">
        <v>3</v>
      </c>
      <c r="H64" s="260">
        <v>7</v>
      </c>
      <c r="I64" s="258" t="s">
        <v>17</v>
      </c>
      <c r="J64" s="259">
        <v>5</v>
      </c>
      <c r="K64" s="138"/>
      <c r="L64" s="136" t="s">
        <v>17</v>
      </c>
      <c r="M64" s="139"/>
      <c r="N64" s="140">
        <f>E64+H64+K64</f>
        <v>13</v>
      </c>
      <c r="O64" s="141" t="s">
        <v>17</v>
      </c>
      <c r="P64" s="142">
        <f>G64+J64+M64</f>
        <v>8</v>
      </c>
      <c r="Q64" s="140">
        <f>SUM(AF64:AH64)</f>
        <v>2</v>
      </c>
      <c r="R64" s="141" t="s">
        <v>17</v>
      </c>
      <c r="S64" s="142">
        <f>SUM(AI64:AK64)</f>
        <v>0</v>
      </c>
      <c r="T64" s="106">
        <f>IF(Q64&gt;S64,1,0)</f>
        <v>1</v>
      </c>
      <c r="U64" s="107">
        <f>IF(S64&gt;Q64,1,0)</f>
        <v>0</v>
      </c>
      <c r="V64" s="92"/>
      <c r="X64" s="108"/>
      <c r="AF64" s="109">
        <f>IF(E64&gt;G64,1,0)</f>
        <v>1</v>
      </c>
      <c r="AG64" s="109">
        <f>IF(H64&gt;J64,1,0)</f>
        <v>1</v>
      </c>
      <c r="AH64" s="109">
        <f>IF(K64+M64&gt;0,IF(K64&gt;M64,1,0),0)</f>
        <v>0</v>
      </c>
      <c r="AI64" s="109">
        <f>IF(G64&gt;E64,1,0)</f>
        <v>0</v>
      </c>
      <c r="AJ64" s="109">
        <f>IF(J64&gt;H64,1,0)</f>
        <v>0</v>
      </c>
      <c r="AK64" s="109">
        <f>IF(K64+M64&gt;0,IF(M64&gt;K64,1,0),0)</f>
        <v>0</v>
      </c>
    </row>
    <row r="65" spans="2:37" ht="24.75" customHeight="1">
      <c r="B65" s="100" t="s">
        <v>67</v>
      </c>
      <c r="C65" s="262" t="s">
        <v>194</v>
      </c>
      <c r="D65" s="255" t="s">
        <v>285</v>
      </c>
      <c r="E65" s="257">
        <v>4</v>
      </c>
      <c r="F65" s="258" t="s">
        <v>17</v>
      </c>
      <c r="G65" s="259">
        <v>6</v>
      </c>
      <c r="H65" s="260">
        <v>6</v>
      </c>
      <c r="I65" s="258" t="s">
        <v>17</v>
      </c>
      <c r="J65" s="259">
        <v>7</v>
      </c>
      <c r="K65" s="138"/>
      <c r="L65" s="136" t="s">
        <v>17</v>
      </c>
      <c r="M65" s="139"/>
      <c r="N65" s="140">
        <f>E65+H65+K65</f>
        <v>10</v>
      </c>
      <c r="O65" s="141" t="s">
        <v>17</v>
      </c>
      <c r="P65" s="142">
        <f>G65+J65+M65</f>
        <v>13</v>
      </c>
      <c r="Q65" s="140">
        <f>SUM(AF65:AH65)</f>
        <v>0</v>
      </c>
      <c r="R65" s="141" t="s">
        <v>17</v>
      </c>
      <c r="S65" s="142">
        <f>SUM(AI65:AK65)</f>
        <v>2</v>
      </c>
      <c r="T65" s="106">
        <f>IF(Q65&gt;S65,1,0)</f>
        <v>0</v>
      </c>
      <c r="U65" s="107">
        <f>IF(S65&gt;Q65,1,0)</f>
        <v>1</v>
      </c>
      <c r="V65" s="92"/>
      <c r="AF65" s="109">
        <f>IF(E65&gt;G65,1,0)</f>
        <v>0</v>
      </c>
      <c r="AG65" s="109">
        <f>IF(H65&gt;J65,1,0)</f>
        <v>0</v>
      </c>
      <c r="AH65" s="109">
        <f>IF(K65+M65&gt;0,IF(K65&gt;M65,1,0),0)</f>
        <v>0</v>
      </c>
      <c r="AI65" s="109">
        <f>IF(G65&gt;E65,1,0)</f>
        <v>1</v>
      </c>
      <c r="AJ65" s="109">
        <f>IF(J65&gt;H65,1,0)</f>
        <v>1</v>
      </c>
      <c r="AK65" s="109">
        <f>IF(K65+M65&gt;0,IF(M65&gt;K65,1,0),0)</f>
        <v>0</v>
      </c>
    </row>
    <row r="66" spans="2:37" ht="24.75" customHeight="1">
      <c r="B66" s="597" t="s">
        <v>68</v>
      </c>
      <c r="C66" s="262" t="s">
        <v>120</v>
      </c>
      <c r="D66" s="261" t="s">
        <v>295</v>
      </c>
      <c r="E66" s="621">
        <v>4</v>
      </c>
      <c r="F66" s="569" t="s">
        <v>17</v>
      </c>
      <c r="G66" s="615">
        <v>6</v>
      </c>
      <c r="H66" s="567">
        <v>3</v>
      </c>
      <c r="I66" s="569" t="s">
        <v>17</v>
      </c>
      <c r="J66" s="615">
        <v>6</v>
      </c>
      <c r="K66" s="625"/>
      <c r="L66" s="573" t="s">
        <v>17</v>
      </c>
      <c r="M66" s="627"/>
      <c r="N66" s="623">
        <f>E66+H66+K66</f>
        <v>7</v>
      </c>
      <c r="O66" s="631" t="s">
        <v>17</v>
      </c>
      <c r="P66" s="633">
        <f>G66+J66+M66</f>
        <v>12</v>
      </c>
      <c r="Q66" s="623">
        <f>SUM(AF66:AH66)</f>
        <v>0</v>
      </c>
      <c r="R66" s="631" t="s">
        <v>17</v>
      </c>
      <c r="S66" s="633">
        <f>SUM(AI66:AK66)</f>
        <v>2</v>
      </c>
      <c r="T66" s="635">
        <f>IF(Q66&gt;S66,1,0)</f>
        <v>0</v>
      </c>
      <c r="U66" s="629">
        <f>IF(S66&gt;Q66,1,0)</f>
        <v>1</v>
      </c>
      <c r="V66" s="112"/>
      <c r="AF66" s="109">
        <f>IF(E66&gt;G66,1,0)</f>
        <v>0</v>
      </c>
      <c r="AG66" s="109">
        <f>IF(H66&gt;J66,1,0)</f>
        <v>0</v>
      </c>
      <c r="AH66" s="109">
        <f>IF(K66+M66&gt;0,IF(K66&gt;M66,1,0),0)</f>
        <v>0</v>
      </c>
      <c r="AI66" s="109">
        <f>IF(G66&gt;E66,1,0)</f>
        <v>1</v>
      </c>
      <c r="AJ66" s="109">
        <f>IF(J66&gt;H66,1,0)</f>
        <v>1</v>
      </c>
      <c r="AK66" s="109">
        <f>IF(K66+M66&gt;0,IF(M66&gt;K66,1,0),0)</f>
        <v>0</v>
      </c>
    </row>
    <row r="67" spans="2:22" ht="24.75" customHeight="1">
      <c r="B67" s="598"/>
      <c r="C67" s="263" t="s">
        <v>194</v>
      </c>
      <c r="D67" s="264" t="s">
        <v>285</v>
      </c>
      <c r="E67" s="622"/>
      <c r="F67" s="570"/>
      <c r="G67" s="620"/>
      <c r="H67" s="619"/>
      <c r="I67" s="570"/>
      <c r="J67" s="620"/>
      <c r="K67" s="626"/>
      <c r="L67" s="574"/>
      <c r="M67" s="628"/>
      <c r="N67" s="624"/>
      <c r="O67" s="632"/>
      <c r="P67" s="634"/>
      <c r="Q67" s="624"/>
      <c r="R67" s="632"/>
      <c r="S67" s="634"/>
      <c r="T67" s="636"/>
      <c r="U67" s="630"/>
      <c r="V67" s="112"/>
    </row>
    <row r="68" spans="2:22" ht="24.75" customHeight="1">
      <c r="B68" s="115"/>
      <c r="C68" s="147" t="s">
        <v>72</v>
      </c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9">
        <f>SUM(N64:N67)</f>
        <v>30</v>
      </c>
      <c r="O68" s="141" t="s">
        <v>17</v>
      </c>
      <c r="P68" s="150">
        <f>SUM(P64:P67)</f>
        <v>33</v>
      </c>
      <c r="Q68" s="149">
        <f>SUM(Q64:Q67)</f>
        <v>2</v>
      </c>
      <c r="R68" s="151" t="s">
        <v>17</v>
      </c>
      <c r="S68" s="150">
        <f>SUM(S64:S67)</f>
        <v>4</v>
      </c>
      <c r="T68" s="106">
        <f>SUM(T64:T67)</f>
        <v>1</v>
      </c>
      <c r="U68" s="107">
        <f>SUM(U64:U67)</f>
        <v>2</v>
      </c>
      <c r="V68" s="92"/>
    </row>
    <row r="69" spans="2:27" ht="24.75" customHeight="1">
      <c r="B69" s="115"/>
      <c r="C69" s="3" t="s">
        <v>73</v>
      </c>
      <c r="D69" s="118" t="str">
        <f>IF(T68&gt;U68,D59,IF(U68&gt;T68,D60,IF(U68+T68=0," ","CHYBA ZADÁNÍ")))</f>
        <v>Trnávka</v>
      </c>
      <c r="E69" s="116"/>
      <c r="F69" s="116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3"/>
      <c r="V69" s="119"/>
      <c r="AA69" s="120"/>
    </row>
    <row r="70" spans="2:22" ht="15">
      <c r="B70" s="115"/>
      <c r="C70" s="3" t="s">
        <v>74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10:20" ht="15">
      <c r="J71" s="2" t="s">
        <v>56</v>
      </c>
      <c r="K71" s="2"/>
      <c r="L71" s="2"/>
      <c r="T71" s="2" t="s">
        <v>59</v>
      </c>
    </row>
    <row r="72" spans="3:21" ht="15">
      <c r="C72" s="75" t="s">
        <v>75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3" spans="3:21" ht="15"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</row>
    <row r="74" spans="3:21" ht="15"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5" spans="3:21" ht="15"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</row>
    <row r="76" spans="2:21" ht="26.25">
      <c r="B76" s="91"/>
      <c r="C76" s="91"/>
      <c r="D76" s="91"/>
      <c r="E76" s="91"/>
      <c r="F76" s="123" t="s">
        <v>39</v>
      </c>
      <c r="G76" s="91"/>
      <c r="H76" s="124"/>
      <c r="I76" s="124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582" t="s">
        <v>42</v>
      </c>
      <c r="Q78" s="582"/>
      <c r="R78" s="73"/>
      <c r="S78" s="73"/>
      <c r="T78" s="583">
        <f>'Rozlosování-přehled'!$N$1</f>
        <v>2011</v>
      </c>
      <c r="U78" s="583"/>
      <c r="X78" s="74" t="s">
        <v>0</v>
      </c>
    </row>
    <row r="79" spans="3:31" ht="18.75">
      <c r="C79" s="75" t="s">
        <v>43</v>
      </c>
      <c r="D79" s="125"/>
      <c r="N79" s="77">
        <v>3</v>
      </c>
      <c r="P79" s="584" t="str">
        <f>IF(N79=1,P81,IF(N79=2,P82,IF(N79=3,P83,IF(N79=4,P84,IF(N79=5,P85," ")))))</f>
        <v>VETERÁNI   I.</v>
      </c>
      <c r="Q79" s="585"/>
      <c r="R79" s="585"/>
      <c r="S79" s="585"/>
      <c r="T79" s="585"/>
      <c r="U79" s="586"/>
      <c r="W79" s="78" t="s">
        <v>1</v>
      </c>
      <c r="X79" s="75" t="s">
        <v>2</v>
      </c>
      <c r="AA79" s="1" t="s">
        <v>44</v>
      </c>
      <c r="AB79" s="1" t="s">
        <v>45</v>
      </c>
      <c r="AC79" s="1" t="s">
        <v>46</v>
      </c>
      <c r="AD79" s="1" t="s">
        <v>47</v>
      </c>
      <c r="AE79" s="1" t="s">
        <v>48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1" ht="15.75">
      <c r="C81" s="75" t="s">
        <v>49</v>
      </c>
      <c r="D81" s="126" t="s">
        <v>55</v>
      </c>
      <c r="E81" s="83"/>
      <c r="F81" s="83"/>
      <c r="N81" s="1">
        <v>1</v>
      </c>
      <c r="P81" s="587" t="s">
        <v>50</v>
      </c>
      <c r="Q81" s="587"/>
      <c r="R81" s="587"/>
      <c r="S81" s="587"/>
      <c r="T81" s="587"/>
      <c r="U81" s="587"/>
      <c r="W81" s="85">
        <v>1</v>
      </c>
      <c r="X81" s="86" t="str">
        <f aca="true" t="shared" si="5" ref="X81:X88">IF($N$29=1,AA81,IF($N$29=2,AB81,IF($N$29=3,AC81,IF($N$29=4,AD81,IF($N$29=5,AE81," ")))))</f>
        <v>Trnávka</v>
      </c>
      <c r="AA81" s="1">
        <f aca="true" t="shared" si="6" ref="AA81:AE88">AA6</f>
        <v>0</v>
      </c>
      <c r="AB81" s="1">
        <f t="shared" si="6"/>
        <v>0</v>
      </c>
      <c r="AC81" s="1" t="str">
        <f>AC6</f>
        <v>Trnávka</v>
      </c>
      <c r="AD81" s="1">
        <f t="shared" si="6"/>
        <v>0</v>
      </c>
      <c r="AE81" s="1">
        <f t="shared" si="6"/>
        <v>0</v>
      </c>
    </row>
    <row r="82" spans="3:31" ht="15">
      <c r="C82" s="75" t="s">
        <v>52</v>
      </c>
      <c r="D82" s="87">
        <v>40702</v>
      </c>
      <c r="E82" s="88"/>
      <c r="F82" s="88"/>
      <c r="N82" s="1">
        <v>2</v>
      </c>
      <c r="P82" s="587" t="s">
        <v>53</v>
      </c>
      <c r="Q82" s="587"/>
      <c r="R82" s="587"/>
      <c r="S82" s="587"/>
      <c r="T82" s="587"/>
      <c r="U82" s="587"/>
      <c r="W82" s="85">
        <v>2</v>
      </c>
      <c r="X82" s="86" t="str">
        <f t="shared" si="5"/>
        <v>Kunčičky  A</v>
      </c>
      <c r="AA82" s="1">
        <f t="shared" si="6"/>
        <v>0</v>
      </c>
      <c r="AB82" s="1">
        <f t="shared" si="6"/>
        <v>0</v>
      </c>
      <c r="AC82" s="1" t="str">
        <f t="shared" si="6"/>
        <v>Kunčičky  A</v>
      </c>
      <c r="AD82" s="1">
        <f t="shared" si="6"/>
        <v>0</v>
      </c>
      <c r="AE82" s="1">
        <f t="shared" si="6"/>
        <v>0</v>
      </c>
    </row>
    <row r="83" spans="3:31" ht="15">
      <c r="C83" s="75"/>
      <c r="N83" s="1">
        <v>3</v>
      </c>
      <c r="P83" s="575" t="s">
        <v>54</v>
      </c>
      <c r="Q83" s="575"/>
      <c r="R83" s="575"/>
      <c r="S83" s="575"/>
      <c r="T83" s="575"/>
      <c r="U83" s="575"/>
      <c r="W83" s="85">
        <v>3</v>
      </c>
      <c r="X83" s="86" t="str">
        <f t="shared" si="5"/>
        <v>Stará Bělá  B</v>
      </c>
      <c r="AA83" s="1">
        <f t="shared" si="6"/>
        <v>0</v>
      </c>
      <c r="AB83" s="1">
        <f t="shared" si="6"/>
        <v>0</v>
      </c>
      <c r="AC83" s="1" t="str">
        <f t="shared" si="6"/>
        <v>Stará Bělá  B</v>
      </c>
      <c r="AD83" s="1">
        <f t="shared" si="6"/>
        <v>0</v>
      </c>
      <c r="AE83" s="1">
        <f t="shared" si="6"/>
        <v>0</v>
      </c>
    </row>
    <row r="84" spans="2:31" ht="18">
      <c r="B84" s="89">
        <v>6</v>
      </c>
      <c r="C84" s="71" t="s">
        <v>56</v>
      </c>
      <c r="D84" s="594" t="str">
        <f>IF(B84=1,X81,IF(B84=2,X82,IF(B84=3,X83,IF(B84=4,X84,IF(B84=5,X85,IF(B84=6,X86,IF(B84=7,X87,IF(B84=8,X88," "))))))))</f>
        <v>Nová Bělá</v>
      </c>
      <c r="E84" s="595"/>
      <c r="F84" s="595"/>
      <c r="G84" s="595"/>
      <c r="H84" s="595"/>
      <c r="I84" s="596"/>
      <c r="N84" s="1">
        <v>4</v>
      </c>
      <c r="P84" s="575" t="s">
        <v>57</v>
      </c>
      <c r="Q84" s="575"/>
      <c r="R84" s="575"/>
      <c r="S84" s="575"/>
      <c r="T84" s="575"/>
      <c r="U84" s="575"/>
      <c r="W84" s="85">
        <v>4</v>
      </c>
      <c r="X84" s="86" t="str">
        <f t="shared" si="5"/>
        <v>Výškovice  B</v>
      </c>
      <c r="AA84" s="1">
        <f t="shared" si="6"/>
        <v>0</v>
      </c>
      <c r="AB84" s="1">
        <f t="shared" si="6"/>
        <v>0</v>
      </c>
      <c r="AC84" s="1" t="str">
        <f t="shared" si="6"/>
        <v>Výškovice  B</v>
      </c>
      <c r="AD84" s="1">
        <f t="shared" si="6"/>
        <v>0</v>
      </c>
      <c r="AE84" s="1">
        <f t="shared" si="6"/>
        <v>0</v>
      </c>
    </row>
    <row r="85" spans="2:31" ht="18">
      <c r="B85" s="89">
        <v>7</v>
      </c>
      <c r="C85" s="71" t="s">
        <v>59</v>
      </c>
      <c r="D85" s="594" t="str">
        <f>IF(B85=1,X81,IF(B85=2,X82,IF(B85=3,X83,IF(B85=4,X84,IF(B85=5,X85,IF(B85=6,X86,IF(B85=7,X87,IF(B85=8,X88," "))))))))</f>
        <v>Stará Bělá  A</v>
      </c>
      <c r="E85" s="595"/>
      <c r="F85" s="595"/>
      <c r="G85" s="595"/>
      <c r="H85" s="595"/>
      <c r="I85" s="596"/>
      <c r="N85" s="1">
        <v>5</v>
      </c>
      <c r="P85" s="575" t="s">
        <v>60</v>
      </c>
      <c r="Q85" s="575"/>
      <c r="R85" s="575"/>
      <c r="S85" s="575"/>
      <c r="T85" s="575"/>
      <c r="U85" s="575"/>
      <c r="W85" s="85">
        <v>5</v>
      </c>
      <c r="X85" s="86" t="str">
        <f t="shared" si="5"/>
        <v>Proskovice A</v>
      </c>
      <c r="AA85" s="1">
        <f t="shared" si="6"/>
        <v>0</v>
      </c>
      <c r="AB85" s="1">
        <f t="shared" si="6"/>
        <v>0</v>
      </c>
      <c r="AC85" s="1" t="str">
        <f t="shared" si="6"/>
        <v>Proskovice A</v>
      </c>
      <c r="AD85" s="1">
        <f t="shared" si="6"/>
        <v>0</v>
      </c>
      <c r="AE85" s="1">
        <f t="shared" si="6"/>
        <v>0</v>
      </c>
    </row>
    <row r="86" spans="23:31" ht="14.25">
      <c r="W86" s="85">
        <v>6</v>
      </c>
      <c r="X86" s="86" t="str">
        <f t="shared" si="5"/>
        <v>Nová Bělá</v>
      </c>
      <c r="AA86" s="1">
        <f t="shared" si="6"/>
        <v>0</v>
      </c>
      <c r="AB86" s="1">
        <f t="shared" si="6"/>
        <v>0</v>
      </c>
      <c r="AC86" s="1" t="str">
        <f t="shared" si="6"/>
        <v>Nová Bělá</v>
      </c>
      <c r="AD86" s="1">
        <f t="shared" si="6"/>
        <v>0</v>
      </c>
      <c r="AE86" s="1">
        <f t="shared" si="6"/>
        <v>0</v>
      </c>
    </row>
    <row r="87" spans="3:31" ht="14.25">
      <c r="C87" s="90" t="s">
        <v>63</v>
      </c>
      <c r="D87" s="91"/>
      <c r="E87" s="580" t="s">
        <v>64</v>
      </c>
      <c r="F87" s="576"/>
      <c r="G87" s="576"/>
      <c r="H87" s="576"/>
      <c r="I87" s="576"/>
      <c r="J87" s="576"/>
      <c r="K87" s="576"/>
      <c r="L87" s="576"/>
      <c r="M87" s="576"/>
      <c r="N87" s="576" t="s">
        <v>65</v>
      </c>
      <c r="O87" s="576"/>
      <c r="P87" s="576"/>
      <c r="Q87" s="576"/>
      <c r="R87" s="576"/>
      <c r="S87" s="576"/>
      <c r="T87" s="576"/>
      <c r="U87" s="576"/>
      <c r="V87" s="92"/>
      <c r="W87" s="85">
        <v>7</v>
      </c>
      <c r="X87" s="86" t="str">
        <f t="shared" si="5"/>
        <v>Stará Bělá  A</v>
      </c>
      <c r="AA87" s="1">
        <f t="shared" si="6"/>
        <v>0</v>
      </c>
      <c r="AB87" s="1">
        <f t="shared" si="6"/>
        <v>0</v>
      </c>
      <c r="AC87" s="1" t="str">
        <f t="shared" si="6"/>
        <v>Stará Bělá  A</v>
      </c>
      <c r="AD87" s="1">
        <f t="shared" si="6"/>
        <v>0</v>
      </c>
      <c r="AE87" s="1">
        <f t="shared" si="6"/>
        <v>0</v>
      </c>
    </row>
    <row r="88" spans="2:37" ht="15">
      <c r="B88" s="94"/>
      <c r="C88" s="95" t="s">
        <v>7</v>
      </c>
      <c r="D88" s="96" t="s">
        <v>8</v>
      </c>
      <c r="E88" s="581" t="s">
        <v>66</v>
      </c>
      <c r="F88" s="559"/>
      <c r="G88" s="560"/>
      <c r="H88" s="558" t="s">
        <v>67</v>
      </c>
      <c r="I88" s="559"/>
      <c r="J88" s="560" t="s">
        <v>67</v>
      </c>
      <c r="K88" s="558" t="s">
        <v>68</v>
      </c>
      <c r="L88" s="559"/>
      <c r="M88" s="559" t="s">
        <v>68</v>
      </c>
      <c r="N88" s="558" t="s">
        <v>69</v>
      </c>
      <c r="O88" s="559"/>
      <c r="P88" s="560"/>
      <c r="Q88" s="558" t="s">
        <v>70</v>
      </c>
      <c r="R88" s="559"/>
      <c r="S88" s="560"/>
      <c r="T88" s="97" t="s">
        <v>71</v>
      </c>
      <c r="U88" s="98"/>
      <c r="V88" s="99"/>
      <c r="W88" s="85">
        <v>8</v>
      </c>
      <c r="X88" s="86" t="str">
        <f t="shared" si="5"/>
        <v>Výškovice  A</v>
      </c>
      <c r="AA88" s="1">
        <f t="shared" si="6"/>
        <v>0</v>
      </c>
      <c r="AB88" s="1">
        <f t="shared" si="6"/>
        <v>0</v>
      </c>
      <c r="AC88" s="1" t="str">
        <f t="shared" si="6"/>
        <v>Výškovice  A</v>
      </c>
      <c r="AD88" s="1">
        <f t="shared" si="6"/>
        <v>0</v>
      </c>
      <c r="AE88" s="1">
        <f t="shared" si="6"/>
        <v>0</v>
      </c>
      <c r="AF88" s="4" t="s">
        <v>66</v>
      </c>
      <c r="AG88" s="4" t="s">
        <v>67</v>
      </c>
      <c r="AH88" s="4" t="s">
        <v>68</v>
      </c>
      <c r="AI88" s="4" t="s">
        <v>66</v>
      </c>
      <c r="AJ88" s="4" t="s">
        <v>67</v>
      </c>
      <c r="AK88" s="4" t="s">
        <v>68</v>
      </c>
    </row>
    <row r="89" spans="2:37" ht="24.75" customHeight="1">
      <c r="B89" s="100" t="s">
        <v>66</v>
      </c>
      <c r="C89" s="255" t="s">
        <v>214</v>
      </c>
      <c r="D89" s="255" t="s">
        <v>110</v>
      </c>
      <c r="E89" s="135">
        <v>6</v>
      </c>
      <c r="F89" s="136" t="s">
        <v>17</v>
      </c>
      <c r="G89" s="283">
        <v>4</v>
      </c>
      <c r="H89" s="284">
        <v>4</v>
      </c>
      <c r="I89" s="285" t="s">
        <v>17</v>
      </c>
      <c r="J89" s="137">
        <v>6</v>
      </c>
      <c r="K89" s="138">
        <v>6</v>
      </c>
      <c r="L89" s="136" t="s">
        <v>17</v>
      </c>
      <c r="M89" s="139">
        <v>3</v>
      </c>
      <c r="N89" s="140">
        <f>E89+H89+K89</f>
        <v>16</v>
      </c>
      <c r="O89" s="141" t="s">
        <v>17</v>
      </c>
      <c r="P89" s="142">
        <f>G89+J89+M89</f>
        <v>13</v>
      </c>
      <c r="Q89" s="140">
        <f>SUM(AF89:AH89)</f>
        <v>2</v>
      </c>
      <c r="R89" s="141" t="s">
        <v>17</v>
      </c>
      <c r="S89" s="142">
        <f>SUM(AI89:AK89)</f>
        <v>1</v>
      </c>
      <c r="T89" s="106">
        <f>IF(Q89&gt;S89,1,0)</f>
        <v>1</v>
      </c>
      <c r="U89" s="107">
        <f>IF(S89&gt;Q89,1,0)</f>
        <v>0</v>
      </c>
      <c r="V89" s="92"/>
      <c r="X89" s="108"/>
      <c r="AF89" s="109">
        <f>IF(E89&gt;G89,1,0)</f>
        <v>1</v>
      </c>
      <c r="AG89" s="109">
        <f>IF(H89&gt;J89,1,0)</f>
        <v>0</v>
      </c>
      <c r="AH89" s="109">
        <f>IF(K89+M89&gt;0,IF(K89&gt;M89,1,0),0)</f>
        <v>1</v>
      </c>
      <c r="AI89" s="109">
        <f>IF(G89&gt;E89,1,0)</f>
        <v>0</v>
      </c>
      <c r="AJ89" s="109">
        <f>IF(J89&gt;H89,1,0)</f>
        <v>1</v>
      </c>
      <c r="AK89" s="109">
        <f>IF(K89+M89&gt;0,IF(M89&gt;K89,1,0),0)</f>
        <v>0</v>
      </c>
    </row>
    <row r="90" spans="2:37" ht="24.75" customHeight="1">
      <c r="B90" s="100" t="s">
        <v>67</v>
      </c>
      <c r="C90" s="255" t="s">
        <v>215</v>
      </c>
      <c r="D90" s="255" t="s">
        <v>242</v>
      </c>
      <c r="E90" s="135">
        <v>4</v>
      </c>
      <c r="F90" s="136" t="s">
        <v>17</v>
      </c>
      <c r="G90" s="283">
        <v>6</v>
      </c>
      <c r="H90" s="284">
        <v>6</v>
      </c>
      <c r="I90" s="285" t="s">
        <v>17</v>
      </c>
      <c r="J90" s="137">
        <v>3</v>
      </c>
      <c r="K90" s="138">
        <v>4</v>
      </c>
      <c r="L90" s="136" t="s">
        <v>17</v>
      </c>
      <c r="M90" s="139">
        <v>6</v>
      </c>
      <c r="N90" s="140">
        <f>E90+H90+K90</f>
        <v>14</v>
      </c>
      <c r="O90" s="141" t="s">
        <v>17</v>
      </c>
      <c r="P90" s="142">
        <f>G90+J90+M90</f>
        <v>15</v>
      </c>
      <c r="Q90" s="140">
        <f>SUM(AF90:AH90)</f>
        <v>1</v>
      </c>
      <c r="R90" s="141" t="s">
        <v>17</v>
      </c>
      <c r="S90" s="142">
        <f>SUM(AI90:AK90)</f>
        <v>2</v>
      </c>
      <c r="T90" s="106">
        <f>IF(Q90&gt;S90,1,0)</f>
        <v>0</v>
      </c>
      <c r="U90" s="107">
        <f>IF(S90&gt;Q90,1,0)</f>
        <v>1</v>
      </c>
      <c r="V90" s="92"/>
      <c r="AF90" s="109">
        <f>IF(E90&gt;G90,1,0)</f>
        <v>0</v>
      </c>
      <c r="AG90" s="109">
        <f>IF(H90&gt;J90,1,0)</f>
        <v>1</v>
      </c>
      <c r="AH90" s="109">
        <f>IF(K90+M90&gt;0,IF(K90&gt;M90,1,0),0)</f>
        <v>0</v>
      </c>
      <c r="AI90" s="109">
        <f>IF(G90&gt;E90,1,0)</f>
        <v>1</v>
      </c>
      <c r="AJ90" s="109">
        <f>IF(J90&gt;H90,1,0)</f>
        <v>0</v>
      </c>
      <c r="AK90" s="109">
        <f>IF(K90+M90&gt;0,IF(M90&gt;K90,1,0),0)</f>
        <v>1</v>
      </c>
    </row>
    <row r="91" spans="2:37" ht="24.75" customHeight="1">
      <c r="B91" s="597" t="s">
        <v>68</v>
      </c>
      <c r="C91" s="262" t="s">
        <v>214</v>
      </c>
      <c r="D91" s="143" t="s">
        <v>110</v>
      </c>
      <c r="E91" s="641">
        <v>6</v>
      </c>
      <c r="F91" s="573" t="s">
        <v>17</v>
      </c>
      <c r="G91" s="599">
        <v>4</v>
      </c>
      <c r="H91" s="561">
        <v>6</v>
      </c>
      <c r="I91" s="563" t="s">
        <v>17</v>
      </c>
      <c r="J91" s="601">
        <v>4</v>
      </c>
      <c r="K91" s="625"/>
      <c r="L91" s="573" t="s">
        <v>17</v>
      </c>
      <c r="M91" s="627"/>
      <c r="N91" s="623">
        <f>E91+H91+K91</f>
        <v>12</v>
      </c>
      <c r="O91" s="631" t="s">
        <v>17</v>
      </c>
      <c r="P91" s="633">
        <f>G91+J91+M91</f>
        <v>8</v>
      </c>
      <c r="Q91" s="623">
        <f>SUM(AF91:AH91)</f>
        <v>2</v>
      </c>
      <c r="R91" s="631" t="s">
        <v>17</v>
      </c>
      <c r="S91" s="633">
        <f>SUM(AI91:AK91)</f>
        <v>0</v>
      </c>
      <c r="T91" s="635">
        <f>IF(Q91&gt;S91,1,0)</f>
        <v>1</v>
      </c>
      <c r="U91" s="629">
        <f>IF(S91&gt;Q91,1,0)</f>
        <v>0</v>
      </c>
      <c r="V91" s="112"/>
      <c r="AF91" s="109">
        <f>IF(E91&gt;G91,1,0)</f>
        <v>1</v>
      </c>
      <c r="AG91" s="109">
        <f>IF(H91&gt;J91,1,0)</f>
        <v>1</v>
      </c>
      <c r="AH91" s="109">
        <f>IF(K91+M91&gt;0,IF(K91&gt;M91,1,0),0)</f>
        <v>0</v>
      </c>
      <c r="AI91" s="109">
        <f>IF(G91&gt;E91,1,0)</f>
        <v>0</v>
      </c>
      <c r="AJ91" s="109">
        <f>IF(J91&gt;H91,1,0)</f>
        <v>0</v>
      </c>
      <c r="AK91" s="109">
        <f>IF(K91+M91&gt;0,IF(M91&gt;K91,1,0),0)</f>
        <v>0</v>
      </c>
    </row>
    <row r="92" spans="2:22" ht="24.75" customHeight="1">
      <c r="B92" s="598"/>
      <c r="C92" s="263" t="s">
        <v>215</v>
      </c>
      <c r="D92" s="133" t="s">
        <v>242</v>
      </c>
      <c r="E92" s="642"/>
      <c r="F92" s="574"/>
      <c r="G92" s="643"/>
      <c r="H92" s="644"/>
      <c r="I92" s="564"/>
      <c r="J92" s="645"/>
      <c r="K92" s="626"/>
      <c r="L92" s="574"/>
      <c r="M92" s="628"/>
      <c r="N92" s="624"/>
      <c r="O92" s="632"/>
      <c r="P92" s="634"/>
      <c r="Q92" s="624"/>
      <c r="R92" s="632"/>
      <c r="S92" s="634"/>
      <c r="T92" s="636"/>
      <c r="U92" s="630"/>
      <c r="V92" s="112"/>
    </row>
    <row r="93" spans="2:22" ht="24.75" customHeight="1">
      <c r="B93" s="115"/>
      <c r="C93" s="147" t="s">
        <v>72</v>
      </c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9">
        <f>SUM(N89:N92)</f>
        <v>42</v>
      </c>
      <c r="O93" s="141" t="s">
        <v>17</v>
      </c>
      <c r="P93" s="150">
        <f>SUM(P89:P92)</f>
        <v>36</v>
      </c>
      <c r="Q93" s="149">
        <f>SUM(Q89:Q92)</f>
        <v>5</v>
      </c>
      <c r="R93" s="151" t="s">
        <v>17</v>
      </c>
      <c r="S93" s="150">
        <f>SUM(S89:S92)</f>
        <v>3</v>
      </c>
      <c r="T93" s="106">
        <f>SUM(T89:T92)</f>
        <v>2</v>
      </c>
      <c r="U93" s="107">
        <f>SUM(U89:U92)</f>
        <v>1</v>
      </c>
      <c r="V93" s="92"/>
    </row>
    <row r="94" spans="2:22" ht="24.75" customHeight="1">
      <c r="B94" s="115"/>
      <c r="C94" s="168" t="s">
        <v>73</v>
      </c>
      <c r="D94" s="167" t="str">
        <f>IF(T93&gt;U93,D84,IF(U93&gt;T93,D85,IF(U93+T93=0," ","CHYBA ZADÁNÍ")))</f>
        <v>Nová Bělá</v>
      </c>
      <c r="E94" s="147"/>
      <c r="F94" s="147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68"/>
      <c r="V94" s="119"/>
    </row>
    <row r="95" spans="2:22" ht="24.75" customHeight="1">
      <c r="B95" s="115"/>
      <c r="C95" s="3" t="s">
        <v>74</v>
      </c>
      <c r="G95" s="121"/>
      <c r="H95" s="121"/>
      <c r="I95" s="121"/>
      <c r="J95" s="121"/>
      <c r="K95" s="121"/>
      <c r="L95" s="121"/>
      <c r="M95" s="121"/>
      <c r="N95" s="119"/>
      <c r="O95" s="119"/>
      <c r="Q95" s="122"/>
      <c r="R95" s="122"/>
      <c r="S95" s="121"/>
      <c r="T95" s="121"/>
      <c r="U95" s="121"/>
      <c r="V95" s="119"/>
    </row>
    <row r="96" spans="3:21" ht="14.25">
      <c r="C96" s="122"/>
      <c r="D96" s="122"/>
      <c r="E96" s="122"/>
      <c r="F96" s="122"/>
      <c r="G96" s="122"/>
      <c r="H96" s="122"/>
      <c r="I96" s="122"/>
      <c r="J96" s="127" t="s">
        <v>56</v>
      </c>
      <c r="K96" s="127"/>
      <c r="L96" s="127"/>
      <c r="M96" s="122"/>
      <c r="N96" s="122"/>
      <c r="O96" s="122"/>
      <c r="P96" s="122"/>
      <c r="Q96" s="122"/>
      <c r="R96" s="122"/>
      <c r="S96" s="122"/>
      <c r="T96" s="127" t="s">
        <v>59</v>
      </c>
      <c r="U96" s="122"/>
    </row>
    <row r="97" spans="3:21" ht="15">
      <c r="C97" s="128" t="s">
        <v>75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</row>
  </sheetData>
  <sheetProtection selectLockedCells="1"/>
  <mergeCells count="141">
    <mergeCell ref="D6:I6"/>
    <mergeCell ref="N91:N92"/>
    <mergeCell ref="O91:O92"/>
    <mergeCell ref="U91:U92"/>
    <mergeCell ref="Q91:Q92"/>
    <mergeCell ref="R91:R92"/>
    <mergeCell ref="S91:S92"/>
    <mergeCell ref="T91:T92"/>
    <mergeCell ref="Q88:S88"/>
    <mergeCell ref="L91:L92"/>
    <mergeCell ref="B91:B92"/>
    <mergeCell ref="E91:E92"/>
    <mergeCell ref="F91:F92"/>
    <mergeCell ref="G91:G92"/>
    <mergeCell ref="H91:H92"/>
    <mergeCell ref="I91:I92"/>
    <mergeCell ref="M91:M92"/>
    <mergeCell ref="P91:P92"/>
    <mergeCell ref="D85:I85"/>
    <mergeCell ref="P85:U85"/>
    <mergeCell ref="J91:J92"/>
    <mergeCell ref="K91:K92"/>
    <mergeCell ref="E87:M87"/>
    <mergeCell ref="N87:U87"/>
    <mergeCell ref="E88:G88"/>
    <mergeCell ref="H88:J88"/>
    <mergeCell ref="K88:M88"/>
    <mergeCell ref="N88:P88"/>
    <mergeCell ref="U66:U67"/>
    <mergeCell ref="R66:R67"/>
    <mergeCell ref="S66:S67"/>
    <mergeCell ref="T66:T67"/>
    <mergeCell ref="Q66:Q67"/>
    <mergeCell ref="P82:U82"/>
    <mergeCell ref="P83:U83"/>
    <mergeCell ref="D84:I84"/>
    <mergeCell ref="P84:U84"/>
    <mergeCell ref="M66:M67"/>
    <mergeCell ref="N66:N67"/>
    <mergeCell ref="O66:O67"/>
    <mergeCell ref="P66:P67"/>
    <mergeCell ref="J66:J67"/>
    <mergeCell ref="P81:U81"/>
    <mergeCell ref="P78:Q78"/>
    <mergeCell ref="T78:U78"/>
    <mergeCell ref="P79:U79"/>
    <mergeCell ref="N62:U62"/>
    <mergeCell ref="K63:M63"/>
    <mergeCell ref="N63:P63"/>
    <mergeCell ref="E63:G63"/>
    <mergeCell ref="H63:J63"/>
    <mergeCell ref="P57:U57"/>
    <mergeCell ref="P58:U58"/>
    <mergeCell ref="B66:B67"/>
    <mergeCell ref="E66:E67"/>
    <mergeCell ref="F66:F67"/>
    <mergeCell ref="G66:G67"/>
    <mergeCell ref="H66:H67"/>
    <mergeCell ref="P60:U60"/>
    <mergeCell ref="Q63:S63"/>
    <mergeCell ref="E62:M62"/>
    <mergeCell ref="I66:I67"/>
    <mergeCell ref="P53:Q53"/>
    <mergeCell ref="T53:U53"/>
    <mergeCell ref="P54:U54"/>
    <mergeCell ref="P56:U56"/>
    <mergeCell ref="D59:I59"/>
    <mergeCell ref="P59:U59"/>
    <mergeCell ref="K66:K67"/>
    <mergeCell ref="L66:L67"/>
    <mergeCell ref="D60:I60"/>
    <mergeCell ref="K41:K42"/>
    <mergeCell ref="L41:L42"/>
    <mergeCell ref="U41:U42"/>
    <mergeCell ref="N41:N42"/>
    <mergeCell ref="O41:O42"/>
    <mergeCell ref="P41:P42"/>
    <mergeCell ref="Q41:Q42"/>
    <mergeCell ref="R41:R42"/>
    <mergeCell ref="S41:S42"/>
    <mergeCell ref="T41:T42"/>
    <mergeCell ref="E37:M37"/>
    <mergeCell ref="N37:U37"/>
    <mergeCell ref="M41:M42"/>
    <mergeCell ref="B41:B42"/>
    <mergeCell ref="E41:E42"/>
    <mergeCell ref="F41:F42"/>
    <mergeCell ref="G41:G42"/>
    <mergeCell ref="H41:H42"/>
    <mergeCell ref="I41:I42"/>
    <mergeCell ref="J41:J42"/>
    <mergeCell ref="Q38:S38"/>
    <mergeCell ref="P31:U31"/>
    <mergeCell ref="P32:U32"/>
    <mergeCell ref="P33:U33"/>
    <mergeCell ref="P35:U35"/>
    <mergeCell ref="E38:G38"/>
    <mergeCell ref="H38:J38"/>
    <mergeCell ref="K38:M38"/>
    <mergeCell ref="N38:P38"/>
    <mergeCell ref="D34:I34"/>
    <mergeCell ref="D35:I35"/>
    <mergeCell ref="P29:U29"/>
    <mergeCell ref="B16:B17"/>
    <mergeCell ref="P34:U34"/>
    <mergeCell ref="O16:O17"/>
    <mergeCell ref="G16:G17"/>
    <mergeCell ref="J16:J17"/>
    <mergeCell ref="P16:P17"/>
    <mergeCell ref="T16:T17"/>
    <mergeCell ref="U16:U17"/>
    <mergeCell ref="Q16:Q17"/>
    <mergeCell ref="S16:S17"/>
    <mergeCell ref="R16:R17"/>
    <mergeCell ref="P28:Q28"/>
    <mergeCell ref="T3:U3"/>
    <mergeCell ref="P3:Q3"/>
    <mergeCell ref="P4:U4"/>
    <mergeCell ref="P6:U6"/>
    <mergeCell ref="P8:U8"/>
    <mergeCell ref="Q13:S13"/>
    <mergeCell ref="T28:U28"/>
    <mergeCell ref="P7:U7"/>
    <mergeCell ref="P10:U10"/>
    <mergeCell ref="P9:U9"/>
    <mergeCell ref="N12:U12"/>
    <mergeCell ref="K13:M13"/>
    <mergeCell ref="D9:I9"/>
    <mergeCell ref="D10:I10"/>
    <mergeCell ref="E12:M12"/>
    <mergeCell ref="E13:G13"/>
    <mergeCell ref="E16:E17"/>
    <mergeCell ref="N13:P13"/>
    <mergeCell ref="H16:H17"/>
    <mergeCell ref="I16:I17"/>
    <mergeCell ref="N16:N17"/>
    <mergeCell ref="K16:K17"/>
    <mergeCell ref="L16:L17"/>
    <mergeCell ref="M16:M17"/>
    <mergeCell ref="H13:J13"/>
    <mergeCell ref="F16:F17"/>
  </mergeCells>
  <conditionalFormatting sqref="X6:X13 X31:X38 X56:X63 X81:X88">
    <cfRule type="cellIs" priority="1" dxfId="1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Knápek</cp:lastModifiedBy>
  <cp:lastPrinted>2011-04-29T12:52:17Z</cp:lastPrinted>
  <dcterms:created xsi:type="dcterms:W3CDTF">2009-04-19T05:45:52Z</dcterms:created>
  <dcterms:modified xsi:type="dcterms:W3CDTF">2011-11-18T10:04:42Z</dcterms:modified>
  <cp:category/>
  <cp:version/>
  <cp:contentType/>
  <cp:contentStatus/>
</cp:coreProperties>
</file>