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0" windowWidth="11130" windowHeight="6765" activeTab="3"/>
  </bookViews>
  <sheets>
    <sheet name="muži" sheetId="1" r:id="rId1"/>
    <sheet name="senioři" sheetId="2" r:id="rId2"/>
    <sheet name="ž+se-ky" sheetId="3" r:id="rId3"/>
    <sheet name="junioři" sheetId="4" r:id="rId4"/>
    <sheet name="dorost" sheetId="5" state="hidden" r:id="rId5"/>
    <sheet name="žactvo" sheetId="6" state="hidden" r:id="rId6"/>
    <sheet name="List6" sheetId="7" state="hidden" r:id="rId7"/>
  </sheets>
  <definedNames/>
  <calcPr fullCalcOnLoad="1"/>
</workbook>
</file>

<file path=xl/sharedStrings.xml><?xml version="1.0" encoding="utf-8"?>
<sst xmlns="http://schemas.openxmlformats.org/spreadsheetml/2006/main" count="436" uniqueCount="177">
  <si>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</si>
  <si>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</si>
  <si>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</si>
  <si>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</si>
  <si>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</si>
  <si>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</si>
  <si>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</si>
  <si>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</si>
  <si>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</si>
  <si>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</si>
  <si>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</si>
  <si>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</si>
  <si>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</si>
  <si>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</si>
  <si>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</si>
  <si>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</si>
  <si>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</si>
  <si>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</si>
  <si>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</si>
  <si>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</si>
  <si>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</si>
  <si>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</si>
  <si>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</si>
  <si>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</si>
  <si>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</si>
  <si>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</si>
  <si>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</si>
  <si>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</si>
  <si>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</si>
  <si>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</si>
  <si>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OKS Olomouc</t>
  </si>
  <si>
    <t>kat.</t>
  </si>
  <si>
    <t xml:space="preserve">                                                            Startovní listina  </t>
  </si>
  <si>
    <t xml:space="preserve">                                                         Startovní listina             </t>
  </si>
  <si>
    <t>.</t>
  </si>
  <si>
    <t>dat.nar.</t>
  </si>
  <si>
    <t>Dorostenci:</t>
  </si>
  <si>
    <t>Žáci starší:</t>
  </si>
  <si>
    <t xml:space="preserve">                            Okresní přebor jednotlivců 2008</t>
  </si>
  <si>
    <t>HKK Olomouc</t>
  </si>
  <si>
    <t>TJ S.Přemyslovice</t>
  </si>
  <si>
    <t>TJ Tatran Litovel</t>
  </si>
  <si>
    <t>SK Sigma MŽ</t>
  </si>
  <si>
    <t>TJ Sokol Horka</t>
  </si>
  <si>
    <t>Plachý Miroslav</t>
  </si>
  <si>
    <t>Dvorský Milan</t>
  </si>
  <si>
    <t>Junioři:</t>
  </si>
  <si>
    <t>Sobota Břetislav</t>
  </si>
  <si>
    <t>Žákyně starší:</t>
  </si>
  <si>
    <t>Tögelová Šárka</t>
  </si>
  <si>
    <t>Krajzinger Matouš</t>
  </si>
  <si>
    <t>Znojil Miroslav</t>
  </si>
  <si>
    <t>Vodák Jiří</t>
  </si>
  <si>
    <t>Němec Jiří</t>
  </si>
  <si>
    <t>Kropáč Jiří</t>
  </si>
  <si>
    <t>Malíšková Hana</t>
  </si>
  <si>
    <t>Kotrášová Marie</t>
  </si>
  <si>
    <t>Suralová Jana</t>
  </si>
  <si>
    <t>kuželna: TJ Pozemstav Prostějov</t>
  </si>
  <si>
    <t xml:space="preserve">Ženy:        </t>
  </si>
  <si>
    <t xml:space="preserve">Seniorky:     </t>
  </si>
  <si>
    <t>32.1.2010</t>
  </si>
  <si>
    <t>kuželna:TJ Sokol Přemyslovice</t>
  </si>
  <si>
    <t xml:space="preserve">rozhodčí:Kolář </t>
  </si>
  <si>
    <t xml:space="preserve">                            Okresní přebor jednotlivců 2011</t>
  </si>
  <si>
    <t>rozhodčí: Černohous, Jurda</t>
  </si>
  <si>
    <t>Čamek Jiří</t>
  </si>
  <si>
    <t>Dokoupil Miroslav</t>
  </si>
  <si>
    <t>Start.čís.</t>
  </si>
  <si>
    <t>Sedláček Lukáš</t>
  </si>
  <si>
    <t>Jurníčková Marcela</t>
  </si>
  <si>
    <t>Zatloukal František</t>
  </si>
  <si>
    <t>Leitgebová Magda</t>
  </si>
  <si>
    <t xml:space="preserve">rozhodčí: </t>
  </si>
  <si>
    <t>Zatloukal Tomáš</t>
  </si>
  <si>
    <t>Říhová Marie</t>
  </si>
  <si>
    <t>Axman Kamil</t>
  </si>
  <si>
    <t>Fiala Jiří</t>
  </si>
  <si>
    <t>TJ Prostějov</t>
  </si>
  <si>
    <t>KT Troubelice</t>
  </si>
  <si>
    <t>Havran Radek</t>
  </si>
  <si>
    <t>Říha Dušan</t>
  </si>
  <si>
    <t>Zmitková Věra</t>
  </si>
  <si>
    <t>Fajdeková Bohuslava</t>
  </si>
  <si>
    <t>meil adr. postupujících</t>
  </si>
  <si>
    <t>mail adr.postupujících</t>
  </si>
  <si>
    <t>mail adre.postupující</t>
  </si>
  <si>
    <t>Star.č.</t>
  </si>
  <si>
    <t>Krajzinger Josef</t>
  </si>
  <si>
    <t>Malíšek Jiří</t>
  </si>
  <si>
    <t>Baslar Jiří</t>
  </si>
  <si>
    <t>Pick Petr</t>
  </si>
  <si>
    <t>Kolář Michal</t>
  </si>
  <si>
    <t>Paňáková Eva</t>
  </si>
  <si>
    <t>Vaňková Silvie</t>
  </si>
  <si>
    <t>Grulich Radek</t>
  </si>
  <si>
    <t>Ondrouch Miroslav</t>
  </si>
  <si>
    <t>Vaculík Milan</t>
  </si>
  <si>
    <t>TJ Litovel</t>
  </si>
  <si>
    <t>TJ Přemyslovice</t>
  </si>
  <si>
    <t>Fraus Tomáš</t>
  </si>
  <si>
    <t>Čapka Aleš</t>
  </si>
  <si>
    <t>Černohous Pavel</t>
  </si>
  <si>
    <t>Feike Stanislav</t>
  </si>
  <si>
    <t>Havranová Jaroslava</t>
  </si>
  <si>
    <t>21.</t>
  </si>
  <si>
    <t>22.</t>
  </si>
  <si>
    <t>23.</t>
  </si>
  <si>
    <t>24.</t>
  </si>
  <si>
    <t>KKŽ Šternberk</t>
  </si>
  <si>
    <t>kuželna: TJ Prostějov</t>
  </si>
  <si>
    <t>Vašíček Petr</t>
  </si>
  <si>
    <t>kuželna: Sokol Přemyslovice</t>
  </si>
  <si>
    <t>Hyc Miroslav</t>
  </si>
  <si>
    <t>Smékal Jan</t>
  </si>
  <si>
    <t>kuželna:  TJ Prostějov</t>
  </si>
  <si>
    <t>Peč Zdeněk</t>
  </si>
  <si>
    <t>Grulich Jos.</t>
  </si>
  <si>
    <t>Šoupal Jiří</t>
  </si>
  <si>
    <t>Vybíral Lukáš</t>
  </si>
  <si>
    <t>Šustrová Martina</t>
  </si>
  <si>
    <t>Sigmund Miroslav</t>
  </si>
  <si>
    <t>Axman Petr</t>
  </si>
  <si>
    <t>Baleka František</t>
  </si>
  <si>
    <t>Kankovský Marek</t>
  </si>
  <si>
    <t>Oščádal Michal</t>
  </si>
  <si>
    <t>Pick Emil</t>
  </si>
  <si>
    <t>Odehnalová Martina</t>
  </si>
  <si>
    <t>Mikelová Růžena</t>
  </si>
  <si>
    <t>Hendrych Jaromír</t>
  </si>
  <si>
    <t>Otáhal Tomáš</t>
  </si>
  <si>
    <t>Mrázová Libuše</t>
  </si>
  <si>
    <t>Jašek Leopold</t>
  </si>
  <si>
    <t>Všetička František</t>
  </si>
  <si>
    <t>Hopjan Svatoplik</t>
  </si>
  <si>
    <t>Malíšek Radek</t>
  </si>
  <si>
    <t>Brzobohatý Ivan</t>
  </si>
  <si>
    <t>Bartoš Kamil</t>
  </si>
  <si>
    <t>ůo</t>
  </si>
  <si>
    <t>Tögel Jan</t>
  </si>
  <si>
    <t>Sitta Martin</t>
  </si>
  <si>
    <t>Rozsypal David</t>
  </si>
  <si>
    <t>Černohous Petr</t>
  </si>
  <si>
    <t>Jurda Josef</t>
  </si>
  <si>
    <t>TJ Pozstav.Prostějov</t>
  </si>
  <si>
    <t>TJ Pozst.Prostějov</t>
  </si>
  <si>
    <t>Tomek Eduard</t>
  </si>
  <si>
    <t xml:space="preserve">                            Kvalifikační turnaj /OP/ jednotlivců 2016</t>
  </si>
  <si>
    <t xml:space="preserve">                   Kvalifikační turnaj /OP/ jednotlivců 2016</t>
  </si>
  <si>
    <t xml:space="preserve">                  Kvalifikační turnaj /OP/ jednotlivců 2016</t>
  </si>
  <si>
    <t xml:space="preserve">                            Kvalifikační turnaj /OP/ jednotlivců 2015</t>
  </si>
  <si>
    <t>kuželna: Přemyslovice</t>
  </si>
  <si>
    <t>TJ Horka</t>
  </si>
  <si>
    <t>Podpis rozhodčího:  ………………………………</t>
  </si>
  <si>
    <t>Podpis rozhodčího:   ………………………………..</t>
  </si>
  <si>
    <t>Podpis rozhodčího:   ……………………………..</t>
  </si>
  <si>
    <t>Dorostenky:</t>
  </si>
  <si>
    <t>Podpis rozhodčího:   …………………………………</t>
  </si>
  <si>
    <t>Malíšek Petr</t>
  </si>
  <si>
    <t>Mandl Petr</t>
  </si>
  <si>
    <t>Hejtman Radek</t>
  </si>
  <si>
    <t>hyc@email.cz</t>
  </si>
  <si>
    <t>nechce postoupit</t>
  </si>
  <si>
    <t>Reitrová  Marie</t>
  </si>
  <si>
    <t>Kuhrová Jana</t>
  </si>
  <si>
    <t xml:space="preserve"> 6.9.1979</t>
  </si>
  <si>
    <t>SPISAR Martin</t>
  </si>
  <si>
    <t>Vybíral Radim</t>
  </si>
  <si>
    <t>TJ S. Přemyslovice</t>
  </si>
  <si>
    <t>Smékal Milan</t>
  </si>
  <si>
    <r>
      <t xml:space="preserve">                                      Výsledková listina  -  muž</t>
    </r>
    <r>
      <rPr>
        <b/>
        <sz val="10"/>
        <rFont val="Arial CE"/>
        <family val="2"/>
      </rPr>
      <t>i</t>
    </r>
  </si>
  <si>
    <t xml:space="preserve">                                                Výsledková listina  -  senioři</t>
  </si>
  <si>
    <t xml:space="preserve">                                              Výsledková listina - 6eny, seniorky</t>
  </si>
  <si>
    <t xml:space="preserve">           rozhodčí: Jurda Josef</t>
  </si>
  <si>
    <t xml:space="preserve">             rozhodčí: Fajdeková Bohuslava</t>
  </si>
  <si>
    <t xml:space="preserve">           rozhodčí: Smékal Milan</t>
  </si>
  <si>
    <t xml:space="preserve">                                       Výsledková listina - junioři, Dorostenci, Dorostenky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</si>
</sst>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20" fontId="0" fillId="0" borderId="0" xfId="0" applyNumberFormat="1" applyAlignment="1">
      <alignment/>
    </xf>
    <xf numFmtId="20" fontId="7" fillId="0" borderId="0" xfId="0" applyNumberFormat="1" applyFont="1" applyAlignment="1">
      <alignment/>
    </xf>
    <xf numFmtId="14" fontId="0" fillId="0" borderId="6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20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20" fontId="7" fillId="0" borderId="0" xfId="0" applyNumberFormat="1" applyFont="1" applyBorder="1" applyAlignment="1">
      <alignment/>
    </xf>
    <xf numFmtId="20" fontId="8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0" fontId="7" fillId="0" borderId="1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Font="1" applyAlignment="1">
      <alignment horizontal="right"/>
    </xf>
    <xf numFmtId="14" fontId="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4" fontId="0" fillId="0" borderId="0" xfId="0" applyNumberFormat="1" applyAlignment="1">
      <alignment horizontal="center"/>
    </xf>
    <xf numFmtId="14" fontId="9" fillId="0" borderId="1" xfId="0" applyNumberFormat="1" applyFont="1" applyBorder="1" applyAlignment="1">
      <alignment horizontal="right"/>
    </xf>
    <xf numFmtId="14" fontId="9" fillId="0" borderId="6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9" xfId="0" applyFont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" fontId="0" fillId="0" borderId="0" xfId="0" applyNumberFormat="1" applyBorder="1" applyAlignment="1">
      <alignment horizontal="left"/>
    </xf>
    <xf numFmtId="14" fontId="0" fillId="0" borderId="6" xfId="0" applyNumberFormat="1" applyFont="1" applyBorder="1" applyAlignment="1">
      <alignment horizontal="center"/>
    </xf>
    <xf numFmtId="167" fontId="12" fillId="0" borderId="1" xfId="20" applyNumberFormat="1" applyFont="1" applyFill="1" applyBorder="1" applyAlignment="1">
      <alignment horizontal="center" wrapText="1"/>
      <protection/>
    </xf>
    <xf numFmtId="167" fontId="12" fillId="0" borderId="1" xfId="20" applyNumberFormat="1" applyFont="1" applyFill="1" applyBorder="1" applyAlignment="1">
      <alignment horizontal="center" wrapText="1"/>
      <protection/>
    </xf>
    <xf numFmtId="14" fontId="0" fillId="0" borderId="1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" xfId="18" applyBorder="1" applyAlignment="1" applyProtection="1">
      <alignment/>
      <protection/>
    </xf>
    <xf numFmtId="0" fontId="16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7" fontId="12" fillId="0" borderId="10" xfId="20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167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ExportZákladn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yc@email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workbookViewId="0" topLeftCell="A4">
      <selection activeCell="O12" sqref="O12"/>
    </sheetView>
  </sheetViews>
  <sheetFormatPr defaultColWidth="9.00390625" defaultRowHeight="12.75"/>
  <cols>
    <col min="1" max="1" width="5.875" style="4" customWidth="1"/>
    <col min="2" max="2" width="5.00390625" style="36" customWidth="1"/>
    <col min="3" max="3" width="5.625" style="0" hidden="1" customWidth="1"/>
    <col min="4" max="4" width="16.125" style="0" customWidth="1"/>
    <col min="5" max="5" width="10.00390625" style="4" customWidth="1"/>
    <col min="6" max="6" width="17.375" style="0" customWidth="1"/>
    <col min="7" max="7" width="7.75390625" style="4" customWidth="1"/>
    <col min="8" max="9" width="5.875" style="0" customWidth="1"/>
    <col min="10" max="10" width="6.75390625" style="0" customWidth="1"/>
    <col min="11" max="11" width="4.25390625" style="0" customWidth="1"/>
    <col min="12" max="12" width="5.25390625" style="0" hidden="1" customWidth="1"/>
    <col min="13" max="13" width="21.625" style="0" customWidth="1"/>
    <col min="14" max="14" width="8.875" style="0" customWidth="1"/>
    <col min="15" max="15" width="10.00390625" style="0" customWidth="1"/>
    <col min="16" max="16" width="9.25390625" style="0" customWidth="1"/>
    <col min="17" max="17" width="8.25390625" style="0" customWidth="1"/>
  </cols>
  <sheetData>
    <row r="1" spans="2:5" ht="13.5" customHeight="1">
      <c r="B1" s="19" t="s">
        <v>30</v>
      </c>
      <c r="C1" s="19"/>
      <c r="D1" s="19"/>
      <c r="E1" s="32"/>
    </row>
    <row r="2" spans="4:5" ht="21" customHeight="1">
      <c r="D2" s="2" t="s">
        <v>148</v>
      </c>
      <c r="E2" s="33"/>
    </row>
    <row r="3" spans="4:6" ht="15">
      <c r="D3" s="1" t="s">
        <v>170</v>
      </c>
      <c r="E3" s="34"/>
      <c r="F3" s="3"/>
    </row>
    <row r="4" spans="3:6" ht="15">
      <c r="C4" s="1"/>
      <c r="D4" s="3"/>
      <c r="E4" s="12"/>
      <c r="F4" s="3"/>
    </row>
    <row r="5" spans="4:7" ht="18" customHeight="1">
      <c r="D5" s="25">
        <v>42378</v>
      </c>
      <c r="E5" t="s">
        <v>110</v>
      </c>
      <c r="G5" t="s">
        <v>174</v>
      </c>
    </row>
    <row r="6" spans="2:13" ht="12.75"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5" t="s">
        <v>84</v>
      </c>
    </row>
    <row r="7" spans="2:13" ht="3.75" customHeight="1">
      <c r="B7" s="20"/>
      <c r="C7" s="5"/>
      <c r="D7" s="5"/>
      <c r="E7" s="8"/>
      <c r="F7" s="5"/>
      <c r="G7" s="8"/>
      <c r="H7" s="5"/>
      <c r="I7" s="5"/>
      <c r="J7" s="5"/>
      <c r="K7" s="5"/>
      <c r="L7" s="5"/>
      <c r="M7" s="5"/>
    </row>
    <row r="8" spans="1:13" ht="18" customHeight="1">
      <c r="A8" s="59"/>
      <c r="B8" s="126" t="s">
        <v>10</v>
      </c>
      <c r="C8" s="104"/>
      <c r="D8" s="113" t="s">
        <v>80</v>
      </c>
      <c r="E8" s="115">
        <v>26155</v>
      </c>
      <c r="F8" s="104" t="s">
        <v>39</v>
      </c>
      <c r="G8" s="107">
        <v>7702</v>
      </c>
      <c r="H8" s="116">
        <v>380</v>
      </c>
      <c r="I8" s="116">
        <v>245</v>
      </c>
      <c r="J8" s="104">
        <v>625</v>
      </c>
      <c r="K8" s="104">
        <v>0</v>
      </c>
      <c r="L8" s="5"/>
      <c r="M8" s="71"/>
    </row>
    <row r="9" spans="1:13" ht="18" customHeight="1">
      <c r="A9" s="10"/>
      <c r="B9" s="126" t="s">
        <v>11</v>
      </c>
      <c r="C9" s="104"/>
      <c r="D9" s="113" t="s">
        <v>53</v>
      </c>
      <c r="E9" s="115">
        <v>28264</v>
      </c>
      <c r="F9" s="104" t="s">
        <v>39</v>
      </c>
      <c r="G9" s="107">
        <v>7015</v>
      </c>
      <c r="H9" s="113">
        <v>377</v>
      </c>
      <c r="I9" s="113">
        <v>210</v>
      </c>
      <c r="J9" s="113">
        <v>587</v>
      </c>
      <c r="K9" s="113">
        <v>0</v>
      </c>
      <c r="L9" s="5"/>
      <c r="M9" s="72"/>
    </row>
    <row r="10" spans="1:13" ht="18" customHeight="1">
      <c r="A10" s="10"/>
      <c r="B10" s="126" t="s">
        <v>12</v>
      </c>
      <c r="C10" s="104"/>
      <c r="D10" s="113" t="s">
        <v>76</v>
      </c>
      <c r="E10" s="115">
        <v>27050</v>
      </c>
      <c r="F10" s="104" t="s">
        <v>98</v>
      </c>
      <c r="G10" s="107">
        <v>8499</v>
      </c>
      <c r="H10" s="113">
        <v>393</v>
      </c>
      <c r="I10" s="113">
        <v>179</v>
      </c>
      <c r="J10" s="113">
        <v>572</v>
      </c>
      <c r="K10" s="113">
        <v>0</v>
      </c>
      <c r="L10" s="5"/>
      <c r="M10" s="72"/>
    </row>
    <row r="11" spans="1:13" ht="18" customHeight="1">
      <c r="A11" s="10"/>
      <c r="B11" s="126" t="s">
        <v>13</v>
      </c>
      <c r="C11" s="104"/>
      <c r="D11" s="113" t="s">
        <v>121</v>
      </c>
      <c r="E11" s="115">
        <v>29502</v>
      </c>
      <c r="F11" s="104" t="s">
        <v>98</v>
      </c>
      <c r="G11" s="107">
        <v>9496</v>
      </c>
      <c r="H11" s="113">
        <v>363</v>
      </c>
      <c r="I11" s="113">
        <v>185</v>
      </c>
      <c r="J11" s="113">
        <v>548</v>
      </c>
      <c r="K11" s="113">
        <v>5</v>
      </c>
      <c r="L11" s="5"/>
      <c r="M11" s="72"/>
    </row>
    <row r="12" spans="1:13" ht="18" customHeight="1">
      <c r="A12" s="59"/>
      <c r="B12" s="126" t="s">
        <v>14</v>
      </c>
      <c r="C12" s="104"/>
      <c r="D12" s="104" t="s">
        <v>95</v>
      </c>
      <c r="E12" s="106">
        <v>32737</v>
      </c>
      <c r="F12" s="104" t="s">
        <v>99</v>
      </c>
      <c r="G12" s="107">
        <v>15560</v>
      </c>
      <c r="H12" s="113">
        <v>368</v>
      </c>
      <c r="I12" s="113">
        <v>179</v>
      </c>
      <c r="J12" s="113">
        <v>547</v>
      </c>
      <c r="K12" s="113">
        <v>4</v>
      </c>
      <c r="L12" s="5"/>
      <c r="M12" s="71"/>
    </row>
    <row r="13" spans="1:15" ht="18" customHeight="1">
      <c r="A13" s="10"/>
      <c r="B13" s="126" t="s">
        <v>15</v>
      </c>
      <c r="C13" s="104"/>
      <c r="D13" s="113" t="s">
        <v>140</v>
      </c>
      <c r="E13" s="106">
        <v>25762</v>
      </c>
      <c r="F13" s="104" t="s">
        <v>39</v>
      </c>
      <c r="G13" s="107">
        <v>8242</v>
      </c>
      <c r="H13" s="113">
        <v>373</v>
      </c>
      <c r="I13" s="113">
        <v>173</v>
      </c>
      <c r="J13" s="113">
        <v>546</v>
      </c>
      <c r="K13" s="113">
        <v>3</v>
      </c>
      <c r="L13" s="5"/>
      <c r="M13" s="71"/>
      <c r="N13" s="40"/>
      <c r="O13" s="49"/>
    </row>
    <row r="14" spans="1:19" ht="18" customHeight="1">
      <c r="A14" s="10"/>
      <c r="B14" s="126" t="s">
        <v>16</v>
      </c>
      <c r="C14" s="104"/>
      <c r="D14" s="113" t="s">
        <v>137</v>
      </c>
      <c r="E14" s="106">
        <v>33372</v>
      </c>
      <c r="F14" s="104" t="s">
        <v>39</v>
      </c>
      <c r="G14" s="107">
        <v>18634</v>
      </c>
      <c r="H14" s="113">
        <v>371</v>
      </c>
      <c r="I14" s="113">
        <v>175</v>
      </c>
      <c r="J14" s="113">
        <v>546</v>
      </c>
      <c r="K14" s="113">
        <v>3</v>
      </c>
      <c r="L14" s="5"/>
      <c r="M14" s="71"/>
      <c r="N14" s="40"/>
      <c r="O14" s="49"/>
      <c r="P14" s="40"/>
      <c r="Q14" s="39"/>
      <c r="R14" s="7"/>
      <c r="S14" s="7"/>
    </row>
    <row r="15" spans="1:19" ht="18" customHeight="1">
      <c r="A15" s="10"/>
      <c r="B15" s="126" t="s">
        <v>17</v>
      </c>
      <c r="C15" s="104"/>
      <c r="D15" s="104" t="s">
        <v>100</v>
      </c>
      <c r="E15" s="115" t="s">
        <v>165</v>
      </c>
      <c r="F15" s="104" t="s">
        <v>78</v>
      </c>
      <c r="G15" s="107">
        <v>9002</v>
      </c>
      <c r="H15" s="113">
        <v>366</v>
      </c>
      <c r="I15" s="113">
        <v>175</v>
      </c>
      <c r="J15" s="113">
        <v>541</v>
      </c>
      <c r="K15" s="113">
        <v>6</v>
      </c>
      <c r="L15" s="5"/>
      <c r="M15" s="73"/>
      <c r="N15" s="7"/>
      <c r="O15" s="35"/>
      <c r="P15" s="7"/>
      <c r="Q15" s="10"/>
      <c r="R15" s="7"/>
      <c r="S15" s="7"/>
    </row>
    <row r="16" spans="1:19" ht="18" customHeight="1">
      <c r="A16" s="59"/>
      <c r="B16" s="126" t="s">
        <v>18</v>
      </c>
      <c r="C16" s="104"/>
      <c r="D16" s="109" t="s">
        <v>116</v>
      </c>
      <c r="E16" s="106">
        <v>28229</v>
      </c>
      <c r="F16" s="104" t="s">
        <v>99</v>
      </c>
      <c r="G16" s="107">
        <v>9058</v>
      </c>
      <c r="H16" s="113">
        <v>347</v>
      </c>
      <c r="I16" s="113">
        <v>193</v>
      </c>
      <c r="J16" s="104">
        <v>540</v>
      </c>
      <c r="K16" s="104">
        <v>4</v>
      </c>
      <c r="L16" s="5"/>
      <c r="M16" s="5"/>
      <c r="N16" s="40"/>
      <c r="O16" s="49"/>
      <c r="P16" s="40"/>
      <c r="Q16" s="39"/>
      <c r="R16" s="7"/>
      <c r="S16" s="7"/>
    </row>
    <row r="17" spans="1:19" ht="18" customHeight="1">
      <c r="A17" s="10"/>
      <c r="B17" s="127" t="s">
        <v>19</v>
      </c>
      <c r="C17" s="104"/>
      <c r="D17" s="113" t="s">
        <v>91</v>
      </c>
      <c r="E17" s="106">
        <v>32814</v>
      </c>
      <c r="F17" s="104" t="s">
        <v>109</v>
      </c>
      <c r="G17" s="107">
        <v>15071</v>
      </c>
      <c r="H17" s="116">
        <v>354</v>
      </c>
      <c r="I17" s="116">
        <v>182</v>
      </c>
      <c r="J17" s="104">
        <v>536</v>
      </c>
      <c r="K17" s="104">
        <v>5</v>
      </c>
      <c r="L17" s="5"/>
      <c r="M17" s="72"/>
      <c r="N17" s="40"/>
      <c r="O17" s="49"/>
      <c r="P17" s="40"/>
      <c r="Q17" s="39"/>
      <c r="R17" s="7"/>
      <c r="S17" s="7"/>
    </row>
    <row r="18" spans="1:19" ht="18" customHeight="1">
      <c r="A18" s="10"/>
      <c r="B18" s="125" t="s">
        <v>20</v>
      </c>
      <c r="C18" s="104"/>
      <c r="D18" s="104" t="s">
        <v>101</v>
      </c>
      <c r="E18" s="117">
        <v>29878</v>
      </c>
      <c r="F18" s="104" t="s">
        <v>39</v>
      </c>
      <c r="G18" s="107">
        <v>10807</v>
      </c>
      <c r="H18" s="113">
        <v>369</v>
      </c>
      <c r="I18" s="113">
        <v>156</v>
      </c>
      <c r="J18" s="113">
        <v>525</v>
      </c>
      <c r="K18" s="113">
        <v>5</v>
      </c>
      <c r="L18" s="5"/>
      <c r="M18" s="5"/>
      <c r="N18" s="7"/>
      <c r="O18" s="7"/>
      <c r="P18" s="7"/>
      <c r="Q18" s="7"/>
      <c r="R18" s="7"/>
      <c r="S18" s="7"/>
    </row>
    <row r="19" spans="1:19" ht="18" customHeight="1">
      <c r="A19" s="10"/>
      <c r="B19" s="125" t="s">
        <v>21</v>
      </c>
      <c r="C19" s="104"/>
      <c r="D19" s="118" t="s">
        <v>90</v>
      </c>
      <c r="E19" s="106">
        <v>32640</v>
      </c>
      <c r="F19" s="104" t="s">
        <v>42</v>
      </c>
      <c r="G19" s="107">
        <v>6986</v>
      </c>
      <c r="H19" s="116">
        <v>355</v>
      </c>
      <c r="I19" s="116">
        <v>163</v>
      </c>
      <c r="J19" s="104">
        <v>518</v>
      </c>
      <c r="K19" s="104">
        <v>6</v>
      </c>
      <c r="L19" s="5"/>
      <c r="M19" s="5"/>
      <c r="N19" s="40"/>
      <c r="O19" s="49"/>
      <c r="P19" s="40"/>
      <c r="Q19" s="39"/>
      <c r="R19" s="7"/>
      <c r="S19" s="7"/>
    </row>
    <row r="20" spans="1:19" ht="18" customHeight="1">
      <c r="A20" s="59"/>
      <c r="B20" s="125" t="s">
        <v>22</v>
      </c>
      <c r="C20" s="119"/>
      <c r="D20" s="104" t="s">
        <v>159</v>
      </c>
      <c r="E20" s="106">
        <v>27308</v>
      </c>
      <c r="F20" s="104" t="s">
        <v>39</v>
      </c>
      <c r="G20" s="107">
        <v>24357</v>
      </c>
      <c r="H20" s="113">
        <v>375</v>
      </c>
      <c r="I20" s="113">
        <v>137</v>
      </c>
      <c r="J20" s="113">
        <v>512</v>
      </c>
      <c r="K20" s="113">
        <v>15</v>
      </c>
      <c r="L20" s="5"/>
      <c r="M20" s="5"/>
      <c r="N20" s="40"/>
      <c r="O20" s="49"/>
      <c r="P20" s="40"/>
      <c r="Q20" s="39"/>
      <c r="R20" s="7"/>
      <c r="S20" s="7"/>
    </row>
    <row r="21" spans="1:19" ht="18" customHeight="1">
      <c r="A21" s="10"/>
      <c r="B21" s="125" t="s">
        <v>23</v>
      </c>
      <c r="C21" s="104"/>
      <c r="D21" s="104" t="s">
        <v>52</v>
      </c>
      <c r="E21" s="106">
        <v>26166</v>
      </c>
      <c r="F21" s="104" t="s">
        <v>152</v>
      </c>
      <c r="G21" s="107">
        <v>9241</v>
      </c>
      <c r="H21" s="113">
        <v>345</v>
      </c>
      <c r="I21" s="113">
        <v>158</v>
      </c>
      <c r="J21" s="104">
        <v>503</v>
      </c>
      <c r="K21" s="104">
        <v>8</v>
      </c>
      <c r="L21" s="5"/>
      <c r="M21" s="5"/>
      <c r="N21" s="67"/>
      <c r="O21" s="68"/>
      <c r="P21" s="40"/>
      <c r="Q21" s="39"/>
      <c r="R21" s="7"/>
      <c r="S21" s="7"/>
    </row>
    <row r="22" spans="1:19" ht="18" customHeight="1">
      <c r="A22" s="10"/>
      <c r="B22" s="125" t="s">
        <v>24</v>
      </c>
      <c r="C22" s="104"/>
      <c r="D22" s="113" t="s">
        <v>160</v>
      </c>
      <c r="E22" s="115">
        <v>26868</v>
      </c>
      <c r="F22" s="104" t="s">
        <v>39</v>
      </c>
      <c r="G22" s="107">
        <v>13708</v>
      </c>
      <c r="H22" s="113">
        <v>342</v>
      </c>
      <c r="I22" s="113">
        <v>160</v>
      </c>
      <c r="J22" s="113">
        <v>502</v>
      </c>
      <c r="K22" s="113">
        <v>6</v>
      </c>
      <c r="L22" s="5"/>
      <c r="M22" s="5"/>
      <c r="N22" s="40"/>
      <c r="O22" s="49"/>
      <c r="P22" s="40"/>
      <c r="Q22" s="39"/>
      <c r="R22" s="7"/>
      <c r="S22" s="7"/>
    </row>
    <row r="23" spans="1:19" ht="18" customHeight="1">
      <c r="A23" s="10"/>
      <c r="B23" s="125" t="s">
        <v>25</v>
      </c>
      <c r="C23" s="104"/>
      <c r="D23" s="104" t="s">
        <v>69</v>
      </c>
      <c r="E23" s="120">
        <v>33389</v>
      </c>
      <c r="F23" s="104" t="s">
        <v>99</v>
      </c>
      <c r="G23" s="121">
        <v>19059</v>
      </c>
      <c r="H23" s="113">
        <v>362</v>
      </c>
      <c r="I23" s="113">
        <v>139</v>
      </c>
      <c r="J23" s="104">
        <v>501</v>
      </c>
      <c r="K23" s="104">
        <v>12</v>
      </c>
      <c r="L23" s="5"/>
      <c r="M23" s="5"/>
      <c r="N23" s="66"/>
      <c r="O23" s="51"/>
      <c r="P23" s="69"/>
      <c r="Q23" s="70"/>
      <c r="R23" s="7"/>
      <c r="S23" s="7"/>
    </row>
    <row r="24" spans="1:19" ht="18" customHeight="1">
      <c r="A24" s="59"/>
      <c r="B24" s="125" t="s">
        <v>26</v>
      </c>
      <c r="C24" s="104"/>
      <c r="D24" s="104" t="s">
        <v>111</v>
      </c>
      <c r="E24" s="106">
        <v>26666</v>
      </c>
      <c r="F24" s="104" t="s">
        <v>42</v>
      </c>
      <c r="G24" s="107">
        <v>7012</v>
      </c>
      <c r="H24" s="113">
        <v>339</v>
      </c>
      <c r="I24" s="113">
        <v>154</v>
      </c>
      <c r="J24" s="113">
        <v>493</v>
      </c>
      <c r="K24" s="113">
        <v>4</v>
      </c>
      <c r="L24" s="5"/>
      <c r="M24" s="73"/>
      <c r="N24" s="40"/>
      <c r="O24" s="49"/>
      <c r="P24" s="40"/>
      <c r="Q24" s="39"/>
      <c r="R24" s="7"/>
      <c r="S24" s="7"/>
    </row>
    <row r="25" spans="1:19" ht="18" customHeight="1">
      <c r="A25" s="10"/>
      <c r="B25" s="125" t="s">
        <v>27</v>
      </c>
      <c r="C25" s="104"/>
      <c r="D25" s="113" t="s">
        <v>146</v>
      </c>
      <c r="E25" s="106">
        <v>32687</v>
      </c>
      <c r="F25" s="104" t="s">
        <v>99</v>
      </c>
      <c r="G25" s="107">
        <v>16412</v>
      </c>
      <c r="H25" s="113">
        <v>364</v>
      </c>
      <c r="I25" s="113">
        <v>129</v>
      </c>
      <c r="J25" s="113">
        <v>493</v>
      </c>
      <c r="K25" s="113">
        <v>8</v>
      </c>
      <c r="L25" s="5"/>
      <c r="M25" s="5"/>
      <c r="N25" s="40"/>
      <c r="O25" s="49"/>
      <c r="P25" s="40"/>
      <c r="Q25" s="39"/>
      <c r="R25" s="7"/>
      <c r="S25" s="7"/>
    </row>
    <row r="26" spans="1:19" ht="18" customHeight="1">
      <c r="A26" s="10"/>
      <c r="B26" s="125" t="s">
        <v>28</v>
      </c>
      <c r="C26" s="104"/>
      <c r="D26" s="113" t="s">
        <v>158</v>
      </c>
      <c r="E26" s="115">
        <v>24212</v>
      </c>
      <c r="F26" s="104" t="s">
        <v>42</v>
      </c>
      <c r="G26" s="107">
        <v>12994</v>
      </c>
      <c r="H26" s="122">
        <v>354</v>
      </c>
      <c r="I26" s="122">
        <v>133</v>
      </c>
      <c r="J26" s="122">
        <v>487</v>
      </c>
      <c r="K26" s="122">
        <v>5</v>
      </c>
      <c r="L26" s="5"/>
      <c r="M26" s="5"/>
      <c r="N26" s="40"/>
      <c r="O26" s="49"/>
      <c r="P26" s="40"/>
      <c r="Q26" s="100"/>
      <c r="R26" s="7"/>
      <c r="S26" s="7"/>
    </row>
    <row r="27" spans="1:19" ht="18" customHeight="1">
      <c r="A27" s="10"/>
      <c r="B27" s="125" t="s">
        <v>29</v>
      </c>
      <c r="C27" s="104"/>
      <c r="D27" s="104" t="s">
        <v>114</v>
      </c>
      <c r="E27" s="106">
        <v>31033</v>
      </c>
      <c r="F27" s="104" t="s">
        <v>79</v>
      </c>
      <c r="G27" s="107">
        <v>22764</v>
      </c>
      <c r="H27" s="113">
        <v>335</v>
      </c>
      <c r="I27" s="113">
        <v>151</v>
      </c>
      <c r="J27" s="113">
        <v>486</v>
      </c>
      <c r="K27" s="113">
        <v>7</v>
      </c>
      <c r="L27" s="5"/>
      <c r="M27" s="5"/>
      <c r="N27" s="40"/>
      <c r="O27" s="49"/>
      <c r="P27" s="40"/>
      <c r="Q27" s="39"/>
      <c r="R27" s="7"/>
      <c r="S27" s="7"/>
    </row>
    <row r="28" spans="1:18" ht="18" customHeight="1">
      <c r="A28" s="59"/>
      <c r="B28" s="125" t="s">
        <v>105</v>
      </c>
      <c r="C28" s="104"/>
      <c r="D28" s="113" t="s">
        <v>122</v>
      </c>
      <c r="E28" s="106">
        <v>32327</v>
      </c>
      <c r="F28" s="104" t="s">
        <v>98</v>
      </c>
      <c r="G28" s="107">
        <v>13606</v>
      </c>
      <c r="H28" s="113">
        <v>321</v>
      </c>
      <c r="I28" s="113">
        <v>161</v>
      </c>
      <c r="J28" s="113">
        <v>482</v>
      </c>
      <c r="K28" s="113">
        <v>4</v>
      </c>
      <c r="L28" s="5"/>
      <c r="M28" s="73"/>
      <c r="N28" s="7"/>
      <c r="O28" s="35"/>
      <c r="P28" s="7"/>
      <c r="Q28" s="10"/>
      <c r="R28" s="7"/>
    </row>
    <row r="29" spans="1:18" ht="18" customHeight="1">
      <c r="A29" s="10"/>
      <c r="B29" s="125" t="s">
        <v>106</v>
      </c>
      <c r="C29" s="104"/>
      <c r="D29" s="113" t="s">
        <v>166</v>
      </c>
      <c r="E29" s="115">
        <v>27264</v>
      </c>
      <c r="F29" s="104" t="s">
        <v>78</v>
      </c>
      <c r="G29" s="107">
        <v>12631</v>
      </c>
      <c r="H29" s="113">
        <v>328</v>
      </c>
      <c r="I29" s="113">
        <v>149</v>
      </c>
      <c r="J29" s="113">
        <v>477</v>
      </c>
      <c r="K29" s="113">
        <v>9</v>
      </c>
      <c r="L29" s="5"/>
      <c r="M29" s="5"/>
      <c r="N29" s="7"/>
      <c r="O29" s="35"/>
      <c r="P29" s="7"/>
      <c r="Q29" s="10"/>
      <c r="R29" s="7"/>
    </row>
    <row r="30" spans="1:18" ht="18" customHeight="1">
      <c r="A30" s="10"/>
      <c r="B30" s="125" t="s">
        <v>107</v>
      </c>
      <c r="C30" s="104"/>
      <c r="D30" s="104" t="s">
        <v>139</v>
      </c>
      <c r="E30" s="115">
        <v>24987</v>
      </c>
      <c r="F30" s="104" t="s">
        <v>39</v>
      </c>
      <c r="G30" s="107">
        <v>13132</v>
      </c>
      <c r="H30" s="116">
        <v>329</v>
      </c>
      <c r="I30" s="116">
        <v>125</v>
      </c>
      <c r="J30" s="104">
        <v>454</v>
      </c>
      <c r="K30" s="104">
        <v>10</v>
      </c>
      <c r="L30" s="5"/>
      <c r="M30" s="5"/>
      <c r="N30" s="7"/>
      <c r="O30" s="35"/>
      <c r="P30" s="7"/>
      <c r="Q30" s="10"/>
      <c r="R30" s="7"/>
    </row>
    <row r="31" spans="1:18" ht="18" customHeight="1">
      <c r="A31" s="10"/>
      <c r="B31" s="125" t="s">
        <v>108</v>
      </c>
      <c r="C31" s="104"/>
      <c r="D31" s="104" t="s">
        <v>141</v>
      </c>
      <c r="E31" s="106">
        <v>33371</v>
      </c>
      <c r="F31" s="104" t="s">
        <v>78</v>
      </c>
      <c r="G31" s="107">
        <v>24406</v>
      </c>
      <c r="H31" s="113"/>
      <c r="I31" s="113"/>
      <c r="J31" s="104"/>
      <c r="K31" s="104"/>
      <c r="L31" s="5"/>
      <c r="M31" s="5"/>
      <c r="N31" s="7"/>
      <c r="O31" s="35"/>
      <c r="P31" s="7"/>
      <c r="Q31" s="10"/>
      <c r="R31" s="7"/>
    </row>
    <row r="32" spans="1:18" ht="18" customHeight="1">
      <c r="A32" s="10"/>
      <c r="B32" s="39"/>
      <c r="C32" s="7"/>
      <c r="H32" s="6"/>
      <c r="I32" s="6"/>
      <c r="J32" s="7"/>
      <c r="K32" s="7"/>
      <c r="L32" s="77"/>
      <c r="N32" s="7"/>
      <c r="O32" s="35"/>
      <c r="P32" s="7"/>
      <c r="Q32" s="10"/>
      <c r="R32" s="7"/>
    </row>
    <row r="33" spans="1:18" ht="18" customHeight="1">
      <c r="A33" s="10"/>
      <c r="B33" s="39"/>
      <c r="C33" s="7"/>
      <c r="D33" s="85"/>
      <c r="E33" s="87"/>
      <c r="F33" s="85"/>
      <c r="G33" s="88"/>
      <c r="H33" s="7" t="s">
        <v>153</v>
      </c>
      <c r="I33" s="7"/>
      <c r="J33" s="7"/>
      <c r="K33" s="7" t="s">
        <v>83</v>
      </c>
      <c r="L33" s="76"/>
      <c r="M33" s="55"/>
      <c r="N33" s="40"/>
      <c r="O33" s="49"/>
      <c r="P33" s="7"/>
      <c r="Q33" s="10"/>
      <c r="R33" s="7"/>
    </row>
    <row r="34" spans="1:18" ht="18" customHeight="1">
      <c r="A34" s="10"/>
      <c r="B34" s="39"/>
      <c r="C34" s="7"/>
      <c r="D34" s="86"/>
      <c r="H34" s="7"/>
      <c r="I34" s="7"/>
      <c r="J34" s="7"/>
      <c r="K34" s="7"/>
      <c r="L34" s="7"/>
      <c r="M34" s="35"/>
      <c r="N34" s="7"/>
      <c r="O34" s="35"/>
      <c r="P34" s="7"/>
      <c r="Q34" s="10"/>
      <c r="R34" s="7"/>
    </row>
    <row r="35" spans="1:18" ht="18" customHeight="1">
      <c r="A35" s="10"/>
      <c r="B35" s="39"/>
      <c r="C35" s="7"/>
      <c r="D35" s="86"/>
      <c r="H35" s="7"/>
      <c r="I35" s="7"/>
      <c r="J35" s="7"/>
      <c r="K35" s="7"/>
      <c r="L35" s="7"/>
      <c r="M35" s="7"/>
      <c r="N35" s="7"/>
      <c r="O35" s="35"/>
      <c r="P35" s="7"/>
      <c r="Q35" s="10"/>
      <c r="R35" s="7"/>
    </row>
    <row r="36" spans="1:17" ht="18" customHeight="1">
      <c r="A36" s="10"/>
      <c r="B36" s="39"/>
      <c r="C36" s="7"/>
      <c r="D36" s="67"/>
      <c r="E36" s="68"/>
      <c r="F36" s="40"/>
      <c r="G36" s="39"/>
      <c r="H36" s="7"/>
      <c r="I36" s="7"/>
      <c r="J36" s="7"/>
      <c r="K36" s="7"/>
      <c r="L36" s="77"/>
      <c r="M36" s="56"/>
      <c r="N36" s="7"/>
      <c r="O36" s="7"/>
      <c r="P36" s="7"/>
      <c r="Q36" s="7"/>
    </row>
    <row r="37" spans="1:13" ht="18" customHeight="1">
      <c r="A37" s="10"/>
      <c r="B37" s="39"/>
      <c r="C37" s="7"/>
      <c r="D37" s="40"/>
      <c r="E37" s="49"/>
      <c r="F37" s="7"/>
      <c r="G37" s="39"/>
      <c r="H37" s="7"/>
      <c r="I37" s="7"/>
      <c r="J37" s="7"/>
      <c r="K37" s="7"/>
      <c r="L37" s="27"/>
      <c r="M37" s="56"/>
    </row>
    <row r="38" spans="1:13" ht="18" customHeight="1">
      <c r="A38" s="10"/>
      <c r="B38" s="39"/>
      <c r="C38" s="7"/>
      <c r="D38" s="67"/>
      <c r="E38" s="91"/>
      <c r="F38" s="40"/>
      <c r="G38" s="92"/>
      <c r="H38" s="7"/>
      <c r="I38" s="7"/>
      <c r="J38" s="6"/>
      <c r="K38" s="6"/>
      <c r="L38" s="27"/>
      <c r="M38" s="56"/>
    </row>
    <row r="39" spans="1:13" ht="18" customHeight="1">
      <c r="A39" s="10"/>
      <c r="B39" s="39"/>
      <c r="C39" s="7"/>
      <c r="D39" s="67"/>
      <c r="E39" s="68"/>
      <c r="F39" s="40"/>
      <c r="G39" s="39"/>
      <c r="H39" s="7"/>
      <c r="I39" s="7"/>
      <c r="J39" s="7"/>
      <c r="K39" s="7"/>
      <c r="L39" s="7"/>
      <c r="M39" s="22"/>
    </row>
    <row r="40" spans="2:13" ht="18" customHeight="1">
      <c r="B40" s="39"/>
      <c r="C40" s="7"/>
      <c r="D40" s="85"/>
      <c r="E40" s="87"/>
      <c r="F40" s="85"/>
      <c r="G40" s="88"/>
      <c r="H40" s="7"/>
      <c r="I40" s="7"/>
      <c r="J40" s="7"/>
      <c r="K40" s="7"/>
      <c r="L40" s="7"/>
      <c r="M40" s="22"/>
    </row>
    <row r="41" spans="2:13" ht="18" customHeight="1">
      <c r="B41" s="39"/>
      <c r="C41" s="7"/>
      <c r="D41" s="40"/>
      <c r="E41" s="49"/>
      <c r="F41" s="40"/>
      <c r="G41" s="39"/>
      <c r="H41" s="7"/>
      <c r="I41" s="7"/>
      <c r="J41" s="7"/>
      <c r="K41" s="7"/>
      <c r="L41" s="7"/>
      <c r="M41" s="7"/>
    </row>
    <row r="42" spans="2:13" ht="18" customHeight="1">
      <c r="B42" s="39"/>
      <c r="C42" s="7"/>
      <c r="D42" s="67"/>
      <c r="E42" s="68"/>
      <c r="F42" s="40"/>
      <c r="G42" s="39"/>
      <c r="H42" s="7"/>
      <c r="I42" s="7"/>
      <c r="J42" s="7"/>
      <c r="K42" s="7"/>
      <c r="L42" s="7"/>
      <c r="M42" s="7"/>
    </row>
    <row r="43" spans="2:13" ht="18" customHeight="1">
      <c r="B43" s="39"/>
      <c r="C43" s="7"/>
      <c r="D43" s="40"/>
      <c r="E43" s="49"/>
      <c r="F43" s="40"/>
      <c r="G43" s="39"/>
      <c r="H43" s="7"/>
      <c r="I43" s="7"/>
      <c r="J43" s="7"/>
      <c r="K43" s="7"/>
      <c r="L43" s="7"/>
      <c r="M43" s="7"/>
    </row>
    <row r="44" spans="2:12" ht="18" customHeight="1">
      <c r="B44" s="39"/>
      <c r="C44" s="7"/>
      <c r="D44" s="40"/>
      <c r="E44" s="49"/>
      <c r="F44" s="7"/>
      <c r="G44" s="10"/>
      <c r="H44" s="7"/>
      <c r="I44" s="7"/>
      <c r="J44" s="7"/>
      <c r="K44" s="7"/>
      <c r="L44" s="7"/>
    </row>
    <row r="45" spans="4:7" ht="18" customHeight="1">
      <c r="D45" s="40"/>
      <c r="E45" s="49"/>
      <c r="F45" s="7"/>
      <c r="G45" s="39"/>
    </row>
    <row r="46" spans="4:7" ht="18" customHeight="1">
      <c r="D46" s="40"/>
      <c r="E46" s="49"/>
      <c r="F46" s="7"/>
      <c r="G46" s="39"/>
    </row>
    <row r="47" spans="4:7" ht="18" customHeight="1">
      <c r="D47" s="67"/>
      <c r="E47" s="68"/>
      <c r="F47" s="67"/>
      <c r="G47" s="39"/>
    </row>
    <row r="48" spans="4:7" ht="12.75">
      <c r="D48" s="40"/>
      <c r="E48" s="10"/>
      <c r="F48" s="7"/>
      <c r="G48" s="10"/>
    </row>
    <row r="49" spans="4:7" ht="12.75">
      <c r="D49" s="40"/>
      <c r="E49" s="10"/>
      <c r="F49" s="7"/>
      <c r="G49" s="10"/>
    </row>
    <row r="50" spans="4:7" ht="12.75">
      <c r="D50" s="67"/>
      <c r="E50" s="49"/>
      <c r="F50" s="7"/>
      <c r="G50" s="39"/>
    </row>
    <row r="51" spans="4:7" ht="12.75">
      <c r="D51" s="93"/>
      <c r="E51" s="10"/>
      <c r="F51" s="7"/>
      <c r="G51" s="10"/>
    </row>
    <row r="52" spans="4:7" ht="12.75">
      <c r="D52" s="40"/>
      <c r="E52" s="49"/>
      <c r="F52" s="6"/>
      <c r="G52" s="39"/>
    </row>
    <row r="53" spans="4:7" ht="12.75">
      <c r="D53" s="40"/>
      <c r="E53" s="49"/>
      <c r="F53" s="6"/>
      <c r="G53" s="39"/>
    </row>
    <row r="54" spans="4:7" ht="12.75">
      <c r="D54" s="40"/>
      <c r="E54" s="10"/>
      <c r="F54" s="7"/>
      <c r="G54" s="10"/>
    </row>
    <row r="55" spans="4:7" ht="12.75">
      <c r="D55" s="40"/>
      <c r="E55" s="49"/>
      <c r="F55" s="7"/>
      <c r="G55" s="39"/>
    </row>
    <row r="56" spans="4:7" ht="12.75">
      <c r="D56" s="40"/>
      <c r="E56" s="10"/>
      <c r="F56" s="7"/>
      <c r="G56" s="10"/>
    </row>
    <row r="57" ht="12.75">
      <c r="D57" s="90"/>
    </row>
    <row r="58" spans="4:7" ht="12.75">
      <c r="D58" s="51"/>
      <c r="E58" s="10"/>
      <c r="F58" s="7"/>
      <c r="G58" s="10"/>
    </row>
    <row r="59" spans="4:7" ht="12.75">
      <c r="D59" s="40"/>
      <c r="E59" s="49"/>
      <c r="F59" s="40"/>
      <c r="G59" s="39"/>
    </row>
    <row r="154" ht="12.75">
      <c r="D154" t="s">
        <v>138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Q10" sqref="Q10"/>
    </sheetView>
  </sheetViews>
  <sheetFormatPr defaultColWidth="9.00390625" defaultRowHeight="12.75"/>
  <cols>
    <col min="1" max="1" width="5.625" style="0" customWidth="1"/>
    <col min="2" max="2" width="5.00390625" style="36" customWidth="1"/>
    <col min="3" max="3" width="5.625" style="0" hidden="1" customWidth="1"/>
    <col min="4" max="4" width="16.125" style="0" customWidth="1"/>
    <col min="5" max="5" width="10.375" style="4" customWidth="1"/>
    <col min="6" max="6" width="16.125" style="0" customWidth="1"/>
    <col min="7" max="7" width="7.00390625" style="4" customWidth="1"/>
    <col min="8" max="9" width="5.875" style="0" customWidth="1"/>
    <col min="10" max="10" width="6.75390625" style="0" customWidth="1"/>
    <col min="11" max="11" width="4.625" style="0" customWidth="1"/>
    <col min="12" max="12" width="5.375" style="0" hidden="1" customWidth="1"/>
    <col min="13" max="13" width="21.625" style="0" customWidth="1"/>
    <col min="14" max="14" width="10.625" style="4" customWidth="1"/>
  </cols>
  <sheetData>
    <row r="1" spans="2:5" ht="12.75">
      <c r="B1" s="19" t="s">
        <v>30</v>
      </c>
      <c r="C1" s="19"/>
      <c r="D1" s="19"/>
      <c r="E1" s="32"/>
    </row>
    <row r="2" spans="4:5" ht="18">
      <c r="D2" s="2" t="s">
        <v>147</v>
      </c>
      <c r="E2" s="33"/>
    </row>
    <row r="3" spans="4:7" ht="15">
      <c r="D3" s="1" t="s">
        <v>171</v>
      </c>
      <c r="E3" s="34"/>
      <c r="F3" s="3"/>
      <c r="G3" s="12"/>
    </row>
    <row r="4" spans="3:7" ht="15">
      <c r="C4" s="1"/>
      <c r="D4" s="3"/>
      <c r="E4" s="12"/>
      <c r="F4" s="3"/>
      <c r="G4" s="12"/>
    </row>
    <row r="5" spans="4:7" ht="18" customHeight="1">
      <c r="D5" s="25">
        <v>42378</v>
      </c>
      <c r="E5" t="s">
        <v>112</v>
      </c>
      <c r="G5" t="s">
        <v>175</v>
      </c>
    </row>
    <row r="6" spans="2:13" ht="12.75">
      <c r="B6" s="9" t="s">
        <v>0</v>
      </c>
      <c r="C6" s="9" t="s">
        <v>1</v>
      </c>
      <c r="D6" s="8" t="s">
        <v>2</v>
      </c>
      <c r="E6" s="8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29" t="s">
        <v>85</v>
      </c>
    </row>
    <row r="7" spans="2:13" ht="3.75" customHeight="1">
      <c r="B7" s="20"/>
      <c r="C7" s="5"/>
      <c r="D7" s="5"/>
      <c r="E7" s="8"/>
      <c r="F7" s="5"/>
      <c r="G7" s="8"/>
      <c r="H7" s="5"/>
      <c r="I7" s="5"/>
      <c r="J7" s="5"/>
      <c r="K7" s="5"/>
      <c r="L7" s="5"/>
      <c r="M7" s="5"/>
    </row>
    <row r="8" spans="1:16" ht="18" customHeight="1">
      <c r="A8" s="59"/>
      <c r="B8" s="129" t="s">
        <v>10</v>
      </c>
      <c r="C8" s="5"/>
      <c r="D8" s="20" t="s">
        <v>136</v>
      </c>
      <c r="E8" s="96">
        <v>19811</v>
      </c>
      <c r="F8" s="20" t="s">
        <v>39</v>
      </c>
      <c r="G8" s="26">
        <v>8990</v>
      </c>
      <c r="H8" s="61">
        <f>84+88+98+90</f>
        <v>360</v>
      </c>
      <c r="I8" s="20">
        <f>52+44+45+44</f>
        <v>185</v>
      </c>
      <c r="J8" s="20">
        <f aca="true" t="shared" si="0" ref="J8:J31">H8+I8</f>
        <v>545</v>
      </c>
      <c r="K8" s="20">
        <v>7</v>
      </c>
      <c r="L8" s="20"/>
      <c r="M8" s="71"/>
      <c r="N8" s="39"/>
      <c r="O8" s="39"/>
      <c r="P8" s="7"/>
    </row>
    <row r="9" spans="1:16" ht="18" customHeight="1">
      <c r="A9" s="7"/>
      <c r="B9" s="129" t="s">
        <v>11</v>
      </c>
      <c r="C9" s="5"/>
      <c r="D9" s="20" t="s">
        <v>123</v>
      </c>
      <c r="E9" s="60">
        <v>22768</v>
      </c>
      <c r="F9" s="20" t="s">
        <v>41</v>
      </c>
      <c r="G9" s="26">
        <v>12006</v>
      </c>
      <c r="H9" s="61">
        <f>93+80+86+98</f>
        <v>357</v>
      </c>
      <c r="I9" s="20">
        <f>45+43+44+52</f>
        <v>184</v>
      </c>
      <c r="J9" s="20">
        <f t="shared" si="0"/>
        <v>541</v>
      </c>
      <c r="K9" s="20">
        <v>6</v>
      </c>
      <c r="L9" s="20"/>
      <c r="M9" s="72"/>
      <c r="N9" s="39"/>
      <c r="O9" s="39"/>
      <c r="P9" s="7"/>
    </row>
    <row r="10" spans="1:16" ht="18" customHeight="1">
      <c r="A10" s="7"/>
      <c r="B10" s="129" t="s">
        <v>12</v>
      </c>
      <c r="C10" s="5"/>
      <c r="D10" s="20" t="s">
        <v>132</v>
      </c>
      <c r="E10" s="96">
        <v>18263</v>
      </c>
      <c r="F10" s="20" t="s">
        <v>39</v>
      </c>
      <c r="G10" s="26">
        <v>7895</v>
      </c>
      <c r="H10" s="20">
        <f>82+83+96+92</f>
        <v>353</v>
      </c>
      <c r="I10" s="20">
        <f>50+50+44+36</f>
        <v>180</v>
      </c>
      <c r="J10" s="20">
        <f t="shared" si="0"/>
        <v>533</v>
      </c>
      <c r="K10" s="20">
        <v>6</v>
      </c>
      <c r="L10" s="20"/>
      <c r="M10" s="72"/>
      <c r="N10" s="10"/>
      <c r="O10" s="10"/>
      <c r="P10" s="7"/>
    </row>
    <row r="11" spans="1:19" ht="18" customHeight="1">
      <c r="A11" s="7"/>
      <c r="B11" s="129" t="s">
        <v>13</v>
      </c>
      <c r="C11" s="5"/>
      <c r="D11" s="20" t="s">
        <v>142</v>
      </c>
      <c r="E11" s="60">
        <v>20361</v>
      </c>
      <c r="F11" s="20" t="s">
        <v>144</v>
      </c>
      <c r="G11" s="26">
        <v>7196</v>
      </c>
      <c r="H11" s="61">
        <f>88+100+95+94</f>
        <v>377</v>
      </c>
      <c r="I11" s="20">
        <f>35+44+35+41</f>
        <v>155</v>
      </c>
      <c r="J11" s="20">
        <f t="shared" si="0"/>
        <v>532</v>
      </c>
      <c r="K11" s="20">
        <v>9</v>
      </c>
      <c r="L11" s="20"/>
      <c r="M11" s="71"/>
      <c r="N11" s="39"/>
      <c r="O11" s="39"/>
      <c r="P11" s="7"/>
      <c r="S11" s="7"/>
    </row>
    <row r="12" spans="1:13" ht="18" customHeight="1">
      <c r="A12" s="59"/>
      <c r="B12" s="129" t="s">
        <v>14</v>
      </c>
      <c r="C12" s="5"/>
      <c r="D12" s="61" t="s">
        <v>51</v>
      </c>
      <c r="E12" s="60">
        <v>22754</v>
      </c>
      <c r="F12" s="20" t="s">
        <v>78</v>
      </c>
      <c r="G12" s="26">
        <v>7198</v>
      </c>
      <c r="H12" s="61">
        <f>93+82+78+89</f>
        <v>342</v>
      </c>
      <c r="I12" s="20">
        <f>53+44+45+45</f>
        <v>187</v>
      </c>
      <c r="J12" s="20">
        <f t="shared" si="0"/>
        <v>529</v>
      </c>
      <c r="K12" s="20">
        <v>3</v>
      </c>
      <c r="L12" s="20"/>
      <c r="M12" s="71"/>
    </row>
    <row r="13" spans="1:13" ht="18" customHeight="1">
      <c r="A13" s="7"/>
      <c r="B13" s="129" t="s">
        <v>15</v>
      </c>
      <c r="C13" s="5"/>
      <c r="D13" s="20" t="s">
        <v>66</v>
      </c>
      <c r="E13" s="98">
        <v>23181</v>
      </c>
      <c r="F13" s="20" t="s">
        <v>41</v>
      </c>
      <c r="G13" s="26">
        <v>8501</v>
      </c>
      <c r="H13" s="61">
        <f>96+81+86+92</f>
        <v>355</v>
      </c>
      <c r="I13" s="20">
        <f>48+43+44+36</f>
        <v>171</v>
      </c>
      <c r="J13" s="20">
        <f t="shared" si="0"/>
        <v>526</v>
      </c>
      <c r="K13" s="20">
        <v>4</v>
      </c>
      <c r="L13" s="20"/>
      <c r="M13" s="71"/>
    </row>
    <row r="14" spans="1:13" ht="18" customHeight="1">
      <c r="A14" s="7"/>
      <c r="B14" s="129" t="s">
        <v>16</v>
      </c>
      <c r="C14" s="5"/>
      <c r="D14" s="20" t="s">
        <v>89</v>
      </c>
      <c r="E14" s="60">
        <v>17108</v>
      </c>
      <c r="F14" s="20" t="s">
        <v>42</v>
      </c>
      <c r="G14" s="26">
        <v>7692</v>
      </c>
      <c r="H14" s="61">
        <f>85+86+92+88</f>
        <v>351</v>
      </c>
      <c r="I14" s="20">
        <f>53+44+34+42</f>
        <v>173</v>
      </c>
      <c r="J14" s="20">
        <f t="shared" si="0"/>
        <v>524</v>
      </c>
      <c r="K14" s="20">
        <v>6</v>
      </c>
      <c r="L14" s="20"/>
      <c r="M14" s="20"/>
    </row>
    <row r="15" spans="1:13" ht="18" customHeight="1">
      <c r="A15" s="7"/>
      <c r="B15" s="129" t="s">
        <v>17</v>
      </c>
      <c r="C15" s="5"/>
      <c r="D15" s="20" t="s">
        <v>113</v>
      </c>
      <c r="E15" s="60">
        <v>22336</v>
      </c>
      <c r="F15" s="20" t="s">
        <v>42</v>
      </c>
      <c r="G15" s="26">
        <v>17502</v>
      </c>
      <c r="H15" s="61">
        <f>85+95+88+89</f>
        <v>357</v>
      </c>
      <c r="I15" s="20">
        <f>50+45+35+36</f>
        <v>166</v>
      </c>
      <c r="J15" s="20">
        <f t="shared" si="0"/>
        <v>523</v>
      </c>
      <c r="K15" s="20">
        <v>3</v>
      </c>
      <c r="L15" s="20"/>
      <c r="M15" s="101" t="s">
        <v>161</v>
      </c>
    </row>
    <row r="16" spans="1:13" ht="18" customHeight="1">
      <c r="A16" s="59"/>
      <c r="B16" s="129" t="s">
        <v>18</v>
      </c>
      <c r="C16" s="5"/>
      <c r="D16" s="61" t="s">
        <v>81</v>
      </c>
      <c r="E16" s="60">
        <v>21872</v>
      </c>
      <c r="F16" s="20" t="s">
        <v>39</v>
      </c>
      <c r="G16" s="26">
        <v>7579</v>
      </c>
      <c r="H16" s="20">
        <f>76+101+83+98</f>
        <v>358</v>
      </c>
      <c r="I16" s="20">
        <f>35+44+44+36</f>
        <v>159</v>
      </c>
      <c r="J16" s="20">
        <f t="shared" si="0"/>
        <v>517</v>
      </c>
      <c r="K16" s="20">
        <v>3</v>
      </c>
      <c r="L16" s="20"/>
      <c r="M16" s="5"/>
    </row>
    <row r="17" spans="1:16" ht="18" customHeight="1">
      <c r="A17" s="7"/>
      <c r="B17" s="129" t="s">
        <v>19</v>
      </c>
      <c r="C17" s="5"/>
      <c r="D17" s="20" t="s">
        <v>45</v>
      </c>
      <c r="E17" s="60">
        <v>20722</v>
      </c>
      <c r="F17" s="20" t="s">
        <v>99</v>
      </c>
      <c r="G17" s="26">
        <v>7904</v>
      </c>
      <c r="H17" s="61">
        <f>78+91+86+87</f>
        <v>342</v>
      </c>
      <c r="I17" s="20">
        <f>35+43+43+45</f>
        <v>166</v>
      </c>
      <c r="J17" s="20">
        <f t="shared" si="0"/>
        <v>508</v>
      </c>
      <c r="K17" s="20">
        <v>2</v>
      </c>
      <c r="L17" s="20"/>
      <c r="M17" s="5"/>
      <c r="N17" s="39"/>
      <c r="O17" s="39"/>
      <c r="P17" s="7"/>
    </row>
    <row r="18" spans="1:16" ht="18" customHeight="1">
      <c r="A18" s="7"/>
      <c r="B18" s="130" t="s">
        <v>20</v>
      </c>
      <c r="C18" s="5"/>
      <c r="D18" s="20" t="s">
        <v>54</v>
      </c>
      <c r="E18" s="60">
        <v>18864</v>
      </c>
      <c r="F18" s="20" t="s">
        <v>39</v>
      </c>
      <c r="G18" s="26">
        <v>8648</v>
      </c>
      <c r="H18" s="61">
        <f>93+85+90+96</f>
        <v>364</v>
      </c>
      <c r="I18" s="20">
        <f>41+35+17+44</f>
        <v>137</v>
      </c>
      <c r="J18" s="20">
        <f t="shared" si="0"/>
        <v>501</v>
      </c>
      <c r="K18" s="20">
        <v>16</v>
      </c>
      <c r="L18" s="20"/>
      <c r="M18" s="5"/>
      <c r="N18" s="39"/>
      <c r="O18" s="39"/>
      <c r="P18" s="7"/>
    </row>
    <row r="19" spans="1:16" ht="18" customHeight="1">
      <c r="A19" s="7"/>
      <c r="B19" s="130" t="s">
        <v>21</v>
      </c>
      <c r="C19" s="5"/>
      <c r="D19" s="20" t="s">
        <v>44</v>
      </c>
      <c r="E19" s="60">
        <v>20423</v>
      </c>
      <c r="F19" s="20" t="s">
        <v>78</v>
      </c>
      <c r="G19" s="26">
        <v>7200</v>
      </c>
      <c r="H19" s="61">
        <f>91+86+88+81</f>
        <v>346</v>
      </c>
      <c r="I19" s="20">
        <f>34+44+36+41</f>
        <v>155</v>
      </c>
      <c r="J19" s="20">
        <f t="shared" si="0"/>
        <v>501</v>
      </c>
      <c r="K19" s="20">
        <v>13</v>
      </c>
      <c r="L19" s="20"/>
      <c r="M19" s="5"/>
      <c r="N19" s="39"/>
      <c r="O19" s="39"/>
      <c r="P19" s="7"/>
    </row>
    <row r="20" spans="1:16" ht="18" customHeight="1">
      <c r="A20" s="59"/>
      <c r="B20" s="26" t="s">
        <v>22</v>
      </c>
      <c r="C20" s="5"/>
      <c r="D20" s="20" t="s">
        <v>117</v>
      </c>
      <c r="E20" s="60">
        <v>19320</v>
      </c>
      <c r="F20" s="20" t="s">
        <v>99</v>
      </c>
      <c r="G20" s="26">
        <v>8851</v>
      </c>
      <c r="H20" s="102">
        <f>91+90+73+81</f>
        <v>335</v>
      </c>
      <c r="I20" s="20">
        <f>44+36+42+42</f>
        <v>164</v>
      </c>
      <c r="J20" s="20">
        <f t="shared" si="0"/>
        <v>499</v>
      </c>
      <c r="K20" s="20">
        <v>8</v>
      </c>
      <c r="L20" s="20"/>
      <c r="M20" s="5"/>
      <c r="N20" s="39"/>
      <c r="O20" s="39"/>
      <c r="P20" s="7"/>
    </row>
    <row r="21" spans="1:16" ht="18" customHeight="1">
      <c r="A21" s="7"/>
      <c r="B21" s="26" t="s">
        <v>23</v>
      </c>
      <c r="C21" s="5"/>
      <c r="D21" s="20" t="s">
        <v>77</v>
      </c>
      <c r="E21" s="60">
        <v>21072</v>
      </c>
      <c r="F21" s="20" t="s">
        <v>41</v>
      </c>
      <c r="G21" s="26">
        <v>19999</v>
      </c>
      <c r="H21" s="61">
        <f>82+89+86+77</f>
        <v>334</v>
      </c>
      <c r="I21" s="20">
        <f>45+27+36+43</f>
        <v>151</v>
      </c>
      <c r="J21" s="20">
        <f t="shared" si="0"/>
        <v>485</v>
      </c>
      <c r="K21" s="20">
        <v>5</v>
      </c>
      <c r="L21" s="20"/>
      <c r="M21" s="5"/>
      <c r="N21" s="39"/>
      <c r="O21" s="39"/>
      <c r="P21" s="7"/>
    </row>
    <row r="22" spans="1:16" ht="18" customHeight="1">
      <c r="A22" s="7"/>
      <c r="B22" s="26" t="s">
        <v>24</v>
      </c>
      <c r="C22" s="5"/>
      <c r="D22" s="20" t="s">
        <v>134</v>
      </c>
      <c r="E22" s="60">
        <v>16625</v>
      </c>
      <c r="F22" s="20" t="s">
        <v>39</v>
      </c>
      <c r="G22" s="26">
        <v>7889</v>
      </c>
      <c r="H22" s="61">
        <f>73+89+91+92</f>
        <v>345</v>
      </c>
      <c r="I22" s="20">
        <f>34+43+27+35</f>
        <v>139</v>
      </c>
      <c r="J22" s="20">
        <f t="shared" si="0"/>
        <v>484</v>
      </c>
      <c r="K22" s="20">
        <v>15</v>
      </c>
      <c r="L22" s="20"/>
      <c r="M22" s="20"/>
      <c r="N22" s="39"/>
      <c r="O22" s="39"/>
      <c r="P22" s="7"/>
    </row>
    <row r="23" spans="1:16" ht="18" customHeight="1">
      <c r="A23" s="7"/>
      <c r="B23" s="26" t="s">
        <v>25</v>
      </c>
      <c r="C23" s="5"/>
      <c r="D23" s="20" t="s">
        <v>135</v>
      </c>
      <c r="E23" s="96">
        <v>23968</v>
      </c>
      <c r="F23" s="20" t="s">
        <v>39</v>
      </c>
      <c r="G23" s="103">
        <v>12134</v>
      </c>
      <c r="H23" s="5">
        <v>335</v>
      </c>
      <c r="I23" s="5">
        <v>148</v>
      </c>
      <c r="J23" s="5">
        <f t="shared" si="0"/>
        <v>483</v>
      </c>
      <c r="K23" s="5">
        <v>8</v>
      </c>
      <c r="L23" s="20"/>
      <c r="M23" s="20"/>
      <c r="N23" s="39"/>
      <c r="O23" s="39"/>
      <c r="P23" s="7"/>
    </row>
    <row r="24" spans="1:16" ht="18" customHeight="1">
      <c r="A24" s="59"/>
      <c r="B24" s="26" t="s">
        <v>26</v>
      </c>
      <c r="C24" s="5"/>
      <c r="D24" s="20" t="s">
        <v>143</v>
      </c>
      <c r="E24" s="60">
        <v>20592</v>
      </c>
      <c r="F24" s="20" t="s">
        <v>144</v>
      </c>
      <c r="G24" s="26">
        <v>7195</v>
      </c>
      <c r="H24" s="61">
        <f>82+90+82+70</f>
        <v>324</v>
      </c>
      <c r="I24" s="20">
        <f>43+36+36+43</f>
        <v>158</v>
      </c>
      <c r="J24" s="20">
        <f t="shared" si="0"/>
        <v>482</v>
      </c>
      <c r="K24" s="20">
        <v>9</v>
      </c>
      <c r="L24" s="20"/>
      <c r="M24" s="20"/>
      <c r="N24" s="39"/>
      <c r="O24" s="39"/>
      <c r="P24" s="7"/>
    </row>
    <row r="25" spans="1:16" ht="18" customHeight="1">
      <c r="A25" s="7"/>
      <c r="B25" s="26" t="s">
        <v>27</v>
      </c>
      <c r="C25" s="5"/>
      <c r="D25" s="61" t="s">
        <v>97</v>
      </c>
      <c r="E25" s="60">
        <v>18584</v>
      </c>
      <c r="F25" s="61" t="s">
        <v>79</v>
      </c>
      <c r="G25" s="26">
        <v>15378</v>
      </c>
      <c r="H25" s="20">
        <v>335</v>
      </c>
      <c r="I25" s="20">
        <v>145</v>
      </c>
      <c r="J25" s="20">
        <f t="shared" si="0"/>
        <v>480</v>
      </c>
      <c r="K25" s="20">
        <v>10</v>
      </c>
      <c r="L25" s="20"/>
      <c r="M25" s="20"/>
      <c r="N25" s="39"/>
      <c r="O25" s="39"/>
      <c r="P25" s="7"/>
    </row>
    <row r="26" spans="1:16" ht="18" customHeight="1">
      <c r="A26" s="7"/>
      <c r="B26" s="26" t="s">
        <v>28</v>
      </c>
      <c r="C26" s="5"/>
      <c r="D26" s="20" t="s">
        <v>96</v>
      </c>
      <c r="E26" s="60">
        <v>23901</v>
      </c>
      <c r="F26" s="20" t="s">
        <v>99</v>
      </c>
      <c r="G26" s="26">
        <v>15955</v>
      </c>
      <c r="H26" s="20">
        <f>85+81+75+80</f>
        <v>321</v>
      </c>
      <c r="I26" s="20">
        <f>35+35+45+42</f>
        <v>157</v>
      </c>
      <c r="J26" s="20">
        <f t="shared" si="0"/>
        <v>478</v>
      </c>
      <c r="K26" s="20">
        <v>7</v>
      </c>
      <c r="L26" s="20"/>
      <c r="M26" s="20"/>
      <c r="N26" s="39"/>
      <c r="O26" s="39"/>
      <c r="P26" s="7"/>
    </row>
    <row r="27" spans="1:16" ht="18" customHeight="1">
      <c r="A27" s="7"/>
      <c r="B27" s="26" t="s">
        <v>29</v>
      </c>
      <c r="C27" s="5"/>
      <c r="D27" s="20" t="s">
        <v>102</v>
      </c>
      <c r="E27" s="60">
        <v>20361</v>
      </c>
      <c r="F27" s="20" t="s">
        <v>144</v>
      </c>
      <c r="G27" s="26">
        <v>8377</v>
      </c>
      <c r="H27" s="20">
        <f>95+72+86+93</f>
        <v>346</v>
      </c>
      <c r="I27" s="20">
        <f>35+27+31+35</f>
        <v>128</v>
      </c>
      <c r="J27" s="20">
        <f t="shared" si="0"/>
        <v>474</v>
      </c>
      <c r="K27" s="20">
        <v>13</v>
      </c>
      <c r="L27" s="20"/>
      <c r="M27" s="20"/>
      <c r="N27" s="39"/>
      <c r="O27" s="39"/>
      <c r="P27" s="7"/>
    </row>
    <row r="28" spans="1:16" ht="18" customHeight="1">
      <c r="A28" s="59"/>
      <c r="B28" s="26" t="s">
        <v>105</v>
      </c>
      <c r="C28" s="5"/>
      <c r="D28" s="61" t="s">
        <v>133</v>
      </c>
      <c r="E28" s="97">
        <v>18799</v>
      </c>
      <c r="F28" s="20" t="s">
        <v>39</v>
      </c>
      <c r="G28" s="26">
        <v>14143</v>
      </c>
      <c r="H28" s="61">
        <f>81+94+72+86</f>
        <v>333</v>
      </c>
      <c r="I28" s="20">
        <f>36+36+24+39</f>
        <v>135</v>
      </c>
      <c r="J28" s="20">
        <f t="shared" si="0"/>
        <v>468</v>
      </c>
      <c r="K28" s="20">
        <v>13</v>
      </c>
      <c r="L28" s="5"/>
      <c r="M28" s="5"/>
      <c r="N28" s="10"/>
      <c r="O28" s="10"/>
      <c r="P28" s="7"/>
    </row>
    <row r="29" spans="1:15" ht="18" customHeight="1">
      <c r="A29" s="7"/>
      <c r="B29" s="26" t="s">
        <v>106</v>
      </c>
      <c r="C29" s="5"/>
      <c r="D29" s="20" t="s">
        <v>71</v>
      </c>
      <c r="E29" s="60">
        <v>17856</v>
      </c>
      <c r="F29" s="20" t="s">
        <v>43</v>
      </c>
      <c r="G29" s="26">
        <v>8108</v>
      </c>
      <c r="H29" s="5">
        <v>336</v>
      </c>
      <c r="I29" s="5">
        <v>132</v>
      </c>
      <c r="J29" s="5">
        <f t="shared" si="0"/>
        <v>468</v>
      </c>
      <c r="K29" s="5">
        <v>16</v>
      </c>
      <c r="L29" s="5"/>
      <c r="M29" s="5"/>
      <c r="N29" s="10"/>
      <c r="O29" s="10"/>
    </row>
    <row r="30" spans="1:15" ht="18" customHeight="1">
      <c r="A30" s="7"/>
      <c r="B30" s="26" t="s">
        <v>107</v>
      </c>
      <c r="C30" s="5"/>
      <c r="D30" s="20" t="s">
        <v>126</v>
      </c>
      <c r="E30" s="60">
        <v>21029</v>
      </c>
      <c r="F30" s="20" t="s">
        <v>109</v>
      </c>
      <c r="G30" s="26">
        <v>7580</v>
      </c>
      <c r="H30" s="5">
        <v>318</v>
      </c>
      <c r="I30" s="5">
        <v>146</v>
      </c>
      <c r="J30" s="5">
        <f t="shared" si="0"/>
        <v>464</v>
      </c>
      <c r="K30" s="5">
        <v>9</v>
      </c>
      <c r="L30" s="5"/>
      <c r="M30" s="5"/>
      <c r="N30" s="39"/>
      <c r="O30" s="10"/>
    </row>
    <row r="31" spans="1:15" ht="18" customHeight="1">
      <c r="A31" s="7"/>
      <c r="B31" s="26" t="s">
        <v>108</v>
      </c>
      <c r="C31" s="5"/>
      <c r="D31" s="20" t="s">
        <v>103</v>
      </c>
      <c r="E31" s="60">
        <v>22459</v>
      </c>
      <c r="F31" s="20" t="s">
        <v>145</v>
      </c>
      <c r="G31" s="26">
        <v>7212</v>
      </c>
      <c r="H31" s="20">
        <f>91+78+78+83</f>
        <v>330</v>
      </c>
      <c r="I31" s="20">
        <f>25+17+18+27</f>
        <v>87</v>
      </c>
      <c r="J31" s="20">
        <f t="shared" si="0"/>
        <v>417</v>
      </c>
      <c r="K31" s="20">
        <v>26</v>
      </c>
      <c r="L31" s="5"/>
      <c r="M31" s="5"/>
      <c r="N31" s="10"/>
      <c r="O31" s="10"/>
    </row>
    <row r="32" spans="1:15" ht="18" customHeight="1">
      <c r="A32" s="10"/>
      <c r="B32" s="52"/>
      <c r="C32" s="51"/>
      <c r="H32" s="7"/>
      <c r="I32" s="7"/>
      <c r="J32" s="7"/>
      <c r="K32" s="7"/>
      <c r="L32" s="7"/>
      <c r="M32" s="62"/>
      <c r="N32" s="10"/>
      <c r="O32" s="10"/>
    </row>
    <row r="33" spans="1:15" ht="18" customHeight="1">
      <c r="A33" s="7"/>
      <c r="B33" s="39"/>
      <c r="C33" s="7"/>
      <c r="H33" s="7" t="s">
        <v>154</v>
      </c>
      <c r="I33" s="7"/>
      <c r="J33" s="7"/>
      <c r="K33" s="7" t="s">
        <v>169</v>
      </c>
      <c r="L33" s="7"/>
      <c r="M33" s="63"/>
      <c r="N33" s="10"/>
      <c r="O33" s="10"/>
    </row>
    <row r="34" spans="1:15" ht="18" customHeight="1">
      <c r="A34" s="7"/>
      <c r="B34" s="39"/>
      <c r="C34" s="7"/>
      <c r="D34" s="89"/>
      <c r="E34" s="49"/>
      <c r="F34" s="40"/>
      <c r="G34" s="39"/>
      <c r="H34" s="7"/>
      <c r="I34" s="7"/>
      <c r="J34" s="7"/>
      <c r="K34" s="7"/>
      <c r="L34" s="7"/>
      <c r="M34" s="7"/>
      <c r="N34" s="10"/>
      <c r="O34" s="10"/>
    </row>
    <row r="35" spans="1:15" ht="18" customHeight="1">
      <c r="A35" s="7"/>
      <c r="B35" s="39"/>
      <c r="C35" s="7"/>
      <c r="D35" s="89"/>
      <c r="E35" s="49"/>
      <c r="F35" s="40"/>
      <c r="G35" s="39"/>
      <c r="H35" s="7"/>
      <c r="I35" s="7"/>
      <c r="J35" s="7"/>
      <c r="K35" s="7"/>
      <c r="L35" s="7"/>
      <c r="M35" s="7"/>
      <c r="N35" s="10"/>
      <c r="O35" s="10"/>
    </row>
    <row r="36" spans="1:11" ht="18" customHeight="1">
      <c r="A36" s="7"/>
      <c r="B36" s="39"/>
      <c r="C36" s="7"/>
      <c r="D36" s="85"/>
      <c r="E36" s="49"/>
      <c r="F36" s="40"/>
      <c r="G36" s="39"/>
      <c r="H36" s="7"/>
      <c r="I36" s="7"/>
      <c r="J36" s="7"/>
      <c r="K36" s="7"/>
    </row>
    <row r="37" spans="1:11" ht="18" customHeight="1">
      <c r="A37" s="7"/>
      <c r="B37" s="39"/>
      <c r="C37" s="7"/>
      <c r="D37" s="40"/>
      <c r="E37" s="49"/>
      <c r="F37" s="40"/>
      <c r="G37" s="39"/>
      <c r="H37" s="7"/>
      <c r="I37" s="7"/>
      <c r="J37" s="7"/>
      <c r="K37" s="7"/>
    </row>
    <row r="38" spans="1:11" ht="18" customHeight="1">
      <c r="A38" s="7"/>
      <c r="B38" s="39"/>
      <c r="C38" s="7"/>
      <c r="D38" s="40"/>
      <c r="E38" s="49"/>
      <c r="F38" s="40"/>
      <c r="G38" s="39"/>
      <c r="H38" s="7"/>
      <c r="I38" s="7"/>
      <c r="J38" s="7"/>
      <c r="K38" s="7"/>
    </row>
    <row r="39" spans="1:11" ht="18" customHeight="1">
      <c r="A39" s="7"/>
      <c r="B39" s="39"/>
      <c r="C39" s="7"/>
      <c r="D39" s="40"/>
      <c r="E39" s="49"/>
      <c r="F39" s="40"/>
      <c r="G39" s="39"/>
      <c r="H39" s="7"/>
      <c r="I39" s="7"/>
      <c r="J39" s="7"/>
      <c r="K39" s="7"/>
    </row>
    <row r="40" spans="1:7" ht="18" customHeight="1">
      <c r="A40" s="7"/>
      <c r="D40" s="67"/>
      <c r="E40" s="49"/>
      <c r="F40" s="40"/>
      <c r="G40" s="39"/>
    </row>
    <row r="41" spans="1:7" ht="18" customHeight="1">
      <c r="A41" s="7"/>
      <c r="D41" s="67"/>
      <c r="E41" s="49"/>
      <c r="F41" s="40"/>
      <c r="G41" s="39"/>
    </row>
    <row r="42" spans="1:7" ht="18" customHeight="1">
      <c r="A42" s="7"/>
      <c r="D42" s="67"/>
      <c r="E42" s="49"/>
      <c r="F42" s="40"/>
      <c r="G42" s="39"/>
    </row>
    <row r="43" spans="1:10" ht="18" customHeight="1">
      <c r="A43" s="7"/>
      <c r="D43" s="67"/>
      <c r="E43" s="49"/>
      <c r="F43" s="40"/>
      <c r="G43" s="39"/>
      <c r="H43" s="7"/>
      <c r="I43" s="7"/>
      <c r="J43" s="7"/>
    </row>
    <row r="44" spans="1:10" ht="18" customHeight="1">
      <c r="A44" s="7"/>
      <c r="D44" s="40"/>
      <c r="E44" s="49"/>
      <c r="F44" s="40"/>
      <c r="G44" s="39"/>
      <c r="H44" s="7"/>
      <c r="I44" s="7"/>
      <c r="J44" s="7"/>
    </row>
    <row r="45" spans="1:10" ht="18" customHeight="1">
      <c r="A45" s="7"/>
      <c r="D45" s="40"/>
      <c r="E45" s="68"/>
      <c r="F45" s="40"/>
      <c r="G45" s="39"/>
      <c r="H45" s="7"/>
      <c r="I45" s="7"/>
      <c r="J45" s="7"/>
    </row>
    <row r="46" spans="1:10" ht="18" customHeight="1">
      <c r="A46" s="7"/>
      <c r="D46" s="40"/>
      <c r="E46" s="49"/>
      <c r="F46" s="7"/>
      <c r="G46" s="39"/>
      <c r="H46" s="7"/>
      <c r="I46" s="7"/>
      <c r="J46" s="7"/>
    </row>
    <row r="47" spans="1:10" ht="18" customHeight="1">
      <c r="A47" s="7"/>
      <c r="D47" s="40"/>
      <c r="E47" s="49"/>
      <c r="F47" s="40"/>
      <c r="G47" s="39"/>
      <c r="H47" s="7"/>
      <c r="I47" s="7"/>
      <c r="J47" s="7"/>
    </row>
    <row r="48" spans="1:7" ht="18" customHeight="1">
      <c r="A48" s="7"/>
      <c r="D48" s="40"/>
      <c r="E48" s="49"/>
      <c r="F48" s="40"/>
      <c r="G48" s="52"/>
    </row>
    <row r="49" spans="1:7" ht="18" customHeight="1">
      <c r="A49" s="7"/>
      <c r="D49" s="40"/>
      <c r="E49" s="49"/>
      <c r="F49" s="40"/>
      <c r="G49" s="39"/>
    </row>
    <row r="50" spans="1:7" ht="18" customHeight="1">
      <c r="A50" s="7"/>
      <c r="D50" s="40"/>
      <c r="E50" s="49"/>
      <c r="F50" s="40"/>
      <c r="G50" s="39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</sheetData>
  <hyperlinks>
    <hyperlink ref="M15" r:id="rId1" display="hyc@email.cz"/>
  </hyperlinks>
  <printOptions/>
  <pageMargins left="0.3937007874015748" right="0.3937007874015748" top="0.984251968503937" bottom="0.984251968503937" header="0.5118110236220472" footer="0.5118110236220472"/>
  <pageSetup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P10" sqref="P10"/>
    </sheetView>
  </sheetViews>
  <sheetFormatPr defaultColWidth="9.00390625" defaultRowHeight="12.75"/>
  <cols>
    <col min="1" max="1" width="5.25390625" style="4" customWidth="1"/>
    <col min="2" max="2" width="3.375" style="36" customWidth="1"/>
    <col min="3" max="3" width="5.625" style="0" hidden="1" customWidth="1"/>
    <col min="4" max="4" width="18.25390625" style="0" customWidth="1"/>
    <col min="5" max="5" width="3.125" style="0" hidden="1" customWidth="1"/>
    <col min="6" max="6" width="10.00390625" style="4" customWidth="1"/>
    <col min="7" max="7" width="16.00390625" style="0" customWidth="1"/>
    <col min="8" max="8" width="7.375" style="4" customWidth="1"/>
    <col min="9" max="10" width="6.125" style="0" customWidth="1"/>
    <col min="11" max="11" width="6.75390625" style="0" customWidth="1"/>
    <col min="12" max="12" width="5.625" style="0" customWidth="1"/>
    <col min="13" max="13" width="21.375" style="0" customWidth="1"/>
    <col min="14" max="14" width="17.75390625" style="0" customWidth="1"/>
    <col min="15" max="15" width="5.125" style="0" hidden="1" customWidth="1"/>
    <col min="16" max="16" width="11.00390625" style="0" customWidth="1"/>
    <col min="17" max="17" width="16.00390625" style="0" customWidth="1"/>
  </cols>
  <sheetData>
    <row r="1" spans="1:4" ht="12.75">
      <c r="A1" s="32" t="s">
        <v>30</v>
      </c>
      <c r="C1" s="19"/>
      <c r="D1" s="19"/>
    </row>
    <row r="2" ht="18">
      <c r="D2" s="2" t="s">
        <v>149</v>
      </c>
    </row>
    <row r="3" spans="4:7" ht="15">
      <c r="D3" s="1" t="s">
        <v>172</v>
      </c>
      <c r="E3" s="3"/>
      <c r="F3" s="12"/>
      <c r="G3" s="3"/>
    </row>
    <row r="4" spans="4:7" ht="15">
      <c r="D4" s="1"/>
      <c r="E4" s="3"/>
      <c r="F4" s="12"/>
      <c r="G4" s="3"/>
    </row>
    <row r="5" spans="4:8" ht="18" customHeight="1">
      <c r="D5" s="25">
        <v>42378</v>
      </c>
      <c r="F5" t="s">
        <v>115</v>
      </c>
      <c r="H5" t="s">
        <v>173</v>
      </c>
    </row>
    <row r="6" spans="1:13" ht="12.75">
      <c r="A6" s="10"/>
      <c r="B6" s="50" t="s">
        <v>0</v>
      </c>
      <c r="C6" s="9" t="s">
        <v>1</v>
      </c>
      <c r="D6" s="8" t="s">
        <v>2</v>
      </c>
      <c r="E6" s="8" t="s">
        <v>31</v>
      </c>
      <c r="F6" s="8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24" t="s">
        <v>8</v>
      </c>
      <c r="M6" s="8" t="s">
        <v>86</v>
      </c>
    </row>
    <row r="7" spans="1:13" ht="18" customHeight="1">
      <c r="A7" s="10"/>
      <c r="B7" s="40"/>
      <c r="C7" s="7"/>
      <c r="D7" s="28" t="s">
        <v>59</v>
      </c>
      <c r="E7" s="7"/>
      <c r="F7" s="10"/>
      <c r="G7" s="7"/>
      <c r="H7" s="10"/>
      <c r="I7" s="7"/>
      <c r="J7" s="7"/>
      <c r="K7" s="7"/>
      <c r="L7" s="7"/>
      <c r="M7" s="7"/>
    </row>
    <row r="8" spans="1:13" ht="18" customHeight="1">
      <c r="A8" s="10"/>
      <c r="B8" s="128" t="s">
        <v>10</v>
      </c>
      <c r="C8" s="104"/>
      <c r="D8" s="104" t="s">
        <v>94</v>
      </c>
      <c r="E8" s="105"/>
      <c r="F8" s="106">
        <v>28563</v>
      </c>
      <c r="G8" s="104" t="s">
        <v>39</v>
      </c>
      <c r="H8" s="107">
        <v>9317</v>
      </c>
      <c r="I8" s="104">
        <v>368</v>
      </c>
      <c r="J8" s="104">
        <v>212</v>
      </c>
      <c r="K8" s="104">
        <f aca="true" t="shared" si="0" ref="K8:K14">SUM(I8:J8)</f>
        <v>580</v>
      </c>
      <c r="L8" s="104">
        <v>2</v>
      </c>
      <c r="M8" s="104"/>
    </row>
    <row r="9" spans="1:19" ht="18" customHeight="1">
      <c r="A9" s="10"/>
      <c r="B9" s="123" t="s">
        <v>11</v>
      </c>
      <c r="C9" s="104"/>
      <c r="D9" s="104" t="s">
        <v>104</v>
      </c>
      <c r="E9" s="104"/>
      <c r="F9" s="106">
        <v>27738</v>
      </c>
      <c r="G9" s="104" t="s">
        <v>39</v>
      </c>
      <c r="H9" s="107">
        <v>7754</v>
      </c>
      <c r="I9" s="104">
        <v>330</v>
      </c>
      <c r="J9" s="104">
        <v>168</v>
      </c>
      <c r="K9" s="104">
        <f t="shared" si="0"/>
        <v>498</v>
      </c>
      <c r="L9" s="104">
        <v>5</v>
      </c>
      <c r="M9" s="108" t="s">
        <v>162</v>
      </c>
      <c r="N9" s="40"/>
      <c r="O9" s="39"/>
      <c r="P9" s="49"/>
      <c r="Q9" s="40"/>
      <c r="R9" s="39"/>
      <c r="S9" s="7"/>
    </row>
    <row r="10" spans="1:19" ht="18" customHeight="1">
      <c r="A10" s="10"/>
      <c r="B10" s="128" t="s">
        <v>12</v>
      </c>
      <c r="C10" s="104"/>
      <c r="D10" s="104" t="s">
        <v>55</v>
      </c>
      <c r="E10" s="105"/>
      <c r="F10" s="106">
        <v>26837</v>
      </c>
      <c r="G10" s="104" t="s">
        <v>39</v>
      </c>
      <c r="H10" s="107">
        <v>9310</v>
      </c>
      <c r="I10" s="104">
        <v>355</v>
      </c>
      <c r="J10" s="104">
        <v>136</v>
      </c>
      <c r="K10" s="104">
        <f t="shared" si="0"/>
        <v>491</v>
      </c>
      <c r="L10" s="104">
        <v>8</v>
      </c>
      <c r="M10" s="104"/>
      <c r="N10" s="40"/>
      <c r="O10" s="39"/>
      <c r="P10" s="49"/>
      <c r="Q10" s="40"/>
      <c r="R10" s="39"/>
      <c r="S10" s="7"/>
    </row>
    <row r="11" spans="1:19" ht="18" customHeight="1">
      <c r="A11" s="10"/>
      <c r="B11" s="128" t="s">
        <v>13</v>
      </c>
      <c r="C11" s="104"/>
      <c r="D11" s="104" t="s">
        <v>70</v>
      </c>
      <c r="E11" s="105"/>
      <c r="F11" s="106">
        <v>28048</v>
      </c>
      <c r="G11" s="104" t="s">
        <v>40</v>
      </c>
      <c r="H11" s="107">
        <v>8849</v>
      </c>
      <c r="I11" s="104">
        <v>343</v>
      </c>
      <c r="J11" s="104">
        <v>145</v>
      </c>
      <c r="K11" s="104">
        <f t="shared" si="0"/>
        <v>488</v>
      </c>
      <c r="L11" s="104">
        <v>9</v>
      </c>
      <c r="M11" s="104"/>
      <c r="N11" s="40"/>
      <c r="O11" s="40"/>
      <c r="P11" s="49"/>
      <c r="Q11" s="40"/>
      <c r="R11" s="39"/>
      <c r="S11" s="7"/>
    </row>
    <row r="12" spans="1:19" ht="18" customHeight="1">
      <c r="A12" s="10"/>
      <c r="B12" s="128" t="s">
        <v>14</v>
      </c>
      <c r="C12" s="104"/>
      <c r="D12" s="104" t="s">
        <v>56</v>
      </c>
      <c r="E12" s="104"/>
      <c r="F12" s="106">
        <v>26872</v>
      </c>
      <c r="G12" s="104" t="s">
        <v>79</v>
      </c>
      <c r="H12" s="107">
        <v>20078</v>
      </c>
      <c r="I12" s="104">
        <v>322</v>
      </c>
      <c r="J12" s="104">
        <v>160</v>
      </c>
      <c r="K12" s="104">
        <f t="shared" si="0"/>
        <v>482</v>
      </c>
      <c r="L12" s="104">
        <v>11</v>
      </c>
      <c r="M12" s="104"/>
      <c r="N12" s="40"/>
      <c r="O12" s="39"/>
      <c r="P12" s="49"/>
      <c r="Q12" s="40"/>
      <c r="R12" s="39"/>
      <c r="S12" s="7"/>
    </row>
    <row r="13" spans="1:19" ht="18" customHeight="1">
      <c r="A13" s="10"/>
      <c r="B13" s="128" t="s">
        <v>15</v>
      </c>
      <c r="C13" s="104"/>
      <c r="D13" s="104" t="s">
        <v>72</v>
      </c>
      <c r="E13" s="109"/>
      <c r="F13" s="106">
        <v>24939</v>
      </c>
      <c r="G13" s="104" t="s">
        <v>78</v>
      </c>
      <c r="H13" s="107">
        <v>7222</v>
      </c>
      <c r="I13" s="104">
        <v>318</v>
      </c>
      <c r="J13" s="104">
        <v>146</v>
      </c>
      <c r="K13" s="104">
        <f t="shared" si="0"/>
        <v>464</v>
      </c>
      <c r="L13" s="104">
        <v>7</v>
      </c>
      <c r="M13" s="104"/>
      <c r="N13" s="40"/>
      <c r="O13" s="49"/>
      <c r="P13" s="49"/>
      <c r="Q13" s="7"/>
      <c r="R13" s="39"/>
      <c r="S13" s="7"/>
    </row>
    <row r="14" spans="1:19" ht="18" customHeight="1">
      <c r="A14" s="10"/>
      <c r="B14" s="123" t="s">
        <v>16</v>
      </c>
      <c r="C14" s="104"/>
      <c r="D14" s="104" t="s">
        <v>49</v>
      </c>
      <c r="E14" s="105"/>
      <c r="F14" s="106">
        <v>26115</v>
      </c>
      <c r="G14" s="104" t="s">
        <v>39</v>
      </c>
      <c r="H14" s="107">
        <v>8879</v>
      </c>
      <c r="I14" s="104">
        <v>338</v>
      </c>
      <c r="J14" s="104">
        <v>121</v>
      </c>
      <c r="K14" s="104">
        <f t="shared" si="0"/>
        <v>459</v>
      </c>
      <c r="L14" s="104">
        <v>14</v>
      </c>
      <c r="M14" s="104"/>
      <c r="N14" s="40"/>
      <c r="O14" s="49"/>
      <c r="P14" s="49"/>
      <c r="Q14" s="7"/>
      <c r="R14" s="39"/>
      <c r="S14" s="7"/>
    </row>
    <row r="15" spans="1:19" ht="18" customHeight="1">
      <c r="A15" s="10"/>
      <c r="B15" s="26"/>
      <c r="C15" s="20"/>
      <c r="D15" s="20"/>
      <c r="E15" s="26"/>
      <c r="F15" s="60"/>
      <c r="G15" s="20"/>
      <c r="H15" s="26"/>
      <c r="I15" s="20"/>
      <c r="J15" s="20"/>
      <c r="K15" s="20"/>
      <c r="L15" s="20"/>
      <c r="M15" s="5"/>
      <c r="N15" s="40"/>
      <c r="O15" s="40"/>
      <c r="P15" s="49"/>
      <c r="Q15" s="7"/>
      <c r="R15" s="39"/>
      <c r="S15" s="7"/>
    </row>
    <row r="16" spans="1:19" ht="18" customHeight="1">
      <c r="A16" s="10"/>
      <c r="B16" s="39"/>
      <c r="C16" s="40"/>
      <c r="D16" s="40"/>
      <c r="E16" s="40"/>
      <c r="F16" s="39"/>
      <c r="G16" s="40"/>
      <c r="H16" s="39"/>
      <c r="I16" s="40"/>
      <c r="J16" s="40"/>
      <c r="K16" s="40"/>
      <c r="L16" s="40"/>
      <c r="M16" s="7"/>
      <c r="N16" s="7"/>
      <c r="O16" s="10"/>
      <c r="P16" s="35"/>
      <c r="Q16" s="7"/>
      <c r="R16" s="10"/>
      <c r="S16" s="7"/>
    </row>
    <row r="17" spans="1:19" ht="18" customHeight="1">
      <c r="A17" s="10"/>
      <c r="B17" s="39"/>
      <c r="C17" s="40"/>
      <c r="D17" s="40"/>
      <c r="E17" s="40"/>
      <c r="F17" s="39"/>
      <c r="G17" s="40"/>
      <c r="H17" s="39"/>
      <c r="I17" s="40"/>
      <c r="J17" s="40"/>
      <c r="K17" s="40"/>
      <c r="L17" s="40"/>
      <c r="M17" s="7"/>
      <c r="N17" s="7"/>
      <c r="O17" s="7"/>
      <c r="P17" s="7"/>
      <c r="Q17" s="7"/>
      <c r="R17" s="7"/>
      <c r="S17" s="7"/>
    </row>
    <row r="18" spans="1:19" ht="18" customHeight="1">
      <c r="A18" s="10"/>
      <c r="B18" s="39"/>
      <c r="C18" s="64"/>
      <c r="D18" s="1" t="s">
        <v>60</v>
      </c>
      <c r="E18" s="36"/>
      <c r="F18" s="65"/>
      <c r="G18" s="36"/>
      <c r="H18" s="39"/>
      <c r="I18" s="40"/>
      <c r="J18" s="40"/>
      <c r="K18" s="40"/>
      <c r="L18" s="40"/>
      <c r="M18" s="7"/>
      <c r="N18" s="7"/>
      <c r="O18" s="7"/>
      <c r="P18" s="7"/>
      <c r="Q18" s="7"/>
      <c r="R18" s="7"/>
      <c r="S18" s="7"/>
    </row>
    <row r="19" spans="1:19" ht="18" customHeight="1">
      <c r="A19" s="10"/>
      <c r="B19" s="123" t="s">
        <v>10</v>
      </c>
      <c r="C19" s="110"/>
      <c r="D19" s="104" t="s">
        <v>82</v>
      </c>
      <c r="E19" s="105"/>
      <c r="F19" s="106">
        <v>18560</v>
      </c>
      <c r="G19" s="104" t="s">
        <v>39</v>
      </c>
      <c r="H19" s="107">
        <v>11263</v>
      </c>
      <c r="I19" s="104">
        <v>345</v>
      </c>
      <c r="J19" s="104">
        <v>163</v>
      </c>
      <c r="K19" s="104">
        <f aca="true" t="shared" si="1" ref="K19:K26">SUM(I19:J19)</f>
        <v>508</v>
      </c>
      <c r="L19" s="104">
        <v>3</v>
      </c>
      <c r="M19" s="108" t="s">
        <v>162</v>
      </c>
      <c r="N19" s="7"/>
      <c r="O19" s="7"/>
      <c r="P19" s="7"/>
      <c r="Q19" s="7"/>
      <c r="R19" s="7"/>
      <c r="S19" s="7"/>
    </row>
    <row r="20" spans="1:19" ht="18" customHeight="1">
      <c r="A20" s="10"/>
      <c r="B20" s="123" t="s">
        <v>11</v>
      </c>
      <c r="C20" s="110"/>
      <c r="D20" s="104" t="s">
        <v>131</v>
      </c>
      <c r="E20" s="105"/>
      <c r="F20" s="106">
        <v>16267</v>
      </c>
      <c r="G20" s="104" t="s">
        <v>39</v>
      </c>
      <c r="H20" s="107">
        <v>7732</v>
      </c>
      <c r="I20" s="104">
        <v>356</v>
      </c>
      <c r="J20" s="104">
        <v>137</v>
      </c>
      <c r="K20" s="104">
        <f t="shared" si="1"/>
        <v>493</v>
      </c>
      <c r="L20" s="104">
        <v>6</v>
      </c>
      <c r="M20" s="108" t="s">
        <v>162</v>
      </c>
      <c r="N20" s="40"/>
      <c r="O20" s="39"/>
      <c r="P20" s="49"/>
      <c r="Q20" s="40"/>
      <c r="R20" s="39"/>
      <c r="S20" s="7"/>
    </row>
    <row r="21" spans="1:19" ht="18" customHeight="1">
      <c r="A21" s="10"/>
      <c r="B21" s="128" t="s">
        <v>12</v>
      </c>
      <c r="C21" s="110"/>
      <c r="D21" s="104" t="s">
        <v>57</v>
      </c>
      <c r="E21" s="105"/>
      <c r="F21" s="106">
        <v>21141</v>
      </c>
      <c r="G21" s="104" t="s">
        <v>79</v>
      </c>
      <c r="H21" s="107">
        <v>18961</v>
      </c>
      <c r="I21" s="104">
        <v>340</v>
      </c>
      <c r="J21" s="104">
        <v>144</v>
      </c>
      <c r="K21" s="104">
        <f t="shared" si="1"/>
        <v>484</v>
      </c>
      <c r="L21" s="104">
        <v>13</v>
      </c>
      <c r="M21" s="111"/>
      <c r="N21" s="40"/>
      <c r="O21" s="39"/>
      <c r="P21" s="49"/>
      <c r="Q21" s="40"/>
      <c r="R21" s="39"/>
      <c r="S21" s="7"/>
    </row>
    <row r="22" spans="1:19" ht="18" customHeight="1">
      <c r="A22" s="10"/>
      <c r="B22" s="128" t="s">
        <v>13</v>
      </c>
      <c r="C22" s="112"/>
      <c r="D22" s="104" t="s">
        <v>75</v>
      </c>
      <c r="E22" s="105"/>
      <c r="F22" s="106">
        <v>23109</v>
      </c>
      <c r="G22" s="113" t="s">
        <v>39</v>
      </c>
      <c r="H22" s="107">
        <v>17204</v>
      </c>
      <c r="I22" s="104">
        <v>346</v>
      </c>
      <c r="J22" s="104">
        <v>137</v>
      </c>
      <c r="K22" s="104">
        <f t="shared" si="1"/>
        <v>483</v>
      </c>
      <c r="L22" s="104">
        <v>8</v>
      </c>
      <c r="M22" s="111"/>
      <c r="N22" s="40"/>
      <c r="O22" s="39"/>
      <c r="P22" s="49"/>
      <c r="Q22" s="40"/>
      <c r="R22" s="39"/>
      <c r="S22" s="7"/>
    </row>
    <row r="23" spans="1:19" ht="18" customHeight="1">
      <c r="A23" s="10"/>
      <c r="B23" s="123" t="s">
        <v>14</v>
      </c>
      <c r="C23" s="110"/>
      <c r="D23" s="104" t="s">
        <v>93</v>
      </c>
      <c r="E23" s="114">
        <v>22980</v>
      </c>
      <c r="F23" s="106">
        <v>22980</v>
      </c>
      <c r="G23" s="104" t="s">
        <v>78</v>
      </c>
      <c r="H23" s="107">
        <v>11423</v>
      </c>
      <c r="I23" s="104">
        <v>323</v>
      </c>
      <c r="J23" s="104">
        <v>153</v>
      </c>
      <c r="K23" s="104">
        <f t="shared" si="1"/>
        <v>476</v>
      </c>
      <c r="L23" s="104">
        <v>8</v>
      </c>
      <c r="M23" s="111"/>
      <c r="N23" s="40"/>
      <c r="O23" s="40"/>
      <c r="P23" s="49"/>
      <c r="Q23" s="40"/>
      <c r="R23" s="39"/>
      <c r="S23" s="7"/>
    </row>
    <row r="24" spans="1:19" ht="18" customHeight="1">
      <c r="A24" s="10"/>
      <c r="B24" s="123" t="s">
        <v>15</v>
      </c>
      <c r="C24" s="110"/>
      <c r="D24" s="104" t="s">
        <v>163</v>
      </c>
      <c r="E24" s="114"/>
      <c r="F24" s="106">
        <v>17765</v>
      </c>
      <c r="G24" s="104" t="s">
        <v>78</v>
      </c>
      <c r="H24" s="107">
        <v>7220</v>
      </c>
      <c r="I24" s="104">
        <v>365</v>
      </c>
      <c r="J24" s="104">
        <v>111</v>
      </c>
      <c r="K24" s="104">
        <f t="shared" si="1"/>
        <v>476</v>
      </c>
      <c r="L24" s="104">
        <v>18</v>
      </c>
      <c r="M24" s="111"/>
      <c r="N24" s="43"/>
      <c r="O24" s="39"/>
      <c r="P24" s="49"/>
      <c r="Q24" s="40"/>
      <c r="R24" s="39"/>
      <c r="S24" s="7"/>
    </row>
    <row r="25" spans="1:19" ht="18" customHeight="1">
      <c r="A25" s="10"/>
      <c r="B25" s="123" t="s">
        <v>16</v>
      </c>
      <c r="C25" s="7"/>
      <c r="D25" s="104" t="s">
        <v>83</v>
      </c>
      <c r="E25" s="104"/>
      <c r="F25" s="106">
        <v>17521</v>
      </c>
      <c r="G25" s="104" t="s">
        <v>39</v>
      </c>
      <c r="H25" s="107">
        <v>7730</v>
      </c>
      <c r="I25" s="104">
        <v>331</v>
      </c>
      <c r="J25" s="104">
        <v>101</v>
      </c>
      <c r="K25" s="104">
        <f t="shared" si="1"/>
        <v>432</v>
      </c>
      <c r="L25" s="104">
        <v>20</v>
      </c>
      <c r="M25" s="104"/>
      <c r="N25" s="40"/>
      <c r="O25" s="39"/>
      <c r="P25" s="49"/>
      <c r="Q25" s="7"/>
      <c r="R25" s="39"/>
      <c r="S25" s="7"/>
    </row>
    <row r="26" spans="1:19" ht="18" customHeight="1">
      <c r="A26" s="10"/>
      <c r="B26" s="123" t="s">
        <v>17</v>
      </c>
      <c r="C26" s="7"/>
      <c r="D26" s="104" t="s">
        <v>164</v>
      </c>
      <c r="E26" s="114"/>
      <c r="F26" s="114">
        <v>22929</v>
      </c>
      <c r="G26" s="104" t="s">
        <v>78</v>
      </c>
      <c r="H26" s="107">
        <v>22686</v>
      </c>
      <c r="I26" s="104">
        <v>311</v>
      </c>
      <c r="J26" s="104">
        <v>111</v>
      </c>
      <c r="K26" s="104">
        <f t="shared" si="1"/>
        <v>422</v>
      </c>
      <c r="L26" s="104">
        <v>17</v>
      </c>
      <c r="M26" s="104"/>
      <c r="N26" s="43"/>
      <c r="O26" s="10"/>
      <c r="P26" s="35"/>
      <c r="Q26" s="7"/>
      <c r="R26" s="10"/>
      <c r="S26" s="7"/>
    </row>
    <row r="27" spans="4:19" ht="18" customHeight="1">
      <c r="D27" s="36"/>
      <c r="E27" s="36"/>
      <c r="F27" s="65"/>
      <c r="G27" s="36"/>
      <c r="H27" s="65"/>
      <c r="N27" s="7"/>
      <c r="O27" s="7"/>
      <c r="P27" s="35"/>
      <c r="Q27" s="7"/>
      <c r="R27" s="10"/>
      <c r="S27" s="7"/>
    </row>
    <row r="28" spans="4:19" ht="18" customHeight="1">
      <c r="D28" s="36"/>
      <c r="E28" s="36"/>
      <c r="F28" s="65"/>
      <c r="G28" s="36"/>
      <c r="H28" s="65"/>
      <c r="I28" t="s">
        <v>155</v>
      </c>
      <c r="L28" t="s">
        <v>143</v>
      </c>
      <c r="N28" s="7"/>
      <c r="O28" s="7"/>
      <c r="P28" s="35"/>
      <c r="Q28" s="7"/>
      <c r="R28" s="10"/>
      <c r="S28" s="7"/>
    </row>
    <row r="29" spans="4:19" ht="18" customHeight="1">
      <c r="D29" s="36"/>
      <c r="E29" s="36"/>
      <c r="F29" s="65"/>
      <c r="G29" s="36"/>
      <c r="H29" s="65"/>
      <c r="N29" s="7"/>
      <c r="O29" s="7"/>
      <c r="P29" s="35"/>
      <c r="Q29" s="7"/>
      <c r="R29" s="10"/>
      <c r="S29" s="7"/>
    </row>
    <row r="30" spans="1:14" ht="18" customHeight="1">
      <c r="A30" s="10"/>
      <c r="B30" s="40"/>
      <c r="C30" s="7"/>
      <c r="D30" s="28"/>
      <c r="E30" s="40"/>
      <c r="F30" s="39"/>
      <c r="G30" s="40"/>
      <c r="H30" s="39"/>
      <c r="I30" s="7"/>
      <c r="J30" s="7"/>
      <c r="K30" s="7"/>
      <c r="L30" s="7"/>
      <c r="M30" s="22"/>
      <c r="N30" s="7"/>
    </row>
    <row r="31" spans="1:14" ht="18" customHeight="1">
      <c r="A31" s="94"/>
      <c r="B31" s="39"/>
      <c r="C31" s="7"/>
      <c r="D31" s="40"/>
      <c r="E31" s="39"/>
      <c r="F31" s="49"/>
      <c r="G31" s="40"/>
      <c r="H31" s="39"/>
      <c r="I31" s="7"/>
      <c r="J31" s="7"/>
      <c r="K31" s="7"/>
      <c r="L31" s="7"/>
      <c r="M31" s="22"/>
      <c r="N31" s="7"/>
    </row>
    <row r="32" spans="1:14" ht="18" customHeight="1">
      <c r="A32" s="47"/>
      <c r="B32" s="39"/>
      <c r="C32" s="7"/>
      <c r="D32" s="40"/>
      <c r="E32" s="39"/>
      <c r="F32" s="49"/>
      <c r="G32" s="40"/>
      <c r="H32" s="39"/>
      <c r="I32" s="7"/>
      <c r="J32" s="7"/>
      <c r="K32" s="7"/>
      <c r="L32" s="7"/>
      <c r="M32" s="7"/>
      <c r="N32" s="7"/>
    </row>
    <row r="33" spans="1:14" ht="18" customHeight="1">
      <c r="A33" s="47"/>
      <c r="B33" s="39"/>
      <c r="C33" s="7"/>
      <c r="D33" s="40"/>
      <c r="E33" s="39"/>
      <c r="F33" s="49"/>
      <c r="G33" s="40"/>
      <c r="H33" s="39"/>
      <c r="I33" s="7"/>
      <c r="J33" s="7"/>
      <c r="K33" s="7"/>
      <c r="L33" s="7"/>
      <c r="M33" s="7"/>
      <c r="N33" s="7"/>
    </row>
    <row r="34" spans="1:14" ht="18" customHeight="1">
      <c r="A34" s="47"/>
      <c r="B34" s="39"/>
      <c r="C34" s="7"/>
      <c r="D34" s="40"/>
      <c r="E34" s="40"/>
      <c r="F34" s="49"/>
      <c r="G34" s="40"/>
      <c r="H34" s="39"/>
      <c r="I34" s="7"/>
      <c r="J34" s="7"/>
      <c r="K34" s="7"/>
      <c r="L34" s="7"/>
      <c r="M34" s="7"/>
      <c r="N34" s="7"/>
    </row>
    <row r="35" spans="1:14" ht="18" customHeight="1">
      <c r="A35" s="94"/>
      <c r="B35" s="39"/>
      <c r="C35" s="10"/>
      <c r="D35" s="40"/>
      <c r="E35" s="40"/>
      <c r="F35" s="49"/>
      <c r="G35" s="40"/>
      <c r="H35" s="39"/>
      <c r="I35" s="7"/>
      <c r="J35" s="7"/>
      <c r="K35" s="7"/>
      <c r="L35" s="7"/>
      <c r="M35" s="7"/>
      <c r="N35" s="7"/>
    </row>
    <row r="36" spans="1:14" ht="18" customHeight="1">
      <c r="A36" s="47"/>
      <c r="B36" s="39"/>
      <c r="C36" s="10"/>
      <c r="D36" s="40"/>
      <c r="E36" s="39"/>
      <c r="F36" s="49"/>
      <c r="G36" s="40"/>
      <c r="H36" s="39"/>
      <c r="I36" s="7"/>
      <c r="J36" s="7"/>
      <c r="K36" s="7"/>
      <c r="L36" s="7"/>
      <c r="M36" s="7"/>
      <c r="N36" s="7"/>
    </row>
    <row r="37" spans="1:14" ht="18" customHeight="1">
      <c r="A37" s="47"/>
      <c r="B37" s="39"/>
      <c r="C37" s="10"/>
      <c r="D37" s="40"/>
      <c r="E37" s="39"/>
      <c r="F37" s="49"/>
      <c r="G37" s="40"/>
      <c r="H37" s="39"/>
      <c r="I37" s="7"/>
      <c r="J37" s="7"/>
      <c r="K37" s="7"/>
      <c r="L37" s="7"/>
      <c r="M37" s="7"/>
      <c r="N37" s="7"/>
    </row>
    <row r="38" spans="1:14" ht="18" customHeight="1">
      <c r="A38" s="47"/>
      <c r="B38" s="39"/>
      <c r="C38" s="10"/>
      <c r="D38" s="40"/>
      <c r="E38" s="39"/>
      <c r="F38" s="49"/>
      <c r="G38" s="40"/>
      <c r="H38" s="39"/>
      <c r="I38" s="7"/>
      <c r="J38" s="7"/>
      <c r="K38" s="7"/>
      <c r="L38" s="7"/>
      <c r="M38" s="7"/>
      <c r="N38" s="7"/>
    </row>
    <row r="39" spans="1:14" ht="18" customHeight="1">
      <c r="A39" s="94"/>
      <c r="B39" s="39"/>
      <c r="C39" s="10"/>
      <c r="D39" s="40"/>
      <c r="E39" s="40"/>
      <c r="F39" s="49"/>
      <c r="G39" s="40"/>
      <c r="H39" s="39"/>
      <c r="I39" s="7"/>
      <c r="J39" s="7"/>
      <c r="K39" s="7"/>
      <c r="L39" s="7"/>
      <c r="M39" s="7"/>
      <c r="N39" s="7"/>
    </row>
    <row r="40" spans="1:14" ht="18" customHeight="1">
      <c r="A40" s="47"/>
      <c r="B40" s="39"/>
      <c r="C40" s="10"/>
      <c r="D40" s="40"/>
      <c r="E40" s="40"/>
      <c r="F40" s="49"/>
      <c r="G40" s="40"/>
      <c r="H40" s="39"/>
      <c r="I40" s="7"/>
      <c r="J40" s="7"/>
      <c r="K40" s="7"/>
      <c r="L40" s="7"/>
      <c r="M40" s="7"/>
      <c r="N40" s="7"/>
    </row>
    <row r="41" spans="1:14" ht="18" customHeight="1">
      <c r="A41" s="47"/>
      <c r="B41" s="39"/>
      <c r="C41" s="7"/>
      <c r="D41" s="40"/>
      <c r="E41" s="39"/>
      <c r="F41" s="49"/>
      <c r="G41" s="40"/>
      <c r="H41" s="39"/>
      <c r="I41" s="7"/>
      <c r="J41" s="7"/>
      <c r="K41" s="7"/>
      <c r="L41" s="7"/>
      <c r="M41" s="7"/>
      <c r="N41" s="7"/>
    </row>
    <row r="42" spans="1:14" ht="18" customHeight="1">
      <c r="A42" s="47"/>
      <c r="B42" s="39"/>
      <c r="C42" s="7"/>
      <c r="D42" s="43"/>
      <c r="E42" s="39"/>
      <c r="F42" s="49"/>
      <c r="G42" s="40"/>
      <c r="H42" s="39"/>
      <c r="I42" s="7"/>
      <c r="J42" s="7"/>
      <c r="K42" s="7"/>
      <c r="L42" s="7"/>
      <c r="M42" s="7"/>
      <c r="N42" s="7"/>
    </row>
    <row r="43" spans="1:14" ht="18" customHeight="1">
      <c r="A43" s="94"/>
      <c r="B43" s="39"/>
      <c r="C43" s="7"/>
      <c r="D43" s="40"/>
      <c r="E43" s="49"/>
      <c r="F43" s="49"/>
      <c r="G43" s="40"/>
      <c r="H43" s="39"/>
      <c r="I43" s="7"/>
      <c r="J43" s="7"/>
      <c r="K43" s="7"/>
      <c r="L43" s="7"/>
      <c r="M43" s="7"/>
      <c r="N43" s="7"/>
    </row>
    <row r="44" spans="1:14" ht="18" customHeight="1">
      <c r="A44" s="10"/>
      <c r="B44" s="39"/>
      <c r="C44" s="7"/>
      <c r="D44" s="40"/>
      <c r="E44" s="39"/>
      <c r="F44" s="49"/>
      <c r="G44" s="67"/>
      <c r="H44" s="39"/>
      <c r="I44" s="7"/>
      <c r="J44" s="7"/>
      <c r="K44" s="7"/>
      <c r="L44" s="7"/>
      <c r="M44" s="7"/>
      <c r="N44" s="7"/>
    </row>
    <row r="45" spans="1:14" ht="18" customHeight="1">
      <c r="A45" s="10"/>
      <c r="B45" s="39"/>
      <c r="C45" s="7"/>
      <c r="D45" s="40"/>
      <c r="E45" s="40"/>
      <c r="F45" s="39"/>
      <c r="G45" s="67"/>
      <c r="H45" s="39"/>
      <c r="I45" s="7"/>
      <c r="J45" s="7"/>
      <c r="K45" s="7"/>
      <c r="L45" s="7"/>
      <c r="M45" s="7"/>
      <c r="N45" s="7"/>
    </row>
    <row r="46" spans="1:14" ht="18" customHeight="1">
      <c r="A46" s="10"/>
      <c r="B46" s="39"/>
      <c r="C46" s="7"/>
      <c r="D46" s="7"/>
      <c r="E46" s="7"/>
      <c r="F46" s="10"/>
      <c r="G46" s="51"/>
      <c r="H46" s="10"/>
      <c r="I46" s="7"/>
      <c r="J46" s="7"/>
      <c r="K46" s="7"/>
      <c r="L46" s="7"/>
      <c r="M46" s="7"/>
      <c r="N46" s="7"/>
    </row>
    <row r="47" spans="1:14" ht="12.75">
      <c r="A47" s="10"/>
      <c r="B47" s="39"/>
      <c r="C47" s="7"/>
      <c r="D47" s="7"/>
      <c r="E47" s="7"/>
      <c r="F47" s="10"/>
      <c r="G47" s="6"/>
      <c r="H47" s="10"/>
      <c r="I47" s="7"/>
      <c r="J47" s="7"/>
      <c r="K47" s="7"/>
      <c r="L47" s="7"/>
      <c r="M47" s="7"/>
      <c r="N47" s="7"/>
    </row>
    <row r="48" spans="2:13" ht="12.75">
      <c r="B48" s="39"/>
      <c r="C48" s="7"/>
      <c r="D48" s="7"/>
      <c r="E48" s="7"/>
      <c r="F48" s="10"/>
      <c r="G48" s="7"/>
      <c r="H48" s="10"/>
      <c r="I48" s="7"/>
      <c r="J48" s="7"/>
      <c r="K48" s="7"/>
      <c r="L48" s="7"/>
      <c r="M48" s="7"/>
    </row>
  </sheetData>
  <printOptions/>
  <pageMargins left="0.3937007874015748" right="0.3937007874015748" top="0.5905511811023623" bottom="0.5905511811023623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selection activeCell="N30" sqref="N30"/>
    </sheetView>
  </sheetViews>
  <sheetFormatPr defaultColWidth="9.00390625" defaultRowHeight="12.75"/>
  <cols>
    <col min="1" max="1" width="3.25390625" style="4" customWidth="1"/>
    <col min="2" max="2" width="4.125" style="36" customWidth="1"/>
    <col min="3" max="3" width="0" style="0" hidden="1" customWidth="1"/>
    <col min="4" max="4" width="17.125" style="0" customWidth="1"/>
    <col min="5" max="5" width="10.25390625" style="4" customWidth="1"/>
    <col min="6" max="6" width="15.875" style="0" customWidth="1"/>
    <col min="7" max="7" width="7.25390625" style="4" customWidth="1"/>
    <col min="8" max="8" width="9.875" style="4" hidden="1" customWidth="1"/>
    <col min="9" max="10" width="6.25390625" style="0" customWidth="1"/>
    <col min="11" max="11" width="6.625" style="0" customWidth="1"/>
    <col min="12" max="12" width="4.75390625" style="0" customWidth="1"/>
    <col min="13" max="13" width="24.875" style="0" customWidth="1"/>
    <col min="14" max="14" width="20.125" style="0" customWidth="1"/>
    <col min="15" max="15" width="18.125" style="0" customWidth="1"/>
    <col min="16" max="16" width="9.375" style="0" customWidth="1"/>
    <col min="17" max="17" width="10.375" style="0" customWidth="1"/>
  </cols>
  <sheetData>
    <row r="1" spans="2:13" ht="12.75">
      <c r="B1" s="19" t="s">
        <v>30</v>
      </c>
      <c r="C1" s="19"/>
      <c r="D1" s="19"/>
      <c r="E1" s="32"/>
      <c r="M1" s="7"/>
    </row>
    <row r="2" spans="4:13" ht="18">
      <c r="D2" s="2" t="s">
        <v>150</v>
      </c>
      <c r="E2" s="33"/>
      <c r="M2" s="7"/>
    </row>
    <row r="3" spans="4:13" ht="15">
      <c r="D3" s="1" t="s">
        <v>176</v>
      </c>
      <c r="E3" s="34"/>
      <c r="F3" s="3"/>
      <c r="G3" s="12"/>
      <c r="H3" s="12"/>
      <c r="M3" s="7"/>
    </row>
    <row r="4" spans="4:13" ht="15">
      <c r="D4" s="1"/>
      <c r="E4" s="34"/>
      <c r="F4" s="3"/>
      <c r="G4" s="12"/>
      <c r="H4" s="12"/>
      <c r="M4" s="7"/>
    </row>
    <row r="5" spans="4:13" ht="18" customHeight="1">
      <c r="D5" s="25">
        <v>42378</v>
      </c>
      <c r="E5" s="82"/>
      <c r="F5" t="s">
        <v>151</v>
      </c>
      <c r="I5" t="s">
        <v>73</v>
      </c>
      <c r="M5" s="7"/>
    </row>
    <row r="6" spans="1:13" ht="12.75">
      <c r="A6" s="8" t="s">
        <v>87</v>
      </c>
      <c r="B6" s="9"/>
      <c r="C6" s="9"/>
      <c r="D6" s="8" t="s">
        <v>2</v>
      </c>
      <c r="E6" s="29" t="s">
        <v>35</v>
      </c>
      <c r="F6" s="8" t="s">
        <v>3</v>
      </c>
      <c r="G6" s="8" t="s">
        <v>4</v>
      </c>
      <c r="H6" s="29"/>
      <c r="I6" s="8" t="s">
        <v>5</v>
      </c>
      <c r="J6" s="8" t="s">
        <v>6</v>
      </c>
      <c r="K6" s="8" t="s">
        <v>7</v>
      </c>
      <c r="L6" s="24" t="s">
        <v>8</v>
      </c>
      <c r="M6" s="8" t="s">
        <v>85</v>
      </c>
    </row>
    <row r="7" spans="2:13" ht="18" customHeight="1">
      <c r="B7" s="40"/>
      <c r="C7" s="7"/>
      <c r="D7" s="11" t="s">
        <v>46</v>
      </c>
      <c r="E7" s="10"/>
      <c r="F7" s="7"/>
      <c r="G7" s="10"/>
      <c r="H7" s="10"/>
      <c r="I7" s="7"/>
      <c r="J7" s="7"/>
      <c r="K7" s="7"/>
      <c r="L7" s="7"/>
      <c r="M7" s="7"/>
    </row>
    <row r="8" spans="1:17" ht="18" customHeight="1">
      <c r="A8" s="8"/>
      <c r="B8" s="124" t="s">
        <v>10</v>
      </c>
      <c r="C8" s="26"/>
      <c r="D8" s="20" t="s">
        <v>47</v>
      </c>
      <c r="E8" s="60">
        <v>34408</v>
      </c>
      <c r="F8" s="20" t="s">
        <v>39</v>
      </c>
      <c r="G8" s="26">
        <v>18569</v>
      </c>
      <c r="H8" s="58"/>
      <c r="I8" s="20">
        <v>382</v>
      </c>
      <c r="J8" s="20">
        <v>208</v>
      </c>
      <c r="K8" s="20">
        <f aca="true" t="shared" si="0" ref="K8:K14">I8+J8</f>
        <v>590</v>
      </c>
      <c r="L8" s="20">
        <v>3</v>
      </c>
      <c r="M8" s="20"/>
      <c r="N8" s="40"/>
      <c r="O8" s="40"/>
      <c r="P8" s="39"/>
      <c r="Q8" s="74"/>
    </row>
    <row r="9" spans="1:17" ht="18" customHeight="1">
      <c r="A9" s="8"/>
      <c r="B9" s="124" t="s">
        <v>11</v>
      </c>
      <c r="C9" s="26"/>
      <c r="D9" s="20" t="s">
        <v>92</v>
      </c>
      <c r="E9" s="60">
        <v>34521</v>
      </c>
      <c r="F9" s="20" t="s">
        <v>40</v>
      </c>
      <c r="G9" s="26">
        <v>19708</v>
      </c>
      <c r="H9" s="58"/>
      <c r="I9" s="20">
        <v>355</v>
      </c>
      <c r="J9" s="20">
        <v>177</v>
      </c>
      <c r="K9" s="20">
        <f t="shared" si="0"/>
        <v>532</v>
      </c>
      <c r="L9" s="20">
        <v>3</v>
      </c>
      <c r="M9" s="20"/>
      <c r="N9" s="40"/>
      <c r="O9" s="40"/>
      <c r="P9" s="39"/>
      <c r="Q9" s="74"/>
    </row>
    <row r="10" spans="1:17" ht="18" customHeight="1">
      <c r="A10" s="8"/>
      <c r="B10" s="124" t="s">
        <v>12</v>
      </c>
      <c r="C10" s="26"/>
      <c r="D10" s="20" t="s">
        <v>67</v>
      </c>
      <c r="E10" s="60">
        <v>35018</v>
      </c>
      <c r="F10" s="20" t="s">
        <v>39</v>
      </c>
      <c r="G10" s="26">
        <v>19674</v>
      </c>
      <c r="H10" s="58"/>
      <c r="I10" s="20">
        <f>91+92+84+86</f>
        <v>353</v>
      </c>
      <c r="J10" s="20">
        <f>42+51+34+45</f>
        <v>172</v>
      </c>
      <c r="K10" s="20">
        <f t="shared" si="0"/>
        <v>525</v>
      </c>
      <c r="L10" s="20">
        <v>9</v>
      </c>
      <c r="M10" s="20"/>
      <c r="N10" s="40"/>
      <c r="O10" s="40"/>
      <c r="P10" s="39"/>
      <c r="Q10" s="74"/>
    </row>
    <row r="11" spans="1:17" ht="18" customHeight="1">
      <c r="A11" s="8"/>
      <c r="B11" s="124" t="s">
        <v>13</v>
      </c>
      <c r="C11" s="26"/>
      <c r="D11" s="20" t="s">
        <v>118</v>
      </c>
      <c r="E11" s="60">
        <v>34451</v>
      </c>
      <c r="F11" s="20" t="s">
        <v>40</v>
      </c>
      <c r="G11" s="41">
        <v>18257</v>
      </c>
      <c r="H11" s="78"/>
      <c r="I11" s="20">
        <v>355</v>
      </c>
      <c r="J11" s="20">
        <v>155</v>
      </c>
      <c r="K11" s="20">
        <f t="shared" si="0"/>
        <v>510</v>
      </c>
      <c r="L11" s="20">
        <v>3</v>
      </c>
      <c r="M11" s="20"/>
      <c r="N11" s="7"/>
      <c r="O11" s="7"/>
      <c r="P11" s="10"/>
      <c r="Q11" s="42"/>
    </row>
    <row r="12" spans="1:17" ht="18" customHeight="1">
      <c r="A12" s="8"/>
      <c r="B12" s="26" t="s">
        <v>14</v>
      </c>
      <c r="C12" s="26"/>
      <c r="D12" s="44" t="s">
        <v>50</v>
      </c>
      <c r="E12" s="95">
        <v>34324</v>
      </c>
      <c r="F12" s="20" t="s">
        <v>39</v>
      </c>
      <c r="G12" s="41">
        <v>18137</v>
      </c>
      <c r="H12" s="58"/>
      <c r="I12" s="20">
        <v>333</v>
      </c>
      <c r="J12" s="20">
        <v>173</v>
      </c>
      <c r="K12" s="20">
        <f t="shared" si="0"/>
        <v>506</v>
      </c>
      <c r="L12" s="20">
        <v>5</v>
      </c>
      <c r="M12" s="20"/>
      <c r="N12" s="7"/>
      <c r="O12" s="7"/>
      <c r="P12" s="10"/>
      <c r="Q12" s="42"/>
    </row>
    <row r="13" spans="1:17" ht="18" customHeight="1">
      <c r="A13" s="8"/>
      <c r="B13" s="26" t="s">
        <v>15</v>
      </c>
      <c r="C13" s="26"/>
      <c r="D13" s="20" t="s">
        <v>129</v>
      </c>
      <c r="E13" s="60">
        <v>35116</v>
      </c>
      <c r="F13" s="20" t="s">
        <v>39</v>
      </c>
      <c r="G13" s="26">
        <v>19290</v>
      </c>
      <c r="H13" s="83"/>
      <c r="I13" s="20">
        <f>79+101+74+79</f>
        <v>333</v>
      </c>
      <c r="J13" s="20">
        <f>30+35+42+45</f>
        <v>152</v>
      </c>
      <c r="K13" s="20">
        <f t="shared" si="0"/>
        <v>485</v>
      </c>
      <c r="L13" s="20">
        <v>4</v>
      </c>
      <c r="M13" s="20"/>
      <c r="N13" s="51"/>
      <c r="O13" s="51"/>
      <c r="P13" s="52"/>
      <c r="Q13" s="53"/>
    </row>
    <row r="14" spans="1:17" ht="18" customHeight="1">
      <c r="A14" s="8"/>
      <c r="B14" s="26" t="s">
        <v>16</v>
      </c>
      <c r="C14" s="26"/>
      <c r="D14" s="20" t="s">
        <v>119</v>
      </c>
      <c r="E14" s="60">
        <v>35881</v>
      </c>
      <c r="F14" s="20" t="s">
        <v>40</v>
      </c>
      <c r="G14" s="26">
        <v>21650</v>
      </c>
      <c r="H14" s="58"/>
      <c r="I14" s="20">
        <v>315</v>
      </c>
      <c r="J14" s="20">
        <v>159</v>
      </c>
      <c r="K14" s="20">
        <f t="shared" si="0"/>
        <v>474</v>
      </c>
      <c r="L14" s="20">
        <v>7</v>
      </c>
      <c r="M14" s="20"/>
      <c r="N14" s="67"/>
      <c r="O14" s="7"/>
      <c r="P14" s="39"/>
      <c r="Q14" s="74"/>
    </row>
    <row r="15" spans="1:17" ht="18" customHeight="1">
      <c r="A15" s="8"/>
      <c r="B15" s="26" t="s">
        <v>17</v>
      </c>
      <c r="C15" s="26"/>
      <c r="D15" s="20"/>
      <c r="E15" s="26"/>
      <c r="F15" s="20"/>
      <c r="G15" s="26"/>
      <c r="H15" s="84"/>
      <c r="I15" s="81"/>
      <c r="J15" s="20"/>
      <c r="K15" s="20"/>
      <c r="L15" s="20"/>
      <c r="M15" s="20"/>
      <c r="N15" s="7"/>
      <c r="O15" s="7"/>
      <c r="P15" s="10"/>
      <c r="Q15" s="42"/>
    </row>
    <row r="16" spans="1:17" ht="18" customHeight="1">
      <c r="A16" s="8"/>
      <c r="B16" s="26" t="s">
        <v>18</v>
      </c>
      <c r="C16" s="45"/>
      <c r="D16" s="20"/>
      <c r="E16" s="26"/>
      <c r="F16" s="20"/>
      <c r="G16" s="26"/>
      <c r="H16" s="80"/>
      <c r="I16" s="81"/>
      <c r="J16" s="20"/>
      <c r="K16" s="20"/>
      <c r="L16" s="20"/>
      <c r="M16" s="20"/>
      <c r="N16" s="7"/>
      <c r="O16" s="7"/>
      <c r="P16" s="10"/>
      <c r="Q16" s="42"/>
    </row>
    <row r="17" spans="1:17" ht="18" customHeight="1">
      <c r="A17" s="26"/>
      <c r="B17" s="26" t="s">
        <v>19</v>
      </c>
      <c r="C17" s="26"/>
      <c r="D17" s="20"/>
      <c r="E17" s="26"/>
      <c r="F17" s="20"/>
      <c r="G17" s="26"/>
      <c r="H17" s="58"/>
      <c r="I17" s="20"/>
      <c r="J17" s="20"/>
      <c r="K17" s="20"/>
      <c r="L17" s="20"/>
      <c r="M17" s="20"/>
      <c r="N17" s="6"/>
      <c r="O17" s="7"/>
      <c r="P17" s="10"/>
      <c r="Q17" s="42"/>
    </row>
    <row r="18" spans="1:17" ht="18" customHeight="1">
      <c r="A18" s="10"/>
      <c r="B18" s="39"/>
      <c r="C18" s="39"/>
      <c r="D18" s="40"/>
      <c r="E18" s="49"/>
      <c r="F18" s="40"/>
      <c r="G18" s="39"/>
      <c r="H18" s="74"/>
      <c r="I18" s="40"/>
      <c r="J18" s="40"/>
      <c r="K18" s="40"/>
      <c r="L18" s="40"/>
      <c r="M18" s="40"/>
      <c r="N18" s="7"/>
      <c r="O18" s="7"/>
      <c r="P18" s="10"/>
      <c r="Q18" s="42"/>
    </row>
    <row r="19" spans="2:17" ht="18" customHeight="1">
      <c r="B19" s="40"/>
      <c r="C19" s="40"/>
      <c r="D19" s="11" t="s">
        <v>36</v>
      </c>
      <c r="E19" s="39"/>
      <c r="F19" s="40"/>
      <c r="G19" s="39"/>
      <c r="H19" s="75"/>
      <c r="I19" s="40"/>
      <c r="J19" s="40"/>
      <c r="K19" s="40"/>
      <c r="L19" s="40"/>
      <c r="M19" s="40"/>
      <c r="N19" s="7"/>
      <c r="O19" s="7"/>
      <c r="P19" s="10"/>
      <c r="Q19" s="42"/>
    </row>
    <row r="20" spans="1:17" ht="18" customHeight="1">
      <c r="A20" s="8"/>
      <c r="B20" s="124" t="s">
        <v>10</v>
      </c>
      <c r="C20" s="26"/>
      <c r="D20" s="61" t="s">
        <v>124</v>
      </c>
      <c r="E20" s="60">
        <v>36631</v>
      </c>
      <c r="F20" s="20" t="s">
        <v>40</v>
      </c>
      <c r="G20" s="26">
        <v>22789</v>
      </c>
      <c r="H20" s="79"/>
      <c r="I20" s="20">
        <v>336</v>
      </c>
      <c r="J20" s="5">
        <v>166</v>
      </c>
      <c r="K20" s="20">
        <f aca="true" t="shared" si="1" ref="K20:K25">I20+J20</f>
        <v>502</v>
      </c>
      <c r="L20" s="20">
        <v>13</v>
      </c>
      <c r="M20" s="20"/>
      <c r="N20" s="6"/>
      <c r="O20" s="6"/>
      <c r="P20" s="48"/>
      <c r="Q20" s="54"/>
    </row>
    <row r="21" spans="1:17" ht="18" customHeight="1">
      <c r="A21" s="8"/>
      <c r="B21" s="124" t="s">
        <v>11</v>
      </c>
      <c r="C21" s="26"/>
      <c r="D21" s="20" t="s">
        <v>74</v>
      </c>
      <c r="E21" s="60">
        <v>35779</v>
      </c>
      <c r="F21" s="20" t="s">
        <v>40</v>
      </c>
      <c r="G21" s="26">
        <v>21651</v>
      </c>
      <c r="H21" s="79"/>
      <c r="I21" s="20">
        <v>331</v>
      </c>
      <c r="J21" s="20">
        <v>160</v>
      </c>
      <c r="K21" s="5">
        <f t="shared" si="1"/>
        <v>491</v>
      </c>
      <c r="L21" s="20">
        <v>21</v>
      </c>
      <c r="M21" s="20"/>
      <c r="N21" s="40"/>
      <c r="O21" s="7"/>
      <c r="P21" s="10"/>
      <c r="Q21" s="42"/>
    </row>
    <row r="22" spans="1:17" ht="18" customHeight="1">
      <c r="A22" s="8"/>
      <c r="B22" s="124" t="s">
        <v>12</v>
      </c>
      <c r="C22" s="26"/>
      <c r="D22" s="61" t="s">
        <v>88</v>
      </c>
      <c r="E22" s="60">
        <v>36188</v>
      </c>
      <c r="F22" s="20" t="s">
        <v>39</v>
      </c>
      <c r="G22" s="26">
        <v>21461</v>
      </c>
      <c r="H22" s="79"/>
      <c r="I22" s="20">
        <v>330</v>
      </c>
      <c r="J22" s="20">
        <v>157</v>
      </c>
      <c r="K22" s="20">
        <f t="shared" si="1"/>
        <v>487</v>
      </c>
      <c r="L22" s="20">
        <v>8</v>
      </c>
      <c r="M22" s="20"/>
      <c r="N22" s="7"/>
      <c r="O22" s="7"/>
      <c r="P22" s="7"/>
      <c r="Q22" s="7"/>
    </row>
    <row r="23" spans="1:17" ht="18" customHeight="1">
      <c r="A23" s="8"/>
      <c r="B23" s="124" t="s">
        <v>13</v>
      </c>
      <c r="C23" s="26"/>
      <c r="D23" s="40" t="s">
        <v>125</v>
      </c>
      <c r="E23" s="60">
        <v>37099</v>
      </c>
      <c r="F23" s="20" t="s">
        <v>40</v>
      </c>
      <c r="G23" s="26">
        <v>24159</v>
      </c>
      <c r="H23" s="79"/>
      <c r="I23" s="20">
        <v>313</v>
      </c>
      <c r="J23" s="20">
        <v>155</v>
      </c>
      <c r="K23" s="20">
        <f t="shared" si="1"/>
        <v>468</v>
      </c>
      <c r="L23" s="20">
        <v>3</v>
      </c>
      <c r="M23" s="20"/>
      <c r="N23" s="7"/>
      <c r="O23" s="7"/>
      <c r="P23" s="7"/>
      <c r="Q23" s="7"/>
    </row>
    <row r="24" spans="1:17" ht="18" customHeight="1">
      <c r="A24" s="8"/>
      <c r="B24" s="26" t="s">
        <v>14</v>
      </c>
      <c r="C24" s="26"/>
      <c r="D24" s="20" t="s">
        <v>167</v>
      </c>
      <c r="E24" s="60">
        <v>36450</v>
      </c>
      <c r="F24" s="20" t="s">
        <v>168</v>
      </c>
      <c r="G24" s="26">
        <v>24384</v>
      </c>
      <c r="H24" s="79"/>
      <c r="I24" s="20">
        <v>317</v>
      </c>
      <c r="J24" s="20">
        <v>115</v>
      </c>
      <c r="K24" s="20">
        <f t="shared" si="1"/>
        <v>432</v>
      </c>
      <c r="L24" s="20">
        <v>5</v>
      </c>
      <c r="M24" s="20"/>
      <c r="N24" s="7"/>
      <c r="O24" s="7"/>
      <c r="P24" s="7"/>
      <c r="Q24" s="7"/>
    </row>
    <row r="25" spans="1:17" ht="18" customHeight="1">
      <c r="A25" s="8"/>
      <c r="B25" s="26" t="s">
        <v>15</v>
      </c>
      <c r="C25" s="45"/>
      <c r="D25" s="20" t="s">
        <v>130</v>
      </c>
      <c r="E25" s="60">
        <v>36411</v>
      </c>
      <c r="F25" s="20" t="s">
        <v>40</v>
      </c>
      <c r="G25" s="26">
        <v>24228</v>
      </c>
      <c r="H25" s="79"/>
      <c r="I25" s="20">
        <f>76+69+78+79</f>
        <v>302</v>
      </c>
      <c r="J25" s="20">
        <f>23+34+36+17</f>
        <v>110</v>
      </c>
      <c r="K25" s="20">
        <f t="shared" si="1"/>
        <v>412</v>
      </c>
      <c r="L25" s="20">
        <v>22</v>
      </c>
      <c r="M25" s="20"/>
      <c r="N25" s="7"/>
      <c r="O25" s="7"/>
      <c r="P25" s="7"/>
      <c r="Q25" s="7"/>
    </row>
    <row r="26" spans="1:17" ht="18" customHeight="1">
      <c r="A26" s="8"/>
      <c r="B26" s="26" t="s">
        <v>16</v>
      </c>
      <c r="C26" s="26"/>
      <c r="D26" s="20"/>
      <c r="E26" s="60"/>
      <c r="F26" s="20"/>
      <c r="G26" s="26"/>
      <c r="H26" s="79"/>
      <c r="I26" s="20"/>
      <c r="J26" s="20"/>
      <c r="K26" s="20"/>
      <c r="L26" s="20"/>
      <c r="M26" s="20"/>
      <c r="N26" s="7"/>
      <c r="O26" s="7"/>
      <c r="P26" s="7"/>
      <c r="Q26" s="7"/>
    </row>
    <row r="27" spans="1:17" ht="18" customHeight="1">
      <c r="A27" s="8"/>
      <c r="B27" s="26" t="s">
        <v>17</v>
      </c>
      <c r="C27" s="26"/>
      <c r="D27" s="61"/>
      <c r="E27" s="60"/>
      <c r="F27" s="20"/>
      <c r="G27" s="26"/>
      <c r="H27" s="79"/>
      <c r="I27" s="20"/>
      <c r="J27" s="20"/>
      <c r="K27" s="20"/>
      <c r="L27" s="20"/>
      <c r="M27" s="20"/>
      <c r="N27" s="40"/>
      <c r="O27" s="40"/>
      <c r="P27" s="39"/>
      <c r="Q27" s="74"/>
    </row>
    <row r="28" spans="1:17" ht="18" customHeight="1">
      <c r="A28" s="10"/>
      <c r="B28" s="39"/>
      <c r="C28" s="39"/>
      <c r="D28" s="40"/>
      <c r="E28" s="49"/>
      <c r="F28" s="40"/>
      <c r="G28" s="39"/>
      <c r="H28" s="99"/>
      <c r="I28" s="40"/>
      <c r="J28" s="40"/>
      <c r="K28" s="40"/>
      <c r="L28" s="40"/>
      <c r="M28" s="40"/>
      <c r="N28" s="7"/>
      <c r="O28" s="7"/>
      <c r="P28" s="7"/>
      <c r="Q28" s="7"/>
    </row>
    <row r="29" spans="1:17" ht="18" customHeight="1">
      <c r="A29" s="10"/>
      <c r="B29" s="39"/>
      <c r="C29" s="39"/>
      <c r="D29" s="11" t="s">
        <v>156</v>
      </c>
      <c r="E29" s="10"/>
      <c r="F29" s="7"/>
      <c r="G29" s="10"/>
      <c r="H29" s="99"/>
      <c r="I29" s="40"/>
      <c r="J29" s="40"/>
      <c r="K29" s="40"/>
      <c r="L29" s="40"/>
      <c r="M29" s="40"/>
      <c r="N29" s="40"/>
      <c r="O29" s="40"/>
      <c r="P29" s="39"/>
      <c r="Q29" s="74"/>
    </row>
    <row r="30" spans="1:17" ht="18" customHeight="1">
      <c r="A30" s="10"/>
      <c r="B30" s="124" t="s">
        <v>10</v>
      </c>
      <c r="C30" s="26"/>
      <c r="D30" s="20" t="s">
        <v>120</v>
      </c>
      <c r="E30" s="60">
        <v>36898</v>
      </c>
      <c r="F30" s="20" t="s">
        <v>40</v>
      </c>
      <c r="G30" s="26">
        <v>24227</v>
      </c>
      <c r="H30" s="79"/>
      <c r="I30" s="20">
        <v>326</v>
      </c>
      <c r="J30" s="5">
        <v>109</v>
      </c>
      <c r="K30" s="5">
        <f>I30+J30</f>
        <v>435</v>
      </c>
      <c r="L30" s="20">
        <v>21</v>
      </c>
      <c r="M30" s="20"/>
      <c r="N30" s="40"/>
      <c r="O30" s="40"/>
      <c r="P30" s="39"/>
      <c r="Q30" s="74"/>
    </row>
    <row r="31" spans="2:17" ht="18" customHeight="1">
      <c r="B31" s="26" t="s">
        <v>11</v>
      </c>
      <c r="C31" s="26"/>
      <c r="D31" s="20" t="s">
        <v>128</v>
      </c>
      <c r="E31" s="60">
        <v>36158</v>
      </c>
      <c r="F31" s="20" t="s">
        <v>39</v>
      </c>
      <c r="G31" s="26">
        <v>22398</v>
      </c>
      <c r="H31" s="79"/>
      <c r="I31" s="20">
        <v>316</v>
      </c>
      <c r="J31" s="20">
        <v>110</v>
      </c>
      <c r="K31" s="5">
        <f>I31+J31</f>
        <v>426</v>
      </c>
      <c r="L31" s="20">
        <v>13</v>
      </c>
      <c r="M31" s="20"/>
      <c r="N31" s="40"/>
      <c r="O31" s="40"/>
      <c r="P31" s="39"/>
      <c r="Q31" s="49"/>
    </row>
    <row r="32" spans="2:17" ht="18" customHeight="1">
      <c r="B32" s="26" t="s">
        <v>12</v>
      </c>
      <c r="C32" s="26"/>
      <c r="D32" s="61" t="s">
        <v>127</v>
      </c>
      <c r="E32" s="60">
        <v>37039</v>
      </c>
      <c r="F32" s="20" t="s">
        <v>39</v>
      </c>
      <c r="G32" s="26">
        <v>23666</v>
      </c>
      <c r="H32" s="79"/>
      <c r="I32" s="20">
        <f>81+85+69+70</f>
        <v>305</v>
      </c>
      <c r="J32" s="20">
        <f>32+21+35+25</f>
        <v>113</v>
      </c>
      <c r="K32" s="20">
        <f>I32+J32</f>
        <v>418</v>
      </c>
      <c r="L32" s="20">
        <v>14</v>
      </c>
      <c r="M32" s="20"/>
      <c r="N32" s="40"/>
      <c r="O32" s="40"/>
      <c r="P32" s="39"/>
      <c r="Q32" s="74"/>
    </row>
    <row r="33" spans="1:13" ht="18" customHeight="1">
      <c r="A33" s="10"/>
      <c r="B33" s="39"/>
      <c r="C33" s="39"/>
      <c r="D33" s="40"/>
      <c r="E33" s="39"/>
      <c r="F33" s="7"/>
      <c r="G33" s="10"/>
      <c r="H33" s="42"/>
      <c r="I33" s="7"/>
      <c r="J33" s="7"/>
      <c r="K33" s="7"/>
      <c r="L33" s="7"/>
      <c r="M33" s="7"/>
    </row>
    <row r="34" spans="1:12" ht="18" customHeight="1">
      <c r="A34" s="10"/>
      <c r="I34" t="s">
        <v>157</v>
      </c>
      <c r="L34" t="s">
        <v>169</v>
      </c>
    </row>
    <row r="35" ht="18" customHeight="1">
      <c r="A35" s="10"/>
    </row>
    <row r="36" ht="18" customHeight="1">
      <c r="A36" s="10"/>
    </row>
    <row r="37" spans="1:12" ht="18" customHeight="1">
      <c r="A37" s="10"/>
      <c r="B37" s="39"/>
      <c r="C37" s="39"/>
      <c r="E37" s="39"/>
      <c r="F37" s="7"/>
      <c r="G37" s="10"/>
      <c r="H37" s="42"/>
      <c r="I37" s="7"/>
      <c r="J37" s="7"/>
      <c r="K37" s="7"/>
      <c r="L37" s="7"/>
    </row>
    <row r="38" spans="1:12" ht="18" customHeight="1">
      <c r="A38" s="10"/>
      <c r="B38" s="39"/>
      <c r="C38" s="39"/>
      <c r="D38" s="40"/>
      <c r="E38" s="49"/>
      <c r="F38" s="40"/>
      <c r="G38" s="39"/>
      <c r="H38" s="18"/>
      <c r="I38" s="7"/>
      <c r="J38" s="7"/>
      <c r="K38" s="7"/>
      <c r="L38" s="7"/>
    </row>
    <row r="39" spans="4:9" ht="18" customHeight="1">
      <c r="D39" s="40"/>
      <c r="E39" s="49"/>
      <c r="F39" s="40"/>
      <c r="G39" s="39"/>
      <c r="H39" s="10"/>
      <c r="I39" s="7"/>
    </row>
    <row r="40" spans="4:9" ht="18" customHeight="1">
      <c r="D40" s="40"/>
      <c r="E40" s="49"/>
      <c r="F40" s="40"/>
      <c r="G40" s="39"/>
      <c r="H40" s="10"/>
      <c r="I40" s="7"/>
    </row>
    <row r="41" spans="4:9" ht="18" customHeight="1">
      <c r="D41" s="40"/>
      <c r="E41" s="49"/>
      <c r="F41" s="40"/>
      <c r="G41" s="39"/>
      <c r="H41" s="10"/>
      <c r="I41" s="7"/>
    </row>
    <row r="42" spans="4:9" ht="18" customHeight="1">
      <c r="D42" s="67"/>
      <c r="E42" s="49"/>
      <c r="F42" s="40"/>
      <c r="G42" s="39"/>
      <c r="H42" s="10"/>
      <c r="I42" s="7"/>
    </row>
    <row r="43" ht="18" customHeight="1"/>
  </sheetData>
  <printOptions/>
  <pageMargins left="0.3937007874015748" right="0.3937007874015748" top="0.5905511811023623" bottom="0.5905511811023623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3">
      <selection activeCell="M18" sqref="M18"/>
    </sheetView>
  </sheetViews>
  <sheetFormatPr defaultColWidth="9.00390625" defaultRowHeight="12.75"/>
  <cols>
    <col min="1" max="1" width="7.875" style="4" customWidth="1"/>
    <col min="2" max="2" width="3.75390625" style="36" customWidth="1"/>
    <col min="3" max="3" width="3.75390625" style="0" hidden="1" customWidth="1"/>
    <col min="4" max="4" width="17.25390625" style="0" customWidth="1"/>
    <col min="5" max="5" width="16.625" style="0" customWidth="1"/>
    <col min="6" max="6" width="6.875" style="4" customWidth="1"/>
    <col min="7" max="7" width="10.25390625" style="1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7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19" t="s">
        <v>30</v>
      </c>
      <c r="C1" s="19"/>
      <c r="D1" s="19"/>
    </row>
    <row r="2" ht="18">
      <c r="D2" s="2" t="s">
        <v>64</v>
      </c>
    </row>
    <row r="3" spans="4:7" ht="15">
      <c r="D3" s="1" t="s">
        <v>32</v>
      </c>
      <c r="E3" s="3"/>
      <c r="F3" s="12"/>
      <c r="G3" s="16"/>
    </row>
    <row r="4" spans="4:7" ht="15">
      <c r="D4" s="1"/>
      <c r="E4" s="3"/>
      <c r="F4" s="12"/>
      <c r="G4" s="16"/>
    </row>
    <row r="5" spans="4:8" ht="18" customHeight="1">
      <c r="D5" s="25">
        <v>40593</v>
      </c>
      <c r="E5" t="s">
        <v>58</v>
      </c>
      <c r="G5" s="4"/>
      <c r="H5" t="s">
        <v>65</v>
      </c>
    </row>
    <row r="6" spans="1:12" ht="12.75">
      <c r="A6" s="8" t="s">
        <v>68</v>
      </c>
      <c r="B6" s="9"/>
      <c r="C6" s="9"/>
      <c r="D6" s="8" t="s">
        <v>2</v>
      </c>
      <c r="E6" s="8" t="s">
        <v>3</v>
      </c>
      <c r="F6" s="8" t="s">
        <v>4</v>
      </c>
      <c r="G6" s="29" t="s">
        <v>35</v>
      </c>
      <c r="H6" s="8" t="s">
        <v>5</v>
      </c>
      <c r="I6" s="8" t="s">
        <v>6</v>
      </c>
      <c r="J6" s="8" t="s">
        <v>7</v>
      </c>
      <c r="K6" s="8" t="s">
        <v>8</v>
      </c>
      <c r="L6" s="10"/>
    </row>
    <row r="7" spans="2:11" ht="18" customHeight="1">
      <c r="B7" s="40"/>
      <c r="C7" s="7"/>
      <c r="D7" s="11" t="s">
        <v>36</v>
      </c>
      <c r="E7" s="7"/>
      <c r="F7" s="10"/>
      <c r="G7" s="18"/>
      <c r="H7" s="7"/>
      <c r="I7" s="7"/>
      <c r="J7" s="7"/>
      <c r="K7" s="21"/>
    </row>
    <row r="8" spans="1:16" ht="18" customHeight="1">
      <c r="A8" s="8"/>
      <c r="B8" s="26" t="s">
        <v>10</v>
      </c>
      <c r="C8" s="26"/>
      <c r="D8" s="20"/>
      <c r="E8" s="20"/>
      <c r="F8" s="8"/>
      <c r="G8" s="14"/>
      <c r="H8" s="5"/>
      <c r="I8" s="5"/>
      <c r="J8" s="5"/>
      <c r="K8" s="5"/>
      <c r="L8" s="22"/>
      <c r="M8" s="40"/>
      <c r="N8" s="7"/>
      <c r="O8" s="10"/>
      <c r="P8" s="42"/>
    </row>
    <row r="9" spans="1:16" ht="18" customHeight="1">
      <c r="A9" s="8"/>
      <c r="B9" s="26" t="s">
        <v>11</v>
      </c>
      <c r="C9" s="26"/>
      <c r="D9" s="5"/>
      <c r="E9" s="5"/>
      <c r="F9" s="8"/>
      <c r="G9" s="14"/>
      <c r="H9" s="5"/>
      <c r="I9" s="5"/>
      <c r="J9" s="5"/>
      <c r="K9" s="5"/>
      <c r="L9" s="22"/>
      <c r="M9" s="40"/>
      <c r="N9" s="7"/>
      <c r="O9" s="10"/>
      <c r="P9" s="42"/>
    </row>
    <row r="10" spans="1:16" ht="18" customHeight="1">
      <c r="A10" s="8"/>
      <c r="B10" s="26" t="s">
        <v>12</v>
      </c>
      <c r="C10" s="26"/>
      <c r="D10" s="5"/>
      <c r="E10" s="5"/>
      <c r="F10" s="8"/>
      <c r="G10" s="14"/>
      <c r="H10" s="5"/>
      <c r="I10" s="5"/>
      <c r="J10" s="5"/>
      <c r="K10" s="5"/>
      <c r="M10" s="40"/>
      <c r="N10" s="7"/>
      <c r="O10" s="10"/>
      <c r="P10" s="42"/>
    </row>
    <row r="11" spans="1:16" ht="18" customHeight="1">
      <c r="A11" s="8"/>
      <c r="B11" s="26" t="s">
        <v>13</v>
      </c>
      <c r="C11" s="26"/>
      <c r="D11" s="44"/>
      <c r="E11" s="44"/>
      <c r="F11" s="41"/>
      <c r="G11" s="57"/>
      <c r="H11" s="5"/>
      <c r="I11" s="5"/>
      <c r="J11" s="5"/>
      <c r="K11" s="5"/>
      <c r="M11" s="40"/>
      <c r="N11" s="7"/>
      <c r="O11" s="10"/>
      <c r="P11" s="42"/>
    </row>
    <row r="12" spans="1:16" ht="18" customHeight="1">
      <c r="A12" s="8"/>
      <c r="B12" s="26" t="s">
        <v>14</v>
      </c>
      <c r="C12" s="26"/>
      <c r="D12" s="20"/>
      <c r="E12" s="20"/>
      <c r="F12" s="26"/>
      <c r="G12" s="58"/>
      <c r="H12" s="5"/>
      <c r="I12" s="5"/>
      <c r="J12" s="5"/>
      <c r="K12" s="5"/>
      <c r="M12" s="40"/>
      <c r="N12" s="7"/>
      <c r="O12" s="10"/>
      <c r="P12" s="42"/>
    </row>
    <row r="13" spans="1:16" ht="18" customHeight="1">
      <c r="A13" s="8"/>
      <c r="B13" s="26" t="s">
        <v>15</v>
      </c>
      <c r="C13" s="26"/>
      <c r="D13" s="20"/>
      <c r="E13" s="20"/>
      <c r="F13" s="26"/>
      <c r="G13" s="58"/>
      <c r="H13" s="5"/>
      <c r="I13" s="5"/>
      <c r="J13" s="5"/>
      <c r="K13" s="5"/>
      <c r="M13" s="40"/>
      <c r="N13" s="7"/>
      <c r="O13" s="10"/>
      <c r="P13" s="42"/>
    </row>
    <row r="14" spans="1:16" ht="18" customHeight="1">
      <c r="A14" s="8"/>
      <c r="B14" s="26" t="s">
        <v>16</v>
      </c>
      <c r="C14" s="26"/>
      <c r="D14" s="20"/>
      <c r="E14" s="5"/>
      <c r="F14" s="38"/>
      <c r="G14" s="14"/>
      <c r="H14" s="5"/>
      <c r="I14" s="5"/>
      <c r="J14" s="5"/>
      <c r="K14" s="5"/>
      <c r="M14" s="7"/>
      <c r="N14" s="7"/>
      <c r="O14" s="7"/>
      <c r="P14" s="7"/>
    </row>
    <row r="15" spans="1:16" ht="18" customHeight="1">
      <c r="A15" s="8"/>
      <c r="B15" s="26" t="s">
        <v>17</v>
      </c>
      <c r="C15" s="26"/>
      <c r="D15" s="20"/>
      <c r="E15" s="5"/>
      <c r="F15" s="8"/>
      <c r="G15" s="14"/>
      <c r="H15" s="5"/>
      <c r="I15" s="5"/>
      <c r="J15" s="37"/>
      <c r="K15" s="37"/>
      <c r="M15" s="40"/>
      <c r="N15" s="7"/>
      <c r="O15" s="10"/>
      <c r="P15" s="42"/>
    </row>
    <row r="16" spans="1:16" ht="18" customHeight="1">
      <c r="A16" s="8"/>
      <c r="B16" s="26" t="s">
        <v>18</v>
      </c>
      <c r="C16" s="45"/>
      <c r="D16" s="20"/>
      <c r="E16" s="5"/>
      <c r="F16" s="8"/>
      <c r="G16" s="31"/>
      <c r="H16" s="5"/>
      <c r="I16" s="5"/>
      <c r="J16" s="5"/>
      <c r="K16" s="5"/>
      <c r="M16" s="40"/>
      <c r="N16" s="7"/>
      <c r="O16" s="10"/>
      <c r="P16" s="35"/>
    </row>
    <row r="17" spans="1:16" ht="18" customHeight="1">
      <c r="A17" s="8"/>
      <c r="B17" s="26" t="s">
        <v>19</v>
      </c>
      <c r="C17" s="26"/>
      <c r="D17" s="20"/>
      <c r="E17" s="5"/>
      <c r="F17" s="8"/>
      <c r="G17" s="14"/>
      <c r="H17" s="13"/>
      <c r="I17" s="13"/>
      <c r="J17" s="5"/>
      <c r="K17" s="5"/>
      <c r="M17" s="40"/>
      <c r="N17" s="7"/>
      <c r="O17" s="10"/>
      <c r="P17" s="42"/>
    </row>
    <row r="18" spans="1:16" ht="18" customHeight="1">
      <c r="A18" s="8"/>
      <c r="B18" s="26" t="s">
        <v>20</v>
      </c>
      <c r="C18" s="26"/>
      <c r="D18" s="20"/>
      <c r="E18" s="5"/>
      <c r="F18" s="8"/>
      <c r="G18" s="14"/>
      <c r="H18" s="5"/>
      <c r="I18" s="5"/>
      <c r="J18" s="5"/>
      <c r="K18" s="5"/>
      <c r="M18" s="40"/>
      <c r="N18" s="7"/>
      <c r="O18" s="10"/>
      <c r="P18" s="42"/>
    </row>
    <row r="19" spans="1:16" ht="18" customHeight="1">
      <c r="A19" s="8"/>
      <c r="B19" s="26" t="s">
        <v>21</v>
      </c>
      <c r="C19" s="26"/>
      <c r="D19" s="20"/>
      <c r="E19" s="5"/>
      <c r="F19" s="8"/>
      <c r="G19" s="14"/>
      <c r="H19" s="5"/>
      <c r="I19" s="5"/>
      <c r="J19" s="5"/>
      <c r="K19" s="5"/>
      <c r="M19" s="40"/>
      <c r="N19" s="7"/>
      <c r="O19" s="10"/>
      <c r="P19" s="42"/>
    </row>
    <row r="20" spans="1:16" ht="18" customHeight="1">
      <c r="A20" s="8"/>
      <c r="B20" s="26" t="s">
        <v>22</v>
      </c>
      <c r="C20" s="26"/>
      <c r="D20" s="20"/>
      <c r="E20" s="5"/>
      <c r="F20" s="8"/>
      <c r="G20" s="14"/>
      <c r="H20" s="5"/>
      <c r="I20" s="5"/>
      <c r="J20" s="5"/>
      <c r="K20" s="5"/>
      <c r="M20" s="40"/>
      <c r="N20" s="7"/>
      <c r="O20" s="10"/>
      <c r="P20" s="42"/>
    </row>
    <row r="21" spans="1:16" ht="18" customHeight="1">
      <c r="A21" s="8"/>
      <c r="B21" s="26" t="s">
        <v>23</v>
      </c>
      <c r="C21" s="26"/>
      <c r="D21" s="20"/>
      <c r="E21" s="20"/>
      <c r="F21" s="8"/>
      <c r="G21" s="14"/>
      <c r="H21" s="5"/>
      <c r="I21" s="5"/>
      <c r="J21" s="5"/>
      <c r="K21" s="5"/>
      <c r="M21" s="40"/>
      <c r="N21" s="40"/>
      <c r="O21" s="10"/>
      <c r="P21" s="42"/>
    </row>
    <row r="22" spans="1:16" ht="18" customHeight="1">
      <c r="A22" s="8"/>
      <c r="B22" s="26" t="s">
        <v>24</v>
      </c>
      <c r="C22" s="26"/>
      <c r="D22" s="20"/>
      <c r="E22" s="5"/>
      <c r="F22" s="8"/>
      <c r="G22" s="14"/>
      <c r="H22" s="5"/>
      <c r="I22" s="5"/>
      <c r="J22" s="5"/>
      <c r="K22" s="5"/>
      <c r="M22" s="40"/>
      <c r="N22" s="7"/>
      <c r="O22" s="10"/>
      <c r="P22" s="42"/>
    </row>
    <row r="23" spans="1:11" ht="18" customHeight="1">
      <c r="A23" s="8"/>
      <c r="B23" s="26" t="s">
        <v>25</v>
      </c>
      <c r="C23" s="26"/>
      <c r="D23" s="20"/>
      <c r="E23" s="5"/>
      <c r="F23" s="8"/>
      <c r="G23" s="17"/>
      <c r="H23" s="5"/>
      <c r="I23" s="5"/>
      <c r="J23" s="5"/>
      <c r="K23" s="5"/>
    </row>
    <row r="24" spans="2:11" ht="18" customHeight="1">
      <c r="B24" s="39"/>
      <c r="C24" s="40"/>
      <c r="D24" s="40"/>
      <c r="E24" s="7"/>
      <c r="F24" s="10"/>
      <c r="G24" s="18"/>
      <c r="H24" s="7"/>
      <c r="I24" s="7"/>
      <c r="J24" s="7"/>
      <c r="K24" s="7"/>
    </row>
    <row r="25" spans="2:12" ht="18" customHeight="1">
      <c r="B25" s="39"/>
      <c r="C25" s="40"/>
      <c r="D25" s="40"/>
      <c r="E25" s="7"/>
      <c r="F25" s="10"/>
      <c r="G25" s="18"/>
      <c r="H25" s="7"/>
      <c r="I25" s="7"/>
      <c r="J25" s="7"/>
      <c r="K25" s="7"/>
      <c r="L25" s="22"/>
    </row>
    <row r="26" spans="2:12" ht="18" customHeight="1">
      <c r="B26" s="39"/>
      <c r="C26" s="7"/>
      <c r="D26" s="46"/>
      <c r="E26" s="47"/>
      <c r="F26" s="10"/>
      <c r="G26" s="42"/>
      <c r="H26" s="7"/>
      <c r="I26" s="7"/>
      <c r="J26" s="7"/>
      <c r="K26" s="7"/>
      <c r="L26" s="22"/>
    </row>
    <row r="27" spans="2:11" ht="12.75" customHeight="1">
      <c r="B27" s="43"/>
      <c r="C27" s="43"/>
      <c r="D27" s="10"/>
      <c r="E27" s="10"/>
      <c r="F27" s="10"/>
      <c r="G27" s="48"/>
      <c r="H27" s="10"/>
      <c r="I27" s="10"/>
      <c r="J27" s="10"/>
      <c r="K27" s="10"/>
    </row>
    <row r="28" spans="2:11" ht="18" customHeight="1">
      <c r="B28" s="40"/>
      <c r="C28" s="7"/>
      <c r="D28" s="11"/>
      <c r="E28" s="7"/>
      <c r="F28" s="10"/>
      <c r="G28" s="18"/>
      <c r="H28" s="7"/>
      <c r="I28" s="7"/>
      <c r="J28" s="7"/>
      <c r="K28" s="7"/>
    </row>
    <row r="29" spans="2:11" ht="18" customHeight="1">
      <c r="B29" s="39"/>
      <c r="C29" s="39"/>
      <c r="D29" s="40"/>
      <c r="E29" s="7"/>
      <c r="F29" s="10"/>
      <c r="G29" s="42"/>
      <c r="H29" s="7"/>
      <c r="I29" s="7"/>
      <c r="J29" s="7"/>
      <c r="K29" s="7"/>
    </row>
    <row r="30" spans="2:11" ht="18" customHeight="1">
      <c r="B30" s="39"/>
      <c r="C30" s="39"/>
      <c r="D30" s="40"/>
      <c r="E30" s="7"/>
      <c r="F30" s="10"/>
      <c r="G30" s="42"/>
      <c r="H30" s="7"/>
      <c r="I30" s="7"/>
      <c r="J30" s="7"/>
      <c r="K30" s="7"/>
    </row>
    <row r="31" spans="2:11" ht="18" customHeight="1">
      <c r="B31" s="40"/>
      <c r="C31" s="7"/>
      <c r="D31" s="11"/>
      <c r="E31" s="7"/>
      <c r="F31" s="10"/>
      <c r="G31" s="18"/>
      <c r="H31" s="7"/>
      <c r="I31" s="7"/>
      <c r="J31" s="7"/>
      <c r="K31" s="7"/>
    </row>
    <row r="32" spans="2:11" ht="18" customHeight="1">
      <c r="B32" s="39"/>
      <c r="C32" s="10"/>
      <c r="D32" s="7"/>
      <c r="E32" s="7"/>
      <c r="F32" s="10"/>
      <c r="G32" s="42"/>
      <c r="H32" s="7"/>
      <c r="I32" s="7"/>
      <c r="J32" s="7"/>
      <c r="K32" s="7"/>
    </row>
    <row r="33" spans="2:11" ht="18" customHeight="1">
      <c r="B33" s="39"/>
      <c r="C33" s="10"/>
      <c r="D33" s="7"/>
      <c r="E33" s="7"/>
      <c r="F33" s="10"/>
      <c r="G33" s="42"/>
      <c r="H33" s="7"/>
      <c r="I33" s="7"/>
      <c r="J33" s="7"/>
      <c r="K33" s="7"/>
    </row>
    <row r="34" spans="2:11" ht="18" customHeight="1">
      <c r="B34" s="39"/>
      <c r="C34" s="7"/>
      <c r="D34" s="7"/>
      <c r="E34" s="7"/>
      <c r="F34" s="10"/>
      <c r="G34" s="42"/>
      <c r="H34" s="7"/>
      <c r="I34" s="7"/>
      <c r="J34" s="7"/>
      <c r="K34" s="7"/>
    </row>
    <row r="35" spans="2:11" ht="18" customHeight="1">
      <c r="B35" s="39"/>
      <c r="C35" s="10"/>
      <c r="D35" s="7"/>
      <c r="E35" s="7"/>
      <c r="F35" s="10"/>
      <c r="G35" s="18"/>
      <c r="H35" s="7"/>
      <c r="I35" s="7"/>
      <c r="J35" s="7"/>
      <c r="K35" s="7"/>
    </row>
    <row r="36" spans="2:11" ht="18" customHeight="1">
      <c r="B36" s="39"/>
      <c r="C36" s="10"/>
      <c r="D36" s="7"/>
      <c r="E36" s="7"/>
      <c r="F36" s="10"/>
      <c r="G36" s="18"/>
      <c r="H36" s="7"/>
      <c r="I36" s="7"/>
      <c r="J36" s="7"/>
      <c r="K36" s="7"/>
    </row>
    <row r="37" spans="2:11" ht="18" customHeight="1">
      <c r="B37" s="39"/>
      <c r="C37" s="10"/>
      <c r="D37" s="7"/>
      <c r="E37" s="7"/>
      <c r="F37" s="10"/>
      <c r="G37" s="18"/>
      <c r="H37" s="7"/>
      <c r="I37" s="7"/>
      <c r="J37" s="7"/>
      <c r="K37" s="7"/>
    </row>
    <row r="38" spans="2:11" ht="18" customHeight="1">
      <c r="B38" s="39"/>
      <c r="C38" s="10"/>
      <c r="D38" s="7"/>
      <c r="E38" s="7"/>
      <c r="F38" s="10"/>
      <c r="G38" s="18"/>
      <c r="H38" s="7"/>
      <c r="I38" s="7"/>
      <c r="J38" s="7"/>
      <c r="K38" s="7"/>
    </row>
    <row r="39" spans="2:11" ht="18" customHeight="1">
      <c r="B39" s="39"/>
      <c r="C39" s="10"/>
      <c r="D39" s="7"/>
      <c r="E39" s="7"/>
      <c r="F39" s="10"/>
      <c r="G39" s="18"/>
      <c r="H39" s="7"/>
      <c r="I39" s="7"/>
      <c r="J39" s="7"/>
      <c r="K39" s="7"/>
    </row>
    <row r="40" spans="2:11" ht="18" customHeight="1">
      <c r="B40" s="39"/>
      <c r="C40" s="10"/>
      <c r="D40" s="7"/>
      <c r="E40" s="7"/>
      <c r="F40" s="10"/>
      <c r="G40" s="18"/>
      <c r="H40" s="7"/>
      <c r="I40" s="7"/>
      <c r="J40" s="7"/>
      <c r="K40" s="7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4">
      <selection activeCell="L24" sqref="L24"/>
    </sheetView>
  </sheetViews>
  <sheetFormatPr defaultColWidth="9.00390625" defaultRowHeight="12.75"/>
  <cols>
    <col min="1" max="1" width="3.75390625" style="36" customWidth="1"/>
    <col min="2" max="2" width="4.625" style="0" hidden="1" customWidth="1"/>
    <col min="3" max="4" width="17.25390625" style="0" customWidth="1"/>
    <col min="5" max="5" width="7.75390625" style="4" customWidth="1"/>
    <col min="6" max="6" width="10.625" style="4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19" t="s">
        <v>30</v>
      </c>
      <c r="B1" s="19"/>
      <c r="C1" s="19"/>
    </row>
    <row r="2" ht="18">
      <c r="C2" s="2" t="s">
        <v>64</v>
      </c>
    </row>
    <row r="3" spans="3:7" ht="15">
      <c r="C3" s="1" t="s">
        <v>33</v>
      </c>
      <c r="D3" s="3"/>
      <c r="E3" s="12"/>
      <c r="F3" s="12"/>
      <c r="G3" s="3"/>
    </row>
    <row r="4" spans="3:7" ht="15">
      <c r="C4" s="1"/>
      <c r="D4" s="3"/>
      <c r="E4" s="12"/>
      <c r="F4" s="12"/>
      <c r="G4" s="3"/>
    </row>
    <row r="5" spans="3:7" ht="18" customHeight="1">
      <c r="C5" s="25" t="s">
        <v>61</v>
      </c>
      <c r="D5" t="s">
        <v>62</v>
      </c>
      <c r="G5" t="s">
        <v>63</v>
      </c>
    </row>
    <row r="6" spans="1:11" ht="12.75">
      <c r="A6" s="9" t="s">
        <v>34</v>
      </c>
      <c r="B6" s="9"/>
      <c r="C6" s="8" t="s">
        <v>2</v>
      </c>
      <c r="D6" s="8" t="s">
        <v>3</v>
      </c>
      <c r="E6" s="8" t="s">
        <v>4</v>
      </c>
      <c r="F6" s="8" t="s">
        <v>35</v>
      </c>
      <c r="G6" s="8" t="s">
        <v>5</v>
      </c>
      <c r="H6" s="8" t="s">
        <v>6</v>
      </c>
      <c r="I6" s="8" t="s">
        <v>7</v>
      </c>
      <c r="J6" s="8" t="s">
        <v>8</v>
      </c>
      <c r="K6" s="10"/>
    </row>
    <row r="7" spans="1:11" ht="18" customHeight="1">
      <c r="A7" s="40"/>
      <c r="B7" s="7"/>
      <c r="C7" s="11" t="s">
        <v>37</v>
      </c>
      <c r="D7" s="7"/>
      <c r="E7" s="10"/>
      <c r="F7" s="10"/>
      <c r="G7" s="7"/>
      <c r="H7" s="7"/>
      <c r="I7" s="7"/>
      <c r="J7" s="7"/>
      <c r="K7" s="7"/>
    </row>
    <row r="8" spans="1:11" ht="18" customHeight="1">
      <c r="A8" s="26" t="s">
        <v>10</v>
      </c>
      <c r="B8" s="8"/>
      <c r="C8" s="5"/>
      <c r="D8" s="5"/>
      <c r="E8" s="8"/>
      <c r="F8" s="31"/>
      <c r="G8" s="5"/>
      <c r="H8" s="5"/>
      <c r="I8" s="5"/>
      <c r="J8" s="5"/>
      <c r="K8" s="23"/>
    </row>
    <row r="9" spans="1:11" ht="18" customHeight="1">
      <c r="A9" s="26" t="s">
        <v>11</v>
      </c>
      <c r="B9" s="8"/>
      <c r="C9" s="5"/>
      <c r="D9" s="5"/>
      <c r="E9" s="8"/>
      <c r="F9" s="31"/>
      <c r="G9" s="5"/>
      <c r="H9" s="5"/>
      <c r="I9" s="5"/>
      <c r="J9" s="5"/>
      <c r="K9" s="23"/>
    </row>
    <row r="10" spans="1:11" ht="18" customHeight="1">
      <c r="A10" s="26" t="s">
        <v>12</v>
      </c>
      <c r="B10" s="8"/>
      <c r="C10" s="5"/>
      <c r="D10" s="5"/>
      <c r="E10" s="8"/>
      <c r="F10" s="14"/>
      <c r="G10" s="5"/>
      <c r="H10" s="5"/>
      <c r="I10" s="5"/>
      <c r="J10" s="5"/>
      <c r="K10" s="23"/>
    </row>
    <row r="11" spans="1:11" ht="18" customHeight="1">
      <c r="A11" s="26" t="s">
        <v>13</v>
      </c>
      <c r="B11" s="8"/>
      <c r="C11" s="5"/>
      <c r="D11" s="5"/>
      <c r="E11" s="8"/>
      <c r="F11" s="14"/>
      <c r="G11" s="5"/>
      <c r="H11" s="5"/>
      <c r="I11" s="5"/>
      <c r="J11" s="5"/>
      <c r="K11" s="7"/>
    </row>
    <row r="12" spans="1:11" ht="18" customHeight="1">
      <c r="A12" s="26" t="s">
        <v>14</v>
      </c>
      <c r="B12" s="8"/>
      <c r="C12" s="5"/>
      <c r="D12" s="5"/>
      <c r="E12" s="8"/>
      <c r="F12" s="31"/>
      <c r="G12" s="5"/>
      <c r="H12" s="5"/>
      <c r="I12" s="5"/>
      <c r="J12" s="5"/>
      <c r="K12" s="7"/>
    </row>
    <row r="13" spans="1:11" ht="18" customHeight="1">
      <c r="A13" s="26" t="s">
        <v>15</v>
      </c>
      <c r="B13" s="8"/>
      <c r="C13" s="5"/>
      <c r="D13" s="5"/>
      <c r="E13" s="8"/>
      <c r="F13" s="31"/>
      <c r="G13" s="5"/>
      <c r="H13" s="5"/>
      <c r="I13" s="5"/>
      <c r="J13" s="5"/>
      <c r="K13" s="7"/>
    </row>
    <row r="14" spans="1:11" ht="18" customHeight="1">
      <c r="A14" s="26" t="s">
        <v>16</v>
      </c>
      <c r="B14" s="24"/>
      <c r="C14" s="5"/>
      <c r="D14" s="5"/>
      <c r="E14" s="8"/>
      <c r="F14" s="31"/>
      <c r="G14" s="5"/>
      <c r="H14" s="5"/>
      <c r="I14" s="5"/>
      <c r="J14" s="5"/>
      <c r="K14" s="7"/>
    </row>
    <row r="15" spans="1:11" ht="18" customHeight="1">
      <c r="A15" s="26" t="s">
        <v>17</v>
      </c>
      <c r="C15" s="5"/>
      <c r="D15" s="5"/>
      <c r="E15" s="8"/>
      <c r="F15" s="8"/>
      <c r="G15" s="5"/>
      <c r="H15" s="5"/>
      <c r="I15" s="5"/>
      <c r="J15" s="5"/>
      <c r="K15" s="7"/>
    </row>
    <row r="16" spans="1:11" ht="18" customHeight="1">
      <c r="A16" s="26" t="s">
        <v>18</v>
      </c>
      <c r="C16" s="5"/>
      <c r="D16" s="5"/>
      <c r="E16" s="8"/>
      <c r="F16" s="8"/>
      <c r="G16" s="5"/>
      <c r="H16" s="5"/>
      <c r="I16" s="5"/>
      <c r="J16" s="5"/>
      <c r="K16" s="7"/>
    </row>
    <row r="17" spans="1:11" ht="18" customHeight="1">
      <c r="A17" s="26" t="s">
        <v>19</v>
      </c>
      <c r="C17" s="5"/>
      <c r="D17" s="5"/>
      <c r="E17" s="8"/>
      <c r="F17" s="8"/>
      <c r="G17" s="5"/>
      <c r="H17" s="5"/>
      <c r="I17" s="5"/>
      <c r="J17" s="5"/>
      <c r="K17" s="23"/>
    </row>
    <row r="18" spans="1:10" ht="18" customHeight="1">
      <c r="A18" s="26" t="s">
        <v>20</v>
      </c>
      <c r="C18" s="5"/>
      <c r="D18" s="5"/>
      <c r="E18" s="8"/>
      <c r="F18" s="31"/>
      <c r="G18" s="5"/>
      <c r="H18" s="5"/>
      <c r="I18" s="5"/>
      <c r="J18" s="5"/>
    </row>
    <row r="19" spans="1:11" ht="18" customHeight="1">
      <c r="A19" s="26" t="s">
        <v>21</v>
      </c>
      <c r="C19" s="5"/>
      <c r="D19" s="5"/>
      <c r="E19" s="8"/>
      <c r="F19" s="31"/>
      <c r="G19" s="5"/>
      <c r="H19" s="5"/>
      <c r="I19" s="5"/>
      <c r="J19" s="5"/>
      <c r="K19" s="7"/>
    </row>
    <row r="20" spans="1:11" ht="18" customHeight="1">
      <c r="A20" s="26" t="s">
        <v>22</v>
      </c>
      <c r="C20" s="5"/>
      <c r="D20" s="5"/>
      <c r="E20" s="8"/>
      <c r="F20" s="8"/>
      <c r="G20" s="5"/>
      <c r="H20" s="5"/>
      <c r="I20" s="5"/>
      <c r="J20" s="5"/>
      <c r="K20" s="7"/>
    </row>
    <row r="21" spans="1:11" ht="18" customHeight="1">
      <c r="A21" s="26" t="s">
        <v>23</v>
      </c>
      <c r="B21" s="10"/>
      <c r="C21" s="30"/>
      <c r="D21" s="5"/>
      <c r="E21" s="8"/>
      <c r="F21" s="8"/>
      <c r="G21" s="5"/>
      <c r="H21" s="5"/>
      <c r="I21" s="5"/>
      <c r="J21" s="5"/>
      <c r="K21" s="7"/>
    </row>
    <row r="22" spans="1:11" ht="18" customHeight="1">
      <c r="A22" s="26" t="s">
        <v>24</v>
      </c>
      <c r="B22" s="10"/>
      <c r="C22" s="5"/>
      <c r="D22" s="5"/>
      <c r="E22" s="8"/>
      <c r="F22" s="31"/>
      <c r="G22" s="5"/>
      <c r="H22" s="5"/>
      <c r="I22" s="5"/>
      <c r="J22" s="5"/>
      <c r="K22" s="7"/>
    </row>
    <row r="23" spans="1:11" ht="18" customHeight="1">
      <c r="A23" s="26" t="s">
        <v>25</v>
      </c>
      <c r="B23" s="10"/>
      <c r="C23" s="5"/>
      <c r="D23" s="5"/>
      <c r="E23" s="8"/>
      <c r="F23" s="31"/>
      <c r="G23" s="5"/>
      <c r="H23" s="5"/>
      <c r="I23" s="5"/>
      <c r="J23" s="5"/>
      <c r="K23" s="7"/>
    </row>
    <row r="24" spans="1:11" ht="18" customHeight="1">
      <c r="A24" s="39"/>
      <c r="B24" s="10"/>
      <c r="C24" s="11" t="s">
        <v>48</v>
      </c>
      <c r="D24" s="7"/>
      <c r="E24" s="10"/>
      <c r="F24" s="10"/>
      <c r="G24" s="7"/>
      <c r="H24" s="7"/>
      <c r="I24" s="7"/>
      <c r="J24" s="7"/>
      <c r="K24" s="7"/>
    </row>
    <row r="25" spans="1:11" ht="18" customHeight="1">
      <c r="A25" s="26" t="s">
        <v>10</v>
      </c>
      <c r="B25" s="8"/>
      <c r="C25" s="5"/>
      <c r="D25" s="5"/>
      <c r="E25" s="8"/>
      <c r="F25" s="31"/>
      <c r="G25" s="5"/>
      <c r="H25" s="5"/>
      <c r="I25" s="5"/>
      <c r="J25" s="5"/>
      <c r="K25" s="7"/>
    </row>
    <row r="26" spans="1:11" ht="18" customHeight="1">
      <c r="A26" s="26" t="s">
        <v>11</v>
      </c>
      <c r="B26" s="8"/>
      <c r="C26" s="5"/>
      <c r="D26" s="5"/>
      <c r="E26" s="8"/>
      <c r="F26" s="31"/>
      <c r="G26" s="5"/>
      <c r="H26" s="5"/>
      <c r="I26" s="5"/>
      <c r="J26" s="5"/>
      <c r="K26" s="7"/>
    </row>
    <row r="27" spans="1:11" ht="18" customHeight="1">
      <c r="A27" s="26" t="s">
        <v>12</v>
      </c>
      <c r="B27" s="8"/>
      <c r="C27" s="5"/>
      <c r="D27" s="5"/>
      <c r="E27" s="8"/>
      <c r="F27" s="8"/>
      <c r="G27" s="5"/>
      <c r="H27" s="5"/>
      <c r="I27" s="5"/>
      <c r="J27" s="5"/>
      <c r="K27" s="7"/>
    </row>
    <row r="28" spans="1:11" ht="18" customHeight="1">
      <c r="A28" s="39"/>
      <c r="B28" s="10"/>
      <c r="C28" s="7"/>
      <c r="D28" s="7"/>
      <c r="E28" s="10"/>
      <c r="F28" s="10"/>
      <c r="G28" s="7"/>
      <c r="H28" s="7"/>
      <c r="I28" s="7"/>
      <c r="J28" s="7"/>
      <c r="K28" s="7"/>
    </row>
    <row r="29" spans="1:11" ht="18" customHeight="1">
      <c r="A29" s="40"/>
      <c r="B29" s="7"/>
      <c r="C29" s="7"/>
      <c r="D29" s="7"/>
      <c r="E29" s="10"/>
      <c r="F29" s="10"/>
      <c r="G29" s="7"/>
      <c r="H29" s="7"/>
      <c r="I29" s="7"/>
      <c r="J29" s="7"/>
      <c r="K29" s="7"/>
    </row>
    <row r="30" spans="1:11" ht="18" customHeight="1">
      <c r="A30" s="40"/>
      <c r="B30" s="7"/>
      <c r="C30" s="11"/>
      <c r="D30" s="7"/>
      <c r="E30" s="10"/>
      <c r="F30" s="10"/>
      <c r="G30" s="7"/>
      <c r="H30" s="7"/>
      <c r="I30" s="7"/>
      <c r="J30" s="7"/>
      <c r="K30" s="7"/>
    </row>
    <row r="31" spans="1:11" ht="18" customHeight="1">
      <c r="A31" s="39"/>
      <c r="B31" s="10"/>
      <c r="C31" s="7"/>
      <c r="D31" s="7"/>
      <c r="E31" s="10"/>
      <c r="F31" s="35"/>
      <c r="G31" s="7"/>
      <c r="H31" s="7"/>
      <c r="I31" s="7"/>
      <c r="J31" s="7"/>
      <c r="K31" s="23"/>
    </row>
    <row r="32" spans="1:11" ht="18" customHeight="1">
      <c r="A32" s="39"/>
      <c r="B32" s="10"/>
      <c r="C32" s="7"/>
      <c r="D32" s="7"/>
      <c r="E32" s="10"/>
      <c r="F32" s="10"/>
      <c r="G32" s="7"/>
      <c r="H32" s="7"/>
      <c r="I32" s="7"/>
      <c r="J32" s="7"/>
      <c r="K32" s="7"/>
    </row>
    <row r="33" spans="1:11" ht="18" customHeight="1">
      <c r="A33" s="39"/>
      <c r="B33" s="10"/>
      <c r="C33" s="7"/>
      <c r="D33" s="7"/>
      <c r="E33" s="10"/>
      <c r="F33" s="10"/>
      <c r="G33" s="7"/>
      <c r="H33" s="7"/>
      <c r="I33" s="7"/>
      <c r="J33" s="7"/>
      <c r="K33" s="7"/>
    </row>
    <row r="34" spans="1:11" ht="18" customHeight="1">
      <c r="A34" s="39"/>
      <c r="B34" s="10"/>
      <c r="C34" s="7"/>
      <c r="D34" s="7"/>
      <c r="E34" s="10"/>
      <c r="F34" s="10"/>
      <c r="G34" s="7"/>
      <c r="H34" s="7"/>
      <c r="I34" s="7"/>
      <c r="J34" s="7"/>
      <c r="K34" s="7"/>
    </row>
    <row r="35" spans="1:11" ht="18" customHeight="1">
      <c r="A35" s="39"/>
      <c r="B35" s="10"/>
      <c r="C35" s="7"/>
      <c r="D35" s="7"/>
      <c r="E35" s="10"/>
      <c r="F35" s="10"/>
      <c r="G35" s="7"/>
      <c r="H35" s="7"/>
      <c r="I35" s="7"/>
      <c r="J35" s="7"/>
      <c r="K35" s="7"/>
    </row>
    <row r="36" spans="1:11" ht="18" customHeight="1">
      <c r="A36" s="39"/>
      <c r="B36" s="10"/>
      <c r="C36" s="7"/>
      <c r="D36" s="7"/>
      <c r="E36" s="10"/>
      <c r="F36" s="10"/>
      <c r="G36" s="7"/>
      <c r="H36" s="7"/>
      <c r="I36" s="7"/>
      <c r="J36" s="7"/>
      <c r="K36" s="7"/>
    </row>
    <row r="37" spans="1:11" ht="18" customHeight="1">
      <c r="A37" s="39"/>
      <c r="B37" s="10"/>
      <c r="C37" s="7"/>
      <c r="D37" s="7"/>
      <c r="E37" s="10"/>
      <c r="F37" s="10"/>
      <c r="G37" s="7"/>
      <c r="H37" s="7"/>
      <c r="I37" s="7"/>
      <c r="J37" s="7"/>
      <c r="K37" s="7"/>
    </row>
    <row r="38" spans="1:11" ht="18" customHeight="1">
      <c r="A38" s="39"/>
      <c r="B38" s="10"/>
      <c r="C38" s="7"/>
      <c r="D38" s="7"/>
      <c r="E38" s="10"/>
      <c r="F38" s="10"/>
      <c r="G38" s="7"/>
      <c r="H38" s="7"/>
      <c r="I38" s="7"/>
      <c r="J38" s="7"/>
      <c r="K38" s="7"/>
    </row>
    <row r="39" spans="1:11" ht="18" customHeight="1">
      <c r="A39" s="39"/>
      <c r="B39" s="10"/>
      <c r="C39" s="7"/>
      <c r="D39" s="7"/>
      <c r="E39" s="10"/>
      <c r="F39" s="10"/>
      <c r="G39" s="7"/>
      <c r="H39" s="7"/>
      <c r="I39" s="7"/>
      <c r="J39" s="7"/>
      <c r="K39" s="7"/>
    </row>
    <row r="40" spans="1:11" ht="18" customHeight="1">
      <c r="A40" s="39"/>
      <c r="B40" s="10"/>
      <c r="C40" s="7"/>
      <c r="D40" s="7"/>
      <c r="E40" s="10"/>
      <c r="F40" s="10"/>
      <c r="G40" s="7"/>
      <c r="H40" s="7"/>
      <c r="I40" s="7"/>
      <c r="J40" s="7"/>
      <c r="K40" s="7"/>
    </row>
  </sheetData>
  <printOptions/>
  <pageMargins left="0.75" right="0.75" top="1" bottom="1" header="0.4921259845" footer="0.4921259845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2">
      <selection activeCell="O13" sqref="O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4" customWidth="1"/>
    <col min="5" max="5" width="10.00390625" style="1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19" t="s">
        <v>30</v>
      </c>
      <c r="B1" s="19"/>
    </row>
    <row r="2" ht="18">
      <c r="B2" s="2" t="s">
        <v>38</v>
      </c>
    </row>
    <row r="3" spans="2:6" ht="15">
      <c r="B3" s="1" t="s">
        <v>33</v>
      </c>
      <c r="C3" s="3"/>
      <c r="D3" s="12"/>
      <c r="E3" s="16"/>
      <c r="F3" s="3"/>
    </row>
    <row r="5" spans="1:10" s="7" customFormat="1" ht="12.75">
      <c r="A5" s="9" t="s">
        <v>34</v>
      </c>
      <c r="B5" s="8" t="s">
        <v>2</v>
      </c>
      <c r="C5" s="8" t="s">
        <v>3</v>
      </c>
      <c r="D5" s="8" t="s">
        <v>4</v>
      </c>
      <c r="E5" s="17" t="s">
        <v>35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2:5" s="7" customFormat="1" ht="15.75">
      <c r="B6" s="11"/>
      <c r="D6" s="10"/>
      <c r="E6" s="18"/>
    </row>
    <row r="7" spans="1:10" s="7" customFormat="1" ht="18" customHeight="1">
      <c r="A7" s="8" t="s">
        <v>10</v>
      </c>
      <c r="B7" s="5"/>
      <c r="C7" s="5"/>
      <c r="D7" s="8"/>
      <c r="E7" s="14"/>
      <c r="F7" s="5"/>
      <c r="G7" s="5"/>
      <c r="H7" s="5"/>
      <c r="I7" s="5"/>
      <c r="J7" s="5"/>
    </row>
    <row r="8" spans="1:10" s="7" customFormat="1" ht="18" customHeight="1">
      <c r="A8" s="8" t="s">
        <v>11</v>
      </c>
      <c r="B8" s="5"/>
      <c r="C8" s="5"/>
      <c r="D8" s="8"/>
      <c r="E8" s="17"/>
      <c r="F8" s="5"/>
      <c r="G8" s="5"/>
      <c r="H8" s="5"/>
      <c r="I8" s="5"/>
      <c r="J8" s="5"/>
    </row>
    <row r="9" spans="1:10" s="7" customFormat="1" ht="18" customHeight="1">
      <c r="A9" s="8" t="s">
        <v>12</v>
      </c>
      <c r="B9" s="5"/>
      <c r="C9" s="5"/>
      <c r="D9" s="8"/>
      <c r="E9" s="17"/>
      <c r="F9" s="5"/>
      <c r="G9" s="5"/>
      <c r="H9" s="5"/>
      <c r="I9" s="5"/>
      <c r="J9" s="5"/>
    </row>
    <row r="10" spans="1:10" s="7" customFormat="1" ht="18" customHeight="1">
      <c r="A10" s="8" t="s">
        <v>13</v>
      </c>
      <c r="B10" s="5"/>
      <c r="C10" s="5"/>
      <c r="D10" s="8"/>
      <c r="E10" s="17"/>
      <c r="F10" s="5"/>
      <c r="G10" s="5"/>
      <c r="H10" s="5"/>
      <c r="I10" s="5"/>
      <c r="J10" s="5"/>
    </row>
    <row r="11" spans="1:10" s="7" customFormat="1" ht="18" customHeight="1">
      <c r="A11" s="8" t="s">
        <v>14</v>
      </c>
      <c r="B11" s="5"/>
      <c r="C11" s="5"/>
      <c r="D11" s="8"/>
      <c r="E11" s="17"/>
      <c r="F11" s="5"/>
      <c r="G11" s="5"/>
      <c r="H11" s="5"/>
      <c r="I11" s="5"/>
      <c r="J11" s="5"/>
    </row>
    <row r="12" spans="1:10" s="7" customFormat="1" ht="18" customHeight="1">
      <c r="A12" s="8" t="s">
        <v>15</v>
      </c>
      <c r="B12" s="9"/>
      <c r="C12" s="5"/>
      <c r="D12" s="8"/>
      <c r="E12" s="17"/>
      <c r="F12" s="5"/>
      <c r="G12" s="5"/>
      <c r="H12" s="5"/>
      <c r="I12" s="5"/>
      <c r="J12" s="5"/>
    </row>
    <row r="13" spans="1:10" s="7" customFormat="1" ht="18" customHeight="1">
      <c r="A13" s="8" t="s">
        <v>16</v>
      </c>
      <c r="B13" s="5"/>
      <c r="C13" s="5"/>
      <c r="D13" s="8"/>
      <c r="E13" s="17"/>
      <c r="F13" s="5"/>
      <c r="G13" s="5"/>
      <c r="H13" s="5"/>
      <c r="I13" s="5"/>
      <c r="J13" s="5"/>
    </row>
    <row r="14" spans="1:10" s="7" customFormat="1" ht="18" customHeight="1">
      <c r="A14" s="8" t="s">
        <v>17</v>
      </c>
      <c r="B14" s="5"/>
      <c r="C14" s="5"/>
      <c r="D14" s="8"/>
      <c r="E14" s="17"/>
      <c r="F14" s="5"/>
      <c r="G14" s="5"/>
      <c r="H14" s="5"/>
      <c r="I14" s="5"/>
      <c r="J14" s="5"/>
    </row>
    <row r="15" spans="1:10" s="7" customFormat="1" ht="18" customHeight="1">
      <c r="A15" s="8" t="s">
        <v>18</v>
      </c>
      <c r="B15" s="5"/>
      <c r="C15" s="5"/>
      <c r="D15" s="8"/>
      <c r="E15" s="17"/>
      <c r="F15" s="5"/>
      <c r="G15" s="5"/>
      <c r="H15" s="5"/>
      <c r="I15" s="5"/>
      <c r="J15" s="5"/>
    </row>
    <row r="16" spans="1:10" s="7" customFormat="1" ht="18" customHeight="1">
      <c r="A16" s="8" t="s">
        <v>19</v>
      </c>
      <c r="B16" s="5"/>
      <c r="C16" s="5"/>
      <c r="D16" s="8"/>
      <c r="E16" s="17"/>
      <c r="F16" s="5"/>
      <c r="G16" s="5"/>
      <c r="H16" s="5"/>
      <c r="I16" s="5"/>
      <c r="J16" s="5"/>
    </row>
    <row r="17" spans="1:10" s="7" customFormat="1" ht="18" customHeight="1">
      <c r="A17" s="8" t="s">
        <v>20</v>
      </c>
      <c r="B17" s="5"/>
      <c r="C17" s="5"/>
      <c r="D17" s="8"/>
      <c r="E17" s="17"/>
      <c r="F17" s="5"/>
      <c r="G17" s="5"/>
      <c r="H17" s="5"/>
      <c r="I17" s="5"/>
      <c r="J17" s="5"/>
    </row>
    <row r="18" spans="1:10" s="7" customFormat="1" ht="18" customHeight="1">
      <c r="A18" s="8" t="s">
        <v>21</v>
      </c>
      <c r="B18" s="5"/>
      <c r="C18" s="5"/>
      <c r="D18" s="8"/>
      <c r="E18" s="17"/>
      <c r="F18" s="5"/>
      <c r="G18" s="5"/>
      <c r="H18" s="5"/>
      <c r="I18" s="5"/>
      <c r="J18" s="5"/>
    </row>
    <row r="19" spans="1:10" s="7" customFormat="1" ht="18" customHeight="1">
      <c r="A19" s="8" t="s">
        <v>22</v>
      </c>
      <c r="B19" s="5"/>
      <c r="C19" s="5"/>
      <c r="D19" s="8"/>
      <c r="E19" s="17"/>
      <c r="F19" s="5"/>
      <c r="G19" s="5"/>
      <c r="H19" s="5"/>
      <c r="I19" s="5"/>
      <c r="J19" s="5"/>
    </row>
    <row r="20" spans="1:10" s="7" customFormat="1" ht="18" customHeight="1">
      <c r="A20" s="8" t="s">
        <v>23</v>
      </c>
      <c r="B20" s="5"/>
      <c r="C20" s="5"/>
      <c r="D20" s="8"/>
      <c r="E20" s="17"/>
      <c r="F20" s="5"/>
      <c r="G20" s="5"/>
      <c r="H20" s="5"/>
      <c r="I20" s="5"/>
      <c r="J20" s="5"/>
    </row>
    <row r="21" spans="1:10" s="7" customFormat="1" ht="18" customHeight="1">
      <c r="A21" s="8" t="s">
        <v>24</v>
      </c>
      <c r="B21" s="5"/>
      <c r="C21" s="5"/>
      <c r="D21" s="8"/>
      <c r="E21" s="17"/>
      <c r="F21" s="5"/>
      <c r="G21" s="5"/>
      <c r="H21" s="5"/>
      <c r="I21" s="5"/>
      <c r="J21" s="5"/>
    </row>
    <row r="22" spans="1:10" s="7" customFormat="1" ht="18" customHeight="1">
      <c r="A22" s="8" t="s">
        <v>25</v>
      </c>
      <c r="B22" s="5"/>
      <c r="C22" s="5"/>
      <c r="D22" s="8"/>
      <c r="E22" s="17"/>
      <c r="F22" s="5"/>
      <c r="G22" s="5"/>
      <c r="H22" s="5"/>
      <c r="I22" s="5"/>
      <c r="J22" s="5"/>
    </row>
    <row r="23" spans="1:10" ht="15.75">
      <c r="A23" s="7"/>
      <c r="B23" s="11"/>
      <c r="C23" s="7"/>
      <c r="D23" s="10"/>
      <c r="E23" s="18"/>
      <c r="F23" s="7"/>
      <c r="G23" s="7"/>
      <c r="H23" s="7"/>
      <c r="I23" s="7"/>
      <c r="J23" s="7"/>
    </row>
    <row r="24" spans="1:10" ht="18" customHeight="1">
      <c r="A24" s="8" t="s">
        <v>10</v>
      </c>
      <c r="B24" s="5"/>
      <c r="C24" s="5"/>
      <c r="D24" s="8"/>
      <c r="E24" s="14"/>
      <c r="F24" s="5"/>
      <c r="G24" s="5"/>
      <c r="H24" s="5"/>
      <c r="I24" s="5"/>
      <c r="J24" s="5"/>
    </row>
    <row r="25" spans="1:10" ht="18" customHeight="1">
      <c r="A25" s="8" t="s">
        <v>11</v>
      </c>
      <c r="B25" s="5"/>
      <c r="C25" s="5"/>
      <c r="D25" s="8"/>
      <c r="E25" s="17"/>
      <c r="F25" s="5"/>
      <c r="G25" s="5"/>
      <c r="H25" s="5"/>
      <c r="I25" s="5"/>
      <c r="J25" s="5"/>
    </row>
    <row r="26" spans="1:10" ht="18" customHeight="1">
      <c r="A26" s="8" t="s">
        <v>12</v>
      </c>
      <c r="B26" s="5"/>
      <c r="C26" s="5"/>
      <c r="D26" s="8"/>
      <c r="E26" s="17"/>
      <c r="F26" s="5"/>
      <c r="G26" s="5"/>
      <c r="H26" s="5"/>
      <c r="I26" s="5"/>
      <c r="J26" s="5"/>
    </row>
    <row r="27" spans="1:10" ht="18" customHeight="1">
      <c r="A27" s="8" t="s">
        <v>13</v>
      </c>
      <c r="B27" s="5"/>
      <c r="C27" s="5"/>
      <c r="D27" s="8"/>
      <c r="E27" s="17"/>
      <c r="F27" s="5"/>
      <c r="G27" s="5"/>
      <c r="H27" s="5"/>
      <c r="I27" s="5"/>
      <c r="J27" s="5"/>
    </row>
    <row r="28" spans="1:10" ht="18" customHeight="1">
      <c r="A28" s="8" t="s">
        <v>14</v>
      </c>
      <c r="B28" s="5"/>
      <c r="C28" s="5"/>
      <c r="D28" s="8"/>
      <c r="E28" s="17"/>
      <c r="F28" s="5"/>
      <c r="G28" s="5"/>
      <c r="H28" s="5"/>
      <c r="I28" s="5"/>
      <c r="J28" s="5"/>
    </row>
    <row r="29" spans="1:10" ht="18" customHeight="1">
      <c r="A29" s="8" t="s">
        <v>15</v>
      </c>
      <c r="B29" s="5"/>
      <c r="C29" s="5"/>
      <c r="D29" s="8"/>
      <c r="E29" s="17"/>
      <c r="F29" s="5"/>
      <c r="G29" s="5"/>
      <c r="H29" s="5"/>
      <c r="I29" s="5"/>
      <c r="J29" s="5"/>
    </row>
    <row r="30" spans="1:10" ht="18" customHeight="1">
      <c r="A30" s="8" t="s">
        <v>16</v>
      </c>
      <c r="B30" s="5"/>
      <c r="C30" s="5"/>
      <c r="D30" s="8"/>
      <c r="E30" s="17"/>
      <c r="F30" s="5"/>
      <c r="G30" s="5"/>
      <c r="H30" s="5"/>
      <c r="I30" s="5"/>
      <c r="J30" s="5"/>
    </row>
    <row r="31" spans="1:10" ht="18" customHeight="1">
      <c r="A31" s="8" t="s">
        <v>17</v>
      </c>
      <c r="B31" s="5"/>
      <c r="C31" s="5"/>
      <c r="D31" s="8"/>
      <c r="E31" s="17"/>
      <c r="F31" s="5"/>
      <c r="G31" s="5"/>
      <c r="H31" s="5"/>
      <c r="I31" s="5"/>
      <c r="J31" s="5"/>
    </row>
    <row r="32" spans="1:10" ht="18" customHeight="1">
      <c r="A32" s="8" t="s">
        <v>18</v>
      </c>
      <c r="B32" s="5"/>
      <c r="C32" s="5"/>
      <c r="D32" s="8"/>
      <c r="E32" s="17"/>
      <c r="F32" s="5"/>
      <c r="G32" s="5"/>
      <c r="H32" s="5"/>
      <c r="I32" s="5"/>
      <c r="J32" s="5"/>
    </row>
    <row r="33" spans="1:10" ht="18" customHeight="1">
      <c r="A33" s="8" t="s">
        <v>19</v>
      </c>
      <c r="B33" s="5"/>
      <c r="C33" s="5"/>
      <c r="D33" s="8"/>
      <c r="E33" s="17"/>
      <c r="F33" s="5"/>
      <c r="G33" s="5"/>
      <c r="H33" s="5"/>
      <c r="I33" s="5"/>
      <c r="J33" s="5"/>
    </row>
    <row r="34" spans="1:10" ht="18" customHeight="1">
      <c r="A34" s="8" t="s">
        <v>20</v>
      </c>
      <c r="B34" s="5"/>
      <c r="C34" s="5"/>
      <c r="D34" s="8"/>
      <c r="E34" s="17"/>
      <c r="F34" s="5"/>
      <c r="G34" s="5"/>
      <c r="H34" s="5"/>
      <c r="I34" s="5"/>
      <c r="J34" s="5"/>
    </row>
    <row r="35" spans="1:10" ht="18" customHeight="1">
      <c r="A35" s="8" t="s">
        <v>21</v>
      </c>
      <c r="B35" s="5"/>
      <c r="C35" s="5"/>
      <c r="D35" s="8"/>
      <c r="E35" s="17"/>
      <c r="F35" s="5"/>
      <c r="G35" s="5"/>
      <c r="H35" s="5"/>
      <c r="I35" s="5"/>
      <c r="J35" s="5"/>
    </row>
    <row r="36" spans="1:10" ht="18" customHeight="1">
      <c r="A36" s="8" t="s">
        <v>22</v>
      </c>
      <c r="B36" s="5"/>
      <c r="C36" s="5"/>
      <c r="D36" s="8"/>
      <c r="E36" s="17"/>
      <c r="F36" s="5"/>
      <c r="G36" s="5"/>
      <c r="H36" s="5"/>
      <c r="I36" s="5"/>
      <c r="J36" s="5"/>
    </row>
    <row r="37" spans="1:10" ht="18" customHeight="1">
      <c r="A37" s="8" t="s">
        <v>23</v>
      </c>
      <c r="B37" s="5"/>
      <c r="C37" s="5"/>
      <c r="D37" s="8"/>
      <c r="E37" s="17"/>
      <c r="F37" s="5"/>
      <c r="G37" s="5"/>
      <c r="H37" s="5"/>
      <c r="I37" s="5"/>
      <c r="J37" s="5"/>
    </row>
    <row r="38" spans="1:10" ht="18" customHeight="1">
      <c r="A38" s="8" t="s">
        <v>24</v>
      </c>
      <c r="B38" s="5"/>
      <c r="C38" s="5"/>
      <c r="D38" s="8"/>
      <c r="E38" s="17"/>
      <c r="F38" s="5"/>
      <c r="G38" s="5"/>
      <c r="H38" s="5"/>
      <c r="I38" s="5"/>
      <c r="J38" s="5"/>
    </row>
    <row r="39" spans="1:10" ht="18" customHeight="1">
      <c r="A39" s="8" t="s">
        <v>25</v>
      </c>
      <c r="B39" s="5"/>
      <c r="C39" s="5"/>
      <c r="D39" s="8"/>
      <c r="E39" s="17"/>
      <c r="F39" s="5"/>
      <c r="G39" s="5"/>
      <c r="H39" s="5"/>
      <c r="I39" s="5"/>
      <c r="J39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PeCe</cp:lastModifiedBy>
  <cp:lastPrinted>2016-01-06T14:56:31Z</cp:lastPrinted>
  <dcterms:created xsi:type="dcterms:W3CDTF">2006-03-29T13:16:33Z</dcterms:created>
  <dcterms:modified xsi:type="dcterms:W3CDTF">2016-01-10T14:45:36Z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